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JCU\MA 5853 Data Science Project 1\Presentation\"/>
    </mc:Choice>
  </mc:AlternateContent>
  <xr:revisionPtr revIDLastSave="0" documentId="13_ncr:1_{D123D10F-9599-48C8-89A6-4198B1DEA37F}" xr6:coauthVersionLast="47" xr6:coauthVersionMax="47" xr10:uidLastSave="{00000000-0000-0000-0000-000000000000}"/>
  <bookViews>
    <workbookView xWindow="28680" yWindow="1395" windowWidth="24240" windowHeight="13140" xr2:uid="{A3038004-93DD-4EBB-BEAD-2E48331BF606}"/>
  </bookViews>
  <sheets>
    <sheet name="Profitability" sheetId="9" r:id="rId1"/>
    <sheet name="OP-PROFIT (RPM)" sheetId="4" r:id="rId2"/>
    <sheet name="OP-PROFIT (ASM)" sheetId="5" r:id="rId3"/>
    <sheet name="Fuel" sheetId="1" r:id="rId4"/>
    <sheet name="Fuel_preprocessddata" sheetId="2" r:id="rId5"/>
    <sheet name="P1-1_preprocesseddata (2)" sheetId="10" r:id="rId6"/>
    <sheet name="P6-preprocesseddata" sheetId="3" r:id="rId7"/>
    <sheet name="Dates" sheetId="8" r:id="rId8"/>
    <sheet name="Employees_By_Month" sheetId="6" r:id="rId9"/>
    <sheet name="Source" sheetId="7" r:id="rId10"/>
  </sheets>
  <definedNames>
    <definedName name="_xlnm._FilterDatabase" localSheetId="8" hidden="1">Employees_By_Month!$A$1:$F$2592</definedName>
    <definedName name="_xlnm._FilterDatabase" localSheetId="3" hidden="1">Fuel!$B$2:$AJ$464</definedName>
    <definedName name="_xlnm._FilterDatabase" localSheetId="4" hidden="1">Fuel_preprocessddata!$A$1:$T$463</definedName>
    <definedName name="_xlnm._FilterDatabase" localSheetId="2" hidden="1">'OP-PROFIT (ASM)'!$A$1:$R$445</definedName>
    <definedName name="_xlnm._FilterDatabase" localSheetId="1" hidden="1">'OP-PROFIT (RPM)'!$A$1:$Q$127</definedName>
    <definedName name="_xlnm._FilterDatabase" localSheetId="5" hidden="1">'P1-1_preprocesseddata (2)'!$A$1:$L$445</definedName>
    <definedName name="_xlnm._FilterDatabase" localSheetId="6" hidden="1">'P6-preprocesseddata'!$A$1:$AC$155</definedName>
    <definedName name="_xlnm._FilterDatabase" localSheetId="0" hidden="1">Profitability!$A$1:$Q$445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45" i="9" l="1"/>
  <c r="R445" i="9"/>
  <c r="Q445" i="9"/>
  <c r="P445" i="9"/>
  <c r="O445" i="9"/>
  <c r="N445" i="9"/>
  <c r="M445" i="9"/>
  <c r="L445" i="9"/>
  <c r="K445" i="9"/>
  <c r="S444" i="9"/>
  <c r="R444" i="9"/>
  <c r="Q444" i="9"/>
  <c r="P444" i="9"/>
  <c r="O444" i="9"/>
  <c r="N444" i="9"/>
  <c r="M444" i="9"/>
  <c r="L444" i="9"/>
  <c r="K444" i="9"/>
  <c r="S443" i="9"/>
  <c r="R443" i="9"/>
  <c r="Q443" i="9"/>
  <c r="P443" i="9"/>
  <c r="O443" i="9"/>
  <c r="N443" i="9"/>
  <c r="M443" i="9"/>
  <c r="L443" i="9"/>
  <c r="K443" i="9"/>
  <c r="S442" i="9"/>
  <c r="R442" i="9"/>
  <c r="Q442" i="9"/>
  <c r="P442" i="9"/>
  <c r="O442" i="9"/>
  <c r="N442" i="9"/>
  <c r="M442" i="9"/>
  <c r="L442" i="9"/>
  <c r="K442" i="9"/>
  <c r="S441" i="9"/>
  <c r="R441" i="9"/>
  <c r="Q441" i="9"/>
  <c r="P441" i="9"/>
  <c r="O441" i="9"/>
  <c r="N441" i="9"/>
  <c r="M441" i="9"/>
  <c r="L441" i="9"/>
  <c r="K441" i="9"/>
  <c r="S440" i="9"/>
  <c r="R440" i="9"/>
  <c r="Q440" i="9"/>
  <c r="P440" i="9"/>
  <c r="O440" i="9"/>
  <c r="N440" i="9"/>
  <c r="M440" i="9"/>
  <c r="L440" i="9"/>
  <c r="K440" i="9"/>
  <c r="S439" i="9"/>
  <c r="R439" i="9"/>
  <c r="Q439" i="9"/>
  <c r="G439" i="5" s="1"/>
  <c r="P439" i="9"/>
  <c r="O439" i="9"/>
  <c r="N439" i="9"/>
  <c r="M439" i="9"/>
  <c r="L439" i="9"/>
  <c r="K439" i="9"/>
  <c r="S438" i="9"/>
  <c r="R438" i="9"/>
  <c r="Q438" i="9"/>
  <c r="P438" i="9"/>
  <c r="O438" i="9"/>
  <c r="N438" i="9"/>
  <c r="M438" i="9"/>
  <c r="L438" i="9"/>
  <c r="K438" i="9"/>
  <c r="S437" i="9"/>
  <c r="R437" i="9"/>
  <c r="Q437" i="9"/>
  <c r="P437" i="9"/>
  <c r="O437" i="9"/>
  <c r="N437" i="9"/>
  <c r="M437" i="9"/>
  <c r="L437" i="9"/>
  <c r="K437" i="9"/>
  <c r="S436" i="9"/>
  <c r="R436" i="9"/>
  <c r="Q436" i="9"/>
  <c r="P436" i="9"/>
  <c r="O436" i="9"/>
  <c r="N436" i="9"/>
  <c r="M436" i="9"/>
  <c r="L436" i="9"/>
  <c r="K436" i="9"/>
  <c r="S435" i="9"/>
  <c r="R435" i="9"/>
  <c r="Q435" i="9"/>
  <c r="P435" i="9"/>
  <c r="O435" i="9"/>
  <c r="N435" i="9"/>
  <c r="M435" i="9"/>
  <c r="L435" i="9"/>
  <c r="K435" i="9"/>
  <c r="S434" i="9"/>
  <c r="R434" i="9"/>
  <c r="Q434" i="9"/>
  <c r="P434" i="9"/>
  <c r="O434" i="9"/>
  <c r="N434" i="9"/>
  <c r="M434" i="9"/>
  <c r="L434" i="9"/>
  <c r="K434" i="9"/>
  <c r="S433" i="9"/>
  <c r="R433" i="9"/>
  <c r="Q433" i="9"/>
  <c r="P433" i="9"/>
  <c r="O433" i="9"/>
  <c r="N433" i="9"/>
  <c r="M433" i="9"/>
  <c r="L433" i="9"/>
  <c r="K433" i="9"/>
  <c r="S432" i="9"/>
  <c r="R432" i="9"/>
  <c r="Q432" i="9"/>
  <c r="P432" i="9"/>
  <c r="O432" i="9"/>
  <c r="N432" i="9"/>
  <c r="M432" i="9"/>
  <c r="L432" i="9"/>
  <c r="K432" i="9"/>
  <c r="S431" i="9"/>
  <c r="R431" i="9"/>
  <c r="Q431" i="9"/>
  <c r="G431" i="5" s="1"/>
  <c r="P431" i="9"/>
  <c r="O431" i="9"/>
  <c r="N431" i="9"/>
  <c r="M431" i="9"/>
  <c r="L431" i="9"/>
  <c r="K431" i="9"/>
  <c r="S430" i="9"/>
  <c r="R430" i="9"/>
  <c r="Q430" i="9"/>
  <c r="P430" i="9"/>
  <c r="O430" i="9"/>
  <c r="N430" i="9"/>
  <c r="M430" i="9"/>
  <c r="L430" i="9"/>
  <c r="K430" i="9"/>
  <c r="S429" i="9"/>
  <c r="R429" i="9"/>
  <c r="Q429" i="9"/>
  <c r="P429" i="9"/>
  <c r="O429" i="9"/>
  <c r="N429" i="9"/>
  <c r="M429" i="9"/>
  <c r="L429" i="9"/>
  <c r="K429" i="9"/>
  <c r="S428" i="9"/>
  <c r="R428" i="9"/>
  <c r="Q428" i="9"/>
  <c r="P428" i="9"/>
  <c r="O428" i="9"/>
  <c r="N428" i="9"/>
  <c r="M428" i="9"/>
  <c r="L428" i="9"/>
  <c r="K428" i="9"/>
  <c r="S427" i="9"/>
  <c r="R427" i="9"/>
  <c r="Q427" i="9"/>
  <c r="P427" i="9"/>
  <c r="O427" i="9"/>
  <c r="N427" i="9"/>
  <c r="M427" i="9"/>
  <c r="L427" i="9"/>
  <c r="K427" i="9"/>
  <c r="S426" i="9"/>
  <c r="R426" i="9"/>
  <c r="Q426" i="9"/>
  <c r="P426" i="9"/>
  <c r="O426" i="9"/>
  <c r="N426" i="9"/>
  <c r="M426" i="9"/>
  <c r="L426" i="9"/>
  <c r="K426" i="9"/>
  <c r="S425" i="9"/>
  <c r="R425" i="9"/>
  <c r="Q425" i="9"/>
  <c r="P425" i="9"/>
  <c r="O425" i="9"/>
  <c r="N425" i="9"/>
  <c r="M425" i="9"/>
  <c r="L425" i="9"/>
  <c r="K425" i="9"/>
  <c r="S424" i="9"/>
  <c r="R424" i="9"/>
  <c r="Q424" i="9"/>
  <c r="P424" i="9"/>
  <c r="O424" i="9"/>
  <c r="N424" i="9"/>
  <c r="M424" i="9"/>
  <c r="L424" i="9"/>
  <c r="K424" i="9"/>
  <c r="S423" i="9"/>
  <c r="R423" i="9"/>
  <c r="Q423" i="9"/>
  <c r="G423" i="5" s="1"/>
  <c r="P423" i="9"/>
  <c r="O423" i="9"/>
  <c r="N423" i="9"/>
  <c r="M423" i="9"/>
  <c r="L423" i="9"/>
  <c r="K423" i="9"/>
  <c r="S422" i="9"/>
  <c r="R422" i="9"/>
  <c r="Q422" i="9"/>
  <c r="P422" i="9"/>
  <c r="O422" i="9"/>
  <c r="N422" i="9"/>
  <c r="M422" i="9"/>
  <c r="L422" i="9"/>
  <c r="K422" i="9"/>
  <c r="S421" i="9"/>
  <c r="R421" i="9"/>
  <c r="Q421" i="9"/>
  <c r="P421" i="9"/>
  <c r="O421" i="9"/>
  <c r="N421" i="9"/>
  <c r="M421" i="9"/>
  <c r="L421" i="9"/>
  <c r="K421" i="9"/>
  <c r="S420" i="9"/>
  <c r="R420" i="9"/>
  <c r="Q420" i="9"/>
  <c r="P420" i="9"/>
  <c r="O420" i="9"/>
  <c r="N420" i="9"/>
  <c r="M420" i="9"/>
  <c r="L420" i="9"/>
  <c r="K420" i="9"/>
  <c r="S419" i="9"/>
  <c r="R419" i="9"/>
  <c r="Q419" i="9"/>
  <c r="P419" i="9"/>
  <c r="O419" i="9"/>
  <c r="N419" i="9"/>
  <c r="M419" i="9"/>
  <c r="L419" i="9"/>
  <c r="K419" i="9"/>
  <c r="S418" i="9"/>
  <c r="R418" i="9"/>
  <c r="Q418" i="9"/>
  <c r="P418" i="9"/>
  <c r="O418" i="9"/>
  <c r="N418" i="9"/>
  <c r="M418" i="9"/>
  <c r="L418" i="9"/>
  <c r="K418" i="9"/>
  <c r="S417" i="9"/>
  <c r="R417" i="9"/>
  <c r="Q417" i="9"/>
  <c r="P417" i="9"/>
  <c r="O417" i="9"/>
  <c r="N417" i="9"/>
  <c r="M417" i="9"/>
  <c r="L417" i="9"/>
  <c r="K417" i="9"/>
  <c r="S416" i="9"/>
  <c r="R416" i="9"/>
  <c r="Q416" i="9"/>
  <c r="P416" i="9"/>
  <c r="O416" i="9"/>
  <c r="N416" i="9"/>
  <c r="M416" i="9"/>
  <c r="L416" i="9"/>
  <c r="K416" i="9"/>
  <c r="S415" i="9"/>
  <c r="R415" i="9"/>
  <c r="Q415" i="9"/>
  <c r="G415" i="5" s="1"/>
  <c r="P415" i="9"/>
  <c r="O415" i="9"/>
  <c r="N415" i="9"/>
  <c r="M415" i="9"/>
  <c r="L415" i="9"/>
  <c r="K415" i="9"/>
  <c r="S414" i="9"/>
  <c r="R414" i="9"/>
  <c r="Q414" i="9"/>
  <c r="P414" i="9"/>
  <c r="O414" i="9"/>
  <c r="N414" i="9"/>
  <c r="M414" i="9"/>
  <c r="L414" i="9"/>
  <c r="K414" i="9"/>
  <c r="S413" i="9"/>
  <c r="R413" i="9"/>
  <c r="Q413" i="9"/>
  <c r="P413" i="9"/>
  <c r="O413" i="9"/>
  <c r="N413" i="9"/>
  <c r="M413" i="9"/>
  <c r="L413" i="9"/>
  <c r="K413" i="9"/>
  <c r="S412" i="9"/>
  <c r="R412" i="9"/>
  <c r="Q412" i="9"/>
  <c r="P412" i="9"/>
  <c r="O412" i="9"/>
  <c r="N412" i="9"/>
  <c r="M412" i="9"/>
  <c r="L412" i="9"/>
  <c r="K412" i="9"/>
  <c r="S411" i="9"/>
  <c r="R411" i="9"/>
  <c r="Q411" i="9"/>
  <c r="P411" i="9"/>
  <c r="O411" i="9"/>
  <c r="N411" i="9"/>
  <c r="M411" i="9"/>
  <c r="L411" i="9"/>
  <c r="K411" i="9"/>
  <c r="S410" i="9"/>
  <c r="R410" i="9"/>
  <c r="Q410" i="9"/>
  <c r="P410" i="9"/>
  <c r="O410" i="9"/>
  <c r="N410" i="9"/>
  <c r="M410" i="9"/>
  <c r="L410" i="9"/>
  <c r="K410" i="9"/>
  <c r="S409" i="9"/>
  <c r="R409" i="9"/>
  <c r="Q409" i="9"/>
  <c r="P409" i="9"/>
  <c r="O409" i="9"/>
  <c r="N409" i="9"/>
  <c r="M409" i="9"/>
  <c r="L409" i="9"/>
  <c r="K409" i="9"/>
  <c r="S408" i="9"/>
  <c r="R408" i="9"/>
  <c r="Q408" i="9"/>
  <c r="P408" i="9"/>
  <c r="O408" i="9"/>
  <c r="N408" i="9"/>
  <c r="M408" i="9"/>
  <c r="L408" i="9"/>
  <c r="K408" i="9"/>
  <c r="S407" i="9"/>
  <c r="R407" i="9"/>
  <c r="Q407" i="9"/>
  <c r="G407" i="5" s="1"/>
  <c r="P407" i="9"/>
  <c r="O407" i="9"/>
  <c r="N407" i="9"/>
  <c r="M407" i="9"/>
  <c r="L407" i="9"/>
  <c r="K407" i="9"/>
  <c r="S406" i="9"/>
  <c r="R406" i="9"/>
  <c r="Q406" i="9"/>
  <c r="P406" i="9"/>
  <c r="O406" i="9"/>
  <c r="N406" i="9"/>
  <c r="M406" i="9"/>
  <c r="L406" i="9"/>
  <c r="K406" i="9"/>
  <c r="S405" i="9"/>
  <c r="R405" i="9"/>
  <c r="Q405" i="9"/>
  <c r="P405" i="9"/>
  <c r="O405" i="9"/>
  <c r="N405" i="9"/>
  <c r="M405" i="9"/>
  <c r="L405" i="9"/>
  <c r="K405" i="9"/>
  <c r="S404" i="9"/>
  <c r="R404" i="9"/>
  <c r="Q404" i="9"/>
  <c r="P404" i="9"/>
  <c r="O404" i="9"/>
  <c r="N404" i="9"/>
  <c r="M404" i="9"/>
  <c r="L404" i="9"/>
  <c r="K404" i="9"/>
  <c r="S403" i="9"/>
  <c r="R403" i="9"/>
  <c r="Q403" i="9"/>
  <c r="P403" i="9"/>
  <c r="O403" i="9"/>
  <c r="N403" i="9"/>
  <c r="M403" i="9"/>
  <c r="L403" i="9"/>
  <c r="K403" i="9"/>
  <c r="S402" i="9"/>
  <c r="R402" i="9"/>
  <c r="Q402" i="9"/>
  <c r="P402" i="9"/>
  <c r="O402" i="9"/>
  <c r="N402" i="9"/>
  <c r="M402" i="9"/>
  <c r="L402" i="9"/>
  <c r="K402" i="9"/>
  <c r="S401" i="9"/>
  <c r="R401" i="9"/>
  <c r="Q401" i="9"/>
  <c r="P401" i="9"/>
  <c r="O401" i="9"/>
  <c r="N401" i="9"/>
  <c r="M401" i="9"/>
  <c r="L401" i="9"/>
  <c r="K401" i="9"/>
  <c r="S400" i="9"/>
  <c r="R400" i="9"/>
  <c r="Q400" i="9"/>
  <c r="P400" i="9"/>
  <c r="O400" i="9"/>
  <c r="N400" i="9"/>
  <c r="M400" i="9"/>
  <c r="L400" i="9"/>
  <c r="K400" i="9"/>
  <c r="S399" i="9"/>
  <c r="R399" i="9"/>
  <c r="Q399" i="9"/>
  <c r="G399" i="5" s="1"/>
  <c r="P399" i="9"/>
  <c r="O399" i="9"/>
  <c r="N399" i="9"/>
  <c r="M399" i="9"/>
  <c r="L399" i="9"/>
  <c r="K399" i="9"/>
  <c r="S398" i="9"/>
  <c r="R398" i="9"/>
  <c r="Q398" i="9"/>
  <c r="P398" i="9"/>
  <c r="O398" i="9"/>
  <c r="N398" i="9"/>
  <c r="M398" i="9"/>
  <c r="L398" i="9"/>
  <c r="K398" i="9"/>
  <c r="S397" i="9"/>
  <c r="R397" i="9"/>
  <c r="Q397" i="9"/>
  <c r="P397" i="9"/>
  <c r="O397" i="9"/>
  <c r="N397" i="9"/>
  <c r="M397" i="9"/>
  <c r="L397" i="9"/>
  <c r="K397" i="9"/>
  <c r="S396" i="9"/>
  <c r="R396" i="9"/>
  <c r="Q396" i="9"/>
  <c r="P396" i="9"/>
  <c r="O396" i="9"/>
  <c r="N396" i="9"/>
  <c r="M396" i="9"/>
  <c r="L396" i="9"/>
  <c r="K396" i="9"/>
  <c r="S395" i="9"/>
  <c r="R395" i="9"/>
  <c r="Q395" i="9"/>
  <c r="P395" i="9"/>
  <c r="O395" i="9"/>
  <c r="N395" i="9"/>
  <c r="M395" i="9"/>
  <c r="L395" i="9"/>
  <c r="K395" i="9"/>
  <c r="S394" i="9"/>
  <c r="R394" i="9"/>
  <c r="Q394" i="9"/>
  <c r="P394" i="9"/>
  <c r="O394" i="9"/>
  <c r="N394" i="9"/>
  <c r="M394" i="9"/>
  <c r="L394" i="9"/>
  <c r="K394" i="9"/>
  <c r="S393" i="9"/>
  <c r="R393" i="9"/>
  <c r="Q393" i="9"/>
  <c r="P393" i="9"/>
  <c r="O393" i="9"/>
  <c r="N393" i="9"/>
  <c r="M393" i="9"/>
  <c r="L393" i="9"/>
  <c r="K393" i="9"/>
  <c r="S392" i="9"/>
  <c r="R392" i="9"/>
  <c r="Q392" i="9"/>
  <c r="P392" i="9"/>
  <c r="O392" i="9"/>
  <c r="N392" i="9"/>
  <c r="M392" i="9"/>
  <c r="L392" i="9"/>
  <c r="K392" i="9"/>
  <c r="S391" i="9"/>
  <c r="R391" i="9"/>
  <c r="Q391" i="9"/>
  <c r="G391" i="5" s="1"/>
  <c r="P391" i="9"/>
  <c r="O391" i="9"/>
  <c r="N391" i="9"/>
  <c r="M391" i="9"/>
  <c r="L391" i="9"/>
  <c r="K391" i="9"/>
  <c r="S390" i="9"/>
  <c r="R390" i="9"/>
  <c r="Q390" i="9"/>
  <c r="P390" i="9"/>
  <c r="O390" i="9"/>
  <c r="N390" i="9"/>
  <c r="M390" i="9"/>
  <c r="L390" i="9"/>
  <c r="K390" i="9"/>
  <c r="S389" i="9"/>
  <c r="R389" i="9"/>
  <c r="Q389" i="9"/>
  <c r="P389" i="9"/>
  <c r="O389" i="9"/>
  <c r="N389" i="9"/>
  <c r="M389" i="9"/>
  <c r="L389" i="9"/>
  <c r="K389" i="9"/>
  <c r="S388" i="9"/>
  <c r="R388" i="9"/>
  <c r="Q388" i="9"/>
  <c r="P388" i="9"/>
  <c r="O388" i="9"/>
  <c r="N388" i="9"/>
  <c r="M388" i="9"/>
  <c r="L388" i="9"/>
  <c r="K388" i="9"/>
  <c r="S387" i="9"/>
  <c r="R387" i="9"/>
  <c r="Q387" i="9"/>
  <c r="P387" i="9"/>
  <c r="O387" i="9"/>
  <c r="N387" i="9"/>
  <c r="M387" i="9"/>
  <c r="L387" i="9"/>
  <c r="K387" i="9"/>
  <c r="S386" i="9"/>
  <c r="R386" i="9"/>
  <c r="Q386" i="9"/>
  <c r="P386" i="9"/>
  <c r="O386" i="9"/>
  <c r="N386" i="9"/>
  <c r="M386" i="9"/>
  <c r="L386" i="9"/>
  <c r="K386" i="9"/>
  <c r="S385" i="9"/>
  <c r="R385" i="9"/>
  <c r="Q385" i="9"/>
  <c r="P385" i="9"/>
  <c r="O385" i="9"/>
  <c r="N385" i="9"/>
  <c r="M385" i="9"/>
  <c r="L385" i="9"/>
  <c r="K385" i="9"/>
  <c r="S384" i="9"/>
  <c r="R384" i="9"/>
  <c r="Q384" i="9"/>
  <c r="P384" i="9"/>
  <c r="O384" i="9"/>
  <c r="N384" i="9"/>
  <c r="M384" i="9"/>
  <c r="L384" i="9"/>
  <c r="K384" i="9"/>
  <c r="S383" i="9"/>
  <c r="R383" i="9"/>
  <c r="Q383" i="9"/>
  <c r="G383" i="5" s="1"/>
  <c r="P383" i="9"/>
  <c r="O383" i="9"/>
  <c r="N383" i="9"/>
  <c r="M383" i="9"/>
  <c r="L383" i="9"/>
  <c r="K383" i="9"/>
  <c r="S382" i="9"/>
  <c r="R382" i="9"/>
  <c r="Q382" i="9"/>
  <c r="P382" i="9"/>
  <c r="O382" i="9"/>
  <c r="N382" i="9"/>
  <c r="M382" i="9"/>
  <c r="L382" i="9"/>
  <c r="K382" i="9"/>
  <c r="S381" i="9"/>
  <c r="R381" i="9"/>
  <c r="Q381" i="9"/>
  <c r="P381" i="9"/>
  <c r="O381" i="9"/>
  <c r="N381" i="9"/>
  <c r="M381" i="9"/>
  <c r="L381" i="9"/>
  <c r="K381" i="9"/>
  <c r="S380" i="9"/>
  <c r="R380" i="9"/>
  <c r="Q380" i="9"/>
  <c r="P380" i="9"/>
  <c r="O380" i="9"/>
  <c r="N380" i="9"/>
  <c r="M380" i="9"/>
  <c r="L380" i="9"/>
  <c r="K380" i="9"/>
  <c r="S379" i="9"/>
  <c r="R379" i="9"/>
  <c r="Q379" i="9"/>
  <c r="P379" i="9"/>
  <c r="O379" i="9"/>
  <c r="N379" i="9"/>
  <c r="M379" i="9"/>
  <c r="L379" i="9"/>
  <c r="K379" i="9"/>
  <c r="S378" i="9"/>
  <c r="R378" i="9"/>
  <c r="Q378" i="9"/>
  <c r="P378" i="9"/>
  <c r="O378" i="9"/>
  <c r="N378" i="9"/>
  <c r="M378" i="9"/>
  <c r="L378" i="9"/>
  <c r="K378" i="9"/>
  <c r="S377" i="9"/>
  <c r="R377" i="9"/>
  <c r="Q377" i="9"/>
  <c r="P377" i="9"/>
  <c r="O377" i="9"/>
  <c r="G377" i="4" s="1"/>
  <c r="N377" i="9"/>
  <c r="M377" i="9"/>
  <c r="L377" i="9"/>
  <c r="K377" i="9"/>
  <c r="S376" i="9"/>
  <c r="R376" i="9"/>
  <c r="Q376" i="9"/>
  <c r="P376" i="9"/>
  <c r="O376" i="9"/>
  <c r="N376" i="9"/>
  <c r="M376" i="9"/>
  <c r="L376" i="9"/>
  <c r="K376" i="9"/>
  <c r="S375" i="9"/>
  <c r="R375" i="9"/>
  <c r="Q375" i="9"/>
  <c r="G375" i="5" s="1"/>
  <c r="P375" i="9"/>
  <c r="O375" i="9"/>
  <c r="N375" i="9"/>
  <c r="M375" i="9"/>
  <c r="L375" i="9"/>
  <c r="K375" i="9"/>
  <c r="S374" i="9"/>
  <c r="R374" i="9"/>
  <c r="Q374" i="9"/>
  <c r="P374" i="9"/>
  <c r="O374" i="9"/>
  <c r="N374" i="9"/>
  <c r="M374" i="9"/>
  <c r="L374" i="9"/>
  <c r="K374" i="9"/>
  <c r="S373" i="9"/>
  <c r="R373" i="9"/>
  <c r="Q373" i="9"/>
  <c r="P373" i="9"/>
  <c r="O373" i="9"/>
  <c r="N373" i="9"/>
  <c r="M373" i="9"/>
  <c r="L373" i="9"/>
  <c r="K373" i="9"/>
  <c r="S372" i="9"/>
  <c r="R372" i="9"/>
  <c r="Q372" i="9"/>
  <c r="P372" i="9"/>
  <c r="O372" i="9"/>
  <c r="N372" i="9"/>
  <c r="M372" i="9"/>
  <c r="L372" i="9"/>
  <c r="K372" i="9"/>
  <c r="S371" i="9"/>
  <c r="R371" i="9"/>
  <c r="Q371" i="9"/>
  <c r="P371" i="9"/>
  <c r="O371" i="9"/>
  <c r="N371" i="9"/>
  <c r="M371" i="9"/>
  <c r="L371" i="9"/>
  <c r="K371" i="9"/>
  <c r="S370" i="9"/>
  <c r="R370" i="9"/>
  <c r="Q370" i="9"/>
  <c r="P370" i="9"/>
  <c r="O370" i="9"/>
  <c r="N370" i="9"/>
  <c r="M370" i="9"/>
  <c r="L370" i="9"/>
  <c r="K370" i="9"/>
  <c r="S369" i="9"/>
  <c r="R369" i="9"/>
  <c r="Q369" i="9"/>
  <c r="P369" i="9"/>
  <c r="O369" i="9"/>
  <c r="N369" i="9"/>
  <c r="M369" i="9"/>
  <c r="L369" i="9"/>
  <c r="K369" i="9"/>
  <c r="S368" i="9"/>
  <c r="R368" i="9"/>
  <c r="Q368" i="9"/>
  <c r="P368" i="9"/>
  <c r="O368" i="9"/>
  <c r="N368" i="9"/>
  <c r="M368" i="9"/>
  <c r="L368" i="9"/>
  <c r="K368" i="9"/>
  <c r="S367" i="9"/>
  <c r="R367" i="9"/>
  <c r="Q367" i="9"/>
  <c r="G367" i="5" s="1"/>
  <c r="P367" i="9"/>
  <c r="O367" i="9"/>
  <c r="N367" i="9"/>
  <c r="M367" i="9"/>
  <c r="L367" i="9"/>
  <c r="K367" i="9"/>
  <c r="S366" i="9"/>
  <c r="R366" i="9"/>
  <c r="Q366" i="9"/>
  <c r="P366" i="9"/>
  <c r="O366" i="9"/>
  <c r="N366" i="9"/>
  <c r="M366" i="9"/>
  <c r="L366" i="9"/>
  <c r="K366" i="9"/>
  <c r="S365" i="9"/>
  <c r="R365" i="9"/>
  <c r="Q365" i="9"/>
  <c r="P365" i="9"/>
  <c r="O365" i="9"/>
  <c r="N365" i="9"/>
  <c r="M365" i="9"/>
  <c r="L365" i="9"/>
  <c r="K365" i="9"/>
  <c r="S364" i="9"/>
  <c r="R364" i="9"/>
  <c r="Q364" i="9"/>
  <c r="P364" i="9"/>
  <c r="O364" i="9"/>
  <c r="N364" i="9"/>
  <c r="M364" i="9"/>
  <c r="L364" i="9"/>
  <c r="K364" i="9"/>
  <c r="S363" i="9"/>
  <c r="R363" i="9"/>
  <c r="Q363" i="9"/>
  <c r="P363" i="9"/>
  <c r="O363" i="9"/>
  <c r="N363" i="9"/>
  <c r="M363" i="9"/>
  <c r="L363" i="9"/>
  <c r="K363" i="9"/>
  <c r="S362" i="9"/>
  <c r="R362" i="9"/>
  <c r="Q362" i="9"/>
  <c r="P362" i="9"/>
  <c r="O362" i="9"/>
  <c r="N362" i="9"/>
  <c r="M362" i="9"/>
  <c r="L362" i="9"/>
  <c r="K362" i="9"/>
  <c r="S361" i="9"/>
  <c r="R361" i="9"/>
  <c r="Q361" i="9"/>
  <c r="P361" i="9"/>
  <c r="O361" i="9"/>
  <c r="N361" i="9"/>
  <c r="M361" i="9"/>
  <c r="L361" i="9"/>
  <c r="K361" i="9"/>
  <c r="S360" i="9"/>
  <c r="R360" i="9"/>
  <c r="Q360" i="9"/>
  <c r="P360" i="9"/>
  <c r="O360" i="9"/>
  <c r="N360" i="9"/>
  <c r="M360" i="9"/>
  <c r="L360" i="9"/>
  <c r="K360" i="9"/>
  <c r="S359" i="9"/>
  <c r="R359" i="9"/>
  <c r="Q359" i="9"/>
  <c r="G359" i="5" s="1"/>
  <c r="P359" i="9"/>
  <c r="O359" i="9"/>
  <c r="N359" i="9"/>
  <c r="M359" i="9"/>
  <c r="L359" i="9"/>
  <c r="K359" i="9"/>
  <c r="S358" i="9"/>
  <c r="R358" i="9"/>
  <c r="Q358" i="9"/>
  <c r="P358" i="9"/>
  <c r="O358" i="9"/>
  <c r="N358" i="9"/>
  <c r="M358" i="9"/>
  <c r="L358" i="9"/>
  <c r="K358" i="9"/>
  <c r="S357" i="9"/>
  <c r="R357" i="9"/>
  <c r="Q357" i="9"/>
  <c r="P357" i="9"/>
  <c r="O357" i="9"/>
  <c r="N357" i="9"/>
  <c r="M357" i="9"/>
  <c r="L357" i="9"/>
  <c r="K357" i="9"/>
  <c r="S356" i="9"/>
  <c r="R356" i="9"/>
  <c r="Q356" i="9"/>
  <c r="P356" i="9"/>
  <c r="O356" i="9"/>
  <c r="N356" i="9"/>
  <c r="M356" i="9"/>
  <c r="L356" i="9"/>
  <c r="K356" i="9"/>
  <c r="S355" i="9"/>
  <c r="R355" i="9"/>
  <c r="Q355" i="9"/>
  <c r="P355" i="9"/>
  <c r="O355" i="9"/>
  <c r="N355" i="9"/>
  <c r="M355" i="9"/>
  <c r="L355" i="9"/>
  <c r="K355" i="9"/>
  <c r="S354" i="9"/>
  <c r="R354" i="9"/>
  <c r="Q354" i="9"/>
  <c r="P354" i="9"/>
  <c r="O354" i="9"/>
  <c r="N354" i="9"/>
  <c r="M354" i="9"/>
  <c r="L354" i="9"/>
  <c r="K354" i="9"/>
  <c r="S353" i="9"/>
  <c r="R353" i="9"/>
  <c r="Q353" i="9"/>
  <c r="P353" i="9"/>
  <c r="O353" i="9"/>
  <c r="N353" i="9"/>
  <c r="M353" i="9"/>
  <c r="L353" i="9"/>
  <c r="K353" i="9"/>
  <c r="S352" i="9"/>
  <c r="R352" i="9"/>
  <c r="Q352" i="9"/>
  <c r="P352" i="9"/>
  <c r="O352" i="9"/>
  <c r="N352" i="9"/>
  <c r="M352" i="9"/>
  <c r="L352" i="9"/>
  <c r="K352" i="9"/>
  <c r="S351" i="9"/>
  <c r="R351" i="9"/>
  <c r="Q351" i="9"/>
  <c r="G351" i="5" s="1"/>
  <c r="P351" i="9"/>
  <c r="O351" i="9"/>
  <c r="N351" i="9"/>
  <c r="M351" i="9"/>
  <c r="L351" i="9"/>
  <c r="K351" i="9"/>
  <c r="S350" i="9"/>
  <c r="R350" i="9"/>
  <c r="Q350" i="9"/>
  <c r="P350" i="9"/>
  <c r="O350" i="9"/>
  <c r="N350" i="9"/>
  <c r="M350" i="9"/>
  <c r="L350" i="9"/>
  <c r="K350" i="9"/>
  <c r="S349" i="9"/>
  <c r="R349" i="9"/>
  <c r="Q349" i="9"/>
  <c r="P349" i="9"/>
  <c r="O349" i="9"/>
  <c r="N349" i="9"/>
  <c r="M349" i="9"/>
  <c r="L349" i="9"/>
  <c r="K349" i="9"/>
  <c r="S348" i="9"/>
  <c r="R348" i="9"/>
  <c r="Q348" i="9"/>
  <c r="P348" i="9"/>
  <c r="O348" i="9"/>
  <c r="N348" i="9"/>
  <c r="M348" i="9"/>
  <c r="L348" i="9"/>
  <c r="K348" i="9"/>
  <c r="S347" i="9"/>
  <c r="R347" i="9"/>
  <c r="Q347" i="9"/>
  <c r="P347" i="9"/>
  <c r="O347" i="9"/>
  <c r="N347" i="9"/>
  <c r="M347" i="9"/>
  <c r="L347" i="9"/>
  <c r="K347" i="9"/>
  <c r="S346" i="9"/>
  <c r="R346" i="9"/>
  <c r="Q346" i="9"/>
  <c r="P346" i="9"/>
  <c r="O346" i="9"/>
  <c r="N346" i="9"/>
  <c r="M346" i="9"/>
  <c r="L346" i="9"/>
  <c r="K346" i="9"/>
  <c r="S345" i="9"/>
  <c r="R345" i="9"/>
  <c r="Q345" i="9"/>
  <c r="P345" i="9"/>
  <c r="O345" i="9"/>
  <c r="N345" i="9"/>
  <c r="M345" i="9"/>
  <c r="L345" i="9"/>
  <c r="K345" i="9"/>
  <c r="S344" i="9"/>
  <c r="R344" i="9"/>
  <c r="Q344" i="9"/>
  <c r="P344" i="9"/>
  <c r="O344" i="9"/>
  <c r="N344" i="9"/>
  <c r="M344" i="9"/>
  <c r="L344" i="9"/>
  <c r="K344" i="9"/>
  <c r="S343" i="9"/>
  <c r="R343" i="9"/>
  <c r="Q343" i="9"/>
  <c r="G343" i="5" s="1"/>
  <c r="P343" i="9"/>
  <c r="O343" i="9"/>
  <c r="N343" i="9"/>
  <c r="M343" i="9"/>
  <c r="L343" i="9"/>
  <c r="K343" i="9"/>
  <c r="S342" i="9"/>
  <c r="R342" i="9"/>
  <c r="Q342" i="9"/>
  <c r="P342" i="9"/>
  <c r="O342" i="9"/>
  <c r="N342" i="9"/>
  <c r="M342" i="9"/>
  <c r="L342" i="9"/>
  <c r="K342" i="9"/>
  <c r="S341" i="9"/>
  <c r="R341" i="9"/>
  <c r="Q341" i="9"/>
  <c r="P341" i="9"/>
  <c r="O341" i="9"/>
  <c r="N341" i="9"/>
  <c r="M341" i="9"/>
  <c r="L341" i="9"/>
  <c r="K341" i="9"/>
  <c r="S340" i="9"/>
  <c r="R340" i="9"/>
  <c r="Q340" i="9"/>
  <c r="P340" i="9"/>
  <c r="O340" i="9"/>
  <c r="N340" i="9"/>
  <c r="M340" i="9"/>
  <c r="L340" i="9"/>
  <c r="K340" i="9"/>
  <c r="S339" i="9"/>
  <c r="R339" i="9"/>
  <c r="Q339" i="9"/>
  <c r="P339" i="9"/>
  <c r="O339" i="9"/>
  <c r="N339" i="9"/>
  <c r="M339" i="9"/>
  <c r="L339" i="9"/>
  <c r="K339" i="9"/>
  <c r="S338" i="9"/>
  <c r="R338" i="9"/>
  <c r="Q338" i="9"/>
  <c r="P338" i="9"/>
  <c r="O338" i="9"/>
  <c r="N338" i="9"/>
  <c r="M338" i="9"/>
  <c r="L338" i="9"/>
  <c r="K338" i="9"/>
  <c r="S337" i="9"/>
  <c r="R337" i="9"/>
  <c r="Q337" i="9"/>
  <c r="P337" i="9"/>
  <c r="O337" i="9"/>
  <c r="N337" i="9"/>
  <c r="M337" i="9"/>
  <c r="L337" i="9"/>
  <c r="K337" i="9"/>
  <c r="S336" i="9"/>
  <c r="R336" i="9"/>
  <c r="Q336" i="9"/>
  <c r="P336" i="9"/>
  <c r="O336" i="9"/>
  <c r="N336" i="9"/>
  <c r="M336" i="9"/>
  <c r="L336" i="9"/>
  <c r="K336" i="9"/>
  <c r="S335" i="9"/>
  <c r="R335" i="9"/>
  <c r="Q335" i="9"/>
  <c r="G335" i="5" s="1"/>
  <c r="P335" i="9"/>
  <c r="O335" i="9"/>
  <c r="N335" i="9"/>
  <c r="M335" i="9"/>
  <c r="L335" i="9"/>
  <c r="K335" i="9"/>
  <c r="S334" i="9"/>
  <c r="R334" i="9"/>
  <c r="Q334" i="9"/>
  <c r="P334" i="9"/>
  <c r="O334" i="9"/>
  <c r="N334" i="9"/>
  <c r="M334" i="9"/>
  <c r="L334" i="9"/>
  <c r="K334" i="9"/>
  <c r="S333" i="9"/>
  <c r="R333" i="9"/>
  <c r="Q333" i="9"/>
  <c r="P333" i="9"/>
  <c r="O333" i="9"/>
  <c r="N333" i="9"/>
  <c r="M333" i="9"/>
  <c r="L333" i="9"/>
  <c r="K333" i="9"/>
  <c r="S332" i="9"/>
  <c r="R332" i="9"/>
  <c r="Q332" i="9"/>
  <c r="P332" i="9"/>
  <c r="O332" i="9"/>
  <c r="N332" i="9"/>
  <c r="M332" i="9"/>
  <c r="L332" i="9"/>
  <c r="K332" i="9"/>
  <c r="S331" i="9"/>
  <c r="R331" i="9"/>
  <c r="Q331" i="9"/>
  <c r="P331" i="9"/>
  <c r="O331" i="9"/>
  <c r="N331" i="9"/>
  <c r="M331" i="9"/>
  <c r="L331" i="9"/>
  <c r="K331" i="9"/>
  <c r="S330" i="9"/>
  <c r="R330" i="9"/>
  <c r="Q330" i="9"/>
  <c r="P330" i="9"/>
  <c r="O330" i="9"/>
  <c r="N330" i="9"/>
  <c r="M330" i="9"/>
  <c r="L330" i="9"/>
  <c r="K330" i="9"/>
  <c r="S329" i="9"/>
  <c r="R329" i="9"/>
  <c r="Q329" i="9"/>
  <c r="P329" i="9"/>
  <c r="O329" i="9"/>
  <c r="G329" i="4" s="1"/>
  <c r="N329" i="9"/>
  <c r="M329" i="9"/>
  <c r="L329" i="9"/>
  <c r="K329" i="9"/>
  <c r="S328" i="9"/>
  <c r="R328" i="9"/>
  <c r="Q328" i="9"/>
  <c r="P328" i="9"/>
  <c r="O328" i="9"/>
  <c r="N328" i="9"/>
  <c r="M328" i="9"/>
  <c r="L328" i="9"/>
  <c r="K328" i="9"/>
  <c r="S327" i="9"/>
  <c r="R327" i="9"/>
  <c r="Q327" i="9"/>
  <c r="G327" i="5" s="1"/>
  <c r="P327" i="9"/>
  <c r="O327" i="9"/>
  <c r="N327" i="9"/>
  <c r="M327" i="9"/>
  <c r="L327" i="9"/>
  <c r="K327" i="9"/>
  <c r="S326" i="9"/>
  <c r="R326" i="9"/>
  <c r="Q326" i="9"/>
  <c r="P326" i="9"/>
  <c r="O326" i="9"/>
  <c r="N326" i="9"/>
  <c r="M326" i="9"/>
  <c r="L326" i="9"/>
  <c r="K326" i="9"/>
  <c r="S325" i="9"/>
  <c r="R325" i="9"/>
  <c r="Q325" i="9"/>
  <c r="P325" i="9"/>
  <c r="O325" i="9"/>
  <c r="N325" i="9"/>
  <c r="M325" i="9"/>
  <c r="L325" i="9"/>
  <c r="K325" i="9"/>
  <c r="S324" i="9"/>
  <c r="R324" i="9"/>
  <c r="Q324" i="9"/>
  <c r="P324" i="9"/>
  <c r="O324" i="9"/>
  <c r="N324" i="9"/>
  <c r="M324" i="9"/>
  <c r="L324" i="9"/>
  <c r="K324" i="9"/>
  <c r="S323" i="9"/>
  <c r="R323" i="9"/>
  <c r="Q323" i="9"/>
  <c r="P323" i="9"/>
  <c r="O323" i="9"/>
  <c r="N323" i="9"/>
  <c r="M323" i="9"/>
  <c r="L323" i="9"/>
  <c r="K323" i="9"/>
  <c r="S322" i="9"/>
  <c r="R322" i="9"/>
  <c r="Q322" i="9"/>
  <c r="P322" i="9"/>
  <c r="O322" i="9"/>
  <c r="N322" i="9"/>
  <c r="M322" i="9"/>
  <c r="L322" i="9"/>
  <c r="K322" i="9"/>
  <c r="S321" i="9"/>
  <c r="R321" i="9"/>
  <c r="Q321" i="9"/>
  <c r="P321" i="9"/>
  <c r="O321" i="9"/>
  <c r="G321" i="4" s="1"/>
  <c r="N321" i="9"/>
  <c r="M321" i="9"/>
  <c r="L321" i="9"/>
  <c r="K321" i="9"/>
  <c r="S320" i="9"/>
  <c r="R320" i="9"/>
  <c r="Q320" i="9"/>
  <c r="P320" i="9"/>
  <c r="O320" i="9"/>
  <c r="N320" i="9"/>
  <c r="M320" i="9"/>
  <c r="L320" i="9"/>
  <c r="K320" i="9"/>
  <c r="S319" i="9"/>
  <c r="R319" i="9"/>
  <c r="Q319" i="9"/>
  <c r="G319" i="5" s="1"/>
  <c r="P319" i="9"/>
  <c r="O319" i="9"/>
  <c r="N319" i="9"/>
  <c r="M319" i="9"/>
  <c r="L319" i="9"/>
  <c r="K319" i="9"/>
  <c r="S318" i="9"/>
  <c r="R318" i="9"/>
  <c r="Q318" i="9"/>
  <c r="P318" i="9"/>
  <c r="O318" i="9"/>
  <c r="N318" i="9"/>
  <c r="M318" i="9"/>
  <c r="L318" i="9"/>
  <c r="K318" i="9"/>
  <c r="S317" i="9"/>
  <c r="R317" i="9"/>
  <c r="Q317" i="9"/>
  <c r="P317" i="9"/>
  <c r="O317" i="9"/>
  <c r="N317" i="9"/>
  <c r="M317" i="9"/>
  <c r="L317" i="9"/>
  <c r="K317" i="9"/>
  <c r="S316" i="9"/>
  <c r="R316" i="9"/>
  <c r="Q316" i="9"/>
  <c r="P316" i="9"/>
  <c r="O316" i="9"/>
  <c r="N316" i="9"/>
  <c r="M316" i="9"/>
  <c r="L316" i="9"/>
  <c r="K316" i="9"/>
  <c r="S315" i="9"/>
  <c r="R315" i="9"/>
  <c r="Q315" i="9"/>
  <c r="P315" i="9"/>
  <c r="O315" i="9"/>
  <c r="N315" i="9"/>
  <c r="M315" i="9"/>
  <c r="L315" i="9"/>
  <c r="K315" i="9"/>
  <c r="S314" i="9"/>
  <c r="R314" i="9"/>
  <c r="Q314" i="9"/>
  <c r="P314" i="9"/>
  <c r="O314" i="9"/>
  <c r="N314" i="9"/>
  <c r="M314" i="9"/>
  <c r="L314" i="9"/>
  <c r="K314" i="9"/>
  <c r="S313" i="9"/>
  <c r="R313" i="9"/>
  <c r="Q313" i="9"/>
  <c r="P313" i="9"/>
  <c r="O313" i="9"/>
  <c r="N313" i="9"/>
  <c r="M313" i="9"/>
  <c r="L313" i="9"/>
  <c r="K313" i="9"/>
  <c r="S312" i="9"/>
  <c r="R312" i="9"/>
  <c r="Q312" i="9"/>
  <c r="P312" i="9"/>
  <c r="O312" i="9"/>
  <c r="N312" i="9"/>
  <c r="M312" i="9"/>
  <c r="L312" i="9"/>
  <c r="K312" i="9"/>
  <c r="S311" i="9"/>
  <c r="R311" i="9"/>
  <c r="Q311" i="9"/>
  <c r="G311" i="5" s="1"/>
  <c r="P311" i="9"/>
  <c r="O311" i="9"/>
  <c r="N311" i="9"/>
  <c r="M311" i="9"/>
  <c r="L311" i="9"/>
  <c r="K311" i="9"/>
  <c r="S310" i="9"/>
  <c r="R310" i="9"/>
  <c r="Q310" i="9"/>
  <c r="P310" i="9"/>
  <c r="O310" i="9"/>
  <c r="N310" i="9"/>
  <c r="M310" i="9"/>
  <c r="L310" i="9"/>
  <c r="K310" i="9"/>
  <c r="S309" i="9"/>
  <c r="R309" i="9"/>
  <c r="Q309" i="9"/>
  <c r="P309" i="9"/>
  <c r="O309" i="9"/>
  <c r="N309" i="9"/>
  <c r="M309" i="9"/>
  <c r="L309" i="9"/>
  <c r="K309" i="9"/>
  <c r="S308" i="9"/>
  <c r="R308" i="9"/>
  <c r="Q308" i="9"/>
  <c r="P308" i="9"/>
  <c r="O308" i="9"/>
  <c r="N308" i="9"/>
  <c r="M308" i="9"/>
  <c r="L308" i="9"/>
  <c r="K308" i="9"/>
  <c r="S307" i="9"/>
  <c r="R307" i="9"/>
  <c r="Q307" i="9"/>
  <c r="P307" i="9"/>
  <c r="O307" i="9"/>
  <c r="N307" i="9"/>
  <c r="M307" i="9"/>
  <c r="L307" i="9"/>
  <c r="K307" i="9"/>
  <c r="S306" i="9"/>
  <c r="R306" i="9"/>
  <c r="Q306" i="9"/>
  <c r="P306" i="9"/>
  <c r="O306" i="9"/>
  <c r="N306" i="9"/>
  <c r="M306" i="9"/>
  <c r="L306" i="9"/>
  <c r="K306" i="9"/>
  <c r="S305" i="9"/>
  <c r="R305" i="9"/>
  <c r="Q305" i="9"/>
  <c r="P305" i="9"/>
  <c r="O305" i="9"/>
  <c r="G305" i="4" s="1"/>
  <c r="N305" i="9"/>
  <c r="M305" i="9"/>
  <c r="L305" i="9"/>
  <c r="K305" i="9"/>
  <c r="S304" i="9"/>
  <c r="R304" i="9"/>
  <c r="Q304" i="9"/>
  <c r="P304" i="9"/>
  <c r="O304" i="9"/>
  <c r="N304" i="9"/>
  <c r="M304" i="9"/>
  <c r="L304" i="9"/>
  <c r="K304" i="9"/>
  <c r="S303" i="9"/>
  <c r="R303" i="9"/>
  <c r="Q303" i="9"/>
  <c r="P303" i="9"/>
  <c r="O303" i="9"/>
  <c r="N303" i="9"/>
  <c r="M303" i="9"/>
  <c r="L303" i="9"/>
  <c r="K303" i="9"/>
  <c r="S302" i="9"/>
  <c r="R302" i="9"/>
  <c r="Q302" i="9"/>
  <c r="P302" i="9"/>
  <c r="O302" i="9"/>
  <c r="N302" i="9"/>
  <c r="M302" i="9"/>
  <c r="L302" i="9"/>
  <c r="K302" i="9"/>
  <c r="S301" i="9"/>
  <c r="R301" i="9"/>
  <c r="Q301" i="9"/>
  <c r="P301" i="9"/>
  <c r="O301" i="9"/>
  <c r="N301" i="9"/>
  <c r="M301" i="9"/>
  <c r="L301" i="9"/>
  <c r="K301" i="9"/>
  <c r="S300" i="9"/>
  <c r="R300" i="9"/>
  <c r="Q300" i="9"/>
  <c r="P300" i="9"/>
  <c r="O300" i="9"/>
  <c r="N300" i="9"/>
  <c r="M300" i="9"/>
  <c r="L300" i="9"/>
  <c r="K300" i="9"/>
  <c r="S299" i="9"/>
  <c r="R299" i="9"/>
  <c r="Q299" i="9"/>
  <c r="P299" i="9"/>
  <c r="O299" i="9"/>
  <c r="N299" i="9"/>
  <c r="M299" i="9"/>
  <c r="L299" i="9"/>
  <c r="K299" i="9"/>
  <c r="S298" i="9"/>
  <c r="R298" i="9"/>
  <c r="Q298" i="9"/>
  <c r="P298" i="9"/>
  <c r="O298" i="9"/>
  <c r="N298" i="9"/>
  <c r="M298" i="9"/>
  <c r="L298" i="9"/>
  <c r="K298" i="9"/>
  <c r="S297" i="9"/>
  <c r="R297" i="9"/>
  <c r="Q297" i="9"/>
  <c r="P297" i="9"/>
  <c r="O297" i="9"/>
  <c r="N297" i="9"/>
  <c r="M297" i="9"/>
  <c r="L297" i="9"/>
  <c r="K297" i="9"/>
  <c r="S296" i="9"/>
  <c r="R296" i="9"/>
  <c r="Q296" i="9"/>
  <c r="P296" i="9"/>
  <c r="O296" i="9"/>
  <c r="N296" i="9"/>
  <c r="M296" i="9"/>
  <c r="L296" i="9"/>
  <c r="K296" i="9"/>
  <c r="S295" i="9"/>
  <c r="R295" i="9"/>
  <c r="Q295" i="9"/>
  <c r="G295" i="5" s="1"/>
  <c r="P295" i="9"/>
  <c r="O295" i="9"/>
  <c r="N295" i="9"/>
  <c r="M295" i="9"/>
  <c r="L295" i="9"/>
  <c r="K295" i="9"/>
  <c r="S294" i="9"/>
  <c r="R294" i="9"/>
  <c r="Q294" i="9"/>
  <c r="P294" i="9"/>
  <c r="O294" i="9"/>
  <c r="N294" i="9"/>
  <c r="M294" i="9"/>
  <c r="L294" i="9"/>
  <c r="K294" i="9"/>
  <c r="S293" i="9"/>
  <c r="R293" i="9"/>
  <c r="Q293" i="9"/>
  <c r="P293" i="9"/>
  <c r="O293" i="9"/>
  <c r="N293" i="9"/>
  <c r="M293" i="9"/>
  <c r="L293" i="9"/>
  <c r="K293" i="9"/>
  <c r="S292" i="9"/>
  <c r="R292" i="9"/>
  <c r="Q292" i="9"/>
  <c r="P292" i="9"/>
  <c r="O292" i="9"/>
  <c r="N292" i="9"/>
  <c r="M292" i="9"/>
  <c r="L292" i="9"/>
  <c r="K292" i="9"/>
  <c r="S291" i="9"/>
  <c r="R291" i="9"/>
  <c r="Q291" i="9"/>
  <c r="P291" i="9"/>
  <c r="O291" i="9"/>
  <c r="N291" i="9"/>
  <c r="M291" i="9"/>
  <c r="L291" i="9"/>
  <c r="K291" i="9"/>
  <c r="S290" i="9"/>
  <c r="R290" i="9"/>
  <c r="Q290" i="9"/>
  <c r="P290" i="9"/>
  <c r="O290" i="9"/>
  <c r="N290" i="9"/>
  <c r="M290" i="9"/>
  <c r="L290" i="9"/>
  <c r="K290" i="9"/>
  <c r="S289" i="9"/>
  <c r="R289" i="9"/>
  <c r="Q289" i="9"/>
  <c r="P289" i="9"/>
  <c r="O289" i="9"/>
  <c r="N289" i="9"/>
  <c r="M289" i="9"/>
  <c r="L289" i="9"/>
  <c r="K289" i="9"/>
  <c r="S288" i="9"/>
  <c r="R288" i="9"/>
  <c r="Q288" i="9"/>
  <c r="P288" i="9"/>
  <c r="O288" i="9"/>
  <c r="N288" i="9"/>
  <c r="M288" i="9"/>
  <c r="L288" i="9"/>
  <c r="K288" i="9"/>
  <c r="S287" i="9"/>
  <c r="R287" i="9"/>
  <c r="Q287" i="9"/>
  <c r="G287" i="5" s="1"/>
  <c r="P287" i="9"/>
  <c r="O287" i="9"/>
  <c r="N287" i="9"/>
  <c r="M287" i="9"/>
  <c r="L287" i="9"/>
  <c r="K287" i="9"/>
  <c r="S286" i="9"/>
  <c r="R286" i="9"/>
  <c r="Q286" i="9"/>
  <c r="P286" i="9"/>
  <c r="O286" i="9"/>
  <c r="N286" i="9"/>
  <c r="M286" i="9"/>
  <c r="L286" i="9"/>
  <c r="K286" i="9"/>
  <c r="S285" i="9"/>
  <c r="R285" i="9"/>
  <c r="Q285" i="9"/>
  <c r="P285" i="9"/>
  <c r="O285" i="9"/>
  <c r="N285" i="9"/>
  <c r="M285" i="9"/>
  <c r="L285" i="9"/>
  <c r="K285" i="9"/>
  <c r="S284" i="9"/>
  <c r="R284" i="9"/>
  <c r="Q284" i="9"/>
  <c r="P284" i="9"/>
  <c r="O284" i="9"/>
  <c r="N284" i="9"/>
  <c r="M284" i="9"/>
  <c r="L284" i="9"/>
  <c r="K284" i="9"/>
  <c r="S283" i="9"/>
  <c r="R283" i="9"/>
  <c r="Q283" i="9"/>
  <c r="P283" i="9"/>
  <c r="O283" i="9"/>
  <c r="N283" i="9"/>
  <c r="M283" i="9"/>
  <c r="L283" i="9"/>
  <c r="K283" i="9"/>
  <c r="S282" i="9"/>
  <c r="R282" i="9"/>
  <c r="Q282" i="9"/>
  <c r="P282" i="9"/>
  <c r="O282" i="9"/>
  <c r="N282" i="9"/>
  <c r="M282" i="9"/>
  <c r="L282" i="9"/>
  <c r="K282" i="9"/>
  <c r="S281" i="9"/>
  <c r="R281" i="9"/>
  <c r="Q281" i="9"/>
  <c r="P281" i="9"/>
  <c r="O281" i="9"/>
  <c r="N281" i="9"/>
  <c r="M281" i="9"/>
  <c r="L281" i="9"/>
  <c r="K281" i="9"/>
  <c r="S280" i="9"/>
  <c r="R280" i="9"/>
  <c r="Q280" i="9"/>
  <c r="P280" i="9"/>
  <c r="O280" i="9"/>
  <c r="N280" i="9"/>
  <c r="M280" i="9"/>
  <c r="L280" i="9"/>
  <c r="K280" i="9"/>
  <c r="S279" i="9"/>
  <c r="R279" i="9"/>
  <c r="Q279" i="9"/>
  <c r="G279" i="5" s="1"/>
  <c r="P279" i="9"/>
  <c r="O279" i="9"/>
  <c r="N279" i="9"/>
  <c r="M279" i="9"/>
  <c r="L279" i="9"/>
  <c r="K279" i="9"/>
  <c r="S278" i="9"/>
  <c r="R278" i="9"/>
  <c r="Q278" i="9"/>
  <c r="P278" i="9"/>
  <c r="O278" i="9"/>
  <c r="N278" i="9"/>
  <c r="M278" i="9"/>
  <c r="L278" i="9"/>
  <c r="K278" i="9"/>
  <c r="S277" i="9"/>
  <c r="R277" i="9"/>
  <c r="Q277" i="9"/>
  <c r="P277" i="9"/>
  <c r="O277" i="9"/>
  <c r="N277" i="9"/>
  <c r="M277" i="9"/>
  <c r="L277" i="9"/>
  <c r="K277" i="9"/>
  <c r="S276" i="9"/>
  <c r="R276" i="9"/>
  <c r="Q276" i="9"/>
  <c r="P276" i="9"/>
  <c r="O276" i="9"/>
  <c r="N276" i="9"/>
  <c r="M276" i="9"/>
  <c r="L276" i="9"/>
  <c r="K276" i="9"/>
  <c r="S275" i="9"/>
  <c r="R275" i="9"/>
  <c r="Q275" i="9"/>
  <c r="P275" i="9"/>
  <c r="O275" i="9"/>
  <c r="N275" i="9"/>
  <c r="M275" i="9"/>
  <c r="L275" i="9"/>
  <c r="K275" i="9"/>
  <c r="S274" i="9"/>
  <c r="R274" i="9"/>
  <c r="Q274" i="9"/>
  <c r="P274" i="9"/>
  <c r="O274" i="9"/>
  <c r="N274" i="9"/>
  <c r="M274" i="9"/>
  <c r="L274" i="9"/>
  <c r="K274" i="9"/>
  <c r="S273" i="9"/>
  <c r="R273" i="9"/>
  <c r="Q273" i="9"/>
  <c r="P273" i="9"/>
  <c r="O273" i="9"/>
  <c r="N273" i="9"/>
  <c r="M273" i="9"/>
  <c r="L273" i="9"/>
  <c r="K273" i="9"/>
  <c r="S272" i="9"/>
  <c r="R272" i="9"/>
  <c r="Q272" i="9"/>
  <c r="P272" i="9"/>
  <c r="O272" i="9"/>
  <c r="N272" i="9"/>
  <c r="M272" i="9"/>
  <c r="L272" i="9"/>
  <c r="K272" i="9"/>
  <c r="S271" i="9"/>
  <c r="R271" i="9"/>
  <c r="Q271" i="9"/>
  <c r="G271" i="5" s="1"/>
  <c r="P271" i="9"/>
  <c r="O271" i="9"/>
  <c r="N271" i="9"/>
  <c r="M271" i="9"/>
  <c r="L271" i="9"/>
  <c r="K271" i="9"/>
  <c r="S270" i="9"/>
  <c r="R270" i="9"/>
  <c r="Q270" i="9"/>
  <c r="P270" i="9"/>
  <c r="O270" i="9"/>
  <c r="N270" i="9"/>
  <c r="M270" i="9"/>
  <c r="L270" i="9"/>
  <c r="K270" i="9"/>
  <c r="S269" i="9"/>
  <c r="R269" i="9"/>
  <c r="Q269" i="9"/>
  <c r="P269" i="9"/>
  <c r="O269" i="9"/>
  <c r="N269" i="9"/>
  <c r="M269" i="9"/>
  <c r="L269" i="9"/>
  <c r="K269" i="9"/>
  <c r="S268" i="9"/>
  <c r="R268" i="9"/>
  <c r="Q268" i="9"/>
  <c r="P268" i="9"/>
  <c r="O268" i="9"/>
  <c r="N268" i="9"/>
  <c r="M268" i="9"/>
  <c r="L268" i="9"/>
  <c r="K268" i="9"/>
  <c r="S267" i="9"/>
  <c r="R267" i="9"/>
  <c r="Q267" i="9"/>
  <c r="P267" i="9"/>
  <c r="O267" i="9"/>
  <c r="N267" i="9"/>
  <c r="M267" i="9"/>
  <c r="L267" i="9"/>
  <c r="K267" i="9"/>
  <c r="S266" i="9"/>
  <c r="R266" i="9"/>
  <c r="Q266" i="9"/>
  <c r="P266" i="9"/>
  <c r="O266" i="9"/>
  <c r="N266" i="9"/>
  <c r="M266" i="9"/>
  <c r="L266" i="9"/>
  <c r="K266" i="9"/>
  <c r="S265" i="9"/>
  <c r="R265" i="9"/>
  <c r="Q265" i="9"/>
  <c r="P265" i="9"/>
  <c r="O265" i="9"/>
  <c r="N265" i="9"/>
  <c r="M265" i="9"/>
  <c r="L265" i="9"/>
  <c r="K265" i="9"/>
  <c r="S264" i="9"/>
  <c r="R264" i="9"/>
  <c r="Q264" i="9"/>
  <c r="P264" i="9"/>
  <c r="O264" i="9"/>
  <c r="N264" i="9"/>
  <c r="M264" i="9"/>
  <c r="L264" i="9"/>
  <c r="K264" i="9"/>
  <c r="S263" i="9"/>
  <c r="R263" i="9"/>
  <c r="Q263" i="9"/>
  <c r="G263" i="5" s="1"/>
  <c r="P263" i="9"/>
  <c r="O263" i="9"/>
  <c r="N263" i="9"/>
  <c r="M263" i="9"/>
  <c r="L263" i="9"/>
  <c r="K263" i="9"/>
  <c r="S262" i="9"/>
  <c r="R262" i="9"/>
  <c r="Q262" i="9"/>
  <c r="P262" i="9"/>
  <c r="O262" i="9"/>
  <c r="N262" i="9"/>
  <c r="M262" i="9"/>
  <c r="L262" i="9"/>
  <c r="K262" i="9"/>
  <c r="S261" i="9"/>
  <c r="R261" i="9"/>
  <c r="Q261" i="9"/>
  <c r="P261" i="9"/>
  <c r="O261" i="9"/>
  <c r="N261" i="9"/>
  <c r="M261" i="9"/>
  <c r="L261" i="9"/>
  <c r="K261" i="9"/>
  <c r="S260" i="9"/>
  <c r="R260" i="9"/>
  <c r="Q260" i="9"/>
  <c r="P260" i="9"/>
  <c r="O260" i="9"/>
  <c r="N260" i="9"/>
  <c r="M260" i="9"/>
  <c r="L260" i="9"/>
  <c r="K260" i="9"/>
  <c r="S259" i="9"/>
  <c r="R259" i="9"/>
  <c r="Q259" i="9"/>
  <c r="P259" i="9"/>
  <c r="O259" i="9"/>
  <c r="N259" i="9"/>
  <c r="M259" i="9"/>
  <c r="L259" i="9"/>
  <c r="K259" i="9"/>
  <c r="S258" i="9"/>
  <c r="R258" i="9"/>
  <c r="Q258" i="9"/>
  <c r="P258" i="9"/>
  <c r="O258" i="9"/>
  <c r="N258" i="9"/>
  <c r="M258" i="9"/>
  <c r="L258" i="9"/>
  <c r="K258" i="9"/>
  <c r="S257" i="9"/>
  <c r="R257" i="9"/>
  <c r="Q257" i="9"/>
  <c r="P257" i="9"/>
  <c r="O257" i="9"/>
  <c r="N257" i="9"/>
  <c r="M257" i="9"/>
  <c r="L257" i="9"/>
  <c r="K257" i="9"/>
  <c r="S256" i="9"/>
  <c r="R256" i="9"/>
  <c r="Q256" i="9"/>
  <c r="P256" i="9"/>
  <c r="O256" i="9"/>
  <c r="N256" i="9"/>
  <c r="M256" i="9"/>
  <c r="L256" i="9"/>
  <c r="K256" i="9"/>
  <c r="S255" i="9"/>
  <c r="R255" i="9"/>
  <c r="Q255" i="9"/>
  <c r="G255" i="5" s="1"/>
  <c r="P255" i="9"/>
  <c r="O255" i="9"/>
  <c r="N255" i="9"/>
  <c r="M255" i="9"/>
  <c r="L255" i="9"/>
  <c r="K255" i="9"/>
  <c r="S254" i="9"/>
  <c r="R254" i="9"/>
  <c r="Q254" i="9"/>
  <c r="P254" i="9"/>
  <c r="O254" i="9"/>
  <c r="N254" i="9"/>
  <c r="M254" i="9"/>
  <c r="L254" i="9"/>
  <c r="K254" i="9"/>
  <c r="S253" i="9"/>
  <c r="R253" i="9"/>
  <c r="Q253" i="9"/>
  <c r="P253" i="9"/>
  <c r="O253" i="9"/>
  <c r="N253" i="9"/>
  <c r="M253" i="9"/>
  <c r="L253" i="9"/>
  <c r="K253" i="9"/>
  <c r="S252" i="9"/>
  <c r="R252" i="9"/>
  <c r="Q252" i="9"/>
  <c r="P252" i="9"/>
  <c r="O252" i="9"/>
  <c r="N252" i="9"/>
  <c r="M252" i="9"/>
  <c r="L252" i="9"/>
  <c r="K252" i="9"/>
  <c r="S251" i="9"/>
  <c r="R251" i="9"/>
  <c r="Q251" i="9"/>
  <c r="P251" i="9"/>
  <c r="O251" i="9"/>
  <c r="N251" i="9"/>
  <c r="M251" i="9"/>
  <c r="L251" i="9"/>
  <c r="K251" i="9"/>
  <c r="S250" i="9"/>
  <c r="R250" i="9"/>
  <c r="Q250" i="9"/>
  <c r="P250" i="9"/>
  <c r="O250" i="9"/>
  <c r="N250" i="9"/>
  <c r="M250" i="9"/>
  <c r="L250" i="9"/>
  <c r="K250" i="9"/>
  <c r="S249" i="9"/>
  <c r="R249" i="9"/>
  <c r="Q249" i="9"/>
  <c r="P249" i="9"/>
  <c r="O249" i="9"/>
  <c r="N249" i="9"/>
  <c r="M249" i="9"/>
  <c r="L249" i="9"/>
  <c r="K249" i="9"/>
  <c r="S248" i="9"/>
  <c r="R248" i="9"/>
  <c r="Q248" i="9"/>
  <c r="P248" i="9"/>
  <c r="O248" i="9"/>
  <c r="N248" i="9"/>
  <c r="M248" i="9"/>
  <c r="L248" i="9"/>
  <c r="K248" i="9"/>
  <c r="S247" i="9"/>
  <c r="R247" i="9"/>
  <c r="Q247" i="9"/>
  <c r="P247" i="9"/>
  <c r="O247" i="9"/>
  <c r="N247" i="9"/>
  <c r="M247" i="9"/>
  <c r="L247" i="9"/>
  <c r="K247" i="9"/>
  <c r="S246" i="9"/>
  <c r="R246" i="9"/>
  <c r="Q246" i="9"/>
  <c r="P246" i="9"/>
  <c r="O246" i="9"/>
  <c r="N246" i="9"/>
  <c r="M246" i="9"/>
  <c r="L246" i="9"/>
  <c r="K246" i="9"/>
  <c r="S245" i="9"/>
  <c r="R245" i="9"/>
  <c r="Q245" i="9"/>
  <c r="P245" i="9"/>
  <c r="O245" i="9"/>
  <c r="N245" i="9"/>
  <c r="M245" i="9"/>
  <c r="L245" i="9"/>
  <c r="K245" i="9"/>
  <c r="S244" i="9"/>
  <c r="R244" i="9"/>
  <c r="Q244" i="9"/>
  <c r="P244" i="9"/>
  <c r="O244" i="9"/>
  <c r="N244" i="9"/>
  <c r="M244" i="9"/>
  <c r="L244" i="9"/>
  <c r="K244" i="9"/>
  <c r="S243" i="9"/>
  <c r="R243" i="9"/>
  <c r="Q243" i="9"/>
  <c r="P243" i="9"/>
  <c r="O243" i="9"/>
  <c r="N243" i="9"/>
  <c r="M243" i="9"/>
  <c r="L243" i="9"/>
  <c r="K243" i="9"/>
  <c r="S242" i="9"/>
  <c r="R242" i="9"/>
  <c r="Q242" i="9"/>
  <c r="P242" i="9"/>
  <c r="O242" i="9"/>
  <c r="N242" i="9"/>
  <c r="M242" i="9"/>
  <c r="L242" i="9"/>
  <c r="K242" i="9"/>
  <c r="S241" i="9"/>
  <c r="R241" i="9"/>
  <c r="Q241" i="9"/>
  <c r="P241" i="9"/>
  <c r="O241" i="9"/>
  <c r="N241" i="9"/>
  <c r="M241" i="9"/>
  <c r="L241" i="9"/>
  <c r="K241" i="9"/>
  <c r="S240" i="9"/>
  <c r="R240" i="9"/>
  <c r="Q240" i="9"/>
  <c r="P240" i="9"/>
  <c r="O240" i="9"/>
  <c r="N240" i="9"/>
  <c r="M240" i="9"/>
  <c r="L240" i="9"/>
  <c r="K240" i="9"/>
  <c r="S239" i="9"/>
  <c r="R239" i="9"/>
  <c r="Q239" i="9"/>
  <c r="G239" i="5" s="1"/>
  <c r="P239" i="9"/>
  <c r="O239" i="9"/>
  <c r="N239" i="9"/>
  <c r="M239" i="9"/>
  <c r="L239" i="9"/>
  <c r="K239" i="9"/>
  <c r="S238" i="9"/>
  <c r="R238" i="9"/>
  <c r="Q238" i="9"/>
  <c r="P238" i="9"/>
  <c r="O238" i="9"/>
  <c r="N238" i="9"/>
  <c r="M238" i="9"/>
  <c r="L238" i="9"/>
  <c r="K238" i="9"/>
  <c r="S237" i="9"/>
  <c r="R237" i="9"/>
  <c r="Q237" i="9"/>
  <c r="P237" i="9"/>
  <c r="O237" i="9"/>
  <c r="N237" i="9"/>
  <c r="M237" i="9"/>
  <c r="L237" i="9"/>
  <c r="K237" i="9"/>
  <c r="S236" i="9"/>
  <c r="R236" i="9"/>
  <c r="Q236" i="9"/>
  <c r="P236" i="9"/>
  <c r="O236" i="9"/>
  <c r="N236" i="9"/>
  <c r="M236" i="9"/>
  <c r="L236" i="9"/>
  <c r="K236" i="9"/>
  <c r="S235" i="9"/>
  <c r="R235" i="9"/>
  <c r="Q235" i="9"/>
  <c r="P235" i="9"/>
  <c r="O235" i="9"/>
  <c r="N235" i="9"/>
  <c r="M235" i="9"/>
  <c r="L235" i="9"/>
  <c r="K235" i="9"/>
  <c r="S234" i="9"/>
  <c r="R234" i="9"/>
  <c r="Q234" i="9"/>
  <c r="P234" i="9"/>
  <c r="O234" i="9"/>
  <c r="N234" i="9"/>
  <c r="M234" i="9"/>
  <c r="L234" i="9"/>
  <c r="K234" i="9"/>
  <c r="S233" i="9"/>
  <c r="R233" i="9"/>
  <c r="Q233" i="9"/>
  <c r="P233" i="9"/>
  <c r="O233" i="9"/>
  <c r="N233" i="9"/>
  <c r="M233" i="9"/>
  <c r="L233" i="9"/>
  <c r="K233" i="9"/>
  <c r="S232" i="9"/>
  <c r="R232" i="9"/>
  <c r="Q232" i="9"/>
  <c r="P232" i="9"/>
  <c r="O232" i="9"/>
  <c r="N232" i="9"/>
  <c r="M232" i="9"/>
  <c r="L232" i="9"/>
  <c r="K232" i="9"/>
  <c r="S231" i="9"/>
  <c r="R231" i="9"/>
  <c r="Q231" i="9"/>
  <c r="G231" i="5" s="1"/>
  <c r="P231" i="9"/>
  <c r="O231" i="9"/>
  <c r="N231" i="9"/>
  <c r="M231" i="9"/>
  <c r="L231" i="9"/>
  <c r="K231" i="9"/>
  <c r="S230" i="9"/>
  <c r="R230" i="9"/>
  <c r="Q230" i="9"/>
  <c r="P230" i="9"/>
  <c r="O230" i="9"/>
  <c r="N230" i="9"/>
  <c r="M230" i="9"/>
  <c r="L230" i="9"/>
  <c r="K230" i="9"/>
  <c r="S229" i="9"/>
  <c r="R229" i="9"/>
  <c r="Q229" i="9"/>
  <c r="P229" i="9"/>
  <c r="O229" i="9"/>
  <c r="N229" i="9"/>
  <c r="M229" i="9"/>
  <c r="L229" i="9"/>
  <c r="K229" i="9"/>
  <c r="S228" i="9"/>
  <c r="R228" i="9"/>
  <c r="Q228" i="9"/>
  <c r="P228" i="9"/>
  <c r="O228" i="9"/>
  <c r="N228" i="9"/>
  <c r="M228" i="9"/>
  <c r="L228" i="9"/>
  <c r="K228" i="9"/>
  <c r="S227" i="9"/>
  <c r="R227" i="9"/>
  <c r="Q227" i="9"/>
  <c r="P227" i="9"/>
  <c r="O227" i="9"/>
  <c r="N227" i="9"/>
  <c r="M227" i="9"/>
  <c r="L227" i="9"/>
  <c r="K227" i="9"/>
  <c r="S226" i="9"/>
  <c r="R226" i="9"/>
  <c r="Q226" i="9"/>
  <c r="P226" i="9"/>
  <c r="O226" i="9"/>
  <c r="N226" i="9"/>
  <c r="M226" i="9"/>
  <c r="L226" i="9"/>
  <c r="K226" i="9"/>
  <c r="S225" i="9"/>
  <c r="R225" i="9"/>
  <c r="Q225" i="9"/>
  <c r="P225" i="9"/>
  <c r="O225" i="9"/>
  <c r="N225" i="9"/>
  <c r="M225" i="9"/>
  <c r="L225" i="9"/>
  <c r="K225" i="9"/>
  <c r="S224" i="9"/>
  <c r="R224" i="9"/>
  <c r="Q224" i="9"/>
  <c r="P224" i="9"/>
  <c r="O224" i="9"/>
  <c r="N224" i="9"/>
  <c r="M224" i="9"/>
  <c r="L224" i="9"/>
  <c r="K224" i="9"/>
  <c r="S223" i="9"/>
  <c r="R223" i="9"/>
  <c r="Q223" i="9"/>
  <c r="G223" i="5" s="1"/>
  <c r="P223" i="9"/>
  <c r="O223" i="9"/>
  <c r="N223" i="9"/>
  <c r="M223" i="9"/>
  <c r="L223" i="9"/>
  <c r="K223" i="9"/>
  <c r="S222" i="9"/>
  <c r="R222" i="9"/>
  <c r="Q222" i="9"/>
  <c r="P222" i="9"/>
  <c r="O222" i="9"/>
  <c r="N222" i="9"/>
  <c r="M222" i="9"/>
  <c r="L222" i="9"/>
  <c r="K222" i="9"/>
  <c r="S221" i="9"/>
  <c r="R221" i="9"/>
  <c r="Q221" i="9"/>
  <c r="P221" i="9"/>
  <c r="O221" i="9"/>
  <c r="N221" i="9"/>
  <c r="M221" i="9"/>
  <c r="L221" i="9"/>
  <c r="K221" i="9"/>
  <c r="S220" i="9"/>
  <c r="R220" i="9"/>
  <c r="Q220" i="9"/>
  <c r="P220" i="9"/>
  <c r="O220" i="9"/>
  <c r="N220" i="9"/>
  <c r="M220" i="9"/>
  <c r="L220" i="9"/>
  <c r="K220" i="9"/>
  <c r="S219" i="9"/>
  <c r="R219" i="9"/>
  <c r="Q219" i="9"/>
  <c r="P219" i="9"/>
  <c r="O219" i="9"/>
  <c r="N219" i="9"/>
  <c r="M219" i="9"/>
  <c r="L219" i="9"/>
  <c r="K219" i="9"/>
  <c r="S218" i="9"/>
  <c r="R218" i="9"/>
  <c r="Q218" i="9"/>
  <c r="P218" i="9"/>
  <c r="O218" i="9"/>
  <c r="N218" i="9"/>
  <c r="M218" i="9"/>
  <c r="L218" i="9"/>
  <c r="K218" i="9"/>
  <c r="S217" i="9"/>
  <c r="R217" i="9"/>
  <c r="Q217" i="9"/>
  <c r="P217" i="9"/>
  <c r="O217" i="9"/>
  <c r="N217" i="9"/>
  <c r="M217" i="9"/>
  <c r="L217" i="9"/>
  <c r="K217" i="9"/>
  <c r="S216" i="9"/>
  <c r="R216" i="9"/>
  <c r="Q216" i="9"/>
  <c r="P216" i="9"/>
  <c r="O216" i="9"/>
  <c r="N216" i="9"/>
  <c r="M216" i="9"/>
  <c r="L216" i="9"/>
  <c r="K216" i="9"/>
  <c r="S215" i="9"/>
  <c r="R215" i="9"/>
  <c r="Q215" i="9"/>
  <c r="G215" i="5" s="1"/>
  <c r="P215" i="9"/>
  <c r="O215" i="9"/>
  <c r="N215" i="9"/>
  <c r="M215" i="9"/>
  <c r="L215" i="9"/>
  <c r="K215" i="9"/>
  <c r="S214" i="9"/>
  <c r="R214" i="9"/>
  <c r="Q214" i="9"/>
  <c r="P214" i="9"/>
  <c r="O214" i="9"/>
  <c r="N214" i="9"/>
  <c r="M214" i="9"/>
  <c r="L214" i="9"/>
  <c r="K214" i="9"/>
  <c r="S213" i="9"/>
  <c r="R213" i="9"/>
  <c r="Q213" i="9"/>
  <c r="P213" i="9"/>
  <c r="O213" i="9"/>
  <c r="N213" i="9"/>
  <c r="M213" i="9"/>
  <c r="L213" i="9"/>
  <c r="K213" i="9"/>
  <c r="S212" i="9"/>
  <c r="R212" i="9"/>
  <c r="Q212" i="9"/>
  <c r="P212" i="9"/>
  <c r="O212" i="9"/>
  <c r="N212" i="9"/>
  <c r="M212" i="9"/>
  <c r="L212" i="9"/>
  <c r="K212" i="9"/>
  <c r="S211" i="9"/>
  <c r="R211" i="9"/>
  <c r="Q211" i="9"/>
  <c r="P211" i="9"/>
  <c r="O211" i="9"/>
  <c r="N211" i="9"/>
  <c r="M211" i="9"/>
  <c r="L211" i="9"/>
  <c r="K211" i="9"/>
  <c r="S210" i="9"/>
  <c r="R210" i="9"/>
  <c r="Q210" i="9"/>
  <c r="P210" i="9"/>
  <c r="O210" i="9"/>
  <c r="N210" i="9"/>
  <c r="M210" i="9"/>
  <c r="L210" i="9"/>
  <c r="K210" i="9"/>
  <c r="S209" i="9"/>
  <c r="R209" i="9"/>
  <c r="Q209" i="9"/>
  <c r="P209" i="9"/>
  <c r="O209" i="9"/>
  <c r="N209" i="9"/>
  <c r="M209" i="9"/>
  <c r="L209" i="9"/>
  <c r="K209" i="9"/>
  <c r="S208" i="9"/>
  <c r="R208" i="9"/>
  <c r="Q208" i="9"/>
  <c r="P208" i="9"/>
  <c r="O208" i="9"/>
  <c r="N208" i="9"/>
  <c r="M208" i="9"/>
  <c r="L208" i="9"/>
  <c r="K208" i="9"/>
  <c r="S207" i="9"/>
  <c r="R207" i="9"/>
  <c r="Q207" i="9"/>
  <c r="G207" i="5" s="1"/>
  <c r="P207" i="9"/>
  <c r="O207" i="9"/>
  <c r="N207" i="9"/>
  <c r="M207" i="9"/>
  <c r="L207" i="9"/>
  <c r="K207" i="9"/>
  <c r="S206" i="9"/>
  <c r="R206" i="9"/>
  <c r="Q206" i="9"/>
  <c r="P206" i="9"/>
  <c r="O206" i="9"/>
  <c r="N206" i="9"/>
  <c r="M206" i="9"/>
  <c r="L206" i="9"/>
  <c r="K206" i="9"/>
  <c r="S205" i="9"/>
  <c r="R205" i="9"/>
  <c r="Q205" i="9"/>
  <c r="P205" i="9"/>
  <c r="O205" i="9"/>
  <c r="N205" i="9"/>
  <c r="M205" i="9"/>
  <c r="L205" i="9"/>
  <c r="K205" i="9"/>
  <c r="S204" i="9"/>
  <c r="R204" i="9"/>
  <c r="Q204" i="9"/>
  <c r="P204" i="9"/>
  <c r="O204" i="9"/>
  <c r="N204" i="9"/>
  <c r="M204" i="9"/>
  <c r="L204" i="9"/>
  <c r="K204" i="9"/>
  <c r="S203" i="9"/>
  <c r="R203" i="9"/>
  <c r="Q203" i="9"/>
  <c r="P203" i="9"/>
  <c r="O203" i="9"/>
  <c r="N203" i="9"/>
  <c r="M203" i="9"/>
  <c r="L203" i="9"/>
  <c r="K203" i="9"/>
  <c r="S202" i="9"/>
  <c r="R202" i="9"/>
  <c r="Q202" i="9"/>
  <c r="P202" i="9"/>
  <c r="O202" i="9"/>
  <c r="N202" i="9"/>
  <c r="M202" i="9"/>
  <c r="L202" i="9"/>
  <c r="K202" i="9"/>
  <c r="S201" i="9"/>
  <c r="R201" i="9"/>
  <c r="Q201" i="9"/>
  <c r="P201" i="9"/>
  <c r="O201" i="9"/>
  <c r="N201" i="9"/>
  <c r="M201" i="9"/>
  <c r="L201" i="9"/>
  <c r="K201" i="9"/>
  <c r="S200" i="9"/>
  <c r="R200" i="9"/>
  <c r="Q200" i="9"/>
  <c r="P200" i="9"/>
  <c r="O200" i="9"/>
  <c r="N200" i="9"/>
  <c r="M200" i="9"/>
  <c r="L200" i="9"/>
  <c r="K200" i="9"/>
  <c r="S199" i="9"/>
  <c r="R199" i="9"/>
  <c r="Q199" i="9"/>
  <c r="G199" i="5" s="1"/>
  <c r="P199" i="9"/>
  <c r="O199" i="9"/>
  <c r="N199" i="9"/>
  <c r="M199" i="9"/>
  <c r="L199" i="9"/>
  <c r="K199" i="9"/>
  <c r="S198" i="9"/>
  <c r="R198" i="9"/>
  <c r="Q198" i="9"/>
  <c r="P198" i="9"/>
  <c r="O198" i="9"/>
  <c r="N198" i="9"/>
  <c r="M198" i="9"/>
  <c r="L198" i="9"/>
  <c r="K198" i="9"/>
  <c r="S197" i="9"/>
  <c r="R197" i="9"/>
  <c r="Q197" i="9"/>
  <c r="P197" i="9"/>
  <c r="O197" i="9"/>
  <c r="N197" i="9"/>
  <c r="M197" i="9"/>
  <c r="L197" i="9"/>
  <c r="K197" i="9"/>
  <c r="S196" i="9"/>
  <c r="R196" i="9"/>
  <c r="Q196" i="9"/>
  <c r="P196" i="9"/>
  <c r="O196" i="9"/>
  <c r="N196" i="9"/>
  <c r="M196" i="9"/>
  <c r="L196" i="9"/>
  <c r="K196" i="9"/>
  <c r="S195" i="9"/>
  <c r="R195" i="9"/>
  <c r="Q195" i="9"/>
  <c r="P195" i="9"/>
  <c r="O195" i="9"/>
  <c r="N195" i="9"/>
  <c r="M195" i="9"/>
  <c r="L195" i="9"/>
  <c r="K195" i="9"/>
  <c r="S194" i="9"/>
  <c r="R194" i="9"/>
  <c r="Q194" i="9"/>
  <c r="P194" i="9"/>
  <c r="O194" i="9"/>
  <c r="N194" i="9"/>
  <c r="M194" i="9"/>
  <c r="L194" i="9"/>
  <c r="K194" i="9"/>
  <c r="S193" i="9"/>
  <c r="R193" i="9"/>
  <c r="Q193" i="9"/>
  <c r="P193" i="9"/>
  <c r="O193" i="9"/>
  <c r="N193" i="9"/>
  <c r="M193" i="9"/>
  <c r="L193" i="9"/>
  <c r="K193" i="9"/>
  <c r="S192" i="9"/>
  <c r="R192" i="9"/>
  <c r="Q192" i="9"/>
  <c r="P192" i="9"/>
  <c r="O192" i="9"/>
  <c r="N192" i="9"/>
  <c r="M192" i="9"/>
  <c r="L192" i="9"/>
  <c r="K192" i="9"/>
  <c r="S191" i="9"/>
  <c r="R191" i="9"/>
  <c r="Q191" i="9"/>
  <c r="G191" i="5" s="1"/>
  <c r="P191" i="9"/>
  <c r="O191" i="9"/>
  <c r="N191" i="9"/>
  <c r="M191" i="9"/>
  <c r="L191" i="9"/>
  <c r="K191" i="9"/>
  <c r="S190" i="9"/>
  <c r="R190" i="9"/>
  <c r="Q190" i="9"/>
  <c r="P190" i="9"/>
  <c r="O190" i="9"/>
  <c r="N190" i="9"/>
  <c r="M190" i="9"/>
  <c r="L190" i="9"/>
  <c r="K190" i="9"/>
  <c r="S189" i="9"/>
  <c r="R189" i="9"/>
  <c r="Q189" i="9"/>
  <c r="P189" i="9"/>
  <c r="O189" i="9"/>
  <c r="N189" i="9"/>
  <c r="M189" i="9"/>
  <c r="L189" i="9"/>
  <c r="K189" i="9"/>
  <c r="S188" i="9"/>
  <c r="R188" i="9"/>
  <c r="Q188" i="9"/>
  <c r="P188" i="9"/>
  <c r="O188" i="9"/>
  <c r="N188" i="9"/>
  <c r="M188" i="9"/>
  <c r="L188" i="9"/>
  <c r="K188" i="9"/>
  <c r="S187" i="9"/>
  <c r="R187" i="9"/>
  <c r="Q187" i="9"/>
  <c r="P187" i="9"/>
  <c r="O187" i="9"/>
  <c r="N187" i="9"/>
  <c r="M187" i="9"/>
  <c r="L187" i="9"/>
  <c r="K187" i="9"/>
  <c r="S186" i="9"/>
  <c r="R186" i="9"/>
  <c r="Q186" i="9"/>
  <c r="P186" i="9"/>
  <c r="O186" i="9"/>
  <c r="N186" i="9"/>
  <c r="M186" i="9"/>
  <c r="L186" i="9"/>
  <c r="K186" i="9"/>
  <c r="S185" i="9"/>
  <c r="R185" i="9"/>
  <c r="Q185" i="9"/>
  <c r="P185" i="9"/>
  <c r="O185" i="9"/>
  <c r="N185" i="9"/>
  <c r="M185" i="9"/>
  <c r="L185" i="9"/>
  <c r="K185" i="9"/>
  <c r="S184" i="9"/>
  <c r="R184" i="9"/>
  <c r="Q184" i="9"/>
  <c r="P184" i="9"/>
  <c r="O184" i="9"/>
  <c r="N184" i="9"/>
  <c r="M184" i="9"/>
  <c r="L184" i="9"/>
  <c r="K184" i="9"/>
  <c r="S183" i="9"/>
  <c r="R183" i="9"/>
  <c r="Q183" i="9"/>
  <c r="G183" i="5" s="1"/>
  <c r="P183" i="9"/>
  <c r="O183" i="9"/>
  <c r="N183" i="9"/>
  <c r="M183" i="9"/>
  <c r="L183" i="9"/>
  <c r="K183" i="9"/>
  <c r="S182" i="9"/>
  <c r="R182" i="9"/>
  <c r="Q182" i="9"/>
  <c r="P182" i="9"/>
  <c r="O182" i="9"/>
  <c r="N182" i="9"/>
  <c r="M182" i="9"/>
  <c r="L182" i="9"/>
  <c r="K182" i="9"/>
  <c r="S181" i="9"/>
  <c r="R181" i="9"/>
  <c r="Q181" i="9"/>
  <c r="P181" i="9"/>
  <c r="O181" i="9"/>
  <c r="N181" i="9"/>
  <c r="M181" i="9"/>
  <c r="L181" i="9"/>
  <c r="K181" i="9"/>
  <c r="S180" i="9"/>
  <c r="R180" i="9"/>
  <c r="Q180" i="9"/>
  <c r="P180" i="9"/>
  <c r="O180" i="9"/>
  <c r="N180" i="9"/>
  <c r="M180" i="9"/>
  <c r="L180" i="9"/>
  <c r="K180" i="9"/>
  <c r="S179" i="9"/>
  <c r="R179" i="9"/>
  <c r="Q179" i="9"/>
  <c r="P179" i="9"/>
  <c r="O179" i="9"/>
  <c r="N179" i="9"/>
  <c r="M179" i="9"/>
  <c r="L179" i="9"/>
  <c r="K179" i="9"/>
  <c r="S178" i="9"/>
  <c r="R178" i="9"/>
  <c r="Q178" i="9"/>
  <c r="P178" i="9"/>
  <c r="O178" i="9"/>
  <c r="N178" i="9"/>
  <c r="M178" i="9"/>
  <c r="L178" i="9"/>
  <c r="K178" i="9"/>
  <c r="S177" i="9"/>
  <c r="R177" i="9"/>
  <c r="Q177" i="9"/>
  <c r="P177" i="9"/>
  <c r="O177" i="9"/>
  <c r="N177" i="9"/>
  <c r="M177" i="9"/>
  <c r="L177" i="9"/>
  <c r="K177" i="9"/>
  <c r="S176" i="9"/>
  <c r="R176" i="9"/>
  <c r="Q176" i="9"/>
  <c r="P176" i="9"/>
  <c r="O176" i="9"/>
  <c r="N176" i="9"/>
  <c r="M176" i="9"/>
  <c r="L176" i="9"/>
  <c r="K176" i="9"/>
  <c r="S175" i="9"/>
  <c r="R175" i="9"/>
  <c r="Q175" i="9"/>
  <c r="G175" i="5" s="1"/>
  <c r="P175" i="9"/>
  <c r="O175" i="9"/>
  <c r="N175" i="9"/>
  <c r="M175" i="9"/>
  <c r="L175" i="9"/>
  <c r="K175" i="9"/>
  <c r="S174" i="9"/>
  <c r="R174" i="9"/>
  <c r="Q174" i="9"/>
  <c r="P174" i="9"/>
  <c r="O174" i="9"/>
  <c r="N174" i="9"/>
  <c r="M174" i="9"/>
  <c r="L174" i="9"/>
  <c r="K174" i="9"/>
  <c r="S173" i="9"/>
  <c r="R173" i="9"/>
  <c r="Q173" i="9"/>
  <c r="P173" i="9"/>
  <c r="O173" i="9"/>
  <c r="N173" i="9"/>
  <c r="M173" i="9"/>
  <c r="L173" i="9"/>
  <c r="K173" i="9"/>
  <c r="S172" i="9"/>
  <c r="R172" i="9"/>
  <c r="Q172" i="9"/>
  <c r="P172" i="9"/>
  <c r="O172" i="9"/>
  <c r="N172" i="9"/>
  <c r="M172" i="9"/>
  <c r="L172" i="9"/>
  <c r="K172" i="9"/>
  <c r="S171" i="9"/>
  <c r="R171" i="9"/>
  <c r="Q171" i="9"/>
  <c r="P171" i="9"/>
  <c r="O171" i="9"/>
  <c r="N171" i="9"/>
  <c r="M171" i="9"/>
  <c r="L171" i="9"/>
  <c r="K171" i="9"/>
  <c r="S170" i="9"/>
  <c r="R170" i="9"/>
  <c r="Q170" i="9"/>
  <c r="P170" i="9"/>
  <c r="O170" i="9"/>
  <c r="N170" i="9"/>
  <c r="M170" i="9"/>
  <c r="L170" i="9"/>
  <c r="K170" i="9"/>
  <c r="S169" i="9"/>
  <c r="R169" i="9"/>
  <c r="Q169" i="9"/>
  <c r="P169" i="9"/>
  <c r="O169" i="9"/>
  <c r="N169" i="9"/>
  <c r="M169" i="9"/>
  <c r="L169" i="9"/>
  <c r="K169" i="9"/>
  <c r="S168" i="9"/>
  <c r="R168" i="9"/>
  <c r="Q168" i="9"/>
  <c r="P168" i="9"/>
  <c r="O168" i="9"/>
  <c r="N168" i="9"/>
  <c r="M168" i="9"/>
  <c r="L168" i="9"/>
  <c r="K168" i="9"/>
  <c r="S167" i="9"/>
  <c r="R167" i="9"/>
  <c r="Q167" i="9"/>
  <c r="G167" i="5" s="1"/>
  <c r="P167" i="9"/>
  <c r="O167" i="9"/>
  <c r="N167" i="9"/>
  <c r="M167" i="9"/>
  <c r="L167" i="9"/>
  <c r="K167" i="9"/>
  <c r="S166" i="9"/>
  <c r="R166" i="9"/>
  <c r="Q166" i="9"/>
  <c r="P166" i="9"/>
  <c r="O166" i="9"/>
  <c r="N166" i="9"/>
  <c r="M166" i="9"/>
  <c r="L166" i="9"/>
  <c r="K166" i="9"/>
  <c r="S165" i="9"/>
  <c r="R165" i="9"/>
  <c r="Q165" i="9"/>
  <c r="P165" i="9"/>
  <c r="O165" i="9"/>
  <c r="N165" i="9"/>
  <c r="M165" i="9"/>
  <c r="L165" i="9"/>
  <c r="K165" i="9"/>
  <c r="S164" i="9"/>
  <c r="R164" i="9"/>
  <c r="Q164" i="9"/>
  <c r="P164" i="9"/>
  <c r="O164" i="9"/>
  <c r="N164" i="9"/>
  <c r="M164" i="9"/>
  <c r="L164" i="9"/>
  <c r="K164" i="9"/>
  <c r="S163" i="9"/>
  <c r="R163" i="9"/>
  <c r="Q163" i="9"/>
  <c r="P163" i="9"/>
  <c r="O163" i="9"/>
  <c r="N163" i="9"/>
  <c r="M163" i="9"/>
  <c r="L163" i="9"/>
  <c r="K163" i="9"/>
  <c r="S162" i="9"/>
  <c r="R162" i="9"/>
  <c r="Q162" i="9"/>
  <c r="P162" i="9"/>
  <c r="O162" i="9"/>
  <c r="N162" i="9"/>
  <c r="M162" i="9"/>
  <c r="L162" i="9"/>
  <c r="K162" i="9"/>
  <c r="S161" i="9"/>
  <c r="R161" i="9"/>
  <c r="Q161" i="9"/>
  <c r="P161" i="9"/>
  <c r="O161" i="9"/>
  <c r="N161" i="9"/>
  <c r="M161" i="9"/>
  <c r="L161" i="9"/>
  <c r="K161" i="9"/>
  <c r="S160" i="9"/>
  <c r="R160" i="9"/>
  <c r="Q160" i="9"/>
  <c r="P160" i="9"/>
  <c r="O160" i="9"/>
  <c r="N160" i="9"/>
  <c r="M160" i="9"/>
  <c r="L160" i="9"/>
  <c r="K160" i="9"/>
  <c r="S159" i="9"/>
  <c r="R159" i="9"/>
  <c r="Q159" i="9"/>
  <c r="G159" i="5" s="1"/>
  <c r="P159" i="9"/>
  <c r="O159" i="9"/>
  <c r="N159" i="9"/>
  <c r="M159" i="9"/>
  <c r="L159" i="9"/>
  <c r="K159" i="9"/>
  <c r="S158" i="9"/>
  <c r="R158" i="9"/>
  <c r="Q158" i="9"/>
  <c r="P158" i="9"/>
  <c r="O158" i="9"/>
  <c r="N158" i="9"/>
  <c r="M158" i="9"/>
  <c r="L158" i="9"/>
  <c r="K158" i="9"/>
  <c r="S157" i="9"/>
  <c r="R157" i="9"/>
  <c r="Q157" i="9"/>
  <c r="P157" i="9"/>
  <c r="O157" i="9"/>
  <c r="N157" i="9"/>
  <c r="M157" i="9"/>
  <c r="L157" i="9"/>
  <c r="K157" i="9"/>
  <c r="S156" i="9"/>
  <c r="R156" i="9"/>
  <c r="Q156" i="9"/>
  <c r="P156" i="9"/>
  <c r="O156" i="9"/>
  <c r="N156" i="9"/>
  <c r="M156" i="9"/>
  <c r="L156" i="9"/>
  <c r="K156" i="9"/>
  <c r="S155" i="9"/>
  <c r="R155" i="9"/>
  <c r="Q155" i="9"/>
  <c r="P155" i="9"/>
  <c r="O155" i="9"/>
  <c r="N155" i="9"/>
  <c r="M155" i="9"/>
  <c r="L155" i="9"/>
  <c r="K155" i="9"/>
  <c r="S154" i="9"/>
  <c r="R154" i="9"/>
  <c r="Q154" i="9"/>
  <c r="P154" i="9"/>
  <c r="O154" i="9"/>
  <c r="N154" i="9"/>
  <c r="M154" i="9"/>
  <c r="L154" i="9"/>
  <c r="K154" i="9"/>
  <c r="S153" i="9"/>
  <c r="R153" i="9"/>
  <c r="Q153" i="9"/>
  <c r="P153" i="9"/>
  <c r="O153" i="9"/>
  <c r="N153" i="9"/>
  <c r="M153" i="9"/>
  <c r="L153" i="9"/>
  <c r="K153" i="9"/>
  <c r="S152" i="9"/>
  <c r="R152" i="9"/>
  <c r="Q152" i="9"/>
  <c r="P152" i="9"/>
  <c r="O152" i="9"/>
  <c r="N152" i="9"/>
  <c r="M152" i="9"/>
  <c r="L152" i="9"/>
  <c r="K152" i="9"/>
  <c r="S151" i="9"/>
  <c r="R151" i="9"/>
  <c r="Q151" i="9"/>
  <c r="G151" i="5" s="1"/>
  <c r="P151" i="9"/>
  <c r="O151" i="9"/>
  <c r="N151" i="9"/>
  <c r="M151" i="9"/>
  <c r="L151" i="9"/>
  <c r="K151" i="9"/>
  <c r="S150" i="9"/>
  <c r="R150" i="9"/>
  <c r="Q150" i="9"/>
  <c r="P150" i="9"/>
  <c r="O150" i="9"/>
  <c r="N150" i="9"/>
  <c r="M150" i="9"/>
  <c r="L150" i="9"/>
  <c r="K150" i="9"/>
  <c r="S149" i="9"/>
  <c r="R149" i="9"/>
  <c r="Q149" i="9"/>
  <c r="P149" i="9"/>
  <c r="O149" i="9"/>
  <c r="N149" i="9"/>
  <c r="M149" i="9"/>
  <c r="L149" i="9"/>
  <c r="K149" i="9"/>
  <c r="S148" i="9"/>
  <c r="R148" i="9"/>
  <c r="Q148" i="9"/>
  <c r="P148" i="9"/>
  <c r="O148" i="9"/>
  <c r="N148" i="9"/>
  <c r="M148" i="9"/>
  <c r="L148" i="9"/>
  <c r="K148" i="9"/>
  <c r="S147" i="9"/>
  <c r="R147" i="9"/>
  <c r="Q147" i="9"/>
  <c r="P147" i="9"/>
  <c r="O147" i="9"/>
  <c r="N147" i="9"/>
  <c r="M147" i="9"/>
  <c r="L147" i="9"/>
  <c r="K147" i="9"/>
  <c r="S146" i="9"/>
  <c r="R146" i="9"/>
  <c r="Q146" i="9"/>
  <c r="P146" i="9"/>
  <c r="O146" i="9"/>
  <c r="N146" i="9"/>
  <c r="M146" i="9"/>
  <c r="L146" i="9"/>
  <c r="K146" i="9"/>
  <c r="S145" i="9"/>
  <c r="R145" i="9"/>
  <c r="Q145" i="9"/>
  <c r="P145" i="9"/>
  <c r="O145" i="9"/>
  <c r="N145" i="9"/>
  <c r="M145" i="9"/>
  <c r="L145" i="9"/>
  <c r="K145" i="9"/>
  <c r="S144" i="9"/>
  <c r="R144" i="9"/>
  <c r="Q144" i="9"/>
  <c r="P144" i="9"/>
  <c r="O144" i="9"/>
  <c r="N144" i="9"/>
  <c r="M144" i="9"/>
  <c r="L144" i="9"/>
  <c r="K144" i="9"/>
  <c r="S143" i="9"/>
  <c r="R143" i="9"/>
  <c r="Q143" i="9"/>
  <c r="G143" i="5" s="1"/>
  <c r="P143" i="9"/>
  <c r="O143" i="9"/>
  <c r="N143" i="9"/>
  <c r="M143" i="9"/>
  <c r="L143" i="9"/>
  <c r="K143" i="9"/>
  <c r="S142" i="9"/>
  <c r="R142" i="9"/>
  <c r="Q142" i="9"/>
  <c r="P142" i="9"/>
  <c r="O142" i="9"/>
  <c r="N142" i="9"/>
  <c r="M142" i="9"/>
  <c r="L142" i="9"/>
  <c r="K142" i="9"/>
  <c r="S141" i="9"/>
  <c r="R141" i="9"/>
  <c r="Q141" i="9"/>
  <c r="P141" i="9"/>
  <c r="O141" i="9"/>
  <c r="N141" i="9"/>
  <c r="M141" i="9"/>
  <c r="L141" i="9"/>
  <c r="K141" i="9"/>
  <c r="S140" i="9"/>
  <c r="R140" i="9"/>
  <c r="Q140" i="9"/>
  <c r="P140" i="9"/>
  <c r="O140" i="9"/>
  <c r="N140" i="9"/>
  <c r="M140" i="9"/>
  <c r="L140" i="9"/>
  <c r="K140" i="9"/>
  <c r="S139" i="9"/>
  <c r="R139" i="9"/>
  <c r="Q139" i="9"/>
  <c r="P139" i="9"/>
  <c r="O139" i="9"/>
  <c r="N139" i="9"/>
  <c r="M139" i="9"/>
  <c r="L139" i="9"/>
  <c r="K139" i="9"/>
  <c r="S138" i="9"/>
  <c r="R138" i="9"/>
  <c r="Q138" i="9"/>
  <c r="P138" i="9"/>
  <c r="O138" i="9"/>
  <c r="N138" i="9"/>
  <c r="M138" i="9"/>
  <c r="L138" i="9"/>
  <c r="K138" i="9"/>
  <c r="S137" i="9"/>
  <c r="R137" i="9"/>
  <c r="Q137" i="9"/>
  <c r="P137" i="9"/>
  <c r="O137" i="9"/>
  <c r="N137" i="9"/>
  <c r="M137" i="9"/>
  <c r="L137" i="9"/>
  <c r="K137" i="9"/>
  <c r="S136" i="9"/>
  <c r="R136" i="9"/>
  <c r="Q136" i="9"/>
  <c r="P136" i="9"/>
  <c r="O136" i="9"/>
  <c r="N136" i="9"/>
  <c r="M136" i="9"/>
  <c r="L136" i="9"/>
  <c r="K136" i="9"/>
  <c r="S135" i="9"/>
  <c r="R135" i="9"/>
  <c r="Q135" i="9"/>
  <c r="P135" i="9"/>
  <c r="O135" i="9"/>
  <c r="N135" i="9"/>
  <c r="M135" i="9"/>
  <c r="L135" i="9"/>
  <c r="K135" i="9"/>
  <c r="S134" i="9"/>
  <c r="R134" i="9"/>
  <c r="Q134" i="9"/>
  <c r="P134" i="9"/>
  <c r="O134" i="9"/>
  <c r="N134" i="9"/>
  <c r="M134" i="9"/>
  <c r="L134" i="9"/>
  <c r="K134" i="9"/>
  <c r="S133" i="9"/>
  <c r="R133" i="9"/>
  <c r="Q133" i="9"/>
  <c r="P133" i="9"/>
  <c r="O133" i="9"/>
  <c r="N133" i="9"/>
  <c r="M133" i="9"/>
  <c r="L133" i="9"/>
  <c r="K133" i="9"/>
  <c r="S132" i="9"/>
  <c r="R132" i="9"/>
  <c r="Q132" i="9"/>
  <c r="P132" i="9"/>
  <c r="O132" i="9"/>
  <c r="N132" i="9"/>
  <c r="M132" i="9"/>
  <c r="L132" i="9"/>
  <c r="K132" i="9"/>
  <c r="S131" i="9"/>
  <c r="R131" i="9"/>
  <c r="Q131" i="9"/>
  <c r="P131" i="9"/>
  <c r="O131" i="9"/>
  <c r="N131" i="9"/>
  <c r="M131" i="9"/>
  <c r="L131" i="9"/>
  <c r="K131" i="9"/>
  <c r="S130" i="9"/>
  <c r="R130" i="9"/>
  <c r="Q130" i="9"/>
  <c r="P130" i="9"/>
  <c r="O130" i="9"/>
  <c r="N130" i="9"/>
  <c r="M130" i="9"/>
  <c r="L130" i="9"/>
  <c r="K130" i="9"/>
  <c r="S129" i="9"/>
  <c r="R129" i="9"/>
  <c r="Q129" i="9"/>
  <c r="P129" i="9"/>
  <c r="O129" i="9"/>
  <c r="N129" i="9"/>
  <c r="M129" i="9"/>
  <c r="L129" i="9"/>
  <c r="K129" i="9"/>
  <c r="S128" i="9"/>
  <c r="R128" i="9"/>
  <c r="Q128" i="9"/>
  <c r="P128" i="9"/>
  <c r="O128" i="9"/>
  <c r="N128" i="9"/>
  <c r="M128" i="9"/>
  <c r="L128" i="9"/>
  <c r="K128" i="9"/>
  <c r="S127" i="9"/>
  <c r="R127" i="9"/>
  <c r="Q127" i="9"/>
  <c r="G127" i="5" s="1"/>
  <c r="P127" i="9"/>
  <c r="O127" i="9"/>
  <c r="N127" i="9"/>
  <c r="M127" i="9"/>
  <c r="L127" i="9"/>
  <c r="K127" i="9"/>
  <c r="S126" i="9"/>
  <c r="R126" i="9"/>
  <c r="Q126" i="9"/>
  <c r="P126" i="9"/>
  <c r="O126" i="9"/>
  <c r="N126" i="9"/>
  <c r="M126" i="9"/>
  <c r="L126" i="9"/>
  <c r="K126" i="9"/>
  <c r="S125" i="9"/>
  <c r="R125" i="9"/>
  <c r="Q125" i="9"/>
  <c r="P125" i="9"/>
  <c r="O125" i="9"/>
  <c r="N125" i="9"/>
  <c r="M125" i="9"/>
  <c r="L125" i="9"/>
  <c r="K125" i="9"/>
  <c r="S124" i="9"/>
  <c r="R124" i="9"/>
  <c r="Q124" i="9"/>
  <c r="P124" i="9"/>
  <c r="O124" i="9"/>
  <c r="N124" i="9"/>
  <c r="M124" i="9"/>
  <c r="L124" i="9"/>
  <c r="K124" i="9"/>
  <c r="S123" i="9"/>
  <c r="R123" i="9"/>
  <c r="Q123" i="9"/>
  <c r="P123" i="9"/>
  <c r="O123" i="9"/>
  <c r="N123" i="9"/>
  <c r="M123" i="9"/>
  <c r="L123" i="9"/>
  <c r="K123" i="9"/>
  <c r="S122" i="9"/>
  <c r="R122" i="9"/>
  <c r="Q122" i="9"/>
  <c r="P122" i="9"/>
  <c r="O122" i="9"/>
  <c r="N122" i="9"/>
  <c r="M122" i="9"/>
  <c r="L122" i="9"/>
  <c r="K122" i="9"/>
  <c r="S121" i="9"/>
  <c r="R121" i="9"/>
  <c r="Q121" i="9"/>
  <c r="P121" i="9"/>
  <c r="O121" i="9"/>
  <c r="N121" i="9"/>
  <c r="M121" i="9"/>
  <c r="L121" i="9"/>
  <c r="K121" i="9"/>
  <c r="S120" i="9"/>
  <c r="R120" i="9"/>
  <c r="Q120" i="9"/>
  <c r="P120" i="9"/>
  <c r="O120" i="9"/>
  <c r="N120" i="9"/>
  <c r="M120" i="9"/>
  <c r="L120" i="9"/>
  <c r="K120" i="9"/>
  <c r="S119" i="9"/>
  <c r="R119" i="9"/>
  <c r="Q119" i="9"/>
  <c r="G119" i="5" s="1"/>
  <c r="P119" i="9"/>
  <c r="O119" i="9"/>
  <c r="N119" i="9"/>
  <c r="M119" i="9"/>
  <c r="L119" i="9"/>
  <c r="K119" i="9"/>
  <c r="S118" i="9"/>
  <c r="R118" i="9"/>
  <c r="Q118" i="9"/>
  <c r="P118" i="9"/>
  <c r="O118" i="9"/>
  <c r="N118" i="9"/>
  <c r="M118" i="9"/>
  <c r="L118" i="9"/>
  <c r="K118" i="9"/>
  <c r="S117" i="9"/>
  <c r="R117" i="9"/>
  <c r="Q117" i="9"/>
  <c r="P117" i="9"/>
  <c r="O117" i="9"/>
  <c r="N117" i="9"/>
  <c r="M117" i="9"/>
  <c r="L117" i="9"/>
  <c r="K117" i="9"/>
  <c r="S116" i="9"/>
  <c r="R116" i="9"/>
  <c r="Q116" i="9"/>
  <c r="P116" i="9"/>
  <c r="O116" i="9"/>
  <c r="N116" i="9"/>
  <c r="M116" i="9"/>
  <c r="L116" i="9"/>
  <c r="K116" i="9"/>
  <c r="S115" i="9"/>
  <c r="R115" i="9"/>
  <c r="Q115" i="9"/>
  <c r="P115" i="9"/>
  <c r="O115" i="9"/>
  <c r="N115" i="9"/>
  <c r="M115" i="9"/>
  <c r="L115" i="9"/>
  <c r="K115" i="9"/>
  <c r="S114" i="9"/>
  <c r="R114" i="9"/>
  <c r="Q114" i="9"/>
  <c r="P114" i="9"/>
  <c r="O114" i="9"/>
  <c r="N114" i="9"/>
  <c r="M114" i="9"/>
  <c r="L114" i="9"/>
  <c r="K114" i="9"/>
  <c r="S113" i="9"/>
  <c r="R113" i="9"/>
  <c r="Q113" i="9"/>
  <c r="P113" i="9"/>
  <c r="O113" i="9"/>
  <c r="N113" i="9"/>
  <c r="M113" i="9"/>
  <c r="L113" i="9"/>
  <c r="K113" i="9"/>
  <c r="S112" i="9"/>
  <c r="R112" i="9"/>
  <c r="Q112" i="9"/>
  <c r="P112" i="9"/>
  <c r="O112" i="9"/>
  <c r="N112" i="9"/>
  <c r="M112" i="9"/>
  <c r="L112" i="9"/>
  <c r="K112" i="9"/>
  <c r="S111" i="9"/>
  <c r="R111" i="9"/>
  <c r="Q111" i="9"/>
  <c r="P111" i="9"/>
  <c r="O111" i="9"/>
  <c r="N111" i="9"/>
  <c r="M111" i="9"/>
  <c r="L111" i="9"/>
  <c r="K111" i="9"/>
  <c r="S110" i="9"/>
  <c r="R110" i="9"/>
  <c r="Q110" i="9"/>
  <c r="P110" i="9"/>
  <c r="O110" i="9"/>
  <c r="N110" i="9"/>
  <c r="M110" i="9"/>
  <c r="L110" i="9"/>
  <c r="K110" i="9"/>
  <c r="S109" i="9"/>
  <c r="R109" i="9"/>
  <c r="Q109" i="9"/>
  <c r="P109" i="9"/>
  <c r="O109" i="9"/>
  <c r="N109" i="9"/>
  <c r="M109" i="9"/>
  <c r="L109" i="9"/>
  <c r="K109" i="9"/>
  <c r="S108" i="9"/>
  <c r="R108" i="9"/>
  <c r="Q108" i="9"/>
  <c r="P108" i="9"/>
  <c r="O108" i="9"/>
  <c r="N108" i="9"/>
  <c r="M108" i="9"/>
  <c r="L108" i="9"/>
  <c r="K108" i="9"/>
  <c r="S107" i="9"/>
  <c r="R107" i="9"/>
  <c r="Q107" i="9"/>
  <c r="P107" i="9"/>
  <c r="O107" i="9"/>
  <c r="N107" i="9"/>
  <c r="M107" i="9"/>
  <c r="L107" i="9"/>
  <c r="K107" i="9"/>
  <c r="S106" i="9"/>
  <c r="R106" i="9"/>
  <c r="Q106" i="9"/>
  <c r="P106" i="9"/>
  <c r="O106" i="9"/>
  <c r="N106" i="9"/>
  <c r="M106" i="9"/>
  <c r="L106" i="9"/>
  <c r="K106" i="9"/>
  <c r="S105" i="9"/>
  <c r="R105" i="9"/>
  <c r="Q105" i="9"/>
  <c r="P105" i="9"/>
  <c r="O105" i="9"/>
  <c r="N105" i="9"/>
  <c r="M105" i="9"/>
  <c r="L105" i="9"/>
  <c r="K105" i="9"/>
  <c r="S104" i="9"/>
  <c r="R104" i="9"/>
  <c r="Q104" i="9"/>
  <c r="P104" i="9"/>
  <c r="O104" i="9"/>
  <c r="N104" i="9"/>
  <c r="M104" i="9"/>
  <c r="L104" i="9"/>
  <c r="K104" i="9"/>
  <c r="S103" i="9"/>
  <c r="R103" i="9"/>
  <c r="Q103" i="9"/>
  <c r="G103" i="5" s="1"/>
  <c r="P103" i="9"/>
  <c r="O103" i="9"/>
  <c r="N103" i="9"/>
  <c r="M103" i="9"/>
  <c r="L103" i="9"/>
  <c r="K103" i="9"/>
  <c r="S102" i="9"/>
  <c r="R102" i="9"/>
  <c r="Q102" i="9"/>
  <c r="P102" i="9"/>
  <c r="O102" i="9"/>
  <c r="N102" i="9"/>
  <c r="M102" i="9"/>
  <c r="L102" i="9"/>
  <c r="K102" i="9"/>
  <c r="S101" i="9"/>
  <c r="R101" i="9"/>
  <c r="Q101" i="9"/>
  <c r="P101" i="9"/>
  <c r="O101" i="9"/>
  <c r="N101" i="9"/>
  <c r="M101" i="9"/>
  <c r="L101" i="9"/>
  <c r="K101" i="9"/>
  <c r="S100" i="9"/>
  <c r="R100" i="9"/>
  <c r="Q100" i="9"/>
  <c r="P100" i="9"/>
  <c r="O100" i="9"/>
  <c r="N100" i="9"/>
  <c r="M100" i="9"/>
  <c r="L100" i="9"/>
  <c r="K100" i="9"/>
  <c r="S99" i="9"/>
  <c r="R99" i="9"/>
  <c r="Q99" i="9"/>
  <c r="P99" i="9"/>
  <c r="O99" i="9"/>
  <c r="N99" i="9"/>
  <c r="M99" i="9"/>
  <c r="L99" i="9"/>
  <c r="K99" i="9"/>
  <c r="S98" i="9"/>
  <c r="R98" i="9"/>
  <c r="Q98" i="9"/>
  <c r="P98" i="9"/>
  <c r="O98" i="9"/>
  <c r="N98" i="9"/>
  <c r="M98" i="9"/>
  <c r="L98" i="9"/>
  <c r="K98" i="9"/>
  <c r="S97" i="9"/>
  <c r="R97" i="9"/>
  <c r="Q97" i="9"/>
  <c r="P97" i="9"/>
  <c r="O97" i="9"/>
  <c r="N97" i="9"/>
  <c r="M97" i="9"/>
  <c r="L97" i="9"/>
  <c r="K97" i="9"/>
  <c r="S96" i="9"/>
  <c r="R96" i="9"/>
  <c r="Q96" i="9"/>
  <c r="P96" i="9"/>
  <c r="O96" i="9"/>
  <c r="N96" i="9"/>
  <c r="M96" i="9"/>
  <c r="L96" i="9"/>
  <c r="K96" i="9"/>
  <c r="S95" i="9"/>
  <c r="R95" i="9"/>
  <c r="Q95" i="9"/>
  <c r="P95" i="9"/>
  <c r="O95" i="9"/>
  <c r="N95" i="9"/>
  <c r="M95" i="9"/>
  <c r="L95" i="9"/>
  <c r="K95" i="9"/>
  <c r="S94" i="9"/>
  <c r="R94" i="9"/>
  <c r="Q94" i="9"/>
  <c r="P94" i="9"/>
  <c r="O94" i="9"/>
  <c r="N94" i="9"/>
  <c r="M94" i="9"/>
  <c r="L94" i="9"/>
  <c r="K94" i="9"/>
  <c r="S93" i="9"/>
  <c r="R93" i="9"/>
  <c r="Q93" i="9"/>
  <c r="P93" i="9"/>
  <c r="O93" i="9"/>
  <c r="N93" i="9"/>
  <c r="M93" i="9"/>
  <c r="L93" i="9"/>
  <c r="K93" i="9"/>
  <c r="S92" i="9"/>
  <c r="R92" i="9"/>
  <c r="Q92" i="9"/>
  <c r="P92" i="9"/>
  <c r="O92" i="9"/>
  <c r="N92" i="9"/>
  <c r="M92" i="9"/>
  <c r="L92" i="9"/>
  <c r="K92" i="9"/>
  <c r="S91" i="9"/>
  <c r="R91" i="9"/>
  <c r="Q91" i="9"/>
  <c r="P91" i="9"/>
  <c r="O91" i="9"/>
  <c r="N91" i="9"/>
  <c r="M91" i="9"/>
  <c r="L91" i="9"/>
  <c r="K91" i="9"/>
  <c r="S90" i="9"/>
  <c r="R90" i="9"/>
  <c r="Q90" i="9"/>
  <c r="P90" i="9"/>
  <c r="O90" i="9"/>
  <c r="N90" i="9"/>
  <c r="M90" i="9"/>
  <c r="L90" i="9"/>
  <c r="K90" i="9"/>
  <c r="S89" i="9"/>
  <c r="R89" i="9"/>
  <c r="Q89" i="9"/>
  <c r="P89" i="9"/>
  <c r="O89" i="9"/>
  <c r="N89" i="9"/>
  <c r="M89" i="9"/>
  <c r="L89" i="9"/>
  <c r="K89" i="9"/>
  <c r="S88" i="9"/>
  <c r="R88" i="9"/>
  <c r="Q88" i="9"/>
  <c r="P88" i="9"/>
  <c r="O88" i="9"/>
  <c r="N88" i="9"/>
  <c r="M88" i="9"/>
  <c r="L88" i="9"/>
  <c r="K88" i="9"/>
  <c r="S87" i="9"/>
  <c r="R87" i="9"/>
  <c r="Q87" i="9"/>
  <c r="G87" i="5" s="1"/>
  <c r="P87" i="9"/>
  <c r="O87" i="9"/>
  <c r="N87" i="9"/>
  <c r="M87" i="9"/>
  <c r="L87" i="9"/>
  <c r="K87" i="9"/>
  <c r="S86" i="9"/>
  <c r="R86" i="9"/>
  <c r="Q86" i="9"/>
  <c r="P86" i="9"/>
  <c r="O86" i="9"/>
  <c r="N86" i="9"/>
  <c r="M86" i="9"/>
  <c r="L86" i="9"/>
  <c r="K86" i="9"/>
  <c r="S85" i="9"/>
  <c r="R85" i="9"/>
  <c r="Q85" i="9"/>
  <c r="P85" i="9"/>
  <c r="O85" i="9"/>
  <c r="N85" i="9"/>
  <c r="M85" i="9"/>
  <c r="L85" i="9"/>
  <c r="K85" i="9"/>
  <c r="S84" i="9"/>
  <c r="R84" i="9"/>
  <c r="Q84" i="9"/>
  <c r="P84" i="9"/>
  <c r="O84" i="9"/>
  <c r="N84" i="9"/>
  <c r="M84" i="9"/>
  <c r="L84" i="9"/>
  <c r="K84" i="9"/>
  <c r="S83" i="9"/>
  <c r="R83" i="9"/>
  <c r="Q83" i="9"/>
  <c r="P83" i="9"/>
  <c r="O83" i="9"/>
  <c r="N83" i="9"/>
  <c r="M83" i="9"/>
  <c r="L83" i="9"/>
  <c r="K83" i="9"/>
  <c r="S82" i="9"/>
  <c r="R82" i="9"/>
  <c r="Q82" i="9"/>
  <c r="P82" i="9"/>
  <c r="O82" i="9"/>
  <c r="N82" i="9"/>
  <c r="M82" i="9"/>
  <c r="L82" i="9"/>
  <c r="K82" i="9"/>
  <c r="S81" i="9"/>
  <c r="R81" i="9"/>
  <c r="Q81" i="9"/>
  <c r="P81" i="9"/>
  <c r="O81" i="9"/>
  <c r="N81" i="9"/>
  <c r="M81" i="9"/>
  <c r="L81" i="9"/>
  <c r="K81" i="9"/>
  <c r="S80" i="9"/>
  <c r="R80" i="9"/>
  <c r="Q80" i="9"/>
  <c r="P80" i="9"/>
  <c r="O80" i="9"/>
  <c r="N80" i="9"/>
  <c r="M80" i="9"/>
  <c r="L80" i="9"/>
  <c r="K80" i="9"/>
  <c r="S79" i="9"/>
  <c r="R79" i="9"/>
  <c r="Q79" i="9"/>
  <c r="G79" i="5" s="1"/>
  <c r="P79" i="9"/>
  <c r="O79" i="9"/>
  <c r="N79" i="9"/>
  <c r="M79" i="9"/>
  <c r="L79" i="9"/>
  <c r="K79" i="9"/>
  <c r="S78" i="9"/>
  <c r="R78" i="9"/>
  <c r="Q78" i="9"/>
  <c r="P78" i="9"/>
  <c r="O78" i="9"/>
  <c r="N78" i="9"/>
  <c r="M78" i="9"/>
  <c r="L78" i="9"/>
  <c r="K78" i="9"/>
  <c r="S77" i="9"/>
  <c r="R77" i="9"/>
  <c r="Q77" i="9"/>
  <c r="P77" i="9"/>
  <c r="O77" i="9"/>
  <c r="N77" i="9"/>
  <c r="M77" i="9"/>
  <c r="L77" i="9"/>
  <c r="K77" i="9"/>
  <c r="S76" i="9"/>
  <c r="R76" i="9"/>
  <c r="Q76" i="9"/>
  <c r="P76" i="9"/>
  <c r="O76" i="9"/>
  <c r="N76" i="9"/>
  <c r="M76" i="9"/>
  <c r="L76" i="9"/>
  <c r="K76" i="9"/>
  <c r="S75" i="9"/>
  <c r="R75" i="9"/>
  <c r="Q75" i="9"/>
  <c r="P75" i="9"/>
  <c r="O75" i="9"/>
  <c r="N75" i="9"/>
  <c r="M75" i="9"/>
  <c r="L75" i="9"/>
  <c r="K75" i="9"/>
  <c r="S74" i="9"/>
  <c r="R74" i="9"/>
  <c r="Q74" i="9"/>
  <c r="P74" i="9"/>
  <c r="O74" i="9"/>
  <c r="N74" i="9"/>
  <c r="M74" i="9"/>
  <c r="L74" i="9"/>
  <c r="K74" i="9"/>
  <c r="S73" i="9"/>
  <c r="R73" i="9"/>
  <c r="Q73" i="9"/>
  <c r="P73" i="9"/>
  <c r="O73" i="9"/>
  <c r="N73" i="9"/>
  <c r="M73" i="9"/>
  <c r="L73" i="9"/>
  <c r="K73" i="9"/>
  <c r="S72" i="9"/>
  <c r="R72" i="9"/>
  <c r="Q72" i="9"/>
  <c r="P72" i="9"/>
  <c r="O72" i="9"/>
  <c r="N72" i="9"/>
  <c r="M72" i="9"/>
  <c r="L72" i="9"/>
  <c r="K72" i="9"/>
  <c r="S71" i="9"/>
  <c r="R71" i="9"/>
  <c r="Q71" i="9"/>
  <c r="P71" i="9"/>
  <c r="O71" i="9"/>
  <c r="N71" i="9"/>
  <c r="M71" i="9"/>
  <c r="L71" i="9"/>
  <c r="K71" i="9"/>
  <c r="S70" i="9"/>
  <c r="R70" i="9"/>
  <c r="Q70" i="9"/>
  <c r="P70" i="9"/>
  <c r="O70" i="9"/>
  <c r="N70" i="9"/>
  <c r="M70" i="9"/>
  <c r="L70" i="9"/>
  <c r="K70" i="9"/>
  <c r="S69" i="9"/>
  <c r="R69" i="9"/>
  <c r="Q69" i="9"/>
  <c r="P69" i="9"/>
  <c r="O69" i="9"/>
  <c r="N69" i="9"/>
  <c r="M69" i="9"/>
  <c r="L69" i="9"/>
  <c r="K69" i="9"/>
  <c r="S68" i="9"/>
  <c r="R68" i="9"/>
  <c r="Q68" i="9"/>
  <c r="P68" i="9"/>
  <c r="O68" i="9"/>
  <c r="N68" i="9"/>
  <c r="M68" i="9"/>
  <c r="L68" i="9"/>
  <c r="K68" i="9"/>
  <c r="S67" i="9"/>
  <c r="R67" i="9"/>
  <c r="Q67" i="9"/>
  <c r="P67" i="9"/>
  <c r="O67" i="9"/>
  <c r="N67" i="9"/>
  <c r="M67" i="9"/>
  <c r="L67" i="9"/>
  <c r="K67" i="9"/>
  <c r="S66" i="9"/>
  <c r="R66" i="9"/>
  <c r="Q66" i="9"/>
  <c r="P66" i="9"/>
  <c r="O66" i="9"/>
  <c r="N66" i="9"/>
  <c r="M66" i="9"/>
  <c r="L66" i="9"/>
  <c r="K66" i="9"/>
  <c r="S65" i="9"/>
  <c r="R65" i="9"/>
  <c r="Q65" i="9"/>
  <c r="P65" i="9"/>
  <c r="O65" i="9"/>
  <c r="N65" i="9"/>
  <c r="M65" i="9"/>
  <c r="L65" i="9"/>
  <c r="K65" i="9"/>
  <c r="S64" i="9"/>
  <c r="R64" i="9"/>
  <c r="Q64" i="9"/>
  <c r="P64" i="9"/>
  <c r="O64" i="9"/>
  <c r="N64" i="9"/>
  <c r="M64" i="9"/>
  <c r="L64" i="9"/>
  <c r="K64" i="9"/>
  <c r="S63" i="9"/>
  <c r="R63" i="9"/>
  <c r="Q63" i="9"/>
  <c r="P63" i="9"/>
  <c r="O63" i="9"/>
  <c r="N63" i="9"/>
  <c r="M63" i="9"/>
  <c r="L63" i="9"/>
  <c r="K63" i="9"/>
  <c r="S62" i="9"/>
  <c r="R62" i="9"/>
  <c r="Q62" i="9"/>
  <c r="P62" i="9"/>
  <c r="O62" i="9"/>
  <c r="N62" i="9"/>
  <c r="M62" i="9"/>
  <c r="L62" i="9"/>
  <c r="K62" i="9"/>
  <c r="S61" i="9"/>
  <c r="R61" i="9"/>
  <c r="Q61" i="9"/>
  <c r="P61" i="9"/>
  <c r="O61" i="9"/>
  <c r="N61" i="9"/>
  <c r="M61" i="9"/>
  <c r="L61" i="9"/>
  <c r="K61" i="9"/>
  <c r="S60" i="9"/>
  <c r="R60" i="9"/>
  <c r="Q60" i="9"/>
  <c r="P60" i="9"/>
  <c r="O60" i="9"/>
  <c r="N60" i="9"/>
  <c r="M60" i="9"/>
  <c r="L60" i="9"/>
  <c r="K60" i="9"/>
  <c r="S59" i="9"/>
  <c r="R59" i="9"/>
  <c r="Q59" i="9"/>
  <c r="P59" i="9"/>
  <c r="O59" i="9"/>
  <c r="N59" i="9"/>
  <c r="M59" i="9"/>
  <c r="L59" i="9"/>
  <c r="K59" i="9"/>
  <c r="S58" i="9"/>
  <c r="R58" i="9"/>
  <c r="Q58" i="9"/>
  <c r="P58" i="9"/>
  <c r="O58" i="9"/>
  <c r="N58" i="9"/>
  <c r="M58" i="9"/>
  <c r="L58" i="9"/>
  <c r="K58" i="9"/>
  <c r="S57" i="9"/>
  <c r="R57" i="9"/>
  <c r="Q57" i="9"/>
  <c r="P57" i="9"/>
  <c r="O57" i="9"/>
  <c r="N57" i="9"/>
  <c r="M57" i="9"/>
  <c r="L57" i="9"/>
  <c r="K57" i="9"/>
  <c r="S56" i="9"/>
  <c r="R56" i="9"/>
  <c r="Q56" i="9"/>
  <c r="P56" i="9"/>
  <c r="O56" i="9"/>
  <c r="N56" i="9"/>
  <c r="M56" i="9"/>
  <c r="L56" i="9"/>
  <c r="K56" i="9"/>
  <c r="S55" i="9"/>
  <c r="R55" i="9"/>
  <c r="Q55" i="9"/>
  <c r="G55" i="5" s="1"/>
  <c r="P55" i="9"/>
  <c r="O55" i="9"/>
  <c r="N55" i="9"/>
  <c r="M55" i="9"/>
  <c r="L55" i="9"/>
  <c r="K55" i="9"/>
  <c r="S54" i="9"/>
  <c r="R54" i="9"/>
  <c r="Q54" i="9"/>
  <c r="P54" i="9"/>
  <c r="O54" i="9"/>
  <c r="N54" i="9"/>
  <c r="M54" i="9"/>
  <c r="L54" i="9"/>
  <c r="K54" i="9"/>
  <c r="S53" i="9"/>
  <c r="R53" i="9"/>
  <c r="Q53" i="9"/>
  <c r="P53" i="9"/>
  <c r="O53" i="9"/>
  <c r="N53" i="9"/>
  <c r="M53" i="9"/>
  <c r="L53" i="9"/>
  <c r="K53" i="9"/>
  <c r="S52" i="9"/>
  <c r="R52" i="9"/>
  <c r="Q52" i="9"/>
  <c r="P52" i="9"/>
  <c r="O52" i="9"/>
  <c r="N52" i="9"/>
  <c r="M52" i="9"/>
  <c r="L52" i="9"/>
  <c r="K52" i="9"/>
  <c r="S51" i="9"/>
  <c r="R51" i="9"/>
  <c r="Q51" i="9"/>
  <c r="P51" i="9"/>
  <c r="O51" i="9"/>
  <c r="N51" i="9"/>
  <c r="M51" i="9"/>
  <c r="L51" i="9"/>
  <c r="K51" i="9"/>
  <c r="S50" i="9"/>
  <c r="R50" i="9"/>
  <c r="Q50" i="9"/>
  <c r="P50" i="9"/>
  <c r="O50" i="9"/>
  <c r="N50" i="9"/>
  <c r="M50" i="9"/>
  <c r="L50" i="9"/>
  <c r="K50" i="9"/>
  <c r="S49" i="9"/>
  <c r="R49" i="9"/>
  <c r="Q49" i="9"/>
  <c r="P49" i="9"/>
  <c r="O49" i="9"/>
  <c r="N49" i="9"/>
  <c r="M49" i="9"/>
  <c r="L49" i="9"/>
  <c r="K49" i="9"/>
  <c r="S48" i="9"/>
  <c r="R48" i="9"/>
  <c r="Q48" i="9"/>
  <c r="P48" i="9"/>
  <c r="O48" i="9"/>
  <c r="N48" i="9"/>
  <c r="M48" i="9"/>
  <c r="L48" i="9"/>
  <c r="K48" i="9"/>
  <c r="S47" i="9"/>
  <c r="R47" i="9"/>
  <c r="Q47" i="9"/>
  <c r="G47" i="5" s="1"/>
  <c r="P47" i="9"/>
  <c r="O47" i="9"/>
  <c r="N47" i="9"/>
  <c r="M47" i="9"/>
  <c r="L47" i="9"/>
  <c r="K47" i="9"/>
  <c r="S46" i="9"/>
  <c r="R46" i="9"/>
  <c r="Q46" i="9"/>
  <c r="P46" i="9"/>
  <c r="O46" i="9"/>
  <c r="N46" i="9"/>
  <c r="M46" i="9"/>
  <c r="L46" i="9"/>
  <c r="K46" i="9"/>
  <c r="S45" i="9"/>
  <c r="R45" i="9"/>
  <c r="Q45" i="9"/>
  <c r="P45" i="9"/>
  <c r="O45" i="9"/>
  <c r="N45" i="9"/>
  <c r="M45" i="9"/>
  <c r="L45" i="9"/>
  <c r="K45" i="9"/>
  <c r="S44" i="9"/>
  <c r="R44" i="9"/>
  <c r="Q44" i="9"/>
  <c r="P44" i="9"/>
  <c r="O44" i="9"/>
  <c r="N44" i="9"/>
  <c r="M44" i="9"/>
  <c r="L44" i="9"/>
  <c r="K44" i="9"/>
  <c r="S43" i="9"/>
  <c r="R43" i="9"/>
  <c r="Q43" i="9"/>
  <c r="P43" i="9"/>
  <c r="O43" i="9"/>
  <c r="N43" i="9"/>
  <c r="M43" i="9"/>
  <c r="L43" i="9"/>
  <c r="K43" i="9"/>
  <c r="S42" i="9"/>
  <c r="R42" i="9"/>
  <c r="Q42" i="9"/>
  <c r="P42" i="9"/>
  <c r="O42" i="9"/>
  <c r="N42" i="9"/>
  <c r="M42" i="9"/>
  <c r="L42" i="9"/>
  <c r="K42" i="9"/>
  <c r="S41" i="9"/>
  <c r="R41" i="9"/>
  <c r="Q41" i="9"/>
  <c r="P41" i="9"/>
  <c r="O41" i="9"/>
  <c r="N41" i="9"/>
  <c r="M41" i="9"/>
  <c r="L41" i="9"/>
  <c r="K41" i="9"/>
  <c r="S40" i="9"/>
  <c r="R40" i="9"/>
  <c r="Q40" i="9"/>
  <c r="P40" i="9"/>
  <c r="O40" i="9"/>
  <c r="N40" i="9"/>
  <c r="M40" i="9"/>
  <c r="L40" i="9"/>
  <c r="K40" i="9"/>
  <c r="S39" i="9"/>
  <c r="R39" i="9"/>
  <c r="Q39" i="9"/>
  <c r="P39" i="9"/>
  <c r="O39" i="9"/>
  <c r="N39" i="9"/>
  <c r="M39" i="9"/>
  <c r="L39" i="9"/>
  <c r="K39" i="9"/>
  <c r="S38" i="9"/>
  <c r="R38" i="9"/>
  <c r="Q38" i="9"/>
  <c r="P38" i="9"/>
  <c r="O38" i="9"/>
  <c r="N38" i="9"/>
  <c r="M38" i="9"/>
  <c r="L38" i="9"/>
  <c r="K38" i="9"/>
  <c r="S37" i="9"/>
  <c r="R37" i="9"/>
  <c r="Q37" i="9"/>
  <c r="P37" i="9"/>
  <c r="O37" i="9"/>
  <c r="N37" i="9"/>
  <c r="M37" i="9"/>
  <c r="L37" i="9"/>
  <c r="K37" i="9"/>
  <c r="S36" i="9"/>
  <c r="R36" i="9"/>
  <c r="Q36" i="9"/>
  <c r="P36" i="9"/>
  <c r="O36" i="9"/>
  <c r="N36" i="9"/>
  <c r="M36" i="9"/>
  <c r="L36" i="9"/>
  <c r="K36" i="9"/>
  <c r="S35" i="9"/>
  <c r="R35" i="9"/>
  <c r="Q35" i="9"/>
  <c r="P35" i="9"/>
  <c r="O35" i="9"/>
  <c r="N35" i="9"/>
  <c r="M35" i="9"/>
  <c r="L35" i="9"/>
  <c r="K35" i="9"/>
  <c r="S34" i="9"/>
  <c r="R34" i="9"/>
  <c r="Q34" i="9"/>
  <c r="P34" i="9"/>
  <c r="O34" i="9"/>
  <c r="N34" i="9"/>
  <c r="M34" i="9"/>
  <c r="L34" i="9"/>
  <c r="K34" i="9"/>
  <c r="S33" i="9"/>
  <c r="R33" i="9"/>
  <c r="Q33" i="9"/>
  <c r="P33" i="9"/>
  <c r="O33" i="9"/>
  <c r="N33" i="9"/>
  <c r="M33" i="9"/>
  <c r="L33" i="9"/>
  <c r="K33" i="9"/>
  <c r="S32" i="9"/>
  <c r="R32" i="9"/>
  <c r="Q32" i="9"/>
  <c r="P32" i="9"/>
  <c r="O32" i="9"/>
  <c r="N32" i="9"/>
  <c r="M32" i="9"/>
  <c r="L32" i="9"/>
  <c r="K32" i="9"/>
  <c r="S31" i="9"/>
  <c r="R31" i="9"/>
  <c r="Q31" i="9"/>
  <c r="P31" i="9"/>
  <c r="O31" i="9"/>
  <c r="N31" i="9"/>
  <c r="M31" i="9"/>
  <c r="L31" i="9"/>
  <c r="K31" i="9"/>
  <c r="S30" i="9"/>
  <c r="R30" i="9"/>
  <c r="Q30" i="9"/>
  <c r="P30" i="9"/>
  <c r="O30" i="9"/>
  <c r="N30" i="9"/>
  <c r="M30" i="9"/>
  <c r="L30" i="9"/>
  <c r="K30" i="9"/>
  <c r="S29" i="9"/>
  <c r="R29" i="9"/>
  <c r="Q29" i="9"/>
  <c r="P29" i="9"/>
  <c r="O29" i="9"/>
  <c r="N29" i="9"/>
  <c r="M29" i="9"/>
  <c r="L29" i="9"/>
  <c r="K29" i="9"/>
  <c r="S28" i="9"/>
  <c r="R28" i="9"/>
  <c r="Q28" i="9"/>
  <c r="P28" i="9"/>
  <c r="O28" i="9"/>
  <c r="N28" i="9"/>
  <c r="M28" i="9"/>
  <c r="L28" i="9"/>
  <c r="K28" i="9"/>
  <c r="S27" i="9"/>
  <c r="R27" i="9"/>
  <c r="Q27" i="9"/>
  <c r="P27" i="9"/>
  <c r="O27" i="9"/>
  <c r="N27" i="9"/>
  <c r="M27" i="9"/>
  <c r="L27" i="9"/>
  <c r="K27" i="9"/>
  <c r="S26" i="9"/>
  <c r="R26" i="9"/>
  <c r="Q26" i="9"/>
  <c r="P26" i="9"/>
  <c r="O26" i="9"/>
  <c r="N26" i="9"/>
  <c r="M26" i="9"/>
  <c r="L26" i="9"/>
  <c r="K26" i="9"/>
  <c r="S25" i="9"/>
  <c r="R25" i="9"/>
  <c r="Q25" i="9"/>
  <c r="P25" i="9"/>
  <c r="O25" i="9"/>
  <c r="N25" i="9"/>
  <c r="M25" i="9"/>
  <c r="L25" i="9"/>
  <c r="K25" i="9"/>
  <c r="S24" i="9"/>
  <c r="R24" i="9"/>
  <c r="Q24" i="9"/>
  <c r="P24" i="9"/>
  <c r="O24" i="9"/>
  <c r="N24" i="9"/>
  <c r="M24" i="9"/>
  <c r="L24" i="9"/>
  <c r="K24" i="9"/>
  <c r="S23" i="9"/>
  <c r="R23" i="9"/>
  <c r="Q23" i="9"/>
  <c r="G23" i="5" s="1"/>
  <c r="P23" i="9"/>
  <c r="O23" i="9"/>
  <c r="N23" i="9"/>
  <c r="M23" i="9"/>
  <c r="L23" i="9"/>
  <c r="K23" i="9"/>
  <c r="S22" i="9"/>
  <c r="R22" i="9"/>
  <c r="Q22" i="9"/>
  <c r="P22" i="9"/>
  <c r="O22" i="9"/>
  <c r="N22" i="9"/>
  <c r="M22" i="9"/>
  <c r="L22" i="9"/>
  <c r="K22" i="9"/>
  <c r="S21" i="9"/>
  <c r="R21" i="9"/>
  <c r="Q21" i="9"/>
  <c r="P21" i="9"/>
  <c r="O21" i="9"/>
  <c r="N21" i="9"/>
  <c r="M21" i="9"/>
  <c r="L21" i="9"/>
  <c r="K21" i="9"/>
  <c r="S20" i="9"/>
  <c r="R20" i="9"/>
  <c r="Q20" i="9"/>
  <c r="P20" i="9"/>
  <c r="O20" i="9"/>
  <c r="N20" i="9"/>
  <c r="M20" i="9"/>
  <c r="L20" i="9"/>
  <c r="K20" i="9"/>
  <c r="S19" i="9"/>
  <c r="R19" i="9"/>
  <c r="Q19" i="9"/>
  <c r="P19" i="9"/>
  <c r="O19" i="9"/>
  <c r="N19" i="9"/>
  <c r="M19" i="9"/>
  <c r="L19" i="9"/>
  <c r="K19" i="9"/>
  <c r="S18" i="9"/>
  <c r="R18" i="9"/>
  <c r="Q18" i="9"/>
  <c r="P18" i="9"/>
  <c r="O18" i="9"/>
  <c r="N18" i="9"/>
  <c r="M18" i="9"/>
  <c r="L18" i="9"/>
  <c r="K18" i="9"/>
  <c r="S17" i="9"/>
  <c r="R17" i="9"/>
  <c r="Q17" i="9"/>
  <c r="P17" i="9"/>
  <c r="O17" i="9"/>
  <c r="N17" i="9"/>
  <c r="M17" i="9"/>
  <c r="L17" i="9"/>
  <c r="K17" i="9"/>
  <c r="S16" i="9"/>
  <c r="R16" i="9"/>
  <c r="Q16" i="9"/>
  <c r="P16" i="9"/>
  <c r="O16" i="9"/>
  <c r="N16" i="9"/>
  <c r="M16" i="9"/>
  <c r="L16" i="9"/>
  <c r="K16" i="9"/>
  <c r="S15" i="9"/>
  <c r="R15" i="9"/>
  <c r="Q15" i="9"/>
  <c r="G15" i="5" s="1"/>
  <c r="P15" i="9"/>
  <c r="O15" i="9"/>
  <c r="N15" i="9"/>
  <c r="M15" i="9"/>
  <c r="L15" i="9"/>
  <c r="K15" i="9"/>
  <c r="S14" i="9"/>
  <c r="R14" i="9"/>
  <c r="Q14" i="9"/>
  <c r="P14" i="9"/>
  <c r="O14" i="9"/>
  <c r="N14" i="9"/>
  <c r="M14" i="9"/>
  <c r="L14" i="9"/>
  <c r="K14" i="9"/>
  <c r="S13" i="9"/>
  <c r="R13" i="9"/>
  <c r="Q13" i="9"/>
  <c r="P13" i="9"/>
  <c r="O13" i="9"/>
  <c r="N13" i="9"/>
  <c r="M13" i="9"/>
  <c r="L13" i="9"/>
  <c r="K13" i="9"/>
  <c r="S12" i="9"/>
  <c r="R12" i="9"/>
  <c r="Q12" i="9"/>
  <c r="P12" i="9"/>
  <c r="O12" i="9"/>
  <c r="N12" i="9"/>
  <c r="M12" i="9"/>
  <c r="L12" i="9"/>
  <c r="K12" i="9"/>
  <c r="S11" i="9"/>
  <c r="R11" i="9"/>
  <c r="Q11" i="9"/>
  <c r="P11" i="9"/>
  <c r="O11" i="9"/>
  <c r="N11" i="9"/>
  <c r="M11" i="9"/>
  <c r="L11" i="9"/>
  <c r="K11" i="9"/>
  <c r="S10" i="9"/>
  <c r="R10" i="9"/>
  <c r="Q10" i="9"/>
  <c r="P10" i="9"/>
  <c r="O10" i="9"/>
  <c r="N10" i="9"/>
  <c r="M10" i="9"/>
  <c r="L10" i="9"/>
  <c r="K10" i="9"/>
  <c r="S9" i="9"/>
  <c r="R9" i="9"/>
  <c r="Q9" i="9"/>
  <c r="P9" i="9"/>
  <c r="O9" i="9"/>
  <c r="N9" i="9"/>
  <c r="M9" i="9"/>
  <c r="L9" i="9"/>
  <c r="K9" i="9"/>
  <c r="S8" i="9"/>
  <c r="R8" i="9"/>
  <c r="Q8" i="9"/>
  <c r="P8" i="9"/>
  <c r="O8" i="9"/>
  <c r="N8" i="9"/>
  <c r="M8" i="9"/>
  <c r="L8" i="9"/>
  <c r="K8" i="9"/>
  <c r="S7" i="9"/>
  <c r="R7" i="9"/>
  <c r="Q7" i="9"/>
  <c r="P7" i="9"/>
  <c r="O7" i="9"/>
  <c r="N7" i="9"/>
  <c r="M7" i="9"/>
  <c r="L7" i="9"/>
  <c r="K7" i="9"/>
  <c r="S6" i="9"/>
  <c r="R6" i="9"/>
  <c r="Q6" i="9"/>
  <c r="P6" i="9"/>
  <c r="O6" i="9"/>
  <c r="N6" i="9"/>
  <c r="M6" i="9"/>
  <c r="L6" i="9"/>
  <c r="K6" i="9"/>
  <c r="S5" i="9"/>
  <c r="R5" i="9"/>
  <c r="Q5" i="9"/>
  <c r="P5" i="9"/>
  <c r="O5" i="9"/>
  <c r="N5" i="9"/>
  <c r="M5" i="9"/>
  <c r="L5" i="9"/>
  <c r="K5" i="9"/>
  <c r="S4" i="9"/>
  <c r="R4" i="9"/>
  <c r="Q4" i="9"/>
  <c r="P4" i="9"/>
  <c r="O4" i="9"/>
  <c r="N4" i="9"/>
  <c r="M4" i="9"/>
  <c r="L4" i="9"/>
  <c r="K4" i="9"/>
  <c r="S3" i="9"/>
  <c r="R3" i="9"/>
  <c r="Q3" i="9"/>
  <c r="P3" i="9"/>
  <c r="O3" i="9"/>
  <c r="N3" i="9"/>
  <c r="M3" i="9"/>
  <c r="L3" i="9"/>
  <c r="K3" i="9"/>
  <c r="S2" i="9"/>
  <c r="R2" i="9"/>
  <c r="Q2" i="9"/>
  <c r="P2" i="9"/>
  <c r="O2" i="9"/>
  <c r="N2" i="9"/>
  <c r="M2" i="9"/>
  <c r="L2" i="9"/>
  <c r="K2" i="9"/>
  <c r="F445" i="9"/>
  <c r="E445" i="9"/>
  <c r="G445" i="4" s="1"/>
  <c r="D445" i="9"/>
  <c r="C445" i="9"/>
  <c r="B445" i="9"/>
  <c r="A445" i="9"/>
  <c r="F444" i="9"/>
  <c r="E444" i="9"/>
  <c r="D444" i="9"/>
  <c r="C444" i="9"/>
  <c r="B444" i="9"/>
  <c r="A444" i="9"/>
  <c r="F443" i="9"/>
  <c r="E443" i="9"/>
  <c r="D443" i="9"/>
  <c r="C443" i="9"/>
  <c r="B443" i="9"/>
  <c r="A443" i="9"/>
  <c r="F442" i="9"/>
  <c r="E442" i="9"/>
  <c r="G442" i="5" s="1"/>
  <c r="D442" i="9"/>
  <c r="C442" i="9"/>
  <c r="B442" i="9"/>
  <c r="A442" i="9"/>
  <c r="F441" i="9"/>
  <c r="E441" i="9"/>
  <c r="D441" i="9"/>
  <c r="C441" i="9"/>
  <c r="B441" i="9"/>
  <c r="A441" i="9"/>
  <c r="F440" i="9"/>
  <c r="E440" i="9"/>
  <c r="D440" i="9"/>
  <c r="C440" i="9"/>
  <c r="B440" i="9"/>
  <c r="A440" i="9"/>
  <c r="F439" i="9"/>
  <c r="E439" i="9"/>
  <c r="D439" i="9"/>
  <c r="C439" i="9"/>
  <c r="B439" i="9"/>
  <c r="A439" i="9"/>
  <c r="F438" i="9"/>
  <c r="E438" i="9"/>
  <c r="G438" i="5" s="1"/>
  <c r="D438" i="9"/>
  <c r="C438" i="9"/>
  <c r="B438" i="9"/>
  <c r="A438" i="9"/>
  <c r="F437" i="9"/>
  <c r="E437" i="9"/>
  <c r="G437" i="4" s="1"/>
  <c r="D437" i="9"/>
  <c r="C437" i="9"/>
  <c r="B437" i="9"/>
  <c r="A437" i="9"/>
  <c r="F436" i="9"/>
  <c r="E436" i="9"/>
  <c r="D436" i="9"/>
  <c r="C436" i="9"/>
  <c r="B436" i="9"/>
  <c r="A436" i="9"/>
  <c r="F435" i="9"/>
  <c r="E435" i="9"/>
  <c r="D435" i="9"/>
  <c r="C435" i="9"/>
  <c r="B435" i="9"/>
  <c r="A435" i="9"/>
  <c r="F434" i="9"/>
  <c r="E434" i="9"/>
  <c r="G434" i="5" s="1"/>
  <c r="D434" i="9"/>
  <c r="C434" i="9"/>
  <c r="B434" i="9"/>
  <c r="A434" i="9"/>
  <c r="F433" i="9"/>
  <c r="E433" i="9"/>
  <c r="D433" i="9"/>
  <c r="C433" i="9"/>
  <c r="B433" i="9"/>
  <c r="A433" i="9"/>
  <c r="F432" i="9"/>
  <c r="E432" i="9"/>
  <c r="D432" i="9"/>
  <c r="C432" i="9"/>
  <c r="B432" i="9"/>
  <c r="A432" i="9"/>
  <c r="F431" i="9"/>
  <c r="E431" i="9"/>
  <c r="D431" i="9"/>
  <c r="C431" i="9"/>
  <c r="B431" i="9"/>
  <c r="A431" i="9"/>
  <c r="F430" i="9"/>
  <c r="E430" i="9"/>
  <c r="G430" i="5" s="1"/>
  <c r="D430" i="9"/>
  <c r="C430" i="9"/>
  <c r="B430" i="9"/>
  <c r="A430" i="9"/>
  <c r="F429" i="9"/>
  <c r="E429" i="9"/>
  <c r="D429" i="9"/>
  <c r="C429" i="9"/>
  <c r="B429" i="9"/>
  <c r="A429" i="9"/>
  <c r="F428" i="9"/>
  <c r="E428" i="9"/>
  <c r="G428" i="5" s="1"/>
  <c r="D428" i="9"/>
  <c r="C428" i="9"/>
  <c r="B428" i="9"/>
  <c r="A428" i="9"/>
  <c r="F427" i="9"/>
  <c r="E427" i="9"/>
  <c r="D427" i="9"/>
  <c r="C427" i="9"/>
  <c r="B427" i="9"/>
  <c r="A427" i="9"/>
  <c r="F426" i="9"/>
  <c r="E426" i="9"/>
  <c r="G426" i="5" s="1"/>
  <c r="D426" i="9"/>
  <c r="C426" i="9"/>
  <c r="B426" i="9"/>
  <c r="A426" i="9"/>
  <c r="F425" i="9"/>
  <c r="E425" i="9"/>
  <c r="D425" i="9"/>
  <c r="C425" i="9"/>
  <c r="B425" i="9"/>
  <c r="A425" i="9"/>
  <c r="F424" i="9"/>
  <c r="E424" i="9"/>
  <c r="D424" i="9"/>
  <c r="C424" i="9"/>
  <c r="B424" i="9"/>
  <c r="A424" i="9"/>
  <c r="F423" i="9"/>
  <c r="E423" i="9"/>
  <c r="D423" i="9"/>
  <c r="C423" i="9"/>
  <c r="B423" i="9"/>
  <c r="A423" i="9"/>
  <c r="F422" i="9"/>
  <c r="E422" i="9"/>
  <c r="G422" i="4" s="1"/>
  <c r="D422" i="9"/>
  <c r="C422" i="9"/>
  <c r="B422" i="9"/>
  <c r="A422" i="9"/>
  <c r="F421" i="9"/>
  <c r="E421" i="9"/>
  <c r="D421" i="9"/>
  <c r="C421" i="9"/>
  <c r="B421" i="9"/>
  <c r="A421" i="9"/>
  <c r="F420" i="9"/>
  <c r="E420" i="9"/>
  <c r="G420" i="5" s="1"/>
  <c r="D420" i="9"/>
  <c r="C420" i="9"/>
  <c r="B420" i="9"/>
  <c r="A420" i="9"/>
  <c r="F419" i="9"/>
  <c r="E419" i="9"/>
  <c r="D419" i="9"/>
  <c r="C419" i="9"/>
  <c r="B419" i="9"/>
  <c r="A419" i="9"/>
  <c r="F418" i="9"/>
  <c r="E418" i="9"/>
  <c r="G418" i="5" s="1"/>
  <c r="D418" i="9"/>
  <c r="C418" i="9"/>
  <c r="B418" i="9"/>
  <c r="A418" i="9"/>
  <c r="F417" i="9"/>
  <c r="E417" i="9"/>
  <c r="D417" i="9"/>
  <c r="C417" i="9"/>
  <c r="B417" i="9"/>
  <c r="A417" i="9"/>
  <c r="F416" i="9"/>
  <c r="E416" i="9"/>
  <c r="D416" i="9"/>
  <c r="C416" i="9"/>
  <c r="B416" i="9"/>
  <c r="A416" i="9"/>
  <c r="F415" i="9"/>
  <c r="E415" i="9"/>
  <c r="D415" i="9"/>
  <c r="C415" i="9"/>
  <c r="B415" i="9"/>
  <c r="A415" i="9"/>
  <c r="F414" i="9"/>
  <c r="E414" i="9"/>
  <c r="G414" i="5" s="1"/>
  <c r="D414" i="9"/>
  <c r="C414" i="9"/>
  <c r="B414" i="9"/>
  <c r="A414" i="9"/>
  <c r="F413" i="9"/>
  <c r="E413" i="9"/>
  <c r="D413" i="9"/>
  <c r="C413" i="9"/>
  <c r="B413" i="9"/>
  <c r="A413" i="9"/>
  <c r="F412" i="9"/>
  <c r="E412" i="9"/>
  <c r="G412" i="5" s="1"/>
  <c r="D412" i="9"/>
  <c r="C412" i="9"/>
  <c r="B412" i="9"/>
  <c r="A412" i="9"/>
  <c r="F411" i="9"/>
  <c r="E411" i="9"/>
  <c r="D411" i="9"/>
  <c r="C411" i="9"/>
  <c r="B411" i="9"/>
  <c r="A411" i="9"/>
  <c r="F410" i="9"/>
  <c r="E410" i="9"/>
  <c r="G410" i="5" s="1"/>
  <c r="D410" i="9"/>
  <c r="C410" i="9"/>
  <c r="B410" i="9"/>
  <c r="A410" i="9"/>
  <c r="F409" i="9"/>
  <c r="E409" i="9"/>
  <c r="D409" i="9"/>
  <c r="C409" i="9"/>
  <c r="B409" i="9"/>
  <c r="A409" i="9"/>
  <c r="F408" i="9"/>
  <c r="E408" i="9"/>
  <c r="D408" i="9"/>
  <c r="C408" i="9"/>
  <c r="B408" i="9"/>
  <c r="A408" i="9"/>
  <c r="F407" i="9"/>
  <c r="E407" i="9"/>
  <c r="D407" i="9"/>
  <c r="C407" i="9"/>
  <c r="B407" i="9"/>
  <c r="A407" i="9"/>
  <c r="F406" i="9"/>
  <c r="E406" i="9"/>
  <c r="G406" i="4" s="1"/>
  <c r="D406" i="9"/>
  <c r="C406" i="9"/>
  <c r="B406" i="9"/>
  <c r="A406" i="9"/>
  <c r="F405" i="9"/>
  <c r="E405" i="9"/>
  <c r="D405" i="9"/>
  <c r="C405" i="9"/>
  <c r="B405" i="9"/>
  <c r="A405" i="9"/>
  <c r="F404" i="9"/>
  <c r="E404" i="9"/>
  <c r="D404" i="9"/>
  <c r="C404" i="9"/>
  <c r="B404" i="9"/>
  <c r="A404" i="9"/>
  <c r="F403" i="9"/>
  <c r="E403" i="9"/>
  <c r="D403" i="9"/>
  <c r="C403" i="9"/>
  <c r="B403" i="9"/>
  <c r="A403" i="9"/>
  <c r="F402" i="9"/>
  <c r="E402" i="9"/>
  <c r="G402" i="5" s="1"/>
  <c r="D402" i="9"/>
  <c r="C402" i="9"/>
  <c r="B402" i="9"/>
  <c r="A402" i="9"/>
  <c r="F401" i="9"/>
  <c r="E401" i="9"/>
  <c r="D401" i="9"/>
  <c r="C401" i="9"/>
  <c r="B401" i="9"/>
  <c r="A401" i="9"/>
  <c r="F400" i="9"/>
  <c r="E400" i="9"/>
  <c r="D400" i="9"/>
  <c r="C400" i="9"/>
  <c r="B400" i="9"/>
  <c r="A400" i="9"/>
  <c r="F399" i="9"/>
  <c r="E399" i="9"/>
  <c r="D399" i="9"/>
  <c r="C399" i="9"/>
  <c r="B399" i="9"/>
  <c r="A399" i="9"/>
  <c r="F398" i="9"/>
  <c r="E398" i="9"/>
  <c r="G398" i="5" s="1"/>
  <c r="D398" i="9"/>
  <c r="C398" i="9"/>
  <c r="B398" i="9"/>
  <c r="A398" i="9"/>
  <c r="F397" i="9"/>
  <c r="E397" i="9"/>
  <c r="D397" i="9"/>
  <c r="C397" i="9"/>
  <c r="B397" i="9"/>
  <c r="A397" i="9"/>
  <c r="F396" i="9"/>
  <c r="E396" i="9"/>
  <c r="D396" i="9"/>
  <c r="C396" i="9"/>
  <c r="B396" i="9"/>
  <c r="A396" i="9"/>
  <c r="F395" i="9"/>
  <c r="E395" i="9"/>
  <c r="D395" i="9"/>
  <c r="C395" i="9"/>
  <c r="B395" i="9"/>
  <c r="A395" i="9"/>
  <c r="F394" i="9"/>
  <c r="E394" i="9"/>
  <c r="G394" i="5" s="1"/>
  <c r="D394" i="9"/>
  <c r="C394" i="9"/>
  <c r="B394" i="9"/>
  <c r="A394" i="9"/>
  <c r="F393" i="9"/>
  <c r="E393" i="9"/>
  <c r="D393" i="9"/>
  <c r="C393" i="9"/>
  <c r="B393" i="9"/>
  <c r="A393" i="9"/>
  <c r="F392" i="9"/>
  <c r="E392" i="9"/>
  <c r="D392" i="9"/>
  <c r="C392" i="9"/>
  <c r="B392" i="9"/>
  <c r="A392" i="9"/>
  <c r="F391" i="9"/>
  <c r="E391" i="9"/>
  <c r="D391" i="9"/>
  <c r="C391" i="9"/>
  <c r="B391" i="9"/>
  <c r="A391" i="9"/>
  <c r="F390" i="9"/>
  <c r="E390" i="9"/>
  <c r="G390" i="4" s="1"/>
  <c r="D390" i="9"/>
  <c r="C390" i="9"/>
  <c r="B390" i="9"/>
  <c r="A390" i="9"/>
  <c r="F389" i="9"/>
  <c r="E389" i="9"/>
  <c r="D389" i="9"/>
  <c r="C389" i="9"/>
  <c r="B389" i="9"/>
  <c r="A389" i="9"/>
  <c r="F388" i="9"/>
  <c r="E388" i="9"/>
  <c r="G388" i="5" s="1"/>
  <c r="D388" i="9"/>
  <c r="C388" i="9"/>
  <c r="B388" i="9"/>
  <c r="A388" i="9"/>
  <c r="F387" i="9"/>
  <c r="E387" i="9"/>
  <c r="D387" i="9"/>
  <c r="C387" i="9"/>
  <c r="B387" i="9"/>
  <c r="A387" i="9"/>
  <c r="F386" i="9"/>
  <c r="E386" i="9"/>
  <c r="G386" i="5" s="1"/>
  <c r="D386" i="9"/>
  <c r="C386" i="9"/>
  <c r="B386" i="9"/>
  <c r="A386" i="9"/>
  <c r="F385" i="9"/>
  <c r="E385" i="9"/>
  <c r="D385" i="9"/>
  <c r="C385" i="9"/>
  <c r="B385" i="9"/>
  <c r="A385" i="9"/>
  <c r="F384" i="9"/>
  <c r="E384" i="9"/>
  <c r="D384" i="9"/>
  <c r="C384" i="9"/>
  <c r="B384" i="9"/>
  <c r="A384" i="9"/>
  <c r="F383" i="9"/>
  <c r="E383" i="9"/>
  <c r="D383" i="9"/>
  <c r="C383" i="9"/>
  <c r="B383" i="9"/>
  <c r="A383" i="9"/>
  <c r="F382" i="9"/>
  <c r="E382" i="9"/>
  <c r="G382" i="5" s="1"/>
  <c r="D382" i="9"/>
  <c r="C382" i="9"/>
  <c r="B382" i="9"/>
  <c r="A382" i="9"/>
  <c r="F381" i="9"/>
  <c r="E381" i="9"/>
  <c r="D381" i="9"/>
  <c r="C381" i="9"/>
  <c r="B381" i="9"/>
  <c r="A381" i="9"/>
  <c r="F380" i="9"/>
  <c r="E380" i="9"/>
  <c r="G380" i="5" s="1"/>
  <c r="D380" i="9"/>
  <c r="C380" i="9"/>
  <c r="B380" i="9"/>
  <c r="A380" i="9"/>
  <c r="F379" i="9"/>
  <c r="E379" i="9"/>
  <c r="D379" i="9"/>
  <c r="C379" i="9"/>
  <c r="B379" i="9"/>
  <c r="A379" i="9"/>
  <c r="F378" i="9"/>
  <c r="E378" i="9"/>
  <c r="G378" i="5" s="1"/>
  <c r="D378" i="9"/>
  <c r="C378" i="9"/>
  <c r="B378" i="9"/>
  <c r="A378" i="9"/>
  <c r="F377" i="9"/>
  <c r="E377" i="9"/>
  <c r="D377" i="9"/>
  <c r="C377" i="9"/>
  <c r="B377" i="9"/>
  <c r="A377" i="9"/>
  <c r="F376" i="9"/>
  <c r="E376" i="9"/>
  <c r="D376" i="9"/>
  <c r="C376" i="9"/>
  <c r="B376" i="9"/>
  <c r="A376" i="9"/>
  <c r="F375" i="9"/>
  <c r="E375" i="9"/>
  <c r="D375" i="9"/>
  <c r="C375" i="9"/>
  <c r="B375" i="9"/>
  <c r="A375" i="9"/>
  <c r="F374" i="9"/>
  <c r="E374" i="9"/>
  <c r="G374" i="4" s="1"/>
  <c r="D374" i="9"/>
  <c r="C374" i="9"/>
  <c r="B374" i="9"/>
  <c r="A374" i="9"/>
  <c r="F373" i="9"/>
  <c r="E373" i="9"/>
  <c r="D373" i="9"/>
  <c r="C373" i="9"/>
  <c r="B373" i="9"/>
  <c r="A373" i="9"/>
  <c r="F372" i="9"/>
  <c r="E372" i="9"/>
  <c r="D372" i="9"/>
  <c r="C372" i="9"/>
  <c r="B372" i="9"/>
  <c r="A372" i="9"/>
  <c r="F371" i="9"/>
  <c r="E371" i="9"/>
  <c r="D371" i="9"/>
  <c r="C371" i="9"/>
  <c r="B371" i="9"/>
  <c r="A371" i="9"/>
  <c r="F370" i="9"/>
  <c r="E370" i="9"/>
  <c r="G370" i="5" s="1"/>
  <c r="D370" i="9"/>
  <c r="C370" i="9"/>
  <c r="B370" i="9"/>
  <c r="A370" i="9"/>
  <c r="F369" i="9"/>
  <c r="E369" i="9"/>
  <c r="D369" i="9"/>
  <c r="C369" i="9"/>
  <c r="B369" i="9"/>
  <c r="A369" i="9"/>
  <c r="F368" i="9"/>
  <c r="E368" i="9"/>
  <c r="D368" i="9"/>
  <c r="C368" i="9"/>
  <c r="B368" i="9"/>
  <c r="A368" i="9"/>
  <c r="F367" i="9"/>
  <c r="E367" i="9"/>
  <c r="D367" i="9"/>
  <c r="C367" i="9"/>
  <c r="B367" i="9"/>
  <c r="A367" i="9"/>
  <c r="F366" i="9"/>
  <c r="E366" i="9"/>
  <c r="G366" i="4" s="1"/>
  <c r="D366" i="9"/>
  <c r="C366" i="9"/>
  <c r="B366" i="9"/>
  <c r="A366" i="9"/>
  <c r="F365" i="9"/>
  <c r="E365" i="9"/>
  <c r="D365" i="9"/>
  <c r="C365" i="9"/>
  <c r="B365" i="9"/>
  <c r="A365" i="9"/>
  <c r="F364" i="9"/>
  <c r="E364" i="9"/>
  <c r="D364" i="9"/>
  <c r="C364" i="9"/>
  <c r="B364" i="9"/>
  <c r="A364" i="9"/>
  <c r="F363" i="9"/>
  <c r="E363" i="9"/>
  <c r="D363" i="9"/>
  <c r="C363" i="9"/>
  <c r="B363" i="9"/>
  <c r="A363" i="9"/>
  <c r="F362" i="9"/>
  <c r="E362" i="9"/>
  <c r="G362" i="5" s="1"/>
  <c r="D362" i="9"/>
  <c r="C362" i="9"/>
  <c r="B362" i="9"/>
  <c r="A362" i="9"/>
  <c r="F361" i="9"/>
  <c r="E361" i="9"/>
  <c r="D361" i="9"/>
  <c r="C361" i="9"/>
  <c r="B361" i="9"/>
  <c r="A361" i="9"/>
  <c r="F360" i="9"/>
  <c r="E360" i="9"/>
  <c r="D360" i="9"/>
  <c r="C360" i="9"/>
  <c r="B360" i="9"/>
  <c r="A360" i="9"/>
  <c r="F359" i="9"/>
  <c r="E359" i="9"/>
  <c r="D359" i="9"/>
  <c r="C359" i="9"/>
  <c r="B359" i="9"/>
  <c r="A359" i="9"/>
  <c r="F358" i="9"/>
  <c r="E358" i="9"/>
  <c r="G358" i="5" s="1"/>
  <c r="D358" i="9"/>
  <c r="C358" i="9"/>
  <c r="B358" i="9"/>
  <c r="A358" i="9"/>
  <c r="F357" i="9"/>
  <c r="E357" i="9"/>
  <c r="D357" i="9"/>
  <c r="C357" i="9"/>
  <c r="B357" i="9"/>
  <c r="A357" i="9"/>
  <c r="F356" i="9"/>
  <c r="E356" i="9"/>
  <c r="G356" i="5" s="1"/>
  <c r="D356" i="9"/>
  <c r="C356" i="9"/>
  <c r="B356" i="9"/>
  <c r="A356" i="9"/>
  <c r="F355" i="9"/>
  <c r="E355" i="9"/>
  <c r="D355" i="9"/>
  <c r="C355" i="9"/>
  <c r="B355" i="9"/>
  <c r="A355" i="9"/>
  <c r="F354" i="9"/>
  <c r="E354" i="9"/>
  <c r="G354" i="5" s="1"/>
  <c r="D354" i="9"/>
  <c r="C354" i="9"/>
  <c r="B354" i="9"/>
  <c r="A354" i="9"/>
  <c r="F353" i="9"/>
  <c r="E353" i="9"/>
  <c r="D353" i="9"/>
  <c r="C353" i="9"/>
  <c r="B353" i="9"/>
  <c r="A353" i="9"/>
  <c r="F352" i="9"/>
  <c r="E352" i="9"/>
  <c r="D352" i="9"/>
  <c r="C352" i="9"/>
  <c r="B352" i="9"/>
  <c r="A352" i="9"/>
  <c r="F351" i="9"/>
  <c r="E351" i="9"/>
  <c r="D351" i="9"/>
  <c r="C351" i="9"/>
  <c r="B351" i="9"/>
  <c r="A351" i="9"/>
  <c r="F350" i="9"/>
  <c r="E350" i="9"/>
  <c r="G350" i="4" s="1"/>
  <c r="D350" i="9"/>
  <c r="C350" i="9"/>
  <c r="B350" i="9"/>
  <c r="A350" i="9"/>
  <c r="F349" i="9"/>
  <c r="E349" i="9"/>
  <c r="D349" i="9"/>
  <c r="C349" i="9"/>
  <c r="B349" i="9"/>
  <c r="A349" i="9"/>
  <c r="F348" i="9"/>
  <c r="E348" i="9"/>
  <c r="G348" i="5" s="1"/>
  <c r="D348" i="9"/>
  <c r="C348" i="9"/>
  <c r="B348" i="9"/>
  <c r="A348" i="9"/>
  <c r="F347" i="9"/>
  <c r="E347" i="9"/>
  <c r="D347" i="9"/>
  <c r="C347" i="9"/>
  <c r="B347" i="9"/>
  <c r="A347" i="9"/>
  <c r="F346" i="9"/>
  <c r="E346" i="9"/>
  <c r="G346" i="5" s="1"/>
  <c r="D346" i="9"/>
  <c r="C346" i="9"/>
  <c r="B346" i="9"/>
  <c r="A346" i="9"/>
  <c r="F345" i="9"/>
  <c r="E345" i="9"/>
  <c r="D345" i="9"/>
  <c r="C345" i="9"/>
  <c r="B345" i="9"/>
  <c r="A345" i="9"/>
  <c r="F344" i="9"/>
  <c r="E344" i="9"/>
  <c r="D344" i="9"/>
  <c r="C344" i="9"/>
  <c r="B344" i="9"/>
  <c r="A344" i="9"/>
  <c r="F343" i="9"/>
  <c r="E343" i="9"/>
  <c r="D343" i="9"/>
  <c r="C343" i="9"/>
  <c r="B343" i="9"/>
  <c r="A343" i="9"/>
  <c r="F342" i="9"/>
  <c r="E342" i="9"/>
  <c r="G342" i="5" s="1"/>
  <c r="D342" i="9"/>
  <c r="C342" i="9"/>
  <c r="B342" i="9"/>
  <c r="A342" i="9"/>
  <c r="F341" i="9"/>
  <c r="E341" i="9"/>
  <c r="D341" i="9"/>
  <c r="C341" i="9"/>
  <c r="B341" i="9"/>
  <c r="A341" i="9"/>
  <c r="F340" i="9"/>
  <c r="E340" i="9"/>
  <c r="D340" i="9"/>
  <c r="C340" i="9"/>
  <c r="B340" i="9"/>
  <c r="A340" i="9"/>
  <c r="F339" i="9"/>
  <c r="E339" i="9"/>
  <c r="D339" i="9"/>
  <c r="C339" i="9"/>
  <c r="B339" i="9"/>
  <c r="A339" i="9"/>
  <c r="F338" i="9"/>
  <c r="E338" i="9"/>
  <c r="G338" i="5" s="1"/>
  <c r="D338" i="9"/>
  <c r="C338" i="9"/>
  <c r="B338" i="9"/>
  <c r="A338" i="9"/>
  <c r="F337" i="9"/>
  <c r="E337" i="9"/>
  <c r="D337" i="9"/>
  <c r="C337" i="9"/>
  <c r="B337" i="9"/>
  <c r="A337" i="9"/>
  <c r="F336" i="9"/>
  <c r="E336" i="9"/>
  <c r="D336" i="9"/>
  <c r="C336" i="9"/>
  <c r="B336" i="9"/>
  <c r="A336" i="9"/>
  <c r="F335" i="9"/>
  <c r="E335" i="9"/>
  <c r="D335" i="9"/>
  <c r="C335" i="9"/>
  <c r="B335" i="9"/>
  <c r="A335" i="9"/>
  <c r="F334" i="9"/>
  <c r="E334" i="9"/>
  <c r="G334" i="4" s="1"/>
  <c r="D334" i="9"/>
  <c r="C334" i="9"/>
  <c r="B334" i="9"/>
  <c r="A334" i="9"/>
  <c r="F333" i="9"/>
  <c r="E333" i="9"/>
  <c r="D333" i="9"/>
  <c r="C333" i="9"/>
  <c r="B333" i="9"/>
  <c r="A333" i="9"/>
  <c r="F332" i="9"/>
  <c r="E332" i="9"/>
  <c r="D332" i="9"/>
  <c r="C332" i="9"/>
  <c r="B332" i="9"/>
  <c r="A332" i="9"/>
  <c r="F331" i="9"/>
  <c r="E331" i="9"/>
  <c r="D331" i="9"/>
  <c r="C331" i="9"/>
  <c r="B331" i="9"/>
  <c r="A331" i="9"/>
  <c r="F330" i="9"/>
  <c r="E330" i="9"/>
  <c r="D330" i="9"/>
  <c r="C330" i="9"/>
  <c r="B330" i="9"/>
  <c r="A330" i="9"/>
  <c r="F329" i="9"/>
  <c r="E329" i="9"/>
  <c r="D329" i="9"/>
  <c r="C329" i="9"/>
  <c r="B329" i="9"/>
  <c r="A329" i="9"/>
  <c r="F328" i="9"/>
  <c r="E328" i="9"/>
  <c r="D328" i="9"/>
  <c r="C328" i="9"/>
  <c r="B328" i="9"/>
  <c r="A328" i="9"/>
  <c r="F327" i="9"/>
  <c r="E327" i="9"/>
  <c r="D327" i="9"/>
  <c r="C327" i="9"/>
  <c r="B327" i="9"/>
  <c r="A327" i="9"/>
  <c r="F326" i="9"/>
  <c r="E326" i="9"/>
  <c r="G326" i="5" s="1"/>
  <c r="D326" i="9"/>
  <c r="C326" i="9"/>
  <c r="B326" i="9"/>
  <c r="A326" i="9"/>
  <c r="F325" i="9"/>
  <c r="E325" i="9"/>
  <c r="D325" i="9"/>
  <c r="C325" i="9"/>
  <c r="B325" i="9"/>
  <c r="A325" i="9"/>
  <c r="F324" i="9"/>
  <c r="E324" i="9"/>
  <c r="G324" i="5" s="1"/>
  <c r="D324" i="9"/>
  <c r="C324" i="9"/>
  <c r="B324" i="9"/>
  <c r="A324" i="9"/>
  <c r="F323" i="9"/>
  <c r="E323" i="9"/>
  <c r="D323" i="9"/>
  <c r="C323" i="9"/>
  <c r="B323" i="9"/>
  <c r="A323" i="9"/>
  <c r="F322" i="9"/>
  <c r="E322" i="9"/>
  <c r="G322" i="5" s="1"/>
  <c r="D322" i="9"/>
  <c r="C322" i="9"/>
  <c r="B322" i="9"/>
  <c r="A322" i="9"/>
  <c r="F321" i="9"/>
  <c r="E321" i="9"/>
  <c r="D321" i="9"/>
  <c r="C321" i="9"/>
  <c r="B321" i="9"/>
  <c r="A321" i="9"/>
  <c r="F320" i="9"/>
  <c r="E320" i="9"/>
  <c r="D320" i="9"/>
  <c r="C320" i="9"/>
  <c r="B320" i="9"/>
  <c r="A320" i="9"/>
  <c r="F319" i="9"/>
  <c r="E319" i="9"/>
  <c r="D319" i="9"/>
  <c r="C319" i="9"/>
  <c r="B319" i="9"/>
  <c r="A319" i="9"/>
  <c r="F318" i="9"/>
  <c r="E318" i="9"/>
  <c r="G318" i="4" s="1"/>
  <c r="D318" i="9"/>
  <c r="C318" i="9"/>
  <c r="B318" i="9"/>
  <c r="A318" i="9"/>
  <c r="F317" i="9"/>
  <c r="E317" i="9"/>
  <c r="D317" i="9"/>
  <c r="C317" i="9"/>
  <c r="B317" i="9"/>
  <c r="A317" i="9"/>
  <c r="F316" i="9"/>
  <c r="E316" i="9"/>
  <c r="G316" i="5" s="1"/>
  <c r="D316" i="9"/>
  <c r="C316" i="9"/>
  <c r="B316" i="9"/>
  <c r="A316" i="9"/>
  <c r="F315" i="9"/>
  <c r="E315" i="9"/>
  <c r="D315" i="9"/>
  <c r="C315" i="9"/>
  <c r="B315" i="9"/>
  <c r="A315" i="9"/>
  <c r="F314" i="9"/>
  <c r="E314" i="9"/>
  <c r="G314" i="5" s="1"/>
  <c r="D314" i="9"/>
  <c r="C314" i="9"/>
  <c r="B314" i="9"/>
  <c r="A314" i="9"/>
  <c r="F313" i="9"/>
  <c r="E313" i="9"/>
  <c r="D313" i="9"/>
  <c r="C313" i="9"/>
  <c r="B313" i="9"/>
  <c r="A313" i="9"/>
  <c r="F312" i="9"/>
  <c r="E312" i="9"/>
  <c r="D312" i="9"/>
  <c r="C312" i="9"/>
  <c r="B312" i="9"/>
  <c r="A312" i="9"/>
  <c r="F311" i="9"/>
  <c r="E311" i="9"/>
  <c r="D311" i="9"/>
  <c r="C311" i="9"/>
  <c r="B311" i="9"/>
  <c r="A311" i="9"/>
  <c r="F310" i="9"/>
  <c r="E310" i="9"/>
  <c r="G310" i="5" s="1"/>
  <c r="D310" i="9"/>
  <c r="C310" i="9"/>
  <c r="B310" i="9"/>
  <c r="A310" i="9"/>
  <c r="F309" i="9"/>
  <c r="E309" i="9"/>
  <c r="D309" i="9"/>
  <c r="C309" i="9"/>
  <c r="B309" i="9"/>
  <c r="A309" i="9"/>
  <c r="F308" i="9"/>
  <c r="E308" i="9"/>
  <c r="D308" i="9"/>
  <c r="C308" i="9"/>
  <c r="B308" i="9"/>
  <c r="A308" i="9"/>
  <c r="F307" i="9"/>
  <c r="E307" i="9"/>
  <c r="D307" i="9"/>
  <c r="C307" i="9"/>
  <c r="B307" i="9"/>
  <c r="A307" i="9"/>
  <c r="F306" i="9"/>
  <c r="E306" i="9"/>
  <c r="G306" i="5" s="1"/>
  <c r="D306" i="9"/>
  <c r="C306" i="9"/>
  <c r="B306" i="9"/>
  <c r="A306" i="9"/>
  <c r="F305" i="9"/>
  <c r="E305" i="9"/>
  <c r="D305" i="9"/>
  <c r="C305" i="9"/>
  <c r="B305" i="9"/>
  <c r="A305" i="9"/>
  <c r="F304" i="9"/>
  <c r="E304" i="9"/>
  <c r="D304" i="9"/>
  <c r="C304" i="9"/>
  <c r="B304" i="9"/>
  <c r="A304" i="9"/>
  <c r="F303" i="9"/>
  <c r="E303" i="9"/>
  <c r="D303" i="9"/>
  <c r="C303" i="9"/>
  <c r="B303" i="9"/>
  <c r="A303" i="9"/>
  <c r="F302" i="9"/>
  <c r="E302" i="9"/>
  <c r="G302" i="5" s="1"/>
  <c r="D302" i="9"/>
  <c r="C302" i="9"/>
  <c r="B302" i="9"/>
  <c r="A302" i="9"/>
  <c r="F301" i="9"/>
  <c r="E301" i="9"/>
  <c r="D301" i="9"/>
  <c r="C301" i="9"/>
  <c r="B301" i="9"/>
  <c r="A301" i="9"/>
  <c r="F300" i="9"/>
  <c r="E300" i="9"/>
  <c r="D300" i="9"/>
  <c r="C300" i="9"/>
  <c r="B300" i="9"/>
  <c r="A300" i="9"/>
  <c r="F299" i="9"/>
  <c r="E299" i="9"/>
  <c r="D299" i="9"/>
  <c r="C299" i="9"/>
  <c r="B299" i="9"/>
  <c r="A299" i="9"/>
  <c r="F298" i="9"/>
  <c r="E298" i="9"/>
  <c r="G298" i="5" s="1"/>
  <c r="D298" i="9"/>
  <c r="C298" i="9"/>
  <c r="B298" i="9"/>
  <c r="A298" i="9"/>
  <c r="F297" i="9"/>
  <c r="E297" i="9"/>
  <c r="D297" i="9"/>
  <c r="C297" i="9"/>
  <c r="B297" i="9"/>
  <c r="A297" i="9"/>
  <c r="F296" i="9"/>
  <c r="E296" i="9"/>
  <c r="D296" i="9"/>
  <c r="C296" i="9"/>
  <c r="B296" i="9"/>
  <c r="A296" i="9"/>
  <c r="F295" i="9"/>
  <c r="E295" i="9"/>
  <c r="D295" i="9"/>
  <c r="C295" i="9"/>
  <c r="B295" i="9"/>
  <c r="A295" i="9"/>
  <c r="F294" i="9"/>
  <c r="E294" i="9"/>
  <c r="G294" i="5" s="1"/>
  <c r="D294" i="9"/>
  <c r="C294" i="9"/>
  <c r="B294" i="9"/>
  <c r="A294" i="9"/>
  <c r="F293" i="9"/>
  <c r="E293" i="9"/>
  <c r="D293" i="9"/>
  <c r="C293" i="9"/>
  <c r="B293" i="9"/>
  <c r="A293" i="9"/>
  <c r="F292" i="9"/>
  <c r="E292" i="9"/>
  <c r="G292" i="5" s="1"/>
  <c r="D292" i="9"/>
  <c r="C292" i="9"/>
  <c r="B292" i="9"/>
  <c r="A292" i="9"/>
  <c r="F291" i="9"/>
  <c r="E291" i="9"/>
  <c r="D291" i="9"/>
  <c r="C291" i="9"/>
  <c r="B291" i="9"/>
  <c r="A291" i="9"/>
  <c r="F290" i="9"/>
  <c r="E290" i="9"/>
  <c r="D290" i="9"/>
  <c r="C290" i="9"/>
  <c r="B290" i="9"/>
  <c r="A290" i="9"/>
  <c r="F289" i="9"/>
  <c r="E289" i="9"/>
  <c r="D289" i="9"/>
  <c r="C289" i="9"/>
  <c r="B289" i="9"/>
  <c r="A289" i="9"/>
  <c r="F288" i="9"/>
  <c r="E288" i="9"/>
  <c r="D288" i="9"/>
  <c r="C288" i="9"/>
  <c r="B288" i="9"/>
  <c r="A288" i="9"/>
  <c r="F287" i="9"/>
  <c r="E287" i="9"/>
  <c r="D287" i="9"/>
  <c r="C287" i="9"/>
  <c r="B287" i="9"/>
  <c r="A287" i="9"/>
  <c r="F286" i="9"/>
  <c r="E286" i="9"/>
  <c r="G286" i="4" s="1"/>
  <c r="D286" i="9"/>
  <c r="C286" i="9"/>
  <c r="B286" i="9"/>
  <c r="A286" i="9"/>
  <c r="F285" i="9"/>
  <c r="E285" i="9"/>
  <c r="D285" i="9"/>
  <c r="C285" i="9"/>
  <c r="B285" i="9"/>
  <c r="A285" i="9"/>
  <c r="F284" i="9"/>
  <c r="E284" i="9"/>
  <c r="G284" i="5" s="1"/>
  <c r="D284" i="9"/>
  <c r="C284" i="9"/>
  <c r="B284" i="9"/>
  <c r="A284" i="9"/>
  <c r="F283" i="9"/>
  <c r="E283" i="9"/>
  <c r="D283" i="9"/>
  <c r="C283" i="9"/>
  <c r="B283" i="9"/>
  <c r="A283" i="9"/>
  <c r="F282" i="9"/>
  <c r="E282" i="9"/>
  <c r="D282" i="9"/>
  <c r="C282" i="9"/>
  <c r="B282" i="9"/>
  <c r="A282" i="9"/>
  <c r="F281" i="9"/>
  <c r="E281" i="9"/>
  <c r="D281" i="9"/>
  <c r="C281" i="9"/>
  <c r="B281" i="9"/>
  <c r="A281" i="9"/>
  <c r="F280" i="9"/>
  <c r="E280" i="9"/>
  <c r="D280" i="9"/>
  <c r="C280" i="9"/>
  <c r="B280" i="9"/>
  <c r="A280" i="9"/>
  <c r="F279" i="9"/>
  <c r="E279" i="9"/>
  <c r="D279" i="9"/>
  <c r="C279" i="9"/>
  <c r="B279" i="9"/>
  <c r="A279" i="9"/>
  <c r="F278" i="9"/>
  <c r="E278" i="9"/>
  <c r="G278" i="5" s="1"/>
  <c r="D278" i="9"/>
  <c r="C278" i="9"/>
  <c r="B278" i="9"/>
  <c r="A278" i="9"/>
  <c r="F277" i="9"/>
  <c r="E277" i="9"/>
  <c r="D277" i="9"/>
  <c r="C277" i="9"/>
  <c r="B277" i="9"/>
  <c r="A277" i="9"/>
  <c r="F276" i="9"/>
  <c r="E276" i="9"/>
  <c r="D276" i="9"/>
  <c r="C276" i="9"/>
  <c r="B276" i="9"/>
  <c r="A276" i="9"/>
  <c r="F275" i="9"/>
  <c r="E275" i="9"/>
  <c r="D275" i="9"/>
  <c r="C275" i="9"/>
  <c r="B275" i="9"/>
  <c r="A275" i="9"/>
  <c r="F274" i="9"/>
  <c r="E274" i="9"/>
  <c r="D274" i="9"/>
  <c r="C274" i="9"/>
  <c r="B274" i="9"/>
  <c r="A274" i="9"/>
  <c r="F273" i="9"/>
  <c r="E273" i="9"/>
  <c r="D273" i="9"/>
  <c r="C273" i="9"/>
  <c r="B273" i="9"/>
  <c r="A273" i="9"/>
  <c r="F272" i="9"/>
  <c r="E272" i="9"/>
  <c r="D272" i="9"/>
  <c r="C272" i="9"/>
  <c r="B272" i="9"/>
  <c r="A272" i="9"/>
  <c r="F271" i="9"/>
  <c r="E271" i="9"/>
  <c r="D271" i="9"/>
  <c r="C271" i="9"/>
  <c r="B271" i="9"/>
  <c r="A271" i="9"/>
  <c r="F270" i="9"/>
  <c r="E270" i="9"/>
  <c r="G270" i="5" s="1"/>
  <c r="D270" i="9"/>
  <c r="C270" i="9"/>
  <c r="B270" i="9"/>
  <c r="A270" i="9"/>
  <c r="F269" i="9"/>
  <c r="E269" i="9"/>
  <c r="D269" i="9"/>
  <c r="C269" i="9"/>
  <c r="B269" i="9"/>
  <c r="A269" i="9"/>
  <c r="F268" i="9"/>
  <c r="E268" i="9"/>
  <c r="D268" i="9"/>
  <c r="C268" i="9"/>
  <c r="B268" i="9"/>
  <c r="A268" i="9"/>
  <c r="F267" i="9"/>
  <c r="E267" i="9"/>
  <c r="D267" i="9"/>
  <c r="C267" i="9"/>
  <c r="B267" i="9"/>
  <c r="A267" i="9"/>
  <c r="F266" i="9"/>
  <c r="E266" i="9"/>
  <c r="D266" i="9"/>
  <c r="C266" i="9"/>
  <c r="B266" i="9"/>
  <c r="A266" i="9"/>
  <c r="F265" i="9"/>
  <c r="E265" i="9"/>
  <c r="D265" i="9"/>
  <c r="C265" i="9"/>
  <c r="B265" i="9"/>
  <c r="A265" i="9"/>
  <c r="F264" i="9"/>
  <c r="E264" i="9"/>
  <c r="D264" i="9"/>
  <c r="C264" i="9"/>
  <c r="B264" i="9"/>
  <c r="A264" i="9"/>
  <c r="F263" i="9"/>
  <c r="E263" i="9"/>
  <c r="D263" i="9"/>
  <c r="C263" i="9"/>
  <c r="B263" i="9"/>
  <c r="A263" i="9"/>
  <c r="F262" i="9"/>
  <c r="E262" i="9"/>
  <c r="G262" i="5" s="1"/>
  <c r="D262" i="9"/>
  <c r="C262" i="9"/>
  <c r="B262" i="9"/>
  <c r="A262" i="9"/>
  <c r="F261" i="9"/>
  <c r="E261" i="9"/>
  <c r="D261" i="9"/>
  <c r="C261" i="9"/>
  <c r="B261" i="9"/>
  <c r="A261" i="9"/>
  <c r="F260" i="9"/>
  <c r="E260" i="9"/>
  <c r="G260" i="5" s="1"/>
  <c r="D260" i="9"/>
  <c r="C260" i="9"/>
  <c r="B260" i="9"/>
  <c r="A260" i="9"/>
  <c r="F259" i="9"/>
  <c r="E259" i="9"/>
  <c r="D259" i="9"/>
  <c r="C259" i="9"/>
  <c r="B259" i="9"/>
  <c r="A259" i="9"/>
  <c r="F258" i="9"/>
  <c r="E258" i="9"/>
  <c r="D258" i="9"/>
  <c r="C258" i="9"/>
  <c r="B258" i="9"/>
  <c r="A258" i="9"/>
  <c r="F257" i="9"/>
  <c r="E257" i="9"/>
  <c r="D257" i="9"/>
  <c r="C257" i="9"/>
  <c r="B257" i="9"/>
  <c r="A257" i="9"/>
  <c r="F256" i="9"/>
  <c r="E256" i="9"/>
  <c r="D256" i="9"/>
  <c r="C256" i="9"/>
  <c r="B256" i="9"/>
  <c r="A256" i="9"/>
  <c r="F255" i="9"/>
  <c r="E255" i="9"/>
  <c r="D255" i="9"/>
  <c r="C255" i="9"/>
  <c r="B255" i="9"/>
  <c r="A255" i="9"/>
  <c r="F254" i="9"/>
  <c r="E254" i="9"/>
  <c r="G254" i="5" s="1"/>
  <c r="D254" i="9"/>
  <c r="C254" i="9"/>
  <c r="B254" i="9"/>
  <c r="A254" i="9"/>
  <c r="F253" i="9"/>
  <c r="E253" i="9"/>
  <c r="D253" i="9"/>
  <c r="C253" i="9"/>
  <c r="B253" i="9"/>
  <c r="A253" i="9"/>
  <c r="F252" i="9"/>
  <c r="E252" i="9"/>
  <c r="G252" i="5" s="1"/>
  <c r="D252" i="9"/>
  <c r="C252" i="9"/>
  <c r="B252" i="9"/>
  <c r="A252" i="9"/>
  <c r="F251" i="9"/>
  <c r="E251" i="9"/>
  <c r="D251" i="9"/>
  <c r="C251" i="9"/>
  <c r="B251" i="9"/>
  <c r="A251" i="9"/>
  <c r="F250" i="9"/>
  <c r="E250" i="9"/>
  <c r="D250" i="9"/>
  <c r="C250" i="9"/>
  <c r="B250" i="9"/>
  <c r="A250" i="9"/>
  <c r="F249" i="9"/>
  <c r="E249" i="9"/>
  <c r="D249" i="9"/>
  <c r="C249" i="9"/>
  <c r="B249" i="9"/>
  <c r="A249" i="9"/>
  <c r="F248" i="9"/>
  <c r="E248" i="9"/>
  <c r="D248" i="9"/>
  <c r="C248" i="9"/>
  <c r="B248" i="9"/>
  <c r="A248" i="9"/>
  <c r="F247" i="9"/>
  <c r="E247" i="9"/>
  <c r="D247" i="9"/>
  <c r="C247" i="9"/>
  <c r="B247" i="9"/>
  <c r="A247" i="9"/>
  <c r="F246" i="9"/>
  <c r="E246" i="9"/>
  <c r="G246" i="5" s="1"/>
  <c r="D246" i="9"/>
  <c r="C246" i="9"/>
  <c r="B246" i="9"/>
  <c r="A246" i="9"/>
  <c r="F245" i="9"/>
  <c r="E245" i="9"/>
  <c r="D245" i="9"/>
  <c r="C245" i="9"/>
  <c r="B245" i="9"/>
  <c r="A245" i="9"/>
  <c r="F244" i="9"/>
  <c r="E244" i="9"/>
  <c r="D244" i="9"/>
  <c r="C244" i="9"/>
  <c r="B244" i="9"/>
  <c r="A244" i="9"/>
  <c r="F243" i="9"/>
  <c r="E243" i="9"/>
  <c r="D243" i="9"/>
  <c r="C243" i="9"/>
  <c r="B243" i="9"/>
  <c r="A243" i="9"/>
  <c r="F242" i="9"/>
  <c r="E242" i="9"/>
  <c r="D242" i="9"/>
  <c r="C242" i="9"/>
  <c r="B242" i="9"/>
  <c r="A242" i="9"/>
  <c r="F241" i="9"/>
  <c r="E241" i="9"/>
  <c r="D241" i="9"/>
  <c r="C241" i="9"/>
  <c r="B241" i="9"/>
  <c r="A241" i="9"/>
  <c r="F240" i="9"/>
  <c r="E240" i="9"/>
  <c r="D240" i="9"/>
  <c r="C240" i="9"/>
  <c r="B240" i="9"/>
  <c r="A240" i="9"/>
  <c r="F239" i="9"/>
  <c r="E239" i="9"/>
  <c r="D239" i="9"/>
  <c r="C239" i="9"/>
  <c r="B239" i="9"/>
  <c r="A239" i="9"/>
  <c r="F238" i="9"/>
  <c r="E238" i="9"/>
  <c r="G238" i="5" s="1"/>
  <c r="D238" i="9"/>
  <c r="C238" i="9"/>
  <c r="B238" i="9"/>
  <c r="A238" i="9"/>
  <c r="F237" i="9"/>
  <c r="E237" i="9"/>
  <c r="D237" i="9"/>
  <c r="C237" i="9"/>
  <c r="B237" i="9"/>
  <c r="A237" i="9"/>
  <c r="F236" i="9"/>
  <c r="E236" i="9"/>
  <c r="D236" i="9"/>
  <c r="C236" i="9"/>
  <c r="B236" i="9"/>
  <c r="A236" i="9"/>
  <c r="F235" i="9"/>
  <c r="E235" i="9"/>
  <c r="D235" i="9"/>
  <c r="C235" i="9"/>
  <c r="B235" i="9"/>
  <c r="A235" i="9"/>
  <c r="F234" i="9"/>
  <c r="E234" i="9"/>
  <c r="G234" i="5" s="1"/>
  <c r="D234" i="9"/>
  <c r="C234" i="9"/>
  <c r="B234" i="9"/>
  <c r="A234" i="9"/>
  <c r="F233" i="9"/>
  <c r="E233" i="9"/>
  <c r="D233" i="9"/>
  <c r="C233" i="9"/>
  <c r="B233" i="9"/>
  <c r="A233" i="9"/>
  <c r="F232" i="9"/>
  <c r="E232" i="9"/>
  <c r="D232" i="9"/>
  <c r="C232" i="9"/>
  <c r="B232" i="9"/>
  <c r="A232" i="9"/>
  <c r="F231" i="9"/>
  <c r="E231" i="9"/>
  <c r="D231" i="9"/>
  <c r="C231" i="9"/>
  <c r="B231" i="9"/>
  <c r="A231" i="9"/>
  <c r="F230" i="9"/>
  <c r="E230" i="9"/>
  <c r="G230" i="4" s="1"/>
  <c r="D230" i="9"/>
  <c r="C230" i="9"/>
  <c r="B230" i="9"/>
  <c r="A230" i="9"/>
  <c r="F229" i="9"/>
  <c r="E229" i="9"/>
  <c r="D229" i="9"/>
  <c r="C229" i="9"/>
  <c r="B229" i="9"/>
  <c r="A229" i="9"/>
  <c r="F228" i="9"/>
  <c r="E228" i="9"/>
  <c r="D228" i="9"/>
  <c r="C228" i="9"/>
  <c r="B228" i="9"/>
  <c r="A228" i="9"/>
  <c r="F227" i="9"/>
  <c r="E227" i="9"/>
  <c r="D227" i="9"/>
  <c r="C227" i="9"/>
  <c r="B227" i="9"/>
  <c r="A227" i="9"/>
  <c r="F226" i="9"/>
  <c r="E226" i="9"/>
  <c r="D226" i="9"/>
  <c r="C226" i="9"/>
  <c r="B226" i="9"/>
  <c r="A226" i="9"/>
  <c r="F225" i="9"/>
  <c r="E225" i="9"/>
  <c r="D225" i="9"/>
  <c r="C225" i="9"/>
  <c r="B225" i="9"/>
  <c r="A225" i="9"/>
  <c r="F224" i="9"/>
  <c r="E224" i="9"/>
  <c r="D224" i="9"/>
  <c r="C224" i="9"/>
  <c r="B224" i="9"/>
  <c r="A224" i="9"/>
  <c r="F223" i="9"/>
  <c r="E223" i="9"/>
  <c r="D223" i="9"/>
  <c r="C223" i="9"/>
  <c r="B223" i="9"/>
  <c r="A223" i="9"/>
  <c r="F222" i="9"/>
  <c r="E222" i="9"/>
  <c r="G222" i="4" s="1"/>
  <c r="D222" i="9"/>
  <c r="C222" i="9"/>
  <c r="B222" i="9"/>
  <c r="A222" i="9"/>
  <c r="F221" i="9"/>
  <c r="E221" i="9"/>
  <c r="D221" i="9"/>
  <c r="C221" i="9"/>
  <c r="B221" i="9"/>
  <c r="A221" i="9"/>
  <c r="F220" i="9"/>
  <c r="E220" i="9"/>
  <c r="D220" i="9"/>
  <c r="C220" i="9"/>
  <c r="B220" i="9"/>
  <c r="A220" i="9"/>
  <c r="F219" i="9"/>
  <c r="E219" i="9"/>
  <c r="D219" i="9"/>
  <c r="C219" i="9"/>
  <c r="B219" i="9"/>
  <c r="A219" i="9"/>
  <c r="F218" i="9"/>
  <c r="E218" i="9"/>
  <c r="G218" i="5" s="1"/>
  <c r="D218" i="9"/>
  <c r="C218" i="9"/>
  <c r="B218" i="9"/>
  <c r="A218" i="9"/>
  <c r="F217" i="9"/>
  <c r="E217" i="9"/>
  <c r="D217" i="9"/>
  <c r="C217" i="9"/>
  <c r="B217" i="9"/>
  <c r="A217" i="9"/>
  <c r="F216" i="9"/>
  <c r="E216" i="9"/>
  <c r="D216" i="9"/>
  <c r="C216" i="9"/>
  <c r="B216" i="9"/>
  <c r="A216" i="9"/>
  <c r="F215" i="9"/>
  <c r="E215" i="9"/>
  <c r="D215" i="9"/>
  <c r="C215" i="9"/>
  <c r="B215" i="9"/>
  <c r="A215" i="9"/>
  <c r="F214" i="9"/>
  <c r="E214" i="9"/>
  <c r="G214" i="4" s="1"/>
  <c r="D214" i="9"/>
  <c r="C214" i="9"/>
  <c r="B214" i="9"/>
  <c r="A214" i="9"/>
  <c r="F213" i="9"/>
  <c r="E213" i="9"/>
  <c r="D213" i="9"/>
  <c r="C213" i="9"/>
  <c r="B213" i="9"/>
  <c r="A213" i="9"/>
  <c r="F212" i="9"/>
  <c r="E212" i="9"/>
  <c r="D212" i="9"/>
  <c r="C212" i="9"/>
  <c r="B212" i="9"/>
  <c r="A212" i="9"/>
  <c r="F211" i="9"/>
  <c r="E211" i="9"/>
  <c r="D211" i="9"/>
  <c r="C211" i="9"/>
  <c r="B211" i="9"/>
  <c r="A211" i="9"/>
  <c r="F210" i="9"/>
  <c r="E210" i="9"/>
  <c r="D210" i="9"/>
  <c r="C210" i="9"/>
  <c r="B210" i="9"/>
  <c r="A210" i="9"/>
  <c r="F209" i="9"/>
  <c r="E209" i="9"/>
  <c r="D209" i="9"/>
  <c r="C209" i="9"/>
  <c r="B209" i="9"/>
  <c r="A209" i="9"/>
  <c r="F208" i="9"/>
  <c r="E208" i="9"/>
  <c r="D208" i="9"/>
  <c r="C208" i="9"/>
  <c r="B208" i="9"/>
  <c r="A208" i="9"/>
  <c r="F207" i="9"/>
  <c r="E207" i="9"/>
  <c r="D207" i="9"/>
  <c r="C207" i="9"/>
  <c r="B207" i="9"/>
  <c r="A207" i="9"/>
  <c r="F206" i="9"/>
  <c r="E206" i="9"/>
  <c r="G206" i="4" s="1"/>
  <c r="D206" i="9"/>
  <c r="C206" i="9"/>
  <c r="B206" i="9"/>
  <c r="A206" i="9"/>
  <c r="F205" i="9"/>
  <c r="E205" i="9"/>
  <c r="D205" i="9"/>
  <c r="C205" i="9"/>
  <c r="B205" i="9"/>
  <c r="A205" i="9"/>
  <c r="F204" i="9"/>
  <c r="E204" i="9"/>
  <c r="D204" i="9"/>
  <c r="C204" i="9"/>
  <c r="B204" i="9"/>
  <c r="A204" i="9"/>
  <c r="F203" i="9"/>
  <c r="E203" i="9"/>
  <c r="D203" i="9"/>
  <c r="C203" i="9"/>
  <c r="B203" i="9"/>
  <c r="A203" i="9"/>
  <c r="F202" i="9"/>
  <c r="E202" i="9"/>
  <c r="D202" i="9"/>
  <c r="C202" i="9"/>
  <c r="B202" i="9"/>
  <c r="A202" i="9"/>
  <c r="F201" i="9"/>
  <c r="E201" i="9"/>
  <c r="D201" i="9"/>
  <c r="C201" i="9"/>
  <c r="B201" i="9"/>
  <c r="A201" i="9"/>
  <c r="F200" i="9"/>
  <c r="E200" i="9"/>
  <c r="D200" i="9"/>
  <c r="C200" i="9"/>
  <c r="B200" i="9"/>
  <c r="A200" i="9"/>
  <c r="F199" i="9"/>
  <c r="E199" i="9"/>
  <c r="D199" i="9"/>
  <c r="C199" i="9"/>
  <c r="B199" i="9"/>
  <c r="A199" i="9"/>
  <c r="F198" i="9"/>
  <c r="E198" i="9"/>
  <c r="G198" i="5" s="1"/>
  <c r="D198" i="9"/>
  <c r="C198" i="9"/>
  <c r="B198" i="9"/>
  <c r="A198" i="9"/>
  <c r="F197" i="9"/>
  <c r="E197" i="9"/>
  <c r="D197" i="9"/>
  <c r="C197" i="9"/>
  <c r="B197" i="9"/>
  <c r="A197" i="9"/>
  <c r="F196" i="9"/>
  <c r="E196" i="9"/>
  <c r="D196" i="9"/>
  <c r="C196" i="9"/>
  <c r="B196" i="9"/>
  <c r="A196" i="9"/>
  <c r="F195" i="9"/>
  <c r="E195" i="9"/>
  <c r="D195" i="9"/>
  <c r="C195" i="9"/>
  <c r="B195" i="9"/>
  <c r="A195" i="9"/>
  <c r="F194" i="9"/>
  <c r="E194" i="9"/>
  <c r="D194" i="9"/>
  <c r="C194" i="9"/>
  <c r="B194" i="9"/>
  <c r="A194" i="9"/>
  <c r="F193" i="9"/>
  <c r="E193" i="9"/>
  <c r="D193" i="9"/>
  <c r="C193" i="9"/>
  <c r="B193" i="9"/>
  <c r="A193" i="9"/>
  <c r="F192" i="9"/>
  <c r="E192" i="9"/>
  <c r="D192" i="9"/>
  <c r="C192" i="9"/>
  <c r="B192" i="9"/>
  <c r="A192" i="9"/>
  <c r="F191" i="9"/>
  <c r="E191" i="9"/>
  <c r="D191" i="9"/>
  <c r="C191" i="9"/>
  <c r="B191" i="9"/>
  <c r="A191" i="9"/>
  <c r="F190" i="9"/>
  <c r="E190" i="9"/>
  <c r="G190" i="4" s="1"/>
  <c r="D190" i="9"/>
  <c r="C190" i="9"/>
  <c r="B190" i="9"/>
  <c r="A190" i="9"/>
  <c r="F189" i="9"/>
  <c r="E189" i="9"/>
  <c r="D189" i="9"/>
  <c r="C189" i="9"/>
  <c r="B189" i="9"/>
  <c r="A189" i="9"/>
  <c r="F188" i="9"/>
  <c r="E188" i="9"/>
  <c r="D188" i="9"/>
  <c r="C188" i="9"/>
  <c r="B188" i="9"/>
  <c r="A188" i="9"/>
  <c r="F187" i="9"/>
  <c r="E187" i="9"/>
  <c r="D187" i="9"/>
  <c r="C187" i="9"/>
  <c r="B187" i="9"/>
  <c r="A187" i="9"/>
  <c r="F186" i="9"/>
  <c r="E186" i="9"/>
  <c r="D186" i="9"/>
  <c r="C186" i="9"/>
  <c r="B186" i="9"/>
  <c r="A186" i="9"/>
  <c r="F185" i="9"/>
  <c r="E185" i="9"/>
  <c r="D185" i="9"/>
  <c r="C185" i="9"/>
  <c r="B185" i="9"/>
  <c r="A185" i="9"/>
  <c r="F184" i="9"/>
  <c r="E184" i="9"/>
  <c r="D184" i="9"/>
  <c r="C184" i="9"/>
  <c r="B184" i="9"/>
  <c r="A184" i="9"/>
  <c r="F183" i="9"/>
  <c r="E183" i="9"/>
  <c r="D183" i="9"/>
  <c r="C183" i="9"/>
  <c r="B183" i="9"/>
  <c r="A183" i="9"/>
  <c r="F182" i="9"/>
  <c r="E182" i="9"/>
  <c r="G182" i="5" s="1"/>
  <c r="D182" i="9"/>
  <c r="C182" i="9"/>
  <c r="B182" i="9"/>
  <c r="A182" i="9"/>
  <c r="F181" i="9"/>
  <c r="E181" i="9"/>
  <c r="D181" i="9"/>
  <c r="C181" i="9"/>
  <c r="B181" i="9"/>
  <c r="A181" i="9"/>
  <c r="F180" i="9"/>
  <c r="E180" i="9"/>
  <c r="D180" i="9"/>
  <c r="C180" i="9"/>
  <c r="B180" i="9"/>
  <c r="A180" i="9"/>
  <c r="F179" i="9"/>
  <c r="E179" i="9"/>
  <c r="D179" i="9"/>
  <c r="C179" i="9"/>
  <c r="B179" i="9"/>
  <c r="A179" i="9"/>
  <c r="F178" i="9"/>
  <c r="E178" i="9"/>
  <c r="D178" i="9"/>
  <c r="C178" i="9"/>
  <c r="B178" i="9"/>
  <c r="A178" i="9"/>
  <c r="F177" i="9"/>
  <c r="E177" i="9"/>
  <c r="D177" i="9"/>
  <c r="C177" i="9"/>
  <c r="B177" i="9"/>
  <c r="A177" i="9"/>
  <c r="F176" i="9"/>
  <c r="E176" i="9"/>
  <c r="D176" i="9"/>
  <c r="C176" i="9"/>
  <c r="B176" i="9"/>
  <c r="A176" i="9"/>
  <c r="F175" i="9"/>
  <c r="E175" i="9"/>
  <c r="D175" i="9"/>
  <c r="C175" i="9"/>
  <c r="B175" i="9"/>
  <c r="A175" i="9"/>
  <c r="F174" i="9"/>
  <c r="E174" i="9"/>
  <c r="G174" i="4" s="1"/>
  <c r="D174" i="9"/>
  <c r="C174" i="9"/>
  <c r="B174" i="9"/>
  <c r="A174" i="9"/>
  <c r="F173" i="9"/>
  <c r="E173" i="9"/>
  <c r="D173" i="9"/>
  <c r="C173" i="9"/>
  <c r="B173" i="9"/>
  <c r="A173" i="9"/>
  <c r="F172" i="9"/>
  <c r="E172" i="9"/>
  <c r="D172" i="9"/>
  <c r="C172" i="9"/>
  <c r="B172" i="9"/>
  <c r="A172" i="9"/>
  <c r="F171" i="9"/>
  <c r="E171" i="9"/>
  <c r="D171" i="9"/>
  <c r="C171" i="9"/>
  <c r="B171" i="9"/>
  <c r="A171" i="9"/>
  <c r="F170" i="9"/>
  <c r="E170" i="9"/>
  <c r="D170" i="9"/>
  <c r="C170" i="9"/>
  <c r="B170" i="9"/>
  <c r="A170" i="9"/>
  <c r="F169" i="9"/>
  <c r="E169" i="9"/>
  <c r="D169" i="9"/>
  <c r="C169" i="9"/>
  <c r="B169" i="9"/>
  <c r="A169" i="9"/>
  <c r="F168" i="9"/>
  <c r="E168" i="9"/>
  <c r="D168" i="9"/>
  <c r="C168" i="9"/>
  <c r="B168" i="9"/>
  <c r="A168" i="9"/>
  <c r="F167" i="9"/>
  <c r="E167" i="9"/>
  <c r="D167" i="9"/>
  <c r="C167" i="9"/>
  <c r="B167" i="9"/>
  <c r="A167" i="9"/>
  <c r="F166" i="9"/>
  <c r="E166" i="9"/>
  <c r="G166" i="4" s="1"/>
  <c r="D166" i="9"/>
  <c r="C166" i="9"/>
  <c r="B166" i="9"/>
  <c r="A166" i="9"/>
  <c r="F165" i="9"/>
  <c r="E165" i="9"/>
  <c r="D165" i="9"/>
  <c r="C165" i="9"/>
  <c r="B165" i="9"/>
  <c r="A165" i="9"/>
  <c r="F164" i="9"/>
  <c r="E164" i="9"/>
  <c r="D164" i="9"/>
  <c r="C164" i="9"/>
  <c r="B164" i="9"/>
  <c r="A164" i="9"/>
  <c r="F163" i="9"/>
  <c r="E163" i="9"/>
  <c r="D163" i="9"/>
  <c r="C163" i="9"/>
  <c r="B163" i="9"/>
  <c r="A163" i="9"/>
  <c r="F162" i="9"/>
  <c r="E162" i="9"/>
  <c r="D162" i="9"/>
  <c r="C162" i="9"/>
  <c r="B162" i="9"/>
  <c r="A162" i="9"/>
  <c r="F161" i="9"/>
  <c r="E161" i="9"/>
  <c r="D161" i="9"/>
  <c r="C161" i="9"/>
  <c r="B161" i="9"/>
  <c r="A161" i="9"/>
  <c r="F160" i="9"/>
  <c r="E160" i="9"/>
  <c r="D160" i="9"/>
  <c r="C160" i="9"/>
  <c r="B160" i="9"/>
  <c r="A160" i="9"/>
  <c r="F159" i="9"/>
  <c r="E159" i="9"/>
  <c r="D159" i="9"/>
  <c r="C159" i="9"/>
  <c r="B159" i="9"/>
  <c r="A159" i="9"/>
  <c r="F158" i="9"/>
  <c r="E158" i="9"/>
  <c r="G158" i="5" s="1"/>
  <c r="D158" i="9"/>
  <c r="C158" i="9"/>
  <c r="B158" i="9"/>
  <c r="A158" i="9"/>
  <c r="F157" i="9"/>
  <c r="E157" i="9"/>
  <c r="D157" i="9"/>
  <c r="C157" i="9"/>
  <c r="B157" i="9"/>
  <c r="A157" i="9"/>
  <c r="F156" i="9"/>
  <c r="E156" i="9"/>
  <c r="D156" i="9"/>
  <c r="C156" i="9"/>
  <c r="B156" i="9"/>
  <c r="A156" i="9"/>
  <c r="F155" i="9"/>
  <c r="E155" i="9"/>
  <c r="D155" i="9"/>
  <c r="C155" i="9"/>
  <c r="B155" i="9"/>
  <c r="A155" i="9"/>
  <c r="F154" i="9"/>
  <c r="E154" i="9"/>
  <c r="D154" i="9"/>
  <c r="C154" i="9"/>
  <c r="B154" i="9"/>
  <c r="A154" i="9"/>
  <c r="F153" i="9"/>
  <c r="E153" i="9"/>
  <c r="D153" i="9"/>
  <c r="C153" i="9"/>
  <c r="B153" i="9"/>
  <c r="A153" i="9"/>
  <c r="F152" i="9"/>
  <c r="E152" i="9"/>
  <c r="D152" i="9"/>
  <c r="C152" i="9"/>
  <c r="B152" i="9"/>
  <c r="A152" i="9"/>
  <c r="F151" i="9"/>
  <c r="E151" i="9"/>
  <c r="D151" i="9"/>
  <c r="C151" i="9"/>
  <c r="B151" i="9"/>
  <c r="A151" i="9"/>
  <c r="F150" i="9"/>
  <c r="E150" i="9"/>
  <c r="G150" i="4" s="1"/>
  <c r="D150" i="9"/>
  <c r="C150" i="9"/>
  <c r="B150" i="9"/>
  <c r="A150" i="9"/>
  <c r="F149" i="9"/>
  <c r="E149" i="9"/>
  <c r="D149" i="9"/>
  <c r="C149" i="9"/>
  <c r="B149" i="9"/>
  <c r="A149" i="9"/>
  <c r="F148" i="9"/>
  <c r="E148" i="9"/>
  <c r="D148" i="9"/>
  <c r="C148" i="9"/>
  <c r="B148" i="9"/>
  <c r="A148" i="9"/>
  <c r="F147" i="9"/>
  <c r="E147" i="9"/>
  <c r="D147" i="9"/>
  <c r="C147" i="9"/>
  <c r="B147" i="9"/>
  <c r="A147" i="9"/>
  <c r="F146" i="9"/>
  <c r="E146" i="9"/>
  <c r="D146" i="9"/>
  <c r="C146" i="9"/>
  <c r="B146" i="9"/>
  <c r="A146" i="9"/>
  <c r="F145" i="9"/>
  <c r="E145" i="9"/>
  <c r="D145" i="9"/>
  <c r="C145" i="9"/>
  <c r="B145" i="9"/>
  <c r="A145" i="9"/>
  <c r="F144" i="9"/>
  <c r="E144" i="9"/>
  <c r="D144" i="9"/>
  <c r="C144" i="9"/>
  <c r="B144" i="9"/>
  <c r="A144" i="9"/>
  <c r="F143" i="9"/>
  <c r="E143" i="9"/>
  <c r="D143" i="9"/>
  <c r="C143" i="9"/>
  <c r="B143" i="9"/>
  <c r="A143" i="9"/>
  <c r="F142" i="9"/>
  <c r="E142" i="9"/>
  <c r="G142" i="4" s="1"/>
  <c r="D142" i="9"/>
  <c r="C142" i="9"/>
  <c r="B142" i="9"/>
  <c r="A142" i="9"/>
  <c r="F141" i="9"/>
  <c r="E141" i="9"/>
  <c r="D141" i="9"/>
  <c r="C141" i="9"/>
  <c r="B141" i="9"/>
  <c r="A141" i="9"/>
  <c r="F140" i="9"/>
  <c r="E140" i="9"/>
  <c r="D140" i="9"/>
  <c r="C140" i="9"/>
  <c r="B140" i="9"/>
  <c r="A140" i="9"/>
  <c r="F139" i="9"/>
  <c r="E139" i="9"/>
  <c r="D139" i="9"/>
  <c r="C139" i="9"/>
  <c r="B139" i="9"/>
  <c r="A139" i="9"/>
  <c r="F138" i="9"/>
  <c r="E138" i="9"/>
  <c r="D138" i="9"/>
  <c r="C138" i="9"/>
  <c r="B138" i="9"/>
  <c r="A138" i="9"/>
  <c r="F137" i="9"/>
  <c r="E137" i="9"/>
  <c r="D137" i="9"/>
  <c r="C137" i="9"/>
  <c r="B137" i="9"/>
  <c r="A137" i="9"/>
  <c r="F136" i="9"/>
  <c r="E136" i="9"/>
  <c r="D136" i="9"/>
  <c r="C136" i="9"/>
  <c r="B136" i="9"/>
  <c r="A136" i="9"/>
  <c r="F135" i="9"/>
  <c r="E135" i="9"/>
  <c r="D135" i="9"/>
  <c r="C135" i="9"/>
  <c r="B135" i="9"/>
  <c r="A135" i="9"/>
  <c r="F134" i="9"/>
  <c r="E134" i="9"/>
  <c r="G134" i="4" s="1"/>
  <c r="D134" i="9"/>
  <c r="C134" i="9"/>
  <c r="B134" i="9"/>
  <c r="A134" i="9"/>
  <c r="F133" i="9"/>
  <c r="E133" i="9"/>
  <c r="D133" i="9"/>
  <c r="C133" i="9"/>
  <c r="B133" i="9"/>
  <c r="A133" i="9"/>
  <c r="F132" i="9"/>
  <c r="E132" i="9"/>
  <c r="D132" i="9"/>
  <c r="C132" i="9"/>
  <c r="B132" i="9"/>
  <c r="A132" i="9"/>
  <c r="F131" i="9"/>
  <c r="E131" i="9"/>
  <c r="D131" i="9"/>
  <c r="C131" i="9"/>
  <c r="B131" i="9"/>
  <c r="A131" i="9"/>
  <c r="F130" i="9"/>
  <c r="E130" i="9"/>
  <c r="D130" i="9"/>
  <c r="C130" i="9"/>
  <c r="B130" i="9"/>
  <c r="A130" i="9"/>
  <c r="F129" i="9"/>
  <c r="E129" i="9"/>
  <c r="D129" i="9"/>
  <c r="C129" i="9"/>
  <c r="B129" i="9"/>
  <c r="A129" i="9"/>
  <c r="F128" i="9"/>
  <c r="E128" i="9"/>
  <c r="D128" i="9"/>
  <c r="C128" i="9"/>
  <c r="B128" i="9"/>
  <c r="A128" i="9"/>
  <c r="F127" i="9"/>
  <c r="E127" i="9"/>
  <c r="D127" i="9"/>
  <c r="C127" i="9"/>
  <c r="B127" i="9"/>
  <c r="A127" i="9"/>
  <c r="F126" i="9"/>
  <c r="E126" i="9"/>
  <c r="G126" i="5" s="1"/>
  <c r="D126" i="9"/>
  <c r="C126" i="9"/>
  <c r="B126" i="9"/>
  <c r="A126" i="9"/>
  <c r="F125" i="9"/>
  <c r="E125" i="9"/>
  <c r="D125" i="9"/>
  <c r="C125" i="9"/>
  <c r="B125" i="9"/>
  <c r="A125" i="9"/>
  <c r="F124" i="9"/>
  <c r="E124" i="9"/>
  <c r="D124" i="9"/>
  <c r="C124" i="9"/>
  <c r="B124" i="9"/>
  <c r="A124" i="9"/>
  <c r="F123" i="9"/>
  <c r="E123" i="9"/>
  <c r="D123" i="9"/>
  <c r="C123" i="9"/>
  <c r="B123" i="9"/>
  <c r="A123" i="9"/>
  <c r="F122" i="9"/>
  <c r="E122" i="9"/>
  <c r="D122" i="9"/>
  <c r="C122" i="9"/>
  <c r="B122" i="9"/>
  <c r="A122" i="9"/>
  <c r="F121" i="9"/>
  <c r="E121" i="9"/>
  <c r="D121" i="9"/>
  <c r="C121" i="9"/>
  <c r="B121" i="9"/>
  <c r="A121" i="9"/>
  <c r="F120" i="9"/>
  <c r="E120" i="9"/>
  <c r="D120" i="9"/>
  <c r="C120" i="9"/>
  <c r="B120" i="9"/>
  <c r="A120" i="9"/>
  <c r="F119" i="9"/>
  <c r="E119" i="9"/>
  <c r="D119" i="9"/>
  <c r="C119" i="9"/>
  <c r="B119" i="9"/>
  <c r="A119" i="9"/>
  <c r="F118" i="9"/>
  <c r="E118" i="9"/>
  <c r="G118" i="5" s="1"/>
  <c r="D118" i="9"/>
  <c r="C118" i="9"/>
  <c r="B118" i="9"/>
  <c r="A118" i="9"/>
  <c r="F117" i="9"/>
  <c r="E117" i="9"/>
  <c r="D117" i="9"/>
  <c r="C117" i="9"/>
  <c r="B117" i="9"/>
  <c r="A117" i="9"/>
  <c r="F116" i="9"/>
  <c r="E116" i="9"/>
  <c r="D116" i="9"/>
  <c r="C116" i="9"/>
  <c r="B116" i="9"/>
  <c r="A116" i="9"/>
  <c r="F115" i="9"/>
  <c r="E115" i="9"/>
  <c r="D115" i="9"/>
  <c r="C115" i="9"/>
  <c r="B115" i="9"/>
  <c r="A115" i="9"/>
  <c r="F114" i="9"/>
  <c r="E114" i="9"/>
  <c r="D114" i="9"/>
  <c r="C114" i="9"/>
  <c r="B114" i="9"/>
  <c r="A114" i="9"/>
  <c r="F113" i="9"/>
  <c r="E113" i="9"/>
  <c r="D113" i="9"/>
  <c r="C113" i="9"/>
  <c r="B113" i="9"/>
  <c r="A113" i="9"/>
  <c r="F112" i="9"/>
  <c r="E112" i="9"/>
  <c r="D112" i="9"/>
  <c r="C112" i="9"/>
  <c r="B112" i="9"/>
  <c r="A112" i="9"/>
  <c r="F111" i="9"/>
  <c r="E111" i="9"/>
  <c r="D111" i="9"/>
  <c r="C111" i="9"/>
  <c r="B111" i="9"/>
  <c r="A111" i="9"/>
  <c r="F110" i="9"/>
  <c r="E110" i="9"/>
  <c r="G110" i="5" s="1"/>
  <c r="D110" i="9"/>
  <c r="C110" i="9"/>
  <c r="B110" i="9"/>
  <c r="A110" i="9"/>
  <c r="F109" i="9"/>
  <c r="E109" i="9"/>
  <c r="D109" i="9"/>
  <c r="C109" i="9"/>
  <c r="B109" i="9"/>
  <c r="A109" i="9"/>
  <c r="F108" i="9"/>
  <c r="E108" i="9"/>
  <c r="D108" i="9"/>
  <c r="C108" i="9"/>
  <c r="B108" i="9"/>
  <c r="A108" i="9"/>
  <c r="F107" i="9"/>
  <c r="E107" i="9"/>
  <c r="G107" i="5" s="1"/>
  <c r="D107" i="9"/>
  <c r="C107" i="9"/>
  <c r="B107" i="9"/>
  <c r="A107" i="9"/>
  <c r="F106" i="9"/>
  <c r="E106" i="9"/>
  <c r="D106" i="9"/>
  <c r="C106" i="9"/>
  <c r="B106" i="9"/>
  <c r="A106" i="9"/>
  <c r="F105" i="9"/>
  <c r="E105" i="9"/>
  <c r="D105" i="9"/>
  <c r="C105" i="9"/>
  <c r="B105" i="9"/>
  <c r="A105" i="9"/>
  <c r="F104" i="9"/>
  <c r="E104" i="9"/>
  <c r="D104" i="9"/>
  <c r="C104" i="9"/>
  <c r="B104" i="9"/>
  <c r="A104" i="9"/>
  <c r="F103" i="9"/>
  <c r="E103" i="9"/>
  <c r="D103" i="9"/>
  <c r="C103" i="9"/>
  <c r="B103" i="9"/>
  <c r="A103" i="9"/>
  <c r="F102" i="9"/>
  <c r="E102" i="9"/>
  <c r="G102" i="5" s="1"/>
  <c r="D102" i="9"/>
  <c r="C102" i="9"/>
  <c r="B102" i="9"/>
  <c r="A102" i="9"/>
  <c r="F101" i="9"/>
  <c r="E101" i="9"/>
  <c r="D101" i="9"/>
  <c r="C101" i="9"/>
  <c r="B101" i="9"/>
  <c r="A101" i="9"/>
  <c r="F100" i="9"/>
  <c r="E100" i="9"/>
  <c r="D100" i="9"/>
  <c r="C100" i="9"/>
  <c r="B100" i="9"/>
  <c r="A100" i="9"/>
  <c r="F99" i="9"/>
  <c r="E99" i="9"/>
  <c r="D99" i="9"/>
  <c r="C99" i="9"/>
  <c r="B99" i="9"/>
  <c r="A99" i="9"/>
  <c r="F98" i="9"/>
  <c r="E98" i="9"/>
  <c r="D98" i="9"/>
  <c r="C98" i="9"/>
  <c r="B98" i="9"/>
  <c r="A98" i="9"/>
  <c r="F97" i="9"/>
  <c r="E97" i="9"/>
  <c r="D97" i="9"/>
  <c r="C97" i="9"/>
  <c r="B97" i="9"/>
  <c r="A97" i="9"/>
  <c r="F96" i="9"/>
  <c r="E96" i="9"/>
  <c r="D96" i="9"/>
  <c r="C96" i="9"/>
  <c r="B96" i="9"/>
  <c r="A96" i="9"/>
  <c r="F95" i="9"/>
  <c r="E95" i="9"/>
  <c r="D95" i="9"/>
  <c r="C95" i="9"/>
  <c r="B95" i="9"/>
  <c r="A95" i="9"/>
  <c r="F94" i="9"/>
  <c r="E94" i="9"/>
  <c r="G94" i="5" s="1"/>
  <c r="D94" i="9"/>
  <c r="C94" i="9"/>
  <c r="B94" i="9"/>
  <c r="A94" i="9"/>
  <c r="F93" i="9"/>
  <c r="E93" i="9"/>
  <c r="D93" i="9"/>
  <c r="C93" i="9"/>
  <c r="B93" i="9"/>
  <c r="A93" i="9"/>
  <c r="F92" i="9"/>
  <c r="E92" i="9"/>
  <c r="D92" i="9"/>
  <c r="C92" i="9"/>
  <c r="B92" i="9"/>
  <c r="A92" i="9"/>
  <c r="F91" i="9"/>
  <c r="E91" i="9"/>
  <c r="D91" i="9"/>
  <c r="C91" i="9"/>
  <c r="B91" i="9"/>
  <c r="A91" i="9"/>
  <c r="F90" i="9"/>
  <c r="E90" i="9"/>
  <c r="D90" i="9"/>
  <c r="C90" i="9"/>
  <c r="B90" i="9"/>
  <c r="A90" i="9"/>
  <c r="F89" i="9"/>
  <c r="E89" i="9"/>
  <c r="D89" i="9"/>
  <c r="C89" i="9"/>
  <c r="B89" i="9"/>
  <c r="A89" i="9"/>
  <c r="F88" i="9"/>
  <c r="E88" i="9"/>
  <c r="D88" i="9"/>
  <c r="C88" i="9"/>
  <c r="B88" i="9"/>
  <c r="A88" i="9"/>
  <c r="F87" i="9"/>
  <c r="E87" i="9"/>
  <c r="D87" i="9"/>
  <c r="C87" i="9"/>
  <c r="B87" i="9"/>
  <c r="A87" i="9"/>
  <c r="F86" i="9"/>
  <c r="E86" i="9"/>
  <c r="G86" i="5" s="1"/>
  <c r="D86" i="9"/>
  <c r="C86" i="9"/>
  <c r="B86" i="9"/>
  <c r="A86" i="9"/>
  <c r="F85" i="9"/>
  <c r="E85" i="9"/>
  <c r="D85" i="9"/>
  <c r="C85" i="9"/>
  <c r="B85" i="9"/>
  <c r="A85" i="9"/>
  <c r="F84" i="9"/>
  <c r="E84" i="9"/>
  <c r="D84" i="9"/>
  <c r="C84" i="9"/>
  <c r="B84" i="9"/>
  <c r="A84" i="9"/>
  <c r="F83" i="9"/>
  <c r="E83" i="9"/>
  <c r="D83" i="9"/>
  <c r="C83" i="9"/>
  <c r="B83" i="9"/>
  <c r="A83" i="9"/>
  <c r="F82" i="9"/>
  <c r="E82" i="9"/>
  <c r="G82" i="5" s="1"/>
  <c r="D82" i="9"/>
  <c r="C82" i="9"/>
  <c r="B82" i="9"/>
  <c r="A82" i="9"/>
  <c r="F81" i="9"/>
  <c r="E81" i="9"/>
  <c r="D81" i="9"/>
  <c r="C81" i="9"/>
  <c r="B81" i="9"/>
  <c r="A81" i="9"/>
  <c r="F80" i="9"/>
  <c r="E80" i="9"/>
  <c r="D80" i="9"/>
  <c r="C80" i="9"/>
  <c r="B80" i="9"/>
  <c r="A80" i="9"/>
  <c r="F79" i="9"/>
  <c r="E79" i="9"/>
  <c r="D79" i="9"/>
  <c r="C79" i="9"/>
  <c r="B79" i="9"/>
  <c r="A79" i="9"/>
  <c r="F78" i="9"/>
  <c r="E78" i="9"/>
  <c r="G78" i="5" s="1"/>
  <c r="D78" i="9"/>
  <c r="C78" i="9"/>
  <c r="B78" i="9"/>
  <c r="A78" i="9"/>
  <c r="F77" i="9"/>
  <c r="E77" i="9"/>
  <c r="D77" i="9"/>
  <c r="C77" i="9"/>
  <c r="B77" i="9"/>
  <c r="A77" i="9"/>
  <c r="F76" i="9"/>
  <c r="E76" i="9"/>
  <c r="D76" i="9"/>
  <c r="C76" i="9"/>
  <c r="B76" i="9"/>
  <c r="A76" i="9"/>
  <c r="F75" i="9"/>
  <c r="E75" i="9"/>
  <c r="G75" i="5" s="1"/>
  <c r="D75" i="9"/>
  <c r="C75" i="9"/>
  <c r="B75" i="9"/>
  <c r="A75" i="9"/>
  <c r="F74" i="9"/>
  <c r="E74" i="9"/>
  <c r="D74" i="9"/>
  <c r="C74" i="9"/>
  <c r="B74" i="9"/>
  <c r="A74" i="9"/>
  <c r="F73" i="9"/>
  <c r="E73" i="9"/>
  <c r="D73" i="9"/>
  <c r="C73" i="9"/>
  <c r="B73" i="9"/>
  <c r="A73" i="9"/>
  <c r="F72" i="9"/>
  <c r="E72" i="9"/>
  <c r="D72" i="9"/>
  <c r="C72" i="9"/>
  <c r="B72" i="9"/>
  <c r="A72" i="9"/>
  <c r="F71" i="9"/>
  <c r="E71" i="9"/>
  <c r="D71" i="9"/>
  <c r="C71" i="9"/>
  <c r="B71" i="9"/>
  <c r="A71" i="9"/>
  <c r="F70" i="9"/>
  <c r="E70" i="9"/>
  <c r="G70" i="4" s="1"/>
  <c r="D70" i="9"/>
  <c r="C70" i="9"/>
  <c r="B70" i="9"/>
  <c r="A70" i="9"/>
  <c r="F69" i="9"/>
  <c r="E69" i="9"/>
  <c r="D69" i="9"/>
  <c r="C69" i="9"/>
  <c r="B69" i="9"/>
  <c r="A69" i="9"/>
  <c r="F68" i="9"/>
  <c r="E68" i="9"/>
  <c r="D68" i="9"/>
  <c r="C68" i="9"/>
  <c r="B68" i="9"/>
  <c r="A68" i="9"/>
  <c r="F67" i="9"/>
  <c r="E67" i="9"/>
  <c r="D67" i="9"/>
  <c r="C67" i="9"/>
  <c r="B67" i="9"/>
  <c r="A67" i="9"/>
  <c r="F66" i="9"/>
  <c r="E66" i="9"/>
  <c r="D66" i="9"/>
  <c r="C66" i="9"/>
  <c r="B66" i="9"/>
  <c r="A66" i="9"/>
  <c r="F65" i="9"/>
  <c r="E65" i="9"/>
  <c r="D65" i="9"/>
  <c r="C65" i="9"/>
  <c r="B65" i="9"/>
  <c r="A65" i="9"/>
  <c r="F64" i="9"/>
  <c r="E64" i="9"/>
  <c r="D64" i="9"/>
  <c r="C64" i="9"/>
  <c r="B64" i="9"/>
  <c r="A64" i="9"/>
  <c r="F63" i="9"/>
  <c r="E63" i="9"/>
  <c r="D63" i="9"/>
  <c r="C63" i="9"/>
  <c r="B63" i="9"/>
  <c r="A63" i="9"/>
  <c r="F62" i="9"/>
  <c r="E62" i="9"/>
  <c r="G62" i="5" s="1"/>
  <c r="D62" i="9"/>
  <c r="C62" i="9"/>
  <c r="B62" i="9"/>
  <c r="A62" i="9"/>
  <c r="F61" i="9"/>
  <c r="E61" i="9"/>
  <c r="D61" i="9"/>
  <c r="C61" i="9"/>
  <c r="B61" i="9"/>
  <c r="A61" i="9"/>
  <c r="F60" i="9"/>
  <c r="E60" i="9"/>
  <c r="D60" i="9"/>
  <c r="C60" i="9"/>
  <c r="B60" i="9"/>
  <c r="A60" i="9"/>
  <c r="F59" i="9"/>
  <c r="E59" i="9"/>
  <c r="D59" i="9"/>
  <c r="C59" i="9"/>
  <c r="B59" i="9"/>
  <c r="A59" i="9"/>
  <c r="F58" i="9"/>
  <c r="E58" i="9"/>
  <c r="D58" i="9"/>
  <c r="C58" i="9"/>
  <c r="B58" i="9"/>
  <c r="A58" i="9"/>
  <c r="F57" i="9"/>
  <c r="E57" i="9"/>
  <c r="D57" i="9"/>
  <c r="C57" i="9"/>
  <c r="B57" i="9"/>
  <c r="A57" i="9"/>
  <c r="F56" i="9"/>
  <c r="E56" i="9"/>
  <c r="D56" i="9"/>
  <c r="C56" i="9"/>
  <c r="B56" i="9"/>
  <c r="A56" i="9"/>
  <c r="F55" i="9"/>
  <c r="E55" i="9"/>
  <c r="D55" i="9"/>
  <c r="C55" i="9"/>
  <c r="B55" i="9"/>
  <c r="A55" i="9"/>
  <c r="F54" i="9"/>
  <c r="E54" i="9"/>
  <c r="G54" i="5" s="1"/>
  <c r="D54" i="9"/>
  <c r="C54" i="9"/>
  <c r="B54" i="9"/>
  <c r="A54" i="9"/>
  <c r="F53" i="9"/>
  <c r="E53" i="9"/>
  <c r="D53" i="9"/>
  <c r="C53" i="9"/>
  <c r="B53" i="9"/>
  <c r="A53" i="9"/>
  <c r="F52" i="9"/>
  <c r="E52" i="9"/>
  <c r="D52" i="9"/>
  <c r="C52" i="9"/>
  <c r="B52" i="9"/>
  <c r="A52" i="9"/>
  <c r="F51" i="9"/>
  <c r="E51" i="9"/>
  <c r="D51" i="9"/>
  <c r="C51" i="9"/>
  <c r="B51" i="9"/>
  <c r="A51" i="9"/>
  <c r="F50" i="9"/>
  <c r="E50" i="9"/>
  <c r="D50" i="9"/>
  <c r="C50" i="9"/>
  <c r="B50" i="9"/>
  <c r="A50" i="9"/>
  <c r="F49" i="9"/>
  <c r="E49" i="9"/>
  <c r="D49" i="9"/>
  <c r="C49" i="9"/>
  <c r="B49" i="9"/>
  <c r="A49" i="9"/>
  <c r="F48" i="9"/>
  <c r="E48" i="9"/>
  <c r="D48" i="9"/>
  <c r="C48" i="9"/>
  <c r="B48" i="9"/>
  <c r="A48" i="9"/>
  <c r="F47" i="9"/>
  <c r="E47" i="9"/>
  <c r="D47" i="9"/>
  <c r="C47" i="9"/>
  <c r="B47" i="9"/>
  <c r="A47" i="9"/>
  <c r="F46" i="9"/>
  <c r="E46" i="9"/>
  <c r="G46" i="4" s="1"/>
  <c r="D46" i="9"/>
  <c r="C46" i="9"/>
  <c r="B46" i="9"/>
  <c r="A46" i="9"/>
  <c r="F45" i="9"/>
  <c r="E45" i="9"/>
  <c r="D45" i="9"/>
  <c r="C45" i="9"/>
  <c r="B45" i="9"/>
  <c r="A45" i="9"/>
  <c r="F44" i="9"/>
  <c r="E44" i="9"/>
  <c r="D44" i="9"/>
  <c r="C44" i="9"/>
  <c r="B44" i="9"/>
  <c r="A44" i="9"/>
  <c r="F43" i="9"/>
  <c r="E43" i="9"/>
  <c r="G43" i="5" s="1"/>
  <c r="D43" i="9"/>
  <c r="C43" i="9"/>
  <c r="B43" i="9"/>
  <c r="A43" i="9"/>
  <c r="F42" i="9"/>
  <c r="E42" i="9"/>
  <c r="D42" i="9"/>
  <c r="C42" i="9"/>
  <c r="B42" i="9"/>
  <c r="A42" i="9"/>
  <c r="F41" i="9"/>
  <c r="E41" i="9"/>
  <c r="D41" i="9"/>
  <c r="C41" i="9"/>
  <c r="B41" i="9"/>
  <c r="A41" i="9"/>
  <c r="F40" i="9"/>
  <c r="E40" i="9"/>
  <c r="D40" i="9"/>
  <c r="C40" i="9"/>
  <c r="B40" i="9"/>
  <c r="A40" i="9"/>
  <c r="F39" i="9"/>
  <c r="E39" i="9"/>
  <c r="D39" i="9"/>
  <c r="C39" i="9"/>
  <c r="B39" i="9"/>
  <c r="A39" i="9"/>
  <c r="F38" i="9"/>
  <c r="E38" i="9"/>
  <c r="G38" i="5" s="1"/>
  <c r="D38" i="9"/>
  <c r="C38" i="9"/>
  <c r="B38" i="9"/>
  <c r="A38" i="9"/>
  <c r="F37" i="9"/>
  <c r="E37" i="9"/>
  <c r="D37" i="9"/>
  <c r="C37" i="9"/>
  <c r="B37" i="9"/>
  <c r="A37" i="9"/>
  <c r="F36" i="9"/>
  <c r="E36" i="9"/>
  <c r="D36" i="9"/>
  <c r="C36" i="9"/>
  <c r="B36" i="9"/>
  <c r="A36" i="9"/>
  <c r="F35" i="9"/>
  <c r="E35" i="9"/>
  <c r="D35" i="9"/>
  <c r="C35" i="9"/>
  <c r="B35" i="9"/>
  <c r="A35" i="9"/>
  <c r="F34" i="9"/>
  <c r="E34" i="9"/>
  <c r="D34" i="9"/>
  <c r="C34" i="9"/>
  <c r="B34" i="9"/>
  <c r="A34" i="9"/>
  <c r="F33" i="9"/>
  <c r="E33" i="9"/>
  <c r="D33" i="9"/>
  <c r="C33" i="9"/>
  <c r="B33" i="9"/>
  <c r="A33" i="9"/>
  <c r="F32" i="9"/>
  <c r="E32" i="9"/>
  <c r="D32" i="9"/>
  <c r="C32" i="9"/>
  <c r="B32" i="9"/>
  <c r="A32" i="9"/>
  <c r="F31" i="9"/>
  <c r="E31" i="9"/>
  <c r="D31" i="9"/>
  <c r="C31" i="9"/>
  <c r="B31" i="9"/>
  <c r="A31" i="9"/>
  <c r="F30" i="9"/>
  <c r="E30" i="9"/>
  <c r="G30" i="5" s="1"/>
  <c r="D30" i="9"/>
  <c r="C30" i="9"/>
  <c r="B30" i="9"/>
  <c r="A30" i="9"/>
  <c r="F29" i="9"/>
  <c r="E29" i="9"/>
  <c r="D29" i="9"/>
  <c r="C29" i="9"/>
  <c r="B29" i="9"/>
  <c r="A29" i="9"/>
  <c r="F28" i="9"/>
  <c r="E28" i="9"/>
  <c r="D28" i="9"/>
  <c r="C28" i="9"/>
  <c r="B28" i="9"/>
  <c r="A28" i="9"/>
  <c r="F27" i="9"/>
  <c r="E27" i="9"/>
  <c r="D27" i="9"/>
  <c r="C27" i="9"/>
  <c r="B27" i="9"/>
  <c r="A27" i="9"/>
  <c r="F26" i="9"/>
  <c r="E26" i="9"/>
  <c r="D26" i="9"/>
  <c r="C26" i="9"/>
  <c r="B26" i="9"/>
  <c r="A26" i="9"/>
  <c r="F25" i="9"/>
  <c r="E25" i="9"/>
  <c r="D25" i="9"/>
  <c r="C25" i="9"/>
  <c r="B25" i="9"/>
  <c r="A25" i="9"/>
  <c r="F24" i="9"/>
  <c r="E24" i="9"/>
  <c r="D24" i="9"/>
  <c r="C24" i="9"/>
  <c r="B24" i="9"/>
  <c r="A24" i="9"/>
  <c r="F23" i="9"/>
  <c r="E23" i="9"/>
  <c r="D23" i="9"/>
  <c r="C23" i="9"/>
  <c r="B23" i="9"/>
  <c r="A23" i="9"/>
  <c r="F22" i="9"/>
  <c r="E22" i="9"/>
  <c r="G22" i="4" s="1"/>
  <c r="D22" i="9"/>
  <c r="C22" i="9"/>
  <c r="B22" i="9"/>
  <c r="A22" i="9"/>
  <c r="F21" i="9"/>
  <c r="E21" i="9"/>
  <c r="D21" i="9"/>
  <c r="C21" i="9"/>
  <c r="B21" i="9"/>
  <c r="A21" i="9"/>
  <c r="F20" i="9"/>
  <c r="E20" i="9"/>
  <c r="D20" i="9"/>
  <c r="C20" i="9"/>
  <c r="B20" i="9"/>
  <c r="A20" i="9"/>
  <c r="F19" i="9"/>
  <c r="E19" i="9"/>
  <c r="D19" i="9"/>
  <c r="C19" i="9"/>
  <c r="B19" i="9"/>
  <c r="A19" i="9"/>
  <c r="F18" i="9"/>
  <c r="E18" i="9"/>
  <c r="D18" i="9"/>
  <c r="C18" i="9"/>
  <c r="B18" i="9"/>
  <c r="A18" i="9"/>
  <c r="F17" i="9"/>
  <c r="E17" i="9"/>
  <c r="D17" i="9"/>
  <c r="C17" i="9"/>
  <c r="B17" i="9"/>
  <c r="A17" i="9"/>
  <c r="F16" i="9"/>
  <c r="E16" i="9"/>
  <c r="D16" i="9"/>
  <c r="C16" i="9"/>
  <c r="B16" i="9"/>
  <c r="A16" i="9"/>
  <c r="F15" i="9"/>
  <c r="E15" i="9"/>
  <c r="D15" i="9"/>
  <c r="C15" i="9"/>
  <c r="B15" i="9"/>
  <c r="A15" i="9"/>
  <c r="F14" i="9"/>
  <c r="E14" i="9"/>
  <c r="G14" i="4" s="1"/>
  <c r="D14" i="9"/>
  <c r="C14" i="9"/>
  <c r="B14" i="9"/>
  <c r="A14" i="9"/>
  <c r="F13" i="9"/>
  <c r="E13" i="9"/>
  <c r="D13" i="9"/>
  <c r="C13" i="9"/>
  <c r="B13" i="9"/>
  <c r="A13" i="9"/>
  <c r="F12" i="9"/>
  <c r="E12" i="9"/>
  <c r="D12" i="9"/>
  <c r="C12" i="9"/>
  <c r="B12" i="9"/>
  <c r="A12" i="9"/>
  <c r="F11" i="9"/>
  <c r="E11" i="9"/>
  <c r="G11" i="5" s="1"/>
  <c r="D11" i="9"/>
  <c r="C11" i="9"/>
  <c r="B11" i="9"/>
  <c r="A11" i="9"/>
  <c r="F10" i="9"/>
  <c r="E10" i="9"/>
  <c r="D10" i="9"/>
  <c r="C10" i="9"/>
  <c r="B10" i="9"/>
  <c r="A10" i="9"/>
  <c r="F9" i="9"/>
  <c r="E9" i="9"/>
  <c r="D9" i="9"/>
  <c r="C9" i="9"/>
  <c r="B9" i="9"/>
  <c r="A9" i="9"/>
  <c r="F8" i="9"/>
  <c r="E8" i="9"/>
  <c r="D8" i="9"/>
  <c r="C8" i="9"/>
  <c r="B8" i="9"/>
  <c r="A8" i="9"/>
  <c r="F7" i="9"/>
  <c r="E7" i="9"/>
  <c r="D7" i="9"/>
  <c r="C7" i="9"/>
  <c r="B7" i="9"/>
  <c r="A7" i="9"/>
  <c r="F6" i="9"/>
  <c r="E6" i="9"/>
  <c r="G6" i="5" s="1"/>
  <c r="D6" i="9"/>
  <c r="C6" i="9"/>
  <c r="B6" i="9"/>
  <c r="A6" i="9"/>
  <c r="F5" i="9"/>
  <c r="E5" i="9"/>
  <c r="D5" i="9"/>
  <c r="C5" i="9"/>
  <c r="B5" i="9"/>
  <c r="A5" i="9"/>
  <c r="F4" i="9"/>
  <c r="E4" i="9"/>
  <c r="D4" i="9"/>
  <c r="C4" i="9"/>
  <c r="B4" i="9"/>
  <c r="A4" i="9"/>
  <c r="F3" i="9"/>
  <c r="E3" i="9"/>
  <c r="D3" i="9"/>
  <c r="C3" i="9"/>
  <c r="B3" i="9"/>
  <c r="A3" i="9"/>
  <c r="F2" i="9"/>
  <c r="E2" i="9"/>
  <c r="D2" i="9"/>
  <c r="C2" i="9"/>
  <c r="B2" i="9"/>
  <c r="A2" i="9"/>
  <c r="L447" i="10"/>
  <c r="K447" i="10"/>
  <c r="J447" i="10"/>
  <c r="I447" i="10"/>
  <c r="H447" i="10"/>
  <c r="G447" i="10"/>
  <c r="F447" i="10"/>
  <c r="E447" i="10"/>
  <c r="M445" i="10"/>
  <c r="N445" i="10" s="1"/>
  <c r="M444" i="10"/>
  <c r="N444" i="10" s="1"/>
  <c r="M443" i="10"/>
  <c r="N443" i="10" s="1"/>
  <c r="M442" i="10"/>
  <c r="N442" i="10" s="1"/>
  <c r="M441" i="10"/>
  <c r="N441" i="10" s="1"/>
  <c r="N440" i="10"/>
  <c r="M440" i="10"/>
  <c r="M439" i="10"/>
  <c r="N439" i="10" s="1"/>
  <c r="M438" i="10"/>
  <c r="N438" i="10" s="1"/>
  <c r="M437" i="10"/>
  <c r="N437" i="10" s="1"/>
  <c r="M436" i="10"/>
  <c r="N436" i="10" s="1"/>
  <c r="M435" i="10"/>
  <c r="N435" i="10" s="1"/>
  <c r="M434" i="10"/>
  <c r="N434" i="10" s="1"/>
  <c r="M433" i="10"/>
  <c r="N433" i="10" s="1"/>
  <c r="N432" i="10"/>
  <c r="M432" i="10"/>
  <c r="M431" i="10"/>
  <c r="N431" i="10" s="1"/>
  <c r="M430" i="10"/>
  <c r="N430" i="10" s="1"/>
  <c r="M429" i="10"/>
  <c r="N429" i="10" s="1"/>
  <c r="N428" i="10"/>
  <c r="M428" i="10"/>
  <c r="M427" i="10"/>
  <c r="N427" i="10" s="1"/>
  <c r="M426" i="10"/>
  <c r="N426" i="10" s="1"/>
  <c r="M425" i="10"/>
  <c r="N425" i="10" s="1"/>
  <c r="M424" i="10"/>
  <c r="N424" i="10" s="1"/>
  <c r="M423" i="10"/>
  <c r="N423" i="10" s="1"/>
  <c r="M422" i="10"/>
  <c r="N422" i="10" s="1"/>
  <c r="M421" i="10"/>
  <c r="N421" i="10" s="1"/>
  <c r="M420" i="10"/>
  <c r="N420" i="10" s="1"/>
  <c r="M419" i="10"/>
  <c r="N419" i="10" s="1"/>
  <c r="M418" i="10"/>
  <c r="N418" i="10" s="1"/>
  <c r="M417" i="10"/>
  <c r="N417" i="10" s="1"/>
  <c r="N416" i="10"/>
  <c r="M416" i="10"/>
  <c r="N415" i="10"/>
  <c r="M415" i="10"/>
  <c r="M414" i="10"/>
  <c r="N414" i="10" s="1"/>
  <c r="M413" i="10"/>
  <c r="N413" i="10" s="1"/>
  <c r="M412" i="10"/>
  <c r="N412" i="10" s="1"/>
  <c r="M411" i="10"/>
  <c r="N411" i="10" s="1"/>
  <c r="M410" i="10"/>
  <c r="N410" i="10" s="1"/>
  <c r="M409" i="10"/>
  <c r="N409" i="10" s="1"/>
  <c r="M408" i="10"/>
  <c r="N408" i="10" s="1"/>
  <c r="N407" i="10"/>
  <c r="M407" i="10"/>
  <c r="M406" i="10"/>
  <c r="N406" i="10" s="1"/>
  <c r="M405" i="10"/>
  <c r="N405" i="10" s="1"/>
  <c r="N404" i="10"/>
  <c r="M404" i="10"/>
  <c r="M403" i="10"/>
  <c r="N403" i="10" s="1"/>
  <c r="N402" i="10"/>
  <c r="M402" i="10"/>
  <c r="M401" i="10"/>
  <c r="N401" i="10" s="1"/>
  <c r="N400" i="10"/>
  <c r="M400" i="10"/>
  <c r="M399" i="10"/>
  <c r="N399" i="10" s="1"/>
  <c r="M398" i="10"/>
  <c r="N398" i="10" s="1"/>
  <c r="M397" i="10"/>
  <c r="N397" i="10" s="1"/>
  <c r="M396" i="10"/>
  <c r="N396" i="10" s="1"/>
  <c r="N395" i="10"/>
  <c r="M395" i="10"/>
  <c r="N394" i="10"/>
  <c r="M394" i="10"/>
  <c r="M393" i="10"/>
  <c r="N393" i="10" s="1"/>
  <c r="N392" i="10"/>
  <c r="M392" i="10"/>
  <c r="M391" i="10"/>
  <c r="N391" i="10" s="1"/>
  <c r="M390" i="10"/>
  <c r="N390" i="10" s="1"/>
  <c r="M389" i="10"/>
  <c r="N389" i="10" s="1"/>
  <c r="M388" i="10"/>
  <c r="N388" i="10" s="1"/>
  <c r="M387" i="10"/>
  <c r="N387" i="10" s="1"/>
  <c r="M386" i="10"/>
  <c r="N386" i="10" s="1"/>
  <c r="M385" i="10"/>
  <c r="N385" i="10" s="1"/>
  <c r="N384" i="10"/>
  <c r="M384" i="10"/>
  <c r="M383" i="10"/>
  <c r="N383" i="10" s="1"/>
  <c r="N382" i="10"/>
  <c r="M382" i="10"/>
  <c r="M381" i="10"/>
  <c r="N381" i="10" s="1"/>
  <c r="N380" i="10"/>
  <c r="M380" i="10"/>
  <c r="N379" i="10"/>
  <c r="M379" i="10"/>
  <c r="M378" i="10"/>
  <c r="N378" i="10" s="1"/>
  <c r="M377" i="10"/>
  <c r="N377" i="10" s="1"/>
  <c r="M376" i="10"/>
  <c r="N376" i="10" s="1"/>
  <c r="M375" i="10"/>
  <c r="N375" i="10" s="1"/>
  <c r="N374" i="10"/>
  <c r="M374" i="10"/>
  <c r="M373" i="10"/>
  <c r="N373" i="10" s="1"/>
  <c r="N372" i="10"/>
  <c r="M372" i="10"/>
  <c r="M371" i="10"/>
  <c r="N371" i="10" s="1"/>
  <c r="N370" i="10"/>
  <c r="M370" i="10"/>
  <c r="M369" i="10"/>
  <c r="N369" i="10" s="1"/>
  <c r="M368" i="10"/>
  <c r="N368" i="10" s="1"/>
  <c r="M367" i="10"/>
  <c r="N367" i="10" s="1"/>
  <c r="M366" i="10"/>
  <c r="N366" i="10" s="1"/>
  <c r="M365" i="10"/>
  <c r="N365" i="10" s="1"/>
  <c r="M364" i="10"/>
  <c r="N364" i="10" s="1"/>
  <c r="M363" i="10"/>
  <c r="N363" i="10" s="1"/>
  <c r="N362" i="10"/>
  <c r="M362" i="10"/>
  <c r="M361" i="10"/>
  <c r="N361" i="10" s="1"/>
  <c r="N360" i="10"/>
  <c r="M360" i="10"/>
  <c r="N359" i="10"/>
  <c r="M359" i="10"/>
  <c r="M358" i="10"/>
  <c r="N358" i="10" s="1"/>
  <c r="M357" i="10"/>
  <c r="N357" i="10" s="1"/>
  <c r="M356" i="10"/>
  <c r="N356" i="10" s="1"/>
  <c r="M355" i="10"/>
  <c r="N355" i="10" s="1"/>
  <c r="N354" i="10"/>
  <c r="M354" i="10"/>
  <c r="M353" i="10"/>
  <c r="N353" i="10" s="1"/>
  <c r="N352" i="10"/>
  <c r="M352" i="10"/>
  <c r="M351" i="10"/>
  <c r="N351" i="10" s="1"/>
  <c r="N350" i="10"/>
  <c r="M350" i="10"/>
  <c r="M349" i="10"/>
  <c r="N349" i="10" s="1"/>
  <c r="M348" i="10"/>
  <c r="N348" i="10" s="1"/>
  <c r="N347" i="10"/>
  <c r="M347" i="10"/>
  <c r="M346" i="10"/>
  <c r="N346" i="10" s="1"/>
  <c r="M345" i="10"/>
  <c r="N345" i="10" s="1"/>
  <c r="N344" i="10"/>
  <c r="M344" i="10"/>
  <c r="M343" i="10"/>
  <c r="N343" i="10" s="1"/>
  <c r="N342" i="10"/>
  <c r="M342" i="10"/>
  <c r="M341" i="10"/>
  <c r="N341" i="10" s="1"/>
  <c r="N340" i="10"/>
  <c r="M340" i="10"/>
  <c r="M339" i="10"/>
  <c r="N339" i="10" s="1"/>
  <c r="M338" i="10"/>
  <c r="N338" i="10" s="1"/>
  <c r="M337" i="10"/>
  <c r="N337" i="10" s="1"/>
  <c r="M336" i="10"/>
  <c r="N336" i="10" s="1"/>
  <c r="M335" i="10"/>
  <c r="N335" i="10" s="1"/>
  <c r="M334" i="10"/>
  <c r="N334" i="10" s="1"/>
  <c r="M333" i="10"/>
  <c r="N333" i="10" s="1"/>
  <c r="M332" i="10"/>
  <c r="N332" i="10" s="1"/>
  <c r="M331" i="10"/>
  <c r="N331" i="10" s="1"/>
  <c r="N330" i="10"/>
  <c r="M330" i="10"/>
  <c r="M329" i="10"/>
  <c r="N329" i="10" s="1"/>
  <c r="M328" i="10"/>
  <c r="N328" i="10" s="1"/>
  <c r="N327" i="10"/>
  <c r="M327" i="10"/>
  <c r="M326" i="10"/>
  <c r="N326" i="10" s="1"/>
  <c r="M325" i="10"/>
  <c r="N325" i="10" s="1"/>
  <c r="N324" i="10"/>
  <c r="M324" i="10"/>
  <c r="M323" i="10"/>
  <c r="N323" i="10" s="1"/>
  <c r="N322" i="10"/>
  <c r="M322" i="10"/>
  <c r="M321" i="10"/>
  <c r="N321" i="10" s="1"/>
  <c r="N320" i="10"/>
  <c r="M320" i="10"/>
  <c r="M319" i="10"/>
  <c r="N319" i="10" s="1"/>
  <c r="M318" i="10"/>
  <c r="N318" i="10" s="1"/>
  <c r="M317" i="10"/>
  <c r="N317" i="10" s="1"/>
  <c r="M316" i="10"/>
  <c r="N316" i="10" s="1"/>
  <c r="N315" i="10"/>
  <c r="M315" i="10"/>
  <c r="N314" i="10"/>
  <c r="M314" i="10"/>
  <c r="M313" i="10"/>
  <c r="N313" i="10" s="1"/>
  <c r="N312" i="10"/>
  <c r="M312" i="10"/>
  <c r="M311" i="10"/>
  <c r="N311" i="10" s="1"/>
  <c r="N310" i="10"/>
  <c r="M310" i="10"/>
  <c r="M309" i="10"/>
  <c r="N309" i="10" s="1"/>
  <c r="M308" i="10"/>
  <c r="N308" i="10" s="1"/>
  <c r="M307" i="10"/>
  <c r="N307" i="10" s="1"/>
  <c r="M306" i="10"/>
  <c r="N306" i="10" s="1"/>
  <c r="M305" i="10"/>
  <c r="N305" i="10" s="1"/>
  <c r="M304" i="10"/>
  <c r="N304" i="10" s="1"/>
  <c r="M303" i="10"/>
  <c r="N303" i="10" s="1"/>
  <c r="M302" i="10"/>
  <c r="N302" i="10" s="1"/>
  <c r="M301" i="10"/>
  <c r="N301" i="10" s="1"/>
  <c r="M300" i="10"/>
  <c r="N300" i="10" s="1"/>
  <c r="M299" i="10"/>
  <c r="N299" i="10" s="1"/>
  <c r="M298" i="10"/>
  <c r="N298" i="10" s="1"/>
  <c r="M297" i="10"/>
  <c r="N297" i="10" s="1"/>
  <c r="M296" i="10"/>
  <c r="N296" i="10" s="1"/>
  <c r="N295" i="10"/>
  <c r="M295" i="10"/>
  <c r="N294" i="10"/>
  <c r="M294" i="10"/>
  <c r="M293" i="10"/>
  <c r="N293" i="10" s="1"/>
  <c r="N292" i="10"/>
  <c r="M292" i="10"/>
  <c r="M291" i="10"/>
  <c r="N291" i="10" s="1"/>
  <c r="N290" i="10"/>
  <c r="M290" i="10"/>
  <c r="M289" i="10"/>
  <c r="N289" i="10" s="1"/>
  <c r="M288" i="10"/>
  <c r="N288" i="10" s="1"/>
  <c r="M287" i="10"/>
  <c r="N287" i="10" s="1"/>
  <c r="M286" i="10"/>
  <c r="N286" i="10" s="1"/>
  <c r="M285" i="10"/>
  <c r="N285" i="10" s="1"/>
  <c r="M284" i="10"/>
  <c r="N284" i="10" s="1"/>
  <c r="M283" i="10"/>
  <c r="N283" i="10" s="1"/>
  <c r="N282" i="10"/>
  <c r="M282" i="10"/>
  <c r="M281" i="10"/>
  <c r="N281" i="10" s="1"/>
  <c r="N280" i="10"/>
  <c r="M280" i="10"/>
  <c r="M279" i="10"/>
  <c r="N279" i="10" s="1"/>
  <c r="M278" i="10"/>
  <c r="N278" i="10" s="1"/>
  <c r="M277" i="10"/>
  <c r="N277" i="10" s="1"/>
  <c r="M276" i="10"/>
  <c r="N276" i="10" s="1"/>
  <c r="M275" i="10"/>
  <c r="N275" i="10" s="1"/>
  <c r="M274" i="10"/>
  <c r="N274" i="10" s="1"/>
  <c r="M273" i="10"/>
  <c r="N273" i="10" s="1"/>
  <c r="M272" i="10"/>
  <c r="N272" i="10" s="1"/>
  <c r="M271" i="10"/>
  <c r="N271" i="10" s="1"/>
  <c r="M270" i="10"/>
  <c r="N270" i="10" s="1"/>
  <c r="M269" i="10"/>
  <c r="N269" i="10" s="1"/>
  <c r="N268" i="10"/>
  <c r="M268" i="10"/>
  <c r="M267" i="10"/>
  <c r="N267" i="10" s="1"/>
  <c r="M266" i="10"/>
  <c r="N266" i="10" s="1"/>
  <c r="M265" i="10"/>
  <c r="N265" i="10" s="1"/>
  <c r="M264" i="10"/>
  <c r="N264" i="10" s="1"/>
  <c r="M263" i="10"/>
  <c r="N263" i="10" s="1"/>
  <c r="N262" i="10"/>
  <c r="M262" i="10"/>
  <c r="M261" i="10"/>
  <c r="N261" i="10" s="1"/>
  <c r="N260" i="10"/>
  <c r="M260" i="10"/>
  <c r="M259" i="10"/>
  <c r="N259" i="10" s="1"/>
  <c r="M258" i="10"/>
  <c r="N258" i="10" s="1"/>
  <c r="M257" i="10"/>
  <c r="N257" i="10" s="1"/>
  <c r="M256" i="10"/>
  <c r="N256" i="10" s="1"/>
  <c r="M255" i="10"/>
  <c r="N255" i="10" s="1"/>
  <c r="M254" i="10"/>
  <c r="N254" i="10" s="1"/>
  <c r="M253" i="10"/>
  <c r="N253" i="10" s="1"/>
  <c r="M252" i="10"/>
  <c r="N252" i="10" s="1"/>
  <c r="M251" i="10"/>
  <c r="N251" i="10" s="1"/>
  <c r="N250" i="10"/>
  <c r="M250" i="10"/>
  <c r="M249" i="10"/>
  <c r="N249" i="10" s="1"/>
  <c r="M248" i="10"/>
  <c r="N248" i="10" s="1"/>
  <c r="M247" i="10"/>
  <c r="N247" i="10" s="1"/>
  <c r="M246" i="10"/>
  <c r="N246" i="10" s="1"/>
  <c r="M245" i="10"/>
  <c r="N245" i="10" s="1"/>
  <c r="M244" i="10"/>
  <c r="N244" i="10" s="1"/>
  <c r="M243" i="10"/>
  <c r="N243" i="10" s="1"/>
  <c r="M242" i="10"/>
  <c r="N242" i="10" s="1"/>
  <c r="M241" i="10"/>
  <c r="N241" i="10" s="1"/>
  <c r="M240" i="10"/>
  <c r="N240" i="10" s="1"/>
  <c r="M239" i="10"/>
  <c r="N239" i="10" s="1"/>
  <c r="N238" i="10"/>
  <c r="M238" i="10"/>
  <c r="M237" i="10"/>
  <c r="N237" i="10" s="1"/>
  <c r="N236" i="10"/>
  <c r="M236" i="10"/>
  <c r="M235" i="10"/>
  <c r="N235" i="10" s="1"/>
  <c r="M234" i="10"/>
  <c r="N234" i="10" s="1"/>
  <c r="M233" i="10"/>
  <c r="N233" i="10" s="1"/>
  <c r="M232" i="10"/>
  <c r="N232" i="10" s="1"/>
  <c r="M231" i="10"/>
  <c r="N231" i="10" s="1"/>
  <c r="N230" i="10"/>
  <c r="M230" i="10"/>
  <c r="M229" i="10"/>
  <c r="N229" i="10" s="1"/>
  <c r="M228" i="10"/>
  <c r="N228" i="10" s="1"/>
  <c r="M227" i="10"/>
  <c r="N227" i="10" s="1"/>
  <c r="M226" i="10"/>
  <c r="N226" i="10" s="1"/>
  <c r="M225" i="10"/>
  <c r="N225" i="10" s="1"/>
  <c r="M224" i="10"/>
  <c r="N224" i="10" s="1"/>
  <c r="M223" i="10"/>
  <c r="N223" i="10" s="1"/>
  <c r="M222" i="10"/>
  <c r="N222" i="10" s="1"/>
  <c r="M221" i="10"/>
  <c r="N221" i="10" s="1"/>
  <c r="M220" i="10"/>
  <c r="N220" i="10" s="1"/>
  <c r="N219" i="10"/>
  <c r="M219" i="10"/>
  <c r="N218" i="10"/>
  <c r="M218" i="10"/>
  <c r="M217" i="10"/>
  <c r="N217" i="10" s="1"/>
  <c r="M216" i="10"/>
  <c r="N216" i="10" s="1"/>
  <c r="M215" i="10"/>
  <c r="N215" i="10" s="1"/>
  <c r="M214" i="10"/>
  <c r="N214" i="10" s="1"/>
  <c r="M213" i="10"/>
  <c r="N213" i="10" s="1"/>
  <c r="N212" i="10"/>
  <c r="M212" i="10"/>
  <c r="M211" i="10"/>
  <c r="N211" i="10" s="1"/>
  <c r="N210" i="10"/>
  <c r="M210" i="10"/>
  <c r="M209" i="10"/>
  <c r="N209" i="10" s="1"/>
  <c r="M208" i="10"/>
  <c r="N208" i="10" s="1"/>
  <c r="M207" i="10"/>
  <c r="N207" i="10" s="1"/>
  <c r="N206" i="10"/>
  <c r="M206" i="10"/>
  <c r="M205" i="10"/>
  <c r="N205" i="10" s="1"/>
  <c r="M204" i="10"/>
  <c r="N204" i="10" s="1"/>
  <c r="M203" i="10"/>
  <c r="N203" i="10" s="1"/>
  <c r="N202" i="10"/>
  <c r="M202" i="10"/>
  <c r="M201" i="10"/>
  <c r="N201" i="10" s="1"/>
  <c r="M200" i="10"/>
  <c r="N200" i="10" s="1"/>
  <c r="M199" i="10"/>
  <c r="N199" i="10" s="1"/>
  <c r="M198" i="10"/>
  <c r="N198" i="10" s="1"/>
  <c r="M197" i="10"/>
  <c r="N197" i="10" s="1"/>
  <c r="M196" i="10"/>
  <c r="N196" i="10" s="1"/>
  <c r="M195" i="10"/>
  <c r="N195" i="10" s="1"/>
  <c r="M194" i="10"/>
  <c r="N194" i="10" s="1"/>
  <c r="M193" i="10"/>
  <c r="N193" i="10" s="1"/>
  <c r="M192" i="10"/>
  <c r="N192" i="10" s="1"/>
  <c r="M191" i="10"/>
  <c r="N191" i="10" s="1"/>
  <c r="N190" i="10"/>
  <c r="M190" i="10"/>
  <c r="M189" i="10"/>
  <c r="N189" i="10" s="1"/>
  <c r="M188" i="10"/>
  <c r="N188" i="10" s="1"/>
  <c r="M187" i="10"/>
  <c r="N187" i="10" s="1"/>
  <c r="N186" i="10"/>
  <c r="M186" i="10"/>
  <c r="M185" i="10"/>
  <c r="N185" i="10" s="1"/>
  <c r="M184" i="10"/>
  <c r="N184" i="10" s="1"/>
  <c r="M183" i="10"/>
  <c r="N183" i="10" s="1"/>
  <c r="N182" i="10"/>
  <c r="M182" i="10"/>
  <c r="M181" i="10"/>
  <c r="N181" i="10" s="1"/>
  <c r="N180" i="10"/>
  <c r="M180" i="10"/>
  <c r="M179" i="10"/>
  <c r="N179" i="10" s="1"/>
  <c r="N178" i="10"/>
  <c r="M178" i="10"/>
  <c r="M177" i="10"/>
  <c r="N177" i="10" s="1"/>
  <c r="M176" i="10"/>
  <c r="N176" i="10" s="1"/>
  <c r="M175" i="10"/>
  <c r="N175" i="10" s="1"/>
  <c r="N174" i="10"/>
  <c r="M174" i="10"/>
  <c r="M173" i="10"/>
  <c r="N173" i="10" s="1"/>
  <c r="M172" i="10"/>
  <c r="N172" i="10" s="1"/>
  <c r="M171" i="10"/>
  <c r="N171" i="10" s="1"/>
  <c r="M170" i="10"/>
  <c r="N170" i="10" s="1"/>
  <c r="M169" i="10"/>
  <c r="N169" i="10" s="1"/>
  <c r="M168" i="10"/>
  <c r="N168" i="10" s="1"/>
  <c r="N167" i="10"/>
  <c r="M167" i="10"/>
  <c r="M166" i="10"/>
  <c r="N166" i="10" s="1"/>
  <c r="M165" i="10"/>
  <c r="N165" i="10" s="1"/>
  <c r="M164" i="10"/>
  <c r="N164" i="10" s="1"/>
  <c r="M163" i="10"/>
  <c r="N163" i="10" s="1"/>
  <c r="N162" i="10"/>
  <c r="M162" i="10"/>
  <c r="M161" i="10"/>
  <c r="N161" i="10" s="1"/>
  <c r="N160" i="10"/>
  <c r="M160" i="10"/>
  <c r="M159" i="10"/>
  <c r="N159" i="10" s="1"/>
  <c r="N158" i="10"/>
  <c r="M158" i="10"/>
  <c r="M157" i="10"/>
  <c r="N157" i="10" s="1"/>
  <c r="M156" i="10"/>
  <c r="N156" i="10" s="1"/>
  <c r="M155" i="10"/>
  <c r="N155" i="10" s="1"/>
  <c r="M154" i="10"/>
  <c r="N154" i="10" s="1"/>
  <c r="M153" i="10"/>
  <c r="N153" i="10" s="1"/>
  <c r="M152" i="10"/>
  <c r="N152" i="10" s="1"/>
  <c r="M151" i="10"/>
  <c r="N151" i="10" s="1"/>
  <c r="N150" i="10"/>
  <c r="M150" i="10"/>
  <c r="M149" i="10"/>
  <c r="N149" i="10" s="1"/>
  <c r="M148" i="10"/>
  <c r="N148" i="10" s="1"/>
  <c r="M147" i="10"/>
  <c r="N147" i="10" s="1"/>
  <c r="M146" i="10"/>
  <c r="N146" i="10" s="1"/>
  <c r="M145" i="10"/>
  <c r="N145" i="10" s="1"/>
  <c r="M144" i="10"/>
  <c r="N144" i="10" s="1"/>
  <c r="M143" i="10"/>
  <c r="N143" i="10" s="1"/>
  <c r="M142" i="10"/>
  <c r="N142" i="10" s="1"/>
  <c r="M141" i="10"/>
  <c r="N141" i="10" s="1"/>
  <c r="M140" i="10"/>
  <c r="N140" i="10" s="1"/>
  <c r="N139" i="10"/>
  <c r="M139" i="10"/>
  <c r="M138" i="10"/>
  <c r="N138" i="10" s="1"/>
  <c r="M137" i="10"/>
  <c r="N137" i="10" s="1"/>
  <c r="M136" i="10"/>
  <c r="N136" i="10" s="1"/>
  <c r="N135" i="10"/>
  <c r="M135" i="10"/>
  <c r="N134" i="10"/>
  <c r="M134" i="10"/>
  <c r="M133" i="10"/>
  <c r="N133" i="10" s="1"/>
  <c r="N132" i="10"/>
  <c r="M132" i="10"/>
  <c r="M131" i="10"/>
  <c r="N131" i="10" s="1"/>
  <c r="N130" i="10"/>
  <c r="M130" i="10"/>
  <c r="M129" i="10"/>
  <c r="N129" i="10" s="1"/>
  <c r="N128" i="10"/>
  <c r="M128" i="10"/>
  <c r="M127" i="10"/>
  <c r="N127" i="10" s="1"/>
  <c r="M126" i="10"/>
  <c r="N126" i="10" s="1"/>
  <c r="M125" i="10"/>
  <c r="N125" i="10" s="1"/>
  <c r="M124" i="10"/>
  <c r="N124" i="10" s="1"/>
  <c r="N123" i="10"/>
  <c r="M123" i="10"/>
  <c r="M122" i="10"/>
  <c r="N122" i="10" s="1"/>
  <c r="M121" i="10"/>
  <c r="N121" i="10" s="1"/>
  <c r="M120" i="10"/>
  <c r="N120" i="10" s="1"/>
  <c r="M119" i="10"/>
  <c r="N119" i="10" s="1"/>
  <c r="M118" i="10"/>
  <c r="N118" i="10" s="1"/>
  <c r="M117" i="10"/>
  <c r="N117" i="10" s="1"/>
  <c r="N116" i="10"/>
  <c r="M116" i="10"/>
  <c r="M115" i="10"/>
  <c r="N115" i="10" s="1"/>
  <c r="M114" i="10"/>
  <c r="N114" i="10" s="1"/>
  <c r="M113" i="10"/>
  <c r="N113" i="10" s="1"/>
  <c r="M112" i="10"/>
  <c r="N112" i="10" s="1"/>
  <c r="M111" i="10"/>
  <c r="N111" i="10" s="1"/>
  <c r="N110" i="10"/>
  <c r="M110" i="10"/>
  <c r="M109" i="10"/>
  <c r="N109" i="10" s="1"/>
  <c r="M108" i="10"/>
  <c r="N108" i="10" s="1"/>
  <c r="M107" i="10"/>
  <c r="N107" i="10" s="1"/>
  <c r="M106" i="10"/>
  <c r="N106" i="10" s="1"/>
  <c r="N105" i="10"/>
  <c r="M105" i="10"/>
  <c r="M104" i="10"/>
  <c r="N104" i="10" s="1"/>
  <c r="N103" i="10"/>
  <c r="M103" i="10"/>
  <c r="M102" i="10"/>
  <c r="N102" i="10" s="1"/>
  <c r="N101" i="10"/>
  <c r="M101" i="10"/>
  <c r="M100" i="10"/>
  <c r="N100" i="10" s="1"/>
  <c r="N99" i="10"/>
  <c r="M99" i="10"/>
  <c r="M98" i="10"/>
  <c r="N98" i="10" s="1"/>
  <c r="M97" i="10"/>
  <c r="N97" i="10" s="1"/>
  <c r="M96" i="10"/>
  <c r="N96" i="10" s="1"/>
  <c r="M95" i="10"/>
  <c r="N95" i="10" s="1"/>
  <c r="M94" i="10"/>
  <c r="N94" i="10" s="1"/>
  <c r="M93" i="10"/>
  <c r="N93" i="10" s="1"/>
  <c r="M92" i="10"/>
  <c r="N92" i="10" s="1"/>
  <c r="M91" i="10"/>
  <c r="N91" i="10" s="1"/>
  <c r="M90" i="10"/>
  <c r="N90" i="10" s="1"/>
  <c r="N89" i="10"/>
  <c r="M89" i="10"/>
  <c r="M88" i="10"/>
  <c r="N88" i="10" s="1"/>
  <c r="N87" i="10"/>
  <c r="M87" i="10"/>
  <c r="M86" i="10"/>
  <c r="N86" i="10" s="1"/>
  <c r="N85" i="10"/>
  <c r="M85" i="10"/>
  <c r="M84" i="10"/>
  <c r="N84" i="10" s="1"/>
  <c r="N83" i="10"/>
  <c r="M83" i="10"/>
  <c r="M82" i="10"/>
  <c r="N82" i="10" s="1"/>
  <c r="M81" i="10"/>
  <c r="N81" i="10" s="1"/>
  <c r="M80" i="10"/>
  <c r="N80" i="10" s="1"/>
  <c r="M79" i="10"/>
  <c r="N79" i="10" s="1"/>
  <c r="M78" i="10"/>
  <c r="N78" i="10" s="1"/>
  <c r="M77" i="10"/>
  <c r="N77" i="10" s="1"/>
  <c r="M76" i="10"/>
  <c r="N76" i="10" s="1"/>
  <c r="M75" i="10"/>
  <c r="N75" i="10" s="1"/>
  <c r="M74" i="10"/>
  <c r="N74" i="10" s="1"/>
  <c r="N73" i="10"/>
  <c r="M73" i="10"/>
  <c r="M72" i="10"/>
  <c r="N72" i="10" s="1"/>
  <c r="N71" i="10"/>
  <c r="M71" i="10"/>
  <c r="M70" i="10"/>
  <c r="N70" i="10" s="1"/>
  <c r="N69" i="10"/>
  <c r="M69" i="10"/>
  <c r="M68" i="10"/>
  <c r="N68" i="10" s="1"/>
  <c r="N67" i="10"/>
  <c r="M67" i="10"/>
  <c r="M66" i="10"/>
  <c r="N66" i="10" s="1"/>
  <c r="M65" i="10"/>
  <c r="N65" i="10" s="1"/>
  <c r="M64" i="10"/>
  <c r="N64" i="10" s="1"/>
  <c r="M63" i="10"/>
  <c r="N63" i="10" s="1"/>
  <c r="M62" i="10"/>
  <c r="N62" i="10" s="1"/>
  <c r="M61" i="10"/>
  <c r="N61" i="10" s="1"/>
  <c r="M60" i="10"/>
  <c r="N60" i="10" s="1"/>
  <c r="M59" i="10"/>
  <c r="N59" i="10" s="1"/>
  <c r="M58" i="10"/>
  <c r="N58" i="10" s="1"/>
  <c r="N57" i="10"/>
  <c r="M57" i="10"/>
  <c r="M56" i="10"/>
  <c r="N56" i="10" s="1"/>
  <c r="N55" i="10"/>
  <c r="M55" i="10"/>
  <c r="M54" i="10"/>
  <c r="N54" i="10" s="1"/>
  <c r="N53" i="10"/>
  <c r="M53" i="10"/>
  <c r="M52" i="10"/>
  <c r="N52" i="10" s="1"/>
  <c r="N51" i="10"/>
  <c r="M51" i="10"/>
  <c r="M50" i="10"/>
  <c r="N50" i="10" s="1"/>
  <c r="M49" i="10"/>
  <c r="N49" i="10" s="1"/>
  <c r="M48" i="10"/>
  <c r="N48" i="10" s="1"/>
  <c r="M47" i="10"/>
  <c r="N47" i="10" s="1"/>
  <c r="M46" i="10"/>
  <c r="N46" i="10" s="1"/>
  <c r="M45" i="10"/>
  <c r="N45" i="10" s="1"/>
  <c r="M44" i="10"/>
  <c r="N44" i="10" s="1"/>
  <c r="M43" i="10"/>
  <c r="N43" i="10" s="1"/>
  <c r="M42" i="10"/>
  <c r="N42" i="10" s="1"/>
  <c r="N41" i="10"/>
  <c r="M41" i="10"/>
  <c r="M40" i="10"/>
  <c r="N40" i="10" s="1"/>
  <c r="N39" i="10"/>
  <c r="M39" i="10"/>
  <c r="M38" i="10"/>
  <c r="N38" i="10" s="1"/>
  <c r="N37" i="10"/>
  <c r="M37" i="10"/>
  <c r="M36" i="10"/>
  <c r="N36" i="10" s="1"/>
  <c r="N35" i="10"/>
  <c r="M35" i="10"/>
  <c r="M34" i="10"/>
  <c r="N34" i="10" s="1"/>
  <c r="M33" i="10"/>
  <c r="N33" i="10" s="1"/>
  <c r="M32" i="10"/>
  <c r="N32" i="10" s="1"/>
  <c r="M31" i="10"/>
  <c r="N31" i="10" s="1"/>
  <c r="M30" i="10"/>
  <c r="N30" i="10" s="1"/>
  <c r="M29" i="10"/>
  <c r="N29" i="10" s="1"/>
  <c r="M28" i="10"/>
  <c r="N28" i="10" s="1"/>
  <c r="M27" i="10"/>
  <c r="N27" i="10" s="1"/>
  <c r="M26" i="10"/>
  <c r="N26" i="10" s="1"/>
  <c r="N25" i="10"/>
  <c r="M25" i="10"/>
  <c r="M24" i="10"/>
  <c r="N24" i="10" s="1"/>
  <c r="N23" i="10"/>
  <c r="M23" i="10"/>
  <c r="M22" i="10"/>
  <c r="N22" i="10" s="1"/>
  <c r="N21" i="10"/>
  <c r="M21" i="10"/>
  <c r="M20" i="10"/>
  <c r="N20" i="10" s="1"/>
  <c r="N19" i="10"/>
  <c r="M19" i="10"/>
  <c r="M18" i="10"/>
  <c r="N18" i="10" s="1"/>
  <c r="M17" i="10"/>
  <c r="N17" i="10" s="1"/>
  <c r="M16" i="10"/>
  <c r="N16" i="10" s="1"/>
  <c r="M15" i="10"/>
  <c r="N15" i="10" s="1"/>
  <c r="M14" i="10"/>
  <c r="N14" i="10" s="1"/>
  <c r="M13" i="10"/>
  <c r="N13" i="10" s="1"/>
  <c r="M12" i="10"/>
  <c r="N12" i="10" s="1"/>
  <c r="M11" i="10"/>
  <c r="N11" i="10" s="1"/>
  <c r="M10" i="10"/>
  <c r="N10" i="10" s="1"/>
  <c r="N9" i="10"/>
  <c r="M9" i="10"/>
  <c r="M8" i="10"/>
  <c r="N8" i="10" s="1"/>
  <c r="N7" i="10"/>
  <c r="M7" i="10"/>
  <c r="M6" i="10"/>
  <c r="N6" i="10" s="1"/>
  <c r="N5" i="10"/>
  <c r="M5" i="10"/>
  <c r="M4" i="10"/>
  <c r="N4" i="10" s="1"/>
  <c r="N3" i="10"/>
  <c r="M3" i="10"/>
  <c r="M2" i="10"/>
  <c r="N2" i="10" s="1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H235" i="9"/>
  <c r="H236" i="9"/>
  <c r="H237" i="9"/>
  <c r="H238" i="9"/>
  <c r="H239" i="9"/>
  <c r="H240" i="9"/>
  <c r="H241" i="9"/>
  <c r="H242" i="9"/>
  <c r="H243" i="9"/>
  <c r="H244" i="9"/>
  <c r="H245" i="9"/>
  <c r="H246" i="9"/>
  <c r="H247" i="9"/>
  <c r="H248" i="9"/>
  <c r="H249" i="9"/>
  <c r="H250" i="9"/>
  <c r="H251" i="9"/>
  <c r="H252" i="9"/>
  <c r="H253" i="9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H267" i="9"/>
  <c r="H268" i="9"/>
  <c r="H269" i="9"/>
  <c r="H270" i="9"/>
  <c r="H271" i="9"/>
  <c r="H272" i="9"/>
  <c r="H273" i="9"/>
  <c r="H274" i="9"/>
  <c r="H275" i="9"/>
  <c r="H276" i="9"/>
  <c r="H277" i="9"/>
  <c r="H278" i="9"/>
  <c r="H279" i="9"/>
  <c r="H280" i="9"/>
  <c r="H281" i="9"/>
  <c r="H282" i="9"/>
  <c r="H283" i="9"/>
  <c r="H284" i="9"/>
  <c r="H285" i="9"/>
  <c r="H286" i="9"/>
  <c r="H287" i="9"/>
  <c r="H288" i="9"/>
  <c r="H289" i="9"/>
  <c r="H290" i="9"/>
  <c r="H291" i="9"/>
  <c r="H292" i="9"/>
  <c r="H293" i="9"/>
  <c r="H294" i="9"/>
  <c r="H295" i="9"/>
  <c r="H296" i="9"/>
  <c r="H297" i="9"/>
  <c r="H298" i="9"/>
  <c r="H299" i="9"/>
  <c r="H300" i="9"/>
  <c r="H301" i="9"/>
  <c r="H302" i="9"/>
  <c r="H303" i="9"/>
  <c r="H304" i="9"/>
  <c r="H305" i="9"/>
  <c r="H306" i="9"/>
  <c r="H307" i="9"/>
  <c r="H308" i="9"/>
  <c r="H309" i="9"/>
  <c r="H310" i="9"/>
  <c r="H311" i="9"/>
  <c r="H312" i="9"/>
  <c r="H313" i="9"/>
  <c r="H314" i="9"/>
  <c r="H315" i="9"/>
  <c r="H316" i="9"/>
  <c r="H317" i="9"/>
  <c r="H318" i="9"/>
  <c r="H319" i="9"/>
  <c r="H320" i="9"/>
  <c r="H321" i="9"/>
  <c r="H322" i="9"/>
  <c r="H323" i="9"/>
  <c r="H324" i="9"/>
  <c r="H325" i="9"/>
  <c r="H326" i="9"/>
  <c r="H327" i="9"/>
  <c r="H328" i="9"/>
  <c r="H329" i="9"/>
  <c r="H330" i="9"/>
  <c r="H331" i="9"/>
  <c r="H332" i="9"/>
  <c r="H333" i="9"/>
  <c r="H334" i="9"/>
  <c r="H335" i="9"/>
  <c r="H336" i="9"/>
  <c r="H337" i="9"/>
  <c r="H338" i="9"/>
  <c r="H339" i="9"/>
  <c r="H340" i="9"/>
  <c r="H341" i="9"/>
  <c r="H342" i="9"/>
  <c r="H343" i="9"/>
  <c r="H344" i="9"/>
  <c r="H345" i="9"/>
  <c r="H346" i="9"/>
  <c r="H347" i="9"/>
  <c r="H348" i="9"/>
  <c r="H349" i="9"/>
  <c r="H350" i="9"/>
  <c r="H351" i="9"/>
  <c r="H352" i="9"/>
  <c r="H353" i="9"/>
  <c r="H354" i="9"/>
  <c r="H355" i="9"/>
  <c r="H356" i="9"/>
  <c r="H357" i="9"/>
  <c r="H358" i="9"/>
  <c r="H359" i="9"/>
  <c r="H360" i="9"/>
  <c r="H361" i="9"/>
  <c r="H362" i="9"/>
  <c r="H363" i="9"/>
  <c r="H364" i="9"/>
  <c r="H365" i="9"/>
  <c r="H366" i="9"/>
  <c r="H367" i="9"/>
  <c r="H368" i="9"/>
  <c r="H369" i="9"/>
  <c r="H370" i="9"/>
  <c r="H371" i="9"/>
  <c r="H372" i="9"/>
  <c r="H373" i="9"/>
  <c r="H374" i="9"/>
  <c r="H375" i="9"/>
  <c r="H376" i="9"/>
  <c r="H377" i="9"/>
  <c r="H378" i="9"/>
  <c r="H379" i="9"/>
  <c r="H380" i="9"/>
  <c r="H381" i="9"/>
  <c r="H382" i="9"/>
  <c r="H383" i="9"/>
  <c r="H384" i="9"/>
  <c r="H385" i="9"/>
  <c r="H386" i="9"/>
  <c r="H387" i="9"/>
  <c r="H388" i="9"/>
  <c r="H389" i="9"/>
  <c r="H390" i="9"/>
  <c r="H391" i="9"/>
  <c r="H392" i="9"/>
  <c r="H393" i="9"/>
  <c r="H394" i="9"/>
  <c r="H395" i="9"/>
  <c r="H396" i="9"/>
  <c r="H397" i="9"/>
  <c r="H398" i="9"/>
  <c r="H399" i="9"/>
  <c r="H400" i="9"/>
  <c r="H401" i="9"/>
  <c r="H402" i="9"/>
  <c r="H403" i="9"/>
  <c r="H404" i="9"/>
  <c r="H405" i="9"/>
  <c r="H406" i="9"/>
  <c r="H407" i="9"/>
  <c r="H408" i="9"/>
  <c r="H409" i="9"/>
  <c r="H410" i="9"/>
  <c r="H411" i="9"/>
  <c r="H412" i="9"/>
  <c r="H413" i="9"/>
  <c r="H414" i="9"/>
  <c r="H415" i="9"/>
  <c r="H416" i="9"/>
  <c r="H417" i="9"/>
  <c r="H418" i="9"/>
  <c r="H419" i="9"/>
  <c r="H420" i="9"/>
  <c r="H421" i="9"/>
  <c r="H422" i="9"/>
  <c r="H423" i="9"/>
  <c r="H424" i="9"/>
  <c r="H425" i="9"/>
  <c r="H426" i="9"/>
  <c r="H427" i="9"/>
  <c r="H428" i="9"/>
  <c r="H429" i="9"/>
  <c r="H430" i="9"/>
  <c r="H431" i="9"/>
  <c r="H432" i="9"/>
  <c r="H433" i="9"/>
  <c r="H434" i="9"/>
  <c r="H435" i="9"/>
  <c r="H436" i="9"/>
  <c r="H437" i="9"/>
  <c r="H438" i="9"/>
  <c r="H439" i="9"/>
  <c r="H440" i="9"/>
  <c r="H441" i="9"/>
  <c r="H442" i="9"/>
  <c r="H443" i="9"/>
  <c r="H444" i="9"/>
  <c r="H445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2" i="9"/>
  <c r="H2" i="9"/>
  <c r="G2" i="9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2" i="5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O2" i="4"/>
  <c r="N2" i="4"/>
  <c r="M2" i="4"/>
  <c r="O3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2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2" i="5"/>
  <c r="G3" i="5"/>
  <c r="G19" i="5"/>
  <c r="G27" i="5"/>
  <c r="G35" i="5"/>
  <c r="G36" i="5"/>
  <c r="G51" i="5"/>
  <c r="G59" i="5"/>
  <c r="G67" i="5"/>
  <c r="G68" i="5"/>
  <c r="G70" i="5"/>
  <c r="G71" i="5"/>
  <c r="G83" i="5"/>
  <c r="G91" i="5"/>
  <c r="G99" i="5"/>
  <c r="G100" i="5"/>
  <c r="G111" i="5"/>
  <c r="G115" i="5"/>
  <c r="G123" i="5"/>
  <c r="G131" i="5"/>
  <c r="G132" i="5"/>
  <c r="G134" i="5"/>
  <c r="G135" i="5"/>
  <c r="G139" i="5"/>
  <c r="G147" i="5"/>
  <c r="G155" i="5"/>
  <c r="G163" i="5"/>
  <c r="G164" i="5"/>
  <c r="G171" i="5"/>
  <c r="G179" i="5"/>
  <c r="G187" i="5"/>
  <c r="G195" i="5"/>
  <c r="G203" i="5"/>
  <c r="G204" i="5"/>
  <c r="G211" i="5"/>
  <c r="G219" i="5"/>
  <c r="G227" i="5"/>
  <c r="G235" i="5"/>
  <c r="G236" i="5"/>
  <c r="G243" i="5"/>
  <c r="G247" i="5"/>
  <c r="G251" i="5"/>
  <c r="G259" i="5"/>
  <c r="G267" i="5"/>
  <c r="G268" i="5"/>
  <c r="G275" i="5"/>
  <c r="G283" i="5"/>
  <c r="G291" i="5"/>
  <c r="G299" i="5"/>
  <c r="G300" i="5"/>
  <c r="G303" i="5"/>
  <c r="G307" i="5"/>
  <c r="G315" i="5"/>
  <c r="G323" i="5"/>
  <c r="G331" i="5"/>
  <c r="G332" i="5"/>
  <c r="G339" i="5"/>
  <c r="G347" i="5"/>
  <c r="G355" i="5"/>
  <c r="G363" i="5"/>
  <c r="G364" i="5"/>
  <c r="G371" i="5"/>
  <c r="G377" i="5"/>
  <c r="G379" i="5"/>
  <c r="G387" i="5"/>
  <c r="G395" i="5"/>
  <c r="G396" i="5"/>
  <c r="G401" i="5"/>
  <c r="G403" i="5"/>
  <c r="G411" i="5"/>
  <c r="G419" i="5"/>
  <c r="G427" i="5"/>
  <c r="G435" i="5"/>
  <c r="G436" i="5"/>
  <c r="G437" i="5"/>
  <c r="G443" i="5"/>
  <c r="G444" i="5"/>
  <c r="G7" i="4"/>
  <c r="G11" i="4"/>
  <c r="G32" i="4"/>
  <c r="G55" i="4"/>
  <c r="G64" i="4"/>
  <c r="G67" i="4"/>
  <c r="G83" i="4"/>
  <c r="G93" i="4"/>
  <c r="G96" i="4"/>
  <c r="G103" i="4"/>
  <c r="G123" i="4"/>
  <c r="G128" i="4"/>
  <c r="G143" i="4"/>
  <c r="G147" i="4"/>
  <c r="G149" i="4"/>
  <c r="G159" i="4"/>
  <c r="G160" i="4"/>
  <c r="G167" i="4"/>
  <c r="G171" i="4"/>
  <c r="G175" i="4"/>
  <c r="G176" i="4"/>
  <c r="G189" i="4"/>
  <c r="G192" i="4"/>
  <c r="G205" i="4"/>
  <c r="G207" i="4"/>
  <c r="G219" i="4"/>
  <c r="G223" i="4"/>
  <c r="G224" i="4"/>
  <c r="G231" i="4"/>
  <c r="G237" i="4"/>
  <c r="G239" i="4"/>
  <c r="G243" i="4"/>
  <c r="G255" i="4"/>
  <c r="G261" i="4"/>
  <c r="G263" i="4"/>
  <c r="G264" i="4"/>
  <c r="G267" i="4"/>
  <c r="G271" i="4"/>
  <c r="G272" i="4"/>
  <c r="G275" i="4"/>
  <c r="G279" i="4"/>
  <c r="G280" i="4"/>
  <c r="G285" i="4"/>
  <c r="G287" i="4"/>
  <c r="G288" i="4"/>
  <c r="G295" i="4"/>
  <c r="G296" i="4"/>
  <c r="G303" i="4"/>
  <c r="G304" i="4"/>
  <c r="G311" i="4"/>
  <c r="G312" i="4"/>
  <c r="G319" i="4"/>
  <c r="G320" i="4"/>
  <c r="G327" i="4"/>
  <c r="G328" i="4"/>
  <c r="G331" i="4"/>
  <c r="G333" i="4"/>
  <c r="G335" i="4"/>
  <c r="G336" i="4"/>
  <c r="G339" i="4"/>
  <c r="G341" i="4"/>
  <c r="G343" i="4"/>
  <c r="G344" i="4"/>
  <c r="G351" i="4"/>
  <c r="G352" i="4"/>
  <c r="G357" i="4"/>
  <c r="G359" i="4"/>
  <c r="G360" i="4"/>
  <c r="G367" i="4"/>
  <c r="G368" i="4"/>
  <c r="G375" i="4"/>
  <c r="G376" i="4"/>
  <c r="G383" i="4"/>
  <c r="G384" i="4"/>
  <c r="G391" i="4"/>
  <c r="G392" i="4"/>
  <c r="G395" i="4"/>
  <c r="G399" i="4"/>
  <c r="G400" i="4"/>
  <c r="G403" i="4"/>
  <c r="G407" i="4"/>
  <c r="G408" i="4"/>
  <c r="G413" i="4"/>
  <c r="G415" i="4"/>
  <c r="G416" i="4"/>
  <c r="G423" i="4"/>
  <c r="G424" i="4"/>
  <c r="G429" i="4"/>
  <c r="G431" i="4"/>
  <c r="G432" i="4"/>
  <c r="G439" i="4"/>
  <c r="G440" i="4"/>
  <c r="L445" i="4"/>
  <c r="K445" i="4"/>
  <c r="J445" i="4"/>
  <c r="I445" i="4"/>
  <c r="H445" i="4"/>
  <c r="L444" i="4"/>
  <c r="K444" i="4"/>
  <c r="J444" i="4"/>
  <c r="I444" i="4"/>
  <c r="H444" i="4"/>
  <c r="L443" i="4"/>
  <c r="K443" i="4"/>
  <c r="J443" i="4"/>
  <c r="I443" i="4"/>
  <c r="H443" i="4"/>
  <c r="L442" i="4"/>
  <c r="K442" i="4"/>
  <c r="J442" i="4"/>
  <c r="I442" i="4"/>
  <c r="H442" i="4"/>
  <c r="L441" i="4"/>
  <c r="K441" i="4"/>
  <c r="J441" i="4"/>
  <c r="I441" i="4"/>
  <c r="H441" i="4"/>
  <c r="P441" i="4" s="1"/>
  <c r="L440" i="4"/>
  <c r="K440" i="4"/>
  <c r="J440" i="4"/>
  <c r="I440" i="4"/>
  <c r="H440" i="4"/>
  <c r="L439" i="4"/>
  <c r="K439" i="4"/>
  <c r="J439" i="4"/>
  <c r="I439" i="4"/>
  <c r="H439" i="4"/>
  <c r="L438" i="4"/>
  <c r="K438" i="4"/>
  <c r="J438" i="4"/>
  <c r="I438" i="4"/>
  <c r="H438" i="4"/>
  <c r="L437" i="4"/>
  <c r="K437" i="4"/>
  <c r="J437" i="4"/>
  <c r="I437" i="4"/>
  <c r="H437" i="4"/>
  <c r="L436" i="4"/>
  <c r="K436" i="4"/>
  <c r="J436" i="4"/>
  <c r="I436" i="4"/>
  <c r="H436" i="4"/>
  <c r="L435" i="4"/>
  <c r="K435" i="4"/>
  <c r="J435" i="4"/>
  <c r="I435" i="4"/>
  <c r="H435" i="4"/>
  <c r="L434" i="4"/>
  <c r="K434" i="4"/>
  <c r="J434" i="4"/>
  <c r="I434" i="4"/>
  <c r="H434" i="4"/>
  <c r="L433" i="4"/>
  <c r="K433" i="4"/>
  <c r="J433" i="4"/>
  <c r="I433" i="4"/>
  <c r="H433" i="4"/>
  <c r="P433" i="4" s="1"/>
  <c r="L432" i="4"/>
  <c r="K432" i="4"/>
  <c r="J432" i="4"/>
  <c r="I432" i="4"/>
  <c r="H432" i="4"/>
  <c r="L431" i="4"/>
  <c r="K431" i="4"/>
  <c r="J431" i="4"/>
  <c r="I431" i="4"/>
  <c r="H431" i="4"/>
  <c r="L430" i="4"/>
  <c r="K430" i="4"/>
  <c r="J430" i="4"/>
  <c r="I430" i="4"/>
  <c r="H430" i="4"/>
  <c r="L429" i="4"/>
  <c r="K429" i="4"/>
  <c r="J429" i="4"/>
  <c r="I429" i="4"/>
  <c r="H429" i="4"/>
  <c r="L428" i="4"/>
  <c r="K428" i="4"/>
  <c r="J428" i="4"/>
  <c r="I428" i="4"/>
  <c r="H428" i="4"/>
  <c r="L427" i="4"/>
  <c r="K427" i="4"/>
  <c r="J427" i="4"/>
  <c r="I427" i="4"/>
  <c r="H427" i="4"/>
  <c r="L426" i="4"/>
  <c r="K426" i="4"/>
  <c r="J426" i="4"/>
  <c r="I426" i="4"/>
  <c r="H426" i="4"/>
  <c r="L425" i="4"/>
  <c r="K425" i="4"/>
  <c r="J425" i="4"/>
  <c r="I425" i="4"/>
  <c r="H425" i="4"/>
  <c r="L424" i="4"/>
  <c r="K424" i="4"/>
  <c r="J424" i="4"/>
  <c r="I424" i="4"/>
  <c r="H424" i="4"/>
  <c r="L423" i="4"/>
  <c r="K423" i="4"/>
  <c r="J423" i="4"/>
  <c r="I423" i="4"/>
  <c r="H423" i="4"/>
  <c r="L422" i="4"/>
  <c r="K422" i="4"/>
  <c r="J422" i="4"/>
  <c r="I422" i="4"/>
  <c r="H422" i="4"/>
  <c r="L421" i="4"/>
  <c r="K421" i="4"/>
  <c r="J421" i="4"/>
  <c r="I421" i="4"/>
  <c r="H421" i="4"/>
  <c r="L420" i="4"/>
  <c r="K420" i="4"/>
  <c r="J420" i="4"/>
  <c r="I420" i="4"/>
  <c r="H420" i="4"/>
  <c r="L419" i="4"/>
  <c r="K419" i="4"/>
  <c r="J419" i="4"/>
  <c r="I419" i="4"/>
  <c r="H419" i="4"/>
  <c r="L418" i="4"/>
  <c r="K418" i="4"/>
  <c r="J418" i="4"/>
  <c r="I418" i="4"/>
  <c r="H418" i="4"/>
  <c r="L417" i="4"/>
  <c r="K417" i="4"/>
  <c r="J417" i="4"/>
  <c r="I417" i="4"/>
  <c r="H417" i="4"/>
  <c r="L416" i="4"/>
  <c r="K416" i="4"/>
  <c r="J416" i="4"/>
  <c r="I416" i="4"/>
  <c r="H416" i="4"/>
  <c r="L415" i="4"/>
  <c r="K415" i="4"/>
  <c r="J415" i="4"/>
  <c r="I415" i="4"/>
  <c r="H415" i="4"/>
  <c r="L414" i="4"/>
  <c r="K414" i="4"/>
  <c r="J414" i="4"/>
  <c r="I414" i="4"/>
  <c r="H414" i="4"/>
  <c r="L413" i="4"/>
  <c r="K413" i="4"/>
  <c r="J413" i="4"/>
  <c r="I413" i="4"/>
  <c r="H413" i="4"/>
  <c r="L412" i="4"/>
  <c r="K412" i="4"/>
  <c r="J412" i="4"/>
  <c r="I412" i="4"/>
  <c r="H412" i="4"/>
  <c r="L411" i="4"/>
  <c r="K411" i="4"/>
  <c r="J411" i="4"/>
  <c r="I411" i="4"/>
  <c r="H411" i="4"/>
  <c r="L410" i="4"/>
  <c r="K410" i="4"/>
  <c r="J410" i="4"/>
  <c r="I410" i="4"/>
  <c r="H410" i="4"/>
  <c r="L409" i="4"/>
  <c r="K409" i="4"/>
  <c r="J409" i="4"/>
  <c r="I409" i="4"/>
  <c r="H409" i="4"/>
  <c r="P409" i="4" s="1"/>
  <c r="L408" i="4"/>
  <c r="K408" i="4"/>
  <c r="J408" i="4"/>
  <c r="I408" i="4"/>
  <c r="H408" i="4"/>
  <c r="L407" i="4"/>
  <c r="K407" i="4"/>
  <c r="J407" i="4"/>
  <c r="I407" i="4"/>
  <c r="H407" i="4"/>
  <c r="L406" i="4"/>
  <c r="K406" i="4"/>
  <c r="J406" i="4"/>
  <c r="I406" i="4"/>
  <c r="H406" i="4"/>
  <c r="L405" i="4"/>
  <c r="K405" i="4"/>
  <c r="J405" i="4"/>
  <c r="I405" i="4"/>
  <c r="H405" i="4"/>
  <c r="L404" i="4"/>
  <c r="K404" i="4"/>
  <c r="J404" i="4"/>
  <c r="I404" i="4"/>
  <c r="H404" i="4"/>
  <c r="L403" i="4"/>
  <c r="K403" i="4"/>
  <c r="J403" i="4"/>
  <c r="I403" i="4"/>
  <c r="H403" i="4"/>
  <c r="L402" i="4"/>
  <c r="K402" i="4"/>
  <c r="J402" i="4"/>
  <c r="I402" i="4"/>
  <c r="H402" i="4"/>
  <c r="L401" i="4"/>
  <c r="K401" i="4"/>
  <c r="J401" i="4"/>
  <c r="I401" i="4"/>
  <c r="H401" i="4"/>
  <c r="L400" i="4"/>
  <c r="K400" i="4"/>
  <c r="J400" i="4"/>
  <c r="I400" i="4"/>
  <c r="H400" i="4"/>
  <c r="L399" i="4"/>
  <c r="K399" i="4"/>
  <c r="J399" i="4"/>
  <c r="I399" i="4"/>
  <c r="H399" i="4"/>
  <c r="L398" i="4"/>
  <c r="K398" i="4"/>
  <c r="J398" i="4"/>
  <c r="I398" i="4"/>
  <c r="H398" i="4"/>
  <c r="L397" i="4"/>
  <c r="K397" i="4"/>
  <c r="J397" i="4"/>
  <c r="I397" i="4"/>
  <c r="H397" i="4"/>
  <c r="L396" i="4"/>
  <c r="K396" i="4"/>
  <c r="J396" i="4"/>
  <c r="I396" i="4"/>
  <c r="H396" i="4"/>
  <c r="L395" i="4"/>
  <c r="K395" i="4"/>
  <c r="J395" i="4"/>
  <c r="I395" i="4"/>
  <c r="H395" i="4"/>
  <c r="L394" i="4"/>
  <c r="K394" i="4"/>
  <c r="J394" i="4"/>
  <c r="I394" i="4"/>
  <c r="H394" i="4"/>
  <c r="L393" i="4"/>
  <c r="K393" i="4"/>
  <c r="J393" i="4"/>
  <c r="I393" i="4"/>
  <c r="H393" i="4"/>
  <c r="L392" i="4"/>
  <c r="K392" i="4"/>
  <c r="J392" i="4"/>
  <c r="I392" i="4"/>
  <c r="H392" i="4"/>
  <c r="L391" i="4"/>
  <c r="K391" i="4"/>
  <c r="J391" i="4"/>
  <c r="I391" i="4"/>
  <c r="H391" i="4"/>
  <c r="L390" i="4"/>
  <c r="K390" i="4"/>
  <c r="J390" i="4"/>
  <c r="I390" i="4"/>
  <c r="H390" i="4"/>
  <c r="L389" i="4"/>
  <c r="K389" i="4"/>
  <c r="J389" i="4"/>
  <c r="I389" i="4"/>
  <c r="H389" i="4"/>
  <c r="L388" i="4"/>
  <c r="K388" i="4"/>
  <c r="J388" i="4"/>
  <c r="I388" i="4"/>
  <c r="H388" i="4"/>
  <c r="L387" i="4"/>
  <c r="K387" i="4"/>
  <c r="J387" i="4"/>
  <c r="I387" i="4"/>
  <c r="H387" i="4"/>
  <c r="L386" i="4"/>
  <c r="K386" i="4"/>
  <c r="J386" i="4"/>
  <c r="I386" i="4"/>
  <c r="H386" i="4"/>
  <c r="L385" i="4"/>
  <c r="K385" i="4"/>
  <c r="J385" i="4"/>
  <c r="I385" i="4"/>
  <c r="H385" i="4"/>
  <c r="P385" i="4" s="1"/>
  <c r="L384" i="4"/>
  <c r="K384" i="4"/>
  <c r="J384" i="4"/>
  <c r="I384" i="4"/>
  <c r="H384" i="4"/>
  <c r="L383" i="4"/>
  <c r="K383" i="4"/>
  <c r="J383" i="4"/>
  <c r="I383" i="4"/>
  <c r="H383" i="4"/>
  <c r="L382" i="4"/>
  <c r="K382" i="4"/>
  <c r="J382" i="4"/>
  <c r="I382" i="4"/>
  <c r="H382" i="4"/>
  <c r="L381" i="4"/>
  <c r="K381" i="4"/>
  <c r="J381" i="4"/>
  <c r="I381" i="4"/>
  <c r="H381" i="4"/>
  <c r="L380" i="4"/>
  <c r="K380" i="4"/>
  <c r="J380" i="4"/>
  <c r="I380" i="4"/>
  <c r="H380" i="4"/>
  <c r="L379" i="4"/>
  <c r="K379" i="4"/>
  <c r="J379" i="4"/>
  <c r="I379" i="4"/>
  <c r="H379" i="4"/>
  <c r="L378" i="4"/>
  <c r="K378" i="4"/>
  <c r="J378" i="4"/>
  <c r="I378" i="4"/>
  <c r="H378" i="4"/>
  <c r="L377" i="4"/>
  <c r="K377" i="4"/>
  <c r="J377" i="4"/>
  <c r="I377" i="4"/>
  <c r="H377" i="4"/>
  <c r="P377" i="4" s="1"/>
  <c r="L376" i="4"/>
  <c r="K376" i="4"/>
  <c r="J376" i="4"/>
  <c r="I376" i="4"/>
  <c r="H376" i="4"/>
  <c r="L375" i="4"/>
  <c r="K375" i="4"/>
  <c r="J375" i="4"/>
  <c r="I375" i="4"/>
  <c r="H375" i="4"/>
  <c r="L374" i="4"/>
  <c r="K374" i="4"/>
  <c r="J374" i="4"/>
  <c r="I374" i="4"/>
  <c r="H374" i="4"/>
  <c r="L373" i="4"/>
  <c r="K373" i="4"/>
  <c r="J373" i="4"/>
  <c r="I373" i="4"/>
  <c r="H373" i="4"/>
  <c r="L372" i="4"/>
  <c r="K372" i="4"/>
  <c r="J372" i="4"/>
  <c r="I372" i="4"/>
  <c r="H372" i="4"/>
  <c r="L371" i="4"/>
  <c r="K371" i="4"/>
  <c r="J371" i="4"/>
  <c r="I371" i="4"/>
  <c r="H371" i="4"/>
  <c r="L370" i="4"/>
  <c r="K370" i="4"/>
  <c r="J370" i="4"/>
  <c r="I370" i="4"/>
  <c r="H370" i="4"/>
  <c r="L369" i="4"/>
  <c r="K369" i="4"/>
  <c r="J369" i="4"/>
  <c r="I369" i="4"/>
  <c r="H369" i="4"/>
  <c r="P369" i="4" s="1"/>
  <c r="L368" i="4"/>
  <c r="K368" i="4"/>
  <c r="J368" i="4"/>
  <c r="I368" i="4"/>
  <c r="H368" i="4"/>
  <c r="L367" i="4"/>
  <c r="K367" i="4"/>
  <c r="J367" i="4"/>
  <c r="I367" i="4"/>
  <c r="H367" i="4"/>
  <c r="L366" i="4"/>
  <c r="K366" i="4"/>
  <c r="J366" i="4"/>
  <c r="I366" i="4"/>
  <c r="H366" i="4"/>
  <c r="L365" i="4"/>
  <c r="K365" i="4"/>
  <c r="J365" i="4"/>
  <c r="I365" i="4"/>
  <c r="H365" i="4"/>
  <c r="L364" i="4"/>
  <c r="K364" i="4"/>
  <c r="J364" i="4"/>
  <c r="I364" i="4"/>
  <c r="H364" i="4"/>
  <c r="L363" i="4"/>
  <c r="K363" i="4"/>
  <c r="J363" i="4"/>
  <c r="I363" i="4"/>
  <c r="H363" i="4"/>
  <c r="L362" i="4"/>
  <c r="K362" i="4"/>
  <c r="J362" i="4"/>
  <c r="I362" i="4"/>
  <c r="H362" i="4"/>
  <c r="L361" i="4"/>
  <c r="K361" i="4"/>
  <c r="J361" i="4"/>
  <c r="I361" i="4"/>
  <c r="H361" i="4"/>
  <c r="L360" i="4"/>
  <c r="K360" i="4"/>
  <c r="J360" i="4"/>
  <c r="I360" i="4"/>
  <c r="H360" i="4"/>
  <c r="L359" i="4"/>
  <c r="K359" i="4"/>
  <c r="J359" i="4"/>
  <c r="I359" i="4"/>
  <c r="H359" i="4"/>
  <c r="L358" i="4"/>
  <c r="K358" i="4"/>
  <c r="J358" i="4"/>
  <c r="I358" i="4"/>
  <c r="H358" i="4"/>
  <c r="L357" i="4"/>
  <c r="K357" i="4"/>
  <c r="J357" i="4"/>
  <c r="I357" i="4"/>
  <c r="H357" i="4"/>
  <c r="L356" i="4"/>
  <c r="K356" i="4"/>
  <c r="J356" i="4"/>
  <c r="I356" i="4"/>
  <c r="H356" i="4"/>
  <c r="L355" i="4"/>
  <c r="K355" i="4"/>
  <c r="J355" i="4"/>
  <c r="I355" i="4"/>
  <c r="H355" i="4"/>
  <c r="L354" i="4"/>
  <c r="K354" i="4"/>
  <c r="J354" i="4"/>
  <c r="I354" i="4"/>
  <c r="H354" i="4"/>
  <c r="L353" i="4"/>
  <c r="K353" i="4"/>
  <c r="J353" i="4"/>
  <c r="I353" i="4"/>
  <c r="H353" i="4"/>
  <c r="L352" i="4"/>
  <c r="K352" i="4"/>
  <c r="J352" i="4"/>
  <c r="I352" i="4"/>
  <c r="H352" i="4"/>
  <c r="L351" i="4"/>
  <c r="K351" i="4"/>
  <c r="J351" i="4"/>
  <c r="I351" i="4"/>
  <c r="H351" i="4"/>
  <c r="L350" i="4"/>
  <c r="K350" i="4"/>
  <c r="J350" i="4"/>
  <c r="I350" i="4"/>
  <c r="H350" i="4"/>
  <c r="L349" i="4"/>
  <c r="K349" i="4"/>
  <c r="J349" i="4"/>
  <c r="I349" i="4"/>
  <c r="H349" i="4"/>
  <c r="L348" i="4"/>
  <c r="K348" i="4"/>
  <c r="J348" i="4"/>
  <c r="I348" i="4"/>
  <c r="H348" i="4"/>
  <c r="L347" i="4"/>
  <c r="K347" i="4"/>
  <c r="J347" i="4"/>
  <c r="I347" i="4"/>
  <c r="H347" i="4"/>
  <c r="L346" i="4"/>
  <c r="K346" i="4"/>
  <c r="J346" i="4"/>
  <c r="I346" i="4"/>
  <c r="H346" i="4"/>
  <c r="L345" i="4"/>
  <c r="K345" i="4"/>
  <c r="J345" i="4"/>
  <c r="I345" i="4"/>
  <c r="H345" i="4"/>
  <c r="P345" i="4" s="1"/>
  <c r="L344" i="4"/>
  <c r="K344" i="4"/>
  <c r="J344" i="4"/>
  <c r="I344" i="4"/>
  <c r="H344" i="4"/>
  <c r="L343" i="4"/>
  <c r="K343" i="4"/>
  <c r="J343" i="4"/>
  <c r="I343" i="4"/>
  <c r="H343" i="4"/>
  <c r="L342" i="4"/>
  <c r="K342" i="4"/>
  <c r="J342" i="4"/>
  <c r="I342" i="4"/>
  <c r="H342" i="4"/>
  <c r="L341" i="4"/>
  <c r="K341" i="4"/>
  <c r="J341" i="4"/>
  <c r="I341" i="4"/>
  <c r="H341" i="4"/>
  <c r="L340" i="4"/>
  <c r="K340" i="4"/>
  <c r="J340" i="4"/>
  <c r="I340" i="4"/>
  <c r="H340" i="4"/>
  <c r="L339" i="4"/>
  <c r="K339" i="4"/>
  <c r="J339" i="4"/>
  <c r="I339" i="4"/>
  <c r="H339" i="4"/>
  <c r="L338" i="4"/>
  <c r="K338" i="4"/>
  <c r="J338" i="4"/>
  <c r="I338" i="4"/>
  <c r="H338" i="4"/>
  <c r="L337" i="4"/>
  <c r="K337" i="4"/>
  <c r="J337" i="4"/>
  <c r="I337" i="4"/>
  <c r="H337" i="4"/>
  <c r="L336" i="4"/>
  <c r="K336" i="4"/>
  <c r="J336" i="4"/>
  <c r="I336" i="4"/>
  <c r="H336" i="4"/>
  <c r="L335" i="4"/>
  <c r="K335" i="4"/>
  <c r="J335" i="4"/>
  <c r="I335" i="4"/>
  <c r="H335" i="4"/>
  <c r="L334" i="4"/>
  <c r="K334" i="4"/>
  <c r="J334" i="4"/>
  <c r="I334" i="4"/>
  <c r="H334" i="4"/>
  <c r="L333" i="4"/>
  <c r="K333" i="4"/>
  <c r="J333" i="4"/>
  <c r="I333" i="4"/>
  <c r="H333" i="4"/>
  <c r="L332" i="4"/>
  <c r="K332" i="4"/>
  <c r="J332" i="4"/>
  <c r="I332" i="4"/>
  <c r="H332" i="4"/>
  <c r="L331" i="4"/>
  <c r="K331" i="4"/>
  <c r="J331" i="4"/>
  <c r="I331" i="4"/>
  <c r="H331" i="4"/>
  <c r="L330" i="4"/>
  <c r="K330" i="4"/>
  <c r="J330" i="4"/>
  <c r="I330" i="4"/>
  <c r="H330" i="4"/>
  <c r="L329" i="4"/>
  <c r="K329" i="4"/>
  <c r="J329" i="4"/>
  <c r="I329" i="4"/>
  <c r="H329" i="4"/>
  <c r="L328" i="4"/>
  <c r="K328" i="4"/>
  <c r="J328" i="4"/>
  <c r="I328" i="4"/>
  <c r="H328" i="4"/>
  <c r="L327" i="4"/>
  <c r="K327" i="4"/>
  <c r="J327" i="4"/>
  <c r="I327" i="4"/>
  <c r="H327" i="4"/>
  <c r="L326" i="4"/>
  <c r="K326" i="4"/>
  <c r="J326" i="4"/>
  <c r="I326" i="4"/>
  <c r="H326" i="4"/>
  <c r="L325" i="4"/>
  <c r="K325" i="4"/>
  <c r="J325" i="4"/>
  <c r="I325" i="4"/>
  <c r="H325" i="4"/>
  <c r="L324" i="4"/>
  <c r="K324" i="4"/>
  <c r="J324" i="4"/>
  <c r="I324" i="4"/>
  <c r="H324" i="4"/>
  <c r="L323" i="4"/>
  <c r="K323" i="4"/>
  <c r="J323" i="4"/>
  <c r="I323" i="4"/>
  <c r="H323" i="4"/>
  <c r="L322" i="4"/>
  <c r="K322" i="4"/>
  <c r="J322" i="4"/>
  <c r="I322" i="4"/>
  <c r="H322" i="4"/>
  <c r="L321" i="4"/>
  <c r="K321" i="4"/>
  <c r="J321" i="4"/>
  <c r="I321" i="4"/>
  <c r="H321" i="4"/>
  <c r="P321" i="4" s="1"/>
  <c r="L320" i="4"/>
  <c r="K320" i="4"/>
  <c r="J320" i="4"/>
  <c r="I320" i="4"/>
  <c r="H320" i="4"/>
  <c r="L319" i="4"/>
  <c r="K319" i="4"/>
  <c r="J319" i="4"/>
  <c r="I319" i="4"/>
  <c r="H319" i="4"/>
  <c r="L318" i="4"/>
  <c r="K318" i="4"/>
  <c r="J318" i="4"/>
  <c r="I318" i="4"/>
  <c r="H318" i="4"/>
  <c r="L317" i="4"/>
  <c r="K317" i="4"/>
  <c r="J317" i="4"/>
  <c r="I317" i="4"/>
  <c r="H317" i="4"/>
  <c r="L316" i="4"/>
  <c r="K316" i="4"/>
  <c r="J316" i="4"/>
  <c r="I316" i="4"/>
  <c r="H316" i="4"/>
  <c r="L315" i="4"/>
  <c r="K315" i="4"/>
  <c r="J315" i="4"/>
  <c r="I315" i="4"/>
  <c r="H315" i="4"/>
  <c r="L314" i="4"/>
  <c r="K314" i="4"/>
  <c r="J314" i="4"/>
  <c r="I314" i="4"/>
  <c r="H314" i="4"/>
  <c r="L313" i="4"/>
  <c r="K313" i="4"/>
  <c r="J313" i="4"/>
  <c r="I313" i="4"/>
  <c r="H313" i="4"/>
  <c r="P313" i="4" s="1"/>
  <c r="L312" i="4"/>
  <c r="K312" i="4"/>
  <c r="J312" i="4"/>
  <c r="I312" i="4"/>
  <c r="H312" i="4"/>
  <c r="L311" i="4"/>
  <c r="K311" i="4"/>
  <c r="J311" i="4"/>
  <c r="I311" i="4"/>
  <c r="H311" i="4"/>
  <c r="L310" i="4"/>
  <c r="K310" i="4"/>
  <c r="J310" i="4"/>
  <c r="I310" i="4"/>
  <c r="H310" i="4"/>
  <c r="L309" i="4"/>
  <c r="K309" i="4"/>
  <c r="J309" i="4"/>
  <c r="I309" i="4"/>
  <c r="H309" i="4"/>
  <c r="L308" i="4"/>
  <c r="K308" i="4"/>
  <c r="J308" i="4"/>
  <c r="I308" i="4"/>
  <c r="H308" i="4"/>
  <c r="L307" i="4"/>
  <c r="K307" i="4"/>
  <c r="J307" i="4"/>
  <c r="I307" i="4"/>
  <c r="H307" i="4"/>
  <c r="L306" i="4"/>
  <c r="K306" i="4"/>
  <c r="J306" i="4"/>
  <c r="I306" i="4"/>
  <c r="H306" i="4"/>
  <c r="L305" i="4"/>
  <c r="K305" i="4"/>
  <c r="J305" i="4"/>
  <c r="I305" i="4"/>
  <c r="H305" i="4"/>
  <c r="P305" i="4" s="1"/>
  <c r="L304" i="4"/>
  <c r="K304" i="4"/>
  <c r="J304" i="4"/>
  <c r="I304" i="4"/>
  <c r="H304" i="4"/>
  <c r="L303" i="4"/>
  <c r="K303" i="4"/>
  <c r="J303" i="4"/>
  <c r="I303" i="4"/>
  <c r="H303" i="4"/>
  <c r="L302" i="4"/>
  <c r="K302" i="4"/>
  <c r="J302" i="4"/>
  <c r="I302" i="4"/>
  <c r="H302" i="4"/>
  <c r="L301" i="4"/>
  <c r="K301" i="4"/>
  <c r="J301" i="4"/>
  <c r="I301" i="4"/>
  <c r="H301" i="4"/>
  <c r="L300" i="4"/>
  <c r="K300" i="4"/>
  <c r="J300" i="4"/>
  <c r="I300" i="4"/>
  <c r="H300" i="4"/>
  <c r="L299" i="4"/>
  <c r="K299" i="4"/>
  <c r="J299" i="4"/>
  <c r="I299" i="4"/>
  <c r="H299" i="4"/>
  <c r="L298" i="4"/>
  <c r="K298" i="4"/>
  <c r="J298" i="4"/>
  <c r="I298" i="4"/>
  <c r="H298" i="4"/>
  <c r="L297" i="4"/>
  <c r="K297" i="4"/>
  <c r="J297" i="4"/>
  <c r="I297" i="4"/>
  <c r="H297" i="4"/>
  <c r="L296" i="4"/>
  <c r="K296" i="4"/>
  <c r="J296" i="4"/>
  <c r="I296" i="4"/>
  <c r="H296" i="4"/>
  <c r="L295" i="4"/>
  <c r="K295" i="4"/>
  <c r="J295" i="4"/>
  <c r="I295" i="4"/>
  <c r="H295" i="4"/>
  <c r="L294" i="4"/>
  <c r="K294" i="4"/>
  <c r="J294" i="4"/>
  <c r="I294" i="4"/>
  <c r="H294" i="4"/>
  <c r="L293" i="4"/>
  <c r="K293" i="4"/>
  <c r="J293" i="4"/>
  <c r="I293" i="4"/>
  <c r="H293" i="4"/>
  <c r="L292" i="4"/>
  <c r="K292" i="4"/>
  <c r="J292" i="4"/>
  <c r="I292" i="4"/>
  <c r="H292" i="4"/>
  <c r="L291" i="4"/>
  <c r="K291" i="4"/>
  <c r="J291" i="4"/>
  <c r="I291" i="4"/>
  <c r="H291" i="4"/>
  <c r="L290" i="4"/>
  <c r="K290" i="4"/>
  <c r="J290" i="4"/>
  <c r="I290" i="4"/>
  <c r="H290" i="4"/>
  <c r="L289" i="4"/>
  <c r="K289" i="4"/>
  <c r="J289" i="4"/>
  <c r="I289" i="4"/>
  <c r="H289" i="4"/>
  <c r="L288" i="4"/>
  <c r="K288" i="4"/>
  <c r="J288" i="4"/>
  <c r="I288" i="4"/>
  <c r="H288" i="4"/>
  <c r="L287" i="4"/>
  <c r="K287" i="4"/>
  <c r="J287" i="4"/>
  <c r="I287" i="4"/>
  <c r="H287" i="4"/>
  <c r="L286" i="4"/>
  <c r="K286" i="4"/>
  <c r="J286" i="4"/>
  <c r="I286" i="4"/>
  <c r="H286" i="4"/>
  <c r="L285" i="4"/>
  <c r="K285" i="4"/>
  <c r="J285" i="4"/>
  <c r="I285" i="4"/>
  <c r="H285" i="4"/>
  <c r="L284" i="4"/>
  <c r="K284" i="4"/>
  <c r="J284" i="4"/>
  <c r="I284" i="4"/>
  <c r="H284" i="4"/>
  <c r="L283" i="4"/>
  <c r="K283" i="4"/>
  <c r="J283" i="4"/>
  <c r="I283" i="4"/>
  <c r="H283" i="4"/>
  <c r="L282" i="4"/>
  <c r="K282" i="4"/>
  <c r="J282" i="4"/>
  <c r="I282" i="4"/>
  <c r="H282" i="4"/>
  <c r="L281" i="4"/>
  <c r="K281" i="4"/>
  <c r="J281" i="4"/>
  <c r="I281" i="4"/>
  <c r="H281" i="4"/>
  <c r="P281" i="4" s="1"/>
  <c r="L280" i="4"/>
  <c r="K280" i="4"/>
  <c r="J280" i="4"/>
  <c r="I280" i="4"/>
  <c r="H280" i="4"/>
  <c r="L279" i="4"/>
  <c r="K279" i="4"/>
  <c r="J279" i="4"/>
  <c r="I279" i="4"/>
  <c r="H279" i="4"/>
  <c r="L278" i="4"/>
  <c r="K278" i="4"/>
  <c r="J278" i="4"/>
  <c r="I278" i="4"/>
  <c r="H278" i="4"/>
  <c r="L277" i="4"/>
  <c r="K277" i="4"/>
  <c r="J277" i="4"/>
  <c r="I277" i="4"/>
  <c r="H277" i="4"/>
  <c r="L276" i="4"/>
  <c r="K276" i="4"/>
  <c r="J276" i="4"/>
  <c r="I276" i="4"/>
  <c r="H276" i="4"/>
  <c r="L275" i="4"/>
  <c r="K275" i="4"/>
  <c r="J275" i="4"/>
  <c r="I275" i="4"/>
  <c r="H275" i="4"/>
  <c r="L274" i="4"/>
  <c r="K274" i="4"/>
  <c r="J274" i="4"/>
  <c r="I274" i="4"/>
  <c r="H274" i="4"/>
  <c r="L273" i="4"/>
  <c r="K273" i="4"/>
  <c r="J273" i="4"/>
  <c r="I273" i="4"/>
  <c r="H273" i="4"/>
  <c r="L272" i="4"/>
  <c r="K272" i="4"/>
  <c r="J272" i="4"/>
  <c r="I272" i="4"/>
  <c r="H272" i="4"/>
  <c r="L271" i="4"/>
  <c r="K271" i="4"/>
  <c r="J271" i="4"/>
  <c r="I271" i="4"/>
  <c r="H271" i="4"/>
  <c r="L270" i="4"/>
  <c r="K270" i="4"/>
  <c r="J270" i="4"/>
  <c r="I270" i="4"/>
  <c r="H270" i="4"/>
  <c r="L269" i="4"/>
  <c r="K269" i="4"/>
  <c r="J269" i="4"/>
  <c r="I269" i="4"/>
  <c r="H269" i="4"/>
  <c r="L268" i="4"/>
  <c r="K268" i="4"/>
  <c r="J268" i="4"/>
  <c r="I268" i="4"/>
  <c r="H268" i="4"/>
  <c r="L267" i="4"/>
  <c r="K267" i="4"/>
  <c r="J267" i="4"/>
  <c r="I267" i="4"/>
  <c r="H267" i="4"/>
  <c r="L266" i="4"/>
  <c r="K266" i="4"/>
  <c r="J266" i="4"/>
  <c r="I266" i="4"/>
  <c r="H266" i="4"/>
  <c r="L265" i="4"/>
  <c r="K265" i="4"/>
  <c r="J265" i="4"/>
  <c r="I265" i="4"/>
  <c r="H265" i="4"/>
  <c r="L264" i="4"/>
  <c r="K264" i="4"/>
  <c r="J264" i="4"/>
  <c r="I264" i="4"/>
  <c r="H264" i="4"/>
  <c r="L263" i="4"/>
  <c r="K263" i="4"/>
  <c r="J263" i="4"/>
  <c r="I263" i="4"/>
  <c r="H263" i="4"/>
  <c r="L262" i="4"/>
  <c r="K262" i="4"/>
  <c r="J262" i="4"/>
  <c r="I262" i="4"/>
  <c r="H262" i="4"/>
  <c r="L261" i="4"/>
  <c r="K261" i="4"/>
  <c r="J261" i="4"/>
  <c r="I261" i="4"/>
  <c r="H261" i="4"/>
  <c r="L260" i="4"/>
  <c r="K260" i="4"/>
  <c r="J260" i="4"/>
  <c r="I260" i="4"/>
  <c r="H260" i="4"/>
  <c r="L259" i="4"/>
  <c r="K259" i="4"/>
  <c r="J259" i="4"/>
  <c r="I259" i="4"/>
  <c r="H259" i="4"/>
  <c r="L258" i="4"/>
  <c r="K258" i="4"/>
  <c r="J258" i="4"/>
  <c r="I258" i="4"/>
  <c r="H258" i="4"/>
  <c r="L257" i="4"/>
  <c r="K257" i="4"/>
  <c r="J257" i="4"/>
  <c r="I257" i="4"/>
  <c r="H257" i="4"/>
  <c r="P257" i="4" s="1"/>
  <c r="L256" i="4"/>
  <c r="K256" i="4"/>
  <c r="J256" i="4"/>
  <c r="I256" i="4"/>
  <c r="H256" i="4"/>
  <c r="L255" i="4"/>
  <c r="K255" i="4"/>
  <c r="J255" i="4"/>
  <c r="I255" i="4"/>
  <c r="H255" i="4"/>
  <c r="L254" i="4"/>
  <c r="K254" i="4"/>
  <c r="J254" i="4"/>
  <c r="I254" i="4"/>
  <c r="H254" i="4"/>
  <c r="L253" i="4"/>
  <c r="K253" i="4"/>
  <c r="J253" i="4"/>
  <c r="I253" i="4"/>
  <c r="H253" i="4"/>
  <c r="L252" i="4"/>
  <c r="K252" i="4"/>
  <c r="J252" i="4"/>
  <c r="I252" i="4"/>
  <c r="H252" i="4"/>
  <c r="L251" i="4"/>
  <c r="K251" i="4"/>
  <c r="J251" i="4"/>
  <c r="I251" i="4"/>
  <c r="H251" i="4"/>
  <c r="L250" i="4"/>
  <c r="K250" i="4"/>
  <c r="J250" i="4"/>
  <c r="I250" i="4"/>
  <c r="H250" i="4"/>
  <c r="L249" i="4"/>
  <c r="K249" i="4"/>
  <c r="J249" i="4"/>
  <c r="I249" i="4"/>
  <c r="H249" i="4"/>
  <c r="P249" i="4" s="1"/>
  <c r="L248" i="4"/>
  <c r="K248" i="4"/>
  <c r="J248" i="4"/>
  <c r="I248" i="4"/>
  <c r="H248" i="4"/>
  <c r="L247" i="4"/>
  <c r="K247" i="4"/>
  <c r="J247" i="4"/>
  <c r="I247" i="4"/>
  <c r="H247" i="4"/>
  <c r="L246" i="4"/>
  <c r="K246" i="4"/>
  <c r="J246" i="4"/>
  <c r="I246" i="4"/>
  <c r="H246" i="4"/>
  <c r="L245" i="4"/>
  <c r="K245" i="4"/>
  <c r="J245" i="4"/>
  <c r="I245" i="4"/>
  <c r="H245" i="4"/>
  <c r="L244" i="4"/>
  <c r="K244" i="4"/>
  <c r="J244" i="4"/>
  <c r="I244" i="4"/>
  <c r="H244" i="4"/>
  <c r="L243" i="4"/>
  <c r="K243" i="4"/>
  <c r="J243" i="4"/>
  <c r="I243" i="4"/>
  <c r="H243" i="4"/>
  <c r="L242" i="4"/>
  <c r="K242" i="4"/>
  <c r="J242" i="4"/>
  <c r="I242" i="4"/>
  <c r="H242" i="4"/>
  <c r="L241" i="4"/>
  <c r="K241" i="4"/>
  <c r="J241" i="4"/>
  <c r="I241" i="4"/>
  <c r="H241" i="4"/>
  <c r="P241" i="4" s="1"/>
  <c r="L240" i="4"/>
  <c r="K240" i="4"/>
  <c r="J240" i="4"/>
  <c r="I240" i="4"/>
  <c r="H240" i="4"/>
  <c r="L239" i="4"/>
  <c r="K239" i="4"/>
  <c r="J239" i="4"/>
  <c r="I239" i="4"/>
  <c r="H239" i="4"/>
  <c r="L238" i="4"/>
  <c r="K238" i="4"/>
  <c r="J238" i="4"/>
  <c r="I238" i="4"/>
  <c r="H238" i="4"/>
  <c r="L237" i="4"/>
  <c r="K237" i="4"/>
  <c r="J237" i="4"/>
  <c r="I237" i="4"/>
  <c r="H237" i="4"/>
  <c r="L236" i="4"/>
  <c r="K236" i="4"/>
  <c r="J236" i="4"/>
  <c r="I236" i="4"/>
  <c r="H236" i="4"/>
  <c r="L235" i="4"/>
  <c r="K235" i="4"/>
  <c r="J235" i="4"/>
  <c r="I235" i="4"/>
  <c r="H235" i="4"/>
  <c r="L234" i="4"/>
  <c r="K234" i="4"/>
  <c r="J234" i="4"/>
  <c r="I234" i="4"/>
  <c r="H234" i="4"/>
  <c r="L233" i="4"/>
  <c r="K233" i="4"/>
  <c r="J233" i="4"/>
  <c r="I233" i="4"/>
  <c r="H233" i="4"/>
  <c r="L232" i="4"/>
  <c r="K232" i="4"/>
  <c r="J232" i="4"/>
  <c r="I232" i="4"/>
  <c r="H232" i="4"/>
  <c r="L231" i="4"/>
  <c r="K231" i="4"/>
  <c r="J231" i="4"/>
  <c r="I231" i="4"/>
  <c r="H231" i="4"/>
  <c r="L230" i="4"/>
  <c r="K230" i="4"/>
  <c r="J230" i="4"/>
  <c r="I230" i="4"/>
  <c r="H230" i="4"/>
  <c r="L229" i="4"/>
  <c r="K229" i="4"/>
  <c r="J229" i="4"/>
  <c r="I229" i="4"/>
  <c r="H229" i="4"/>
  <c r="L228" i="4"/>
  <c r="K228" i="4"/>
  <c r="J228" i="4"/>
  <c r="I228" i="4"/>
  <c r="H228" i="4"/>
  <c r="L227" i="4"/>
  <c r="K227" i="4"/>
  <c r="J227" i="4"/>
  <c r="I227" i="4"/>
  <c r="H227" i="4"/>
  <c r="L226" i="4"/>
  <c r="K226" i="4"/>
  <c r="J226" i="4"/>
  <c r="I226" i="4"/>
  <c r="H226" i="4"/>
  <c r="L225" i="4"/>
  <c r="K225" i="4"/>
  <c r="J225" i="4"/>
  <c r="I225" i="4"/>
  <c r="H225" i="4"/>
  <c r="L224" i="4"/>
  <c r="K224" i="4"/>
  <c r="J224" i="4"/>
  <c r="I224" i="4"/>
  <c r="H224" i="4"/>
  <c r="L223" i="4"/>
  <c r="K223" i="4"/>
  <c r="J223" i="4"/>
  <c r="I223" i="4"/>
  <c r="H223" i="4"/>
  <c r="L222" i="4"/>
  <c r="K222" i="4"/>
  <c r="J222" i="4"/>
  <c r="I222" i="4"/>
  <c r="H222" i="4"/>
  <c r="L221" i="4"/>
  <c r="K221" i="4"/>
  <c r="J221" i="4"/>
  <c r="I221" i="4"/>
  <c r="H221" i="4"/>
  <c r="L220" i="4"/>
  <c r="K220" i="4"/>
  <c r="J220" i="4"/>
  <c r="I220" i="4"/>
  <c r="H220" i="4"/>
  <c r="L219" i="4"/>
  <c r="K219" i="4"/>
  <c r="J219" i="4"/>
  <c r="I219" i="4"/>
  <c r="H219" i="4"/>
  <c r="L218" i="4"/>
  <c r="K218" i="4"/>
  <c r="J218" i="4"/>
  <c r="I218" i="4"/>
  <c r="H218" i="4"/>
  <c r="L217" i="4"/>
  <c r="K217" i="4"/>
  <c r="J217" i="4"/>
  <c r="I217" i="4"/>
  <c r="H217" i="4"/>
  <c r="P217" i="4" s="1"/>
  <c r="L216" i="4"/>
  <c r="K216" i="4"/>
  <c r="J216" i="4"/>
  <c r="I216" i="4"/>
  <c r="H216" i="4"/>
  <c r="L215" i="4"/>
  <c r="K215" i="4"/>
  <c r="J215" i="4"/>
  <c r="I215" i="4"/>
  <c r="H215" i="4"/>
  <c r="L214" i="4"/>
  <c r="K214" i="4"/>
  <c r="J214" i="4"/>
  <c r="I214" i="4"/>
  <c r="H214" i="4"/>
  <c r="L213" i="4"/>
  <c r="K213" i="4"/>
  <c r="J213" i="4"/>
  <c r="I213" i="4"/>
  <c r="H213" i="4"/>
  <c r="L212" i="4"/>
  <c r="K212" i="4"/>
  <c r="J212" i="4"/>
  <c r="I212" i="4"/>
  <c r="H212" i="4"/>
  <c r="L211" i="4"/>
  <c r="K211" i="4"/>
  <c r="J211" i="4"/>
  <c r="I211" i="4"/>
  <c r="H211" i="4"/>
  <c r="L210" i="4"/>
  <c r="K210" i="4"/>
  <c r="J210" i="4"/>
  <c r="I210" i="4"/>
  <c r="H210" i="4"/>
  <c r="L209" i="4"/>
  <c r="K209" i="4"/>
  <c r="J209" i="4"/>
  <c r="I209" i="4"/>
  <c r="H209" i="4"/>
  <c r="L208" i="4"/>
  <c r="K208" i="4"/>
  <c r="J208" i="4"/>
  <c r="I208" i="4"/>
  <c r="H208" i="4"/>
  <c r="L207" i="4"/>
  <c r="K207" i="4"/>
  <c r="J207" i="4"/>
  <c r="I207" i="4"/>
  <c r="H207" i="4"/>
  <c r="L206" i="4"/>
  <c r="K206" i="4"/>
  <c r="J206" i="4"/>
  <c r="I206" i="4"/>
  <c r="H206" i="4"/>
  <c r="L205" i="4"/>
  <c r="K205" i="4"/>
  <c r="J205" i="4"/>
  <c r="I205" i="4"/>
  <c r="H205" i="4"/>
  <c r="L204" i="4"/>
  <c r="K204" i="4"/>
  <c r="J204" i="4"/>
  <c r="I204" i="4"/>
  <c r="H204" i="4"/>
  <c r="L203" i="4"/>
  <c r="K203" i="4"/>
  <c r="J203" i="4"/>
  <c r="I203" i="4"/>
  <c r="H203" i="4"/>
  <c r="L202" i="4"/>
  <c r="K202" i="4"/>
  <c r="J202" i="4"/>
  <c r="I202" i="4"/>
  <c r="H202" i="4"/>
  <c r="L201" i="4"/>
  <c r="K201" i="4"/>
  <c r="J201" i="4"/>
  <c r="I201" i="4"/>
  <c r="H201" i="4"/>
  <c r="L200" i="4"/>
  <c r="K200" i="4"/>
  <c r="J200" i="4"/>
  <c r="I200" i="4"/>
  <c r="H200" i="4"/>
  <c r="L199" i="4"/>
  <c r="K199" i="4"/>
  <c r="J199" i="4"/>
  <c r="I199" i="4"/>
  <c r="H199" i="4"/>
  <c r="L198" i="4"/>
  <c r="K198" i="4"/>
  <c r="J198" i="4"/>
  <c r="I198" i="4"/>
  <c r="H198" i="4"/>
  <c r="L197" i="4"/>
  <c r="K197" i="4"/>
  <c r="J197" i="4"/>
  <c r="I197" i="4"/>
  <c r="H197" i="4"/>
  <c r="L196" i="4"/>
  <c r="K196" i="4"/>
  <c r="J196" i="4"/>
  <c r="I196" i="4"/>
  <c r="H196" i="4"/>
  <c r="L195" i="4"/>
  <c r="K195" i="4"/>
  <c r="J195" i="4"/>
  <c r="I195" i="4"/>
  <c r="H195" i="4"/>
  <c r="L194" i="4"/>
  <c r="K194" i="4"/>
  <c r="J194" i="4"/>
  <c r="I194" i="4"/>
  <c r="H194" i="4"/>
  <c r="L193" i="4"/>
  <c r="K193" i="4"/>
  <c r="J193" i="4"/>
  <c r="I193" i="4"/>
  <c r="H193" i="4"/>
  <c r="P193" i="4" s="1"/>
  <c r="L192" i="4"/>
  <c r="K192" i="4"/>
  <c r="J192" i="4"/>
  <c r="I192" i="4"/>
  <c r="H192" i="4"/>
  <c r="L191" i="4"/>
  <c r="K191" i="4"/>
  <c r="J191" i="4"/>
  <c r="I191" i="4"/>
  <c r="H191" i="4"/>
  <c r="L190" i="4"/>
  <c r="K190" i="4"/>
  <c r="J190" i="4"/>
  <c r="I190" i="4"/>
  <c r="H190" i="4"/>
  <c r="L189" i="4"/>
  <c r="K189" i="4"/>
  <c r="J189" i="4"/>
  <c r="I189" i="4"/>
  <c r="H189" i="4"/>
  <c r="L188" i="4"/>
  <c r="K188" i="4"/>
  <c r="J188" i="4"/>
  <c r="I188" i="4"/>
  <c r="H188" i="4"/>
  <c r="L187" i="4"/>
  <c r="K187" i="4"/>
  <c r="J187" i="4"/>
  <c r="I187" i="4"/>
  <c r="H187" i="4"/>
  <c r="L186" i="4"/>
  <c r="K186" i="4"/>
  <c r="J186" i="4"/>
  <c r="I186" i="4"/>
  <c r="H186" i="4"/>
  <c r="L185" i="4"/>
  <c r="K185" i="4"/>
  <c r="J185" i="4"/>
  <c r="I185" i="4"/>
  <c r="H185" i="4"/>
  <c r="P185" i="4" s="1"/>
  <c r="L184" i="4"/>
  <c r="K184" i="4"/>
  <c r="J184" i="4"/>
  <c r="I184" i="4"/>
  <c r="H184" i="4"/>
  <c r="L183" i="4"/>
  <c r="K183" i="4"/>
  <c r="J183" i="4"/>
  <c r="I183" i="4"/>
  <c r="H183" i="4"/>
  <c r="L182" i="4"/>
  <c r="K182" i="4"/>
  <c r="J182" i="4"/>
  <c r="I182" i="4"/>
  <c r="H182" i="4"/>
  <c r="L181" i="4"/>
  <c r="K181" i="4"/>
  <c r="J181" i="4"/>
  <c r="I181" i="4"/>
  <c r="H181" i="4"/>
  <c r="L180" i="4"/>
  <c r="K180" i="4"/>
  <c r="J180" i="4"/>
  <c r="I180" i="4"/>
  <c r="H180" i="4"/>
  <c r="L179" i="4"/>
  <c r="K179" i="4"/>
  <c r="J179" i="4"/>
  <c r="I179" i="4"/>
  <c r="H179" i="4"/>
  <c r="L178" i="4"/>
  <c r="K178" i="4"/>
  <c r="J178" i="4"/>
  <c r="I178" i="4"/>
  <c r="H178" i="4"/>
  <c r="L177" i="4"/>
  <c r="K177" i="4"/>
  <c r="J177" i="4"/>
  <c r="I177" i="4"/>
  <c r="H177" i="4"/>
  <c r="P177" i="4" s="1"/>
  <c r="L176" i="4"/>
  <c r="K176" i="4"/>
  <c r="J176" i="4"/>
  <c r="I176" i="4"/>
  <c r="H176" i="4"/>
  <c r="L175" i="4"/>
  <c r="K175" i="4"/>
  <c r="J175" i="4"/>
  <c r="I175" i="4"/>
  <c r="H175" i="4"/>
  <c r="L174" i="4"/>
  <c r="K174" i="4"/>
  <c r="J174" i="4"/>
  <c r="I174" i="4"/>
  <c r="H174" i="4"/>
  <c r="L173" i="4"/>
  <c r="K173" i="4"/>
  <c r="J173" i="4"/>
  <c r="I173" i="4"/>
  <c r="H173" i="4"/>
  <c r="L172" i="4"/>
  <c r="K172" i="4"/>
  <c r="J172" i="4"/>
  <c r="I172" i="4"/>
  <c r="H172" i="4"/>
  <c r="L171" i="4"/>
  <c r="K171" i="4"/>
  <c r="J171" i="4"/>
  <c r="I171" i="4"/>
  <c r="H171" i="4"/>
  <c r="L170" i="4"/>
  <c r="K170" i="4"/>
  <c r="J170" i="4"/>
  <c r="I170" i="4"/>
  <c r="H170" i="4"/>
  <c r="L169" i="4"/>
  <c r="K169" i="4"/>
  <c r="J169" i="4"/>
  <c r="I169" i="4"/>
  <c r="H169" i="4"/>
  <c r="L168" i="4"/>
  <c r="K168" i="4"/>
  <c r="J168" i="4"/>
  <c r="I168" i="4"/>
  <c r="H168" i="4"/>
  <c r="L167" i="4"/>
  <c r="K167" i="4"/>
  <c r="J167" i="4"/>
  <c r="I167" i="4"/>
  <c r="H167" i="4"/>
  <c r="L166" i="4"/>
  <c r="K166" i="4"/>
  <c r="J166" i="4"/>
  <c r="I166" i="4"/>
  <c r="H166" i="4"/>
  <c r="L165" i="4"/>
  <c r="K165" i="4"/>
  <c r="J165" i="4"/>
  <c r="I165" i="4"/>
  <c r="H165" i="4"/>
  <c r="L164" i="4"/>
  <c r="K164" i="4"/>
  <c r="J164" i="4"/>
  <c r="I164" i="4"/>
  <c r="H164" i="4"/>
  <c r="L163" i="4"/>
  <c r="K163" i="4"/>
  <c r="J163" i="4"/>
  <c r="I163" i="4"/>
  <c r="H163" i="4"/>
  <c r="L162" i="4"/>
  <c r="K162" i="4"/>
  <c r="J162" i="4"/>
  <c r="I162" i="4"/>
  <c r="H162" i="4"/>
  <c r="L161" i="4"/>
  <c r="K161" i="4"/>
  <c r="J161" i="4"/>
  <c r="I161" i="4"/>
  <c r="H161" i="4"/>
  <c r="L160" i="4"/>
  <c r="K160" i="4"/>
  <c r="J160" i="4"/>
  <c r="I160" i="4"/>
  <c r="H160" i="4"/>
  <c r="L159" i="4"/>
  <c r="K159" i="4"/>
  <c r="J159" i="4"/>
  <c r="I159" i="4"/>
  <c r="H159" i="4"/>
  <c r="L158" i="4"/>
  <c r="K158" i="4"/>
  <c r="J158" i="4"/>
  <c r="I158" i="4"/>
  <c r="H158" i="4"/>
  <c r="L157" i="4"/>
  <c r="K157" i="4"/>
  <c r="J157" i="4"/>
  <c r="I157" i="4"/>
  <c r="H157" i="4"/>
  <c r="L156" i="4"/>
  <c r="K156" i="4"/>
  <c r="J156" i="4"/>
  <c r="I156" i="4"/>
  <c r="H156" i="4"/>
  <c r="L155" i="4"/>
  <c r="K155" i="4"/>
  <c r="J155" i="4"/>
  <c r="I155" i="4"/>
  <c r="H155" i="4"/>
  <c r="L154" i="4"/>
  <c r="K154" i="4"/>
  <c r="J154" i="4"/>
  <c r="I154" i="4"/>
  <c r="H154" i="4"/>
  <c r="L153" i="4"/>
  <c r="K153" i="4"/>
  <c r="J153" i="4"/>
  <c r="I153" i="4"/>
  <c r="H153" i="4"/>
  <c r="P153" i="4" s="1"/>
  <c r="L152" i="4"/>
  <c r="K152" i="4"/>
  <c r="J152" i="4"/>
  <c r="I152" i="4"/>
  <c r="H152" i="4"/>
  <c r="L151" i="4"/>
  <c r="K151" i="4"/>
  <c r="J151" i="4"/>
  <c r="I151" i="4"/>
  <c r="H151" i="4"/>
  <c r="L150" i="4"/>
  <c r="K150" i="4"/>
  <c r="J150" i="4"/>
  <c r="I150" i="4"/>
  <c r="H150" i="4"/>
  <c r="L149" i="4"/>
  <c r="K149" i="4"/>
  <c r="J149" i="4"/>
  <c r="I149" i="4"/>
  <c r="H149" i="4"/>
  <c r="L148" i="4"/>
  <c r="K148" i="4"/>
  <c r="J148" i="4"/>
  <c r="I148" i="4"/>
  <c r="H148" i="4"/>
  <c r="L147" i="4"/>
  <c r="K147" i="4"/>
  <c r="J147" i="4"/>
  <c r="I147" i="4"/>
  <c r="H147" i="4"/>
  <c r="L146" i="4"/>
  <c r="K146" i="4"/>
  <c r="J146" i="4"/>
  <c r="I146" i="4"/>
  <c r="H146" i="4"/>
  <c r="L145" i="4"/>
  <c r="K145" i="4"/>
  <c r="J145" i="4"/>
  <c r="I145" i="4"/>
  <c r="H145" i="4"/>
  <c r="L144" i="4"/>
  <c r="K144" i="4"/>
  <c r="J144" i="4"/>
  <c r="I144" i="4"/>
  <c r="H144" i="4"/>
  <c r="L143" i="4"/>
  <c r="K143" i="4"/>
  <c r="J143" i="4"/>
  <c r="I143" i="4"/>
  <c r="H143" i="4"/>
  <c r="L142" i="4"/>
  <c r="K142" i="4"/>
  <c r="J142" i="4"/>
  <c r="I142" i="4"/>
  <c r="H142" i="4"/>
  <c r="L141" i="4"/>
  <c r="K141" i="4"/>
  <c r="J141" i="4"/>
  <c r="I141" i="4"/>
  <c r="H141" i="4"/>
  <c r="L140" i="4"/>
  <c r="K140" i="4"/>
  <c r="J140" i="4"/>
  <c r="I140" i="4"/>
  <c r="H140" i="4"/>
  <c r="L139" i="4"/>
  <c r="K139" i="4"/>
  <c r="J139" i="4"/>
  <c r="I139" i="4"/>
  <c r="H139" i="4"/>
  <c r="L138" i="4"/>
  <c r="K138" i="4"/>
  <c r="J138" i="4"/>
  <c r="I138" i="4"/>
  <c r="H138" i="4"/>
  <c r="L137" i="4"/>
  <c r="K137" i="4"/>
  <c r="J137" i="4"/>
  <c r="I137" i="4"/>
  <c r="H137" i="4"/>
  <c r="L136" i="4"/>
  <c r="K136" i="4"/>
  <c r="J136" i="4"/>
  <c r="I136" i="4"/>
  <c r="H136" i="4"/>
  <c r="L135" i="4"/>
  <c r="K135" i="4"/>
  <c r="J135" i="4"/>
  <c r="I135" i="4"/>
  <c r="H135" i="4"/>
  <c r="L134" i="4"/>
  <c r="K134" i="4"/>
  <c r="J134" i="4"/>
  <c r="I134" i="4"/>
  <c r="H134" i="4"/>
  <c r="L133" i="4"/>
  <c r="K133" i="4"/>
  <c r="J133" i="4"/>
  <c r="I133" i="4"/>
  <c r="H133" i="4"/>
  <c r="L132" i="4"/>
  <c r="K132" i="4"/>
  <c r="J132" i="4"/>
  <c r="I132" i="4"/>
  <c r="H132" i="4"/>
  <c r="L131" i="4"/>
  <c r="K131" i="4"/>
  <c r="J131" i="4"/>
  <c r="I131" i="4"/>
  <c r="H131" i="4"/>
  <c r="L130" i="4"/>
  <c r="K130" i="4"/>
  <c r="J130" i="4"/>
  <c r="I130" i="4"/>
  <c r="H130" i="4"/>
  <c r="L129" i="4"/>
  <c r="K129" i="4"/>
  <c r="J129" i="4"/>
  <c r="I129" i="4"/>
  <c r="H129" i="4"/>
  <c r="P129" i="4" s="1"/>
  <c r="L128" i="4"/>
  <c r="K128" i="4"/>
  <c r="J128" i="4"/>
  <c r="I128" i="4"/>
  <c r="H128" i="4"/>
  <c r="L127" i="4"/>
  <c r="K127" i="4"/>
  <c r="J127" i="4"/>
  <c r="I127" i="4"/>
  <c r="H127" i="4"/>
  <c r="L126" i="4"/>
  <c r="K126" i="4"/>
  <c r="J126" i="4"/>
  <c r="I126" i="4"/>
  <c r="H126" i="4"/>
  <c r="L125" i="4"/>
  <c r="K125" i="4"/>
  <c r="J125" i="4"/>
  <c r="I125" i="4"/>
  <c r="H125" i="4"/>
  <c r="L124" i="4"/>
  <c r="K124" i="4"/>
  <c r="J124" i="4"/>
  <c r="I124" i="4"/>
  <c r="H124" i="4"/>
  <c r="L123" i="4"/>
  <c r="K123" i="4"/>
  <c r="J123" i="4"/>
  <c r="I123" i="4"/>
  <c r="H123" i="4"/>
  <c r="L122" i="4"/>
  <c r="K122" i="4"/>
  <c r="J122" i="4"/>
  <c r="I122" i="4"/>
  <c r="H122" i="4"/>
  <c r="L121" i="4"/>
  <c r="K121" i="4"/>
  <c r="J121" i="4"/>
  <c r="I121" i="4"/>
  <c r="H121" i="4"/>
  <c r="P121" i="4" s="1"/>
  <c r="L120" i="4"/>
  <c r="K120" i="4"/>
  <c r="J120" i="4"/>
  <c r="I120" i="4"/>
  <c r="H120" i="4"/>
  <c r="L119" i="4"/>
  <c r="K119" i="4"/>
  <c r="J119" i="4"/>
  <c r="I119" i="4"/>
  <c r="H119" i="4"/>
  <c r="L118" i="4"/>
  <c r="K118" i="4"/>
  <c r="J118" i="4"/>
  <c r="I118" i="4"/>
  <c r="H118" i="4"/>
  <c r="L117" i="4"/>
  <c r="K117" i="4"/>
  <c r="J117" i="4"/>
  <c r="I117" i="4"/>
  <c r="H117" i="4"/>
  <c r="L116" i="4"/>
  <c r="K116" i="4"/>
  <c r="J116" i="4"/>
  <c r="I116" i="4"/>
  <c r="H116" i="4"/>
  <c r="L115" i="4"/>
  <c r="K115" i="4"/>
  <c r="J115" i="4"/>
  <c r="I115" i="4"/>
  <c r="H115" i="4"/>
  <c r="L114" i="4"/>
  <c r="K114" i="4"/>
  <c r="J114" i="4"/>
  <c r="I114" i="4"/>
  <c r="H114" i="4"/>
  <c r="L113" i="4"/>
  <c r="K113" i="4"/>
  <c r="J113" i="4"/>
  <c r="I113" i="4"/>
  <c r="H113" i="4"/>
  <c r="P113" i="4" s="1"/>
  <c r="L112" i="4"/>
  <c r="K112" i="4"/>
  <c r="J112" i="4"/>
  <c r="I112" i="4"/>
  <c r="H112" i="4"/>
  <c r="L111" i="4"/>
  <c r="K111" i="4"/>
  <c r="J111" i="4"/>
  <c r="I111" i="4"/>
  <c r="H111" i="4"/>
  <c r="L110" i="4"/>
  <c r="K110" i="4"/>
  <c r="J110" i="4"/>
  <c r="I110" i="4"/>
  <c r="H110" i="4"/>
  <c r="L109" i="4"/>
  <c r="K109" i="4"/>
  <c r="J109" i="4"/>
  <c r="I109" i="4"/>
  <c r="H109" i="4"/>
  <c r="L108" i="4"/>
  <c r="K108" i="4"/>
  <c r="J108" i="4"/>
  <c r="I108" i="4"/>
  <c r="H108" i="4"/>
  <c r="L107" i="4"/>
  <c r="K107" i="4"/>
  <c r="J107" i="4"/>
  <c r="I107" i="4"/>
  <c r="H107" i="4"/>
  <c r="L106" i="4"/>
  <c r="K106" i="4"/>
  <c r="J106" i="4"/>
  <c r="I106" i="4"/>
  <c r="H106" i="4"/>
  <c r="L105" i="4"/>
  <c r="K105" i="4"/>
  <c r="J105" i="4"/>
  <c r="I105" i="4"/>
  <c r="H105" i="4"/>
  <c r="L104" i="4"/>
  <c r="K104" i="4"/>
  <c r="J104" i="4"/>
  <c r="I104" i="4"/>
  <c r="H104" i="4"/>
  <c r="L103" i="4"/>
  <c r="K103" i="4"/>
  <c r="J103" i="4"/>
  <c r="I103" i="4"/>
  <c r="H103" i="4"/>
  <c r="L102" i="4"/>
  <c r="K102" i="4"/>
  <c r="J102" i="4"/>
  <c r="I102" i="4"/>
  <c r="H102" i="4"/>
  <c r="L101" i="4"/>
  <c r="K101" i="4"/>
  <c r="J101" i="4"/>
  <c r="I101" i="4"/>
  <c r="H101" i="4"/>
  <c r="L100" i="4"/>
  <c r="K100" i="4"/>
  <c r="J100" i="4"/>
  <c r="I100" i="4"/>
  <c r="H100" i="4"/>
  <c r="L99" i="4"/>
  <c r="K99" i="4"/>
  <c r="J99" i="4"/>
  <c r="I99" i="4"/>
  <c r="H99" i="4"/>
  <c r="L98" i="4"/>
  <c r="K98" i="4"/>
  <c r="J98" i="4"/>
  <c r="I98" i="4"/>
  <c r="H98" i="4"/>
  <c r="L97" i="4"/>
  <c r="K97" i="4"/>
  <c r="J97" i="4"/>
  <c r="I97" i="4"/>
  <c r="H97" i="4"/>
  <c r="L96" i="4"/>
  <c r="K96" i="4"/>
  <c r="J96" i="4"/>
  <c r="I96" i="4"/>
  <c r="H96" i="4"/>
  <c r="L95" i="4"/>
  <c r="K95" i="4"/>
  <c r="J95" i="4"/>
  <c r="I95" i="4"/>
  <c r="H95" i="4"/>
  <c r="L94" i="4"/>
  <c r="K94" i="4"/>
  <c r="J94" i="4"/>
  <c r="I94" i="4"/>
  <c r="H94" i="4"/>
  <c r="L93" i="4"/>
  <c r="K93" i="4"/>
  <c r="J93" i="4"/>
  <c r="I93" i="4"/>
  <c r="H93" i="4"/>
  <c r="L92" i="4"/>
  <c r="K92" i="4"/>
  <c r="J92" i="4"/>
  <c r="I92" i="4"/>
  <c r="H92" i="4"/>
  <c r="L91" i="4"/>
  <c r="K91" i="4"/>
  <c r="J91" i="4"/>
  <c r="I91" i="4"/>
  <c r="H91" i="4"/>
  <c r="L90" i="4"/>
  <c r="K90" i="4"/>
  <c r="J90" i="4"/>
  <c r="I90" i="4"/>
  <c r="H90" i="4"/>
  <c r="L89" i="4"/>
  <c r="K89" i="4"/>
  <c r="J89" i="4"/>
  <c r="I89" i="4"/>
  <c r="H89" i="4"/>
  <c r="P89" i="4" s="1"/>
  <c r="L88" i="4"/>
  <c r="K88" i="4"/>
  <c r="J88" i="4"/>
  <c r="I88" i="4"/>
  <c r="H88" i="4"/>
  <c r="L87" i="4"/>
  <c r="K87" i="4"/>
  <c r="J87" i="4"/>
  <c r="I87" i="4"/>
  <c r="H87" i="4"/>
  <c r="L86" i="4"/>
  <c r="K86" i="4"/>
  <c r="J86" i="4"/>
  <c r="I86" i="4"/>
  <c r="H86" i="4"/>
  <c r="L85" i="4"/>
  <c r="K85" i="4"/>
  <c r="J85" i="4"/>
  <c r="I85" i="4"/>
  <c r="H85" i="4"/>
  <c r="L84" i="4"/>
  <c r="K84" i="4"/>
  <c r="J84" i="4"/>
  <c r="I84" i="4"/>
  <c r="H84" i="4"/>
  <c r="L83" i="4"/>
  <c r="K83" i="4"/>
  <c r="J83" i="4"/>
  <c r="I83" i="4"/>
  <c r="H83" i="4"/>
  <c r="L82" i="4"/>
  <c r="K82" i="4"/>
  <c r="J82" i="4"/>
  <c r="I82" i="4"/>
  <c r="H82" i="4"/>
  <c r="L81" i="4"/>
  <c r="K81" i="4"/>
  <c r="J81" i="4"/>
  <c r="I81" i="4"/>
  <c r="H81" i="4"/>
  <c r="L80" i="4"/>
  <c r="K80" i="4"/>
  <c r="J80" i="4"/>
  <c r="I80" i="4"/>
  <c r="H80" i="4"/>
  <c r="L79" i="4"/>
  <c r="K79" i="4"/>
  <c r="J79" i="4"/>
  <c r="I79" i="4"/>
  <c r="H79" i="4"/>
  <c r="L78" i="4"/>
  <c r="K78" i="4"/>
  <c r="J78" i="4"/>
  <c r="I78" i="4"/>
  <c r="H78" i="4"/>
  <c r="L77" i="4"/>
  <c r="K77" i="4"/>
  <c r="J77" i="4"/>
  <c r="I77" i="4"/>
  <c r="H77" i="4"/>
  <c r="L76" i="4"/>
  <c r="K76" i="4"/>
  <c r="J76" i="4"/>
  <c r="I76" i="4"/>
  <c r="H76" i="4"/>
  <c r="L75" i="4"/>
  <c r="K75" i="4"/>
  <c r="J75" i="4"/>
  <c r="I75" i="4"/>
  <c r="H75" i="4"/>
  <c r="L74" i="4"/>
  <c r="K74" i="4"/>
  <c r="J74" i="4"/>
  <c r="I74" i="4"/>
  <c r="H74" i="4"/>
  <c r="L73" i="4"/>
  <c r="K73" i="4"/>
  <c r="J73" i="4"/>
  <c r="I73" i="4"/>
  <c r="H73" i="4"/>
  <c r="L72" i="4"/>
  <c r="K72" i="4"/>
  <c r="J72" i="4"/>
  <c r="I72" i="4"/>
  <c r="H72" i="4"/>
  <c r="L71" i="4"/>
  <c r="K71" i="4"/>
  <c r="J71" i="4"/>
  <c r="I71" i="4"/>
  <c r="H71" i="4"/>
  <c r="L70" i="4"/>
  <c r="K70" i="4"/>
  <c r="J70" i="4"/>
  <c r="I70" i="4"/>
  <c r="H70" i="4"/>
  <c r="L69" i="4"/>
  <c r="K69" i="4"/>
  <c r="J69" i="4"/>
  <c r="I69" i="4"/>
  <c r="H69" i="4"/>
  <c r="L68" i="4"/>
  <c r="K68" i="4"/>
  <c r="J68" i="4"/>
  <c r="I68" i="4"/>
  <c r="H68" i="4"/>
  <c r="L67" i="4"/>
  <c r="K67" i="4"/>
  <c r="J67" i="4"/>
  <c r="I67" i="4"/>
  <c r="H67" i="4"/>
  <c r="L66" i="4"/>
  <c r="K66" i="4"/>
  <c r="J66" i="4"/>
  <c r="I66" i="4"/>
  <c r="H66" i="4"/>
  <c r="L65" i="4"/>
  <c r="K65" i="4"/>
  <c r="J65" i="4"/>
  <c r="I65" i="4"/>
  <c r="H65" i="4"/>
  <c r="P65" i="4" s="1"/>
  <c r="L64" i="4"/>
  <c r="K64" i="4"/>
  <c r="J64" i="4"/>
  <c r="I64" i="4"/>
  <c r="H64" i="4"/>
  <c r="L63" i="4"/>
  <c r="K63" i="4"/>
  <c r="J63" i="4"/>
  <c r="I63" i="4"/>
  <c r="H63" i="4"/>
  <c r="L62" i="4"/>
  <c r="K62" i="4"/>
  <c r="J62" i="4"/>
  <c r="I62" i="4"/>
  <c r="H62" i="4"/>
  <c r="L61" i="4"/>
  <c r="K61" i="4"/>
  <c r="J61" i="4"/>
  <c r="I61" i="4"/>
  <c r="H61" i="4"/>
  <c r="L60" i="4"/>
  <c r="K60" i="4"/>
  <c r="J60" i="4"/>
  <c r="I60" i="4"/>
  <c r="H60" i="4"/>
  <c r="L59" i="4"/>
  <c r="K59" i="4"/>
  <c r="J59" i="4"/>
  <c r="I59" i="4"/>
  <c r="H59" i="4"/>
  <c r="L58" i="4"/>
  <c r="K58" i="4"/>
  <c r="J58" i="4"/>
  <c r="I58" i="4"/>
  <c r="H58" i="4"/>
  <c r="L57" i="4"/>
  <c r="K57" i="4"/>
  <c r="J57" i="4"/>
  <c r="I57" i="4"/>
  <c r="H57" i="4"/>
  <c r="P57" i="4" s="1"/>
  <c r="L56" i="4"/>
  <c r="K56" i="4"/>
  <c r="J56" i="4"/>
  <c r="I56" i="4"/>
  <c r="H56" i="4"/>
  <c r="L55" i="4"/>
  <c r="K55" i="4"/>
  <c r="J55" i="4"/>
  <c r="I55" i="4"/>
  <c r="H55" i="4"/>
  <c r="L54" i="4"/>
  <c r="K54" i="4"/>
  <c r="J54" i="4"/>
  <c r="I54" i="4"/>
  <c r="H54" i="4"/>
  <c r="L53" i="4"/>
  <c r="K53" i="4"/>
  <c r="J53" i="4"/>
  <c r="I53" i="4"/>
  <c r="H53" i="4"/>
  <c r="L52" i="4"/>
  <c r="K52" i="4"/>
  <c r="J52" i="4"/>
  <c r="I52" i="4"/>
  <c r="H52" i="4"/>
  <c r="L51" i="4"/>
  <c r="K51" i="4"/>
  <c r="J51" i="4"/>
  <c r="I51" i="4"/>
  <c r="H51" i="4"/>
  <c r="L50" i="4"/>
  <c r="K50" i="4"/>
  <c r="J50" i="4"/>
  <c r="I50" i="4"/>
  <c r="H50" i="4"/>
  <c r="L49" i="4"/>
  <c r="K49" i="4"/>
  <c r="J49" i="4"/>
  <c r="I49" i="4"/>
  <c r="H49" i="4"/>
  <c r="P49" i="4" s="1"/>
  <c r="L48" i="4"/>
  <c r="K48" i="4"/>
  <c r="J48" i="4"/>
  <c r="I48" i="4"/>
  <c r="H48" i="4"/>
  <c r="L47" i="4"/>
  <c r="K47" i="4"/>
  <c r="J47" i="4"/>
  <c r="I47" i="4"/>
  <c r="H47" i="4"/>
  <c r="L46" i="4"/>
  <c r="K46" i="4"/>
  <c r="J46" i="4"/>
  <c r="I46" i="4"/>
  <c r="H46" i="4"/>
  <c r="L45" i="4"/>
  <c r="K45" i="4"/>
  <c r="J45" i="4"/>
  <c r="I45" i="4"/>
  <c r="H45" i="4"/>
  <c r="L44" i="4"/>
  <c r="K44" i="4"/>
  <c r="J44" i="4"/>
  <c r="I44" i="4"/>
  <c r="H44" i="4"/>
  <c r="L43" i="4"/>
  <c r="K43" i="4"/>
  <c r="J43" i="4"/>
  <c r="I43" i="4"/>
  <c r="H43" i="4"/>
  <c r="L42" i="4"/>
  <c r="K42" i="4"/>
  <c r="J42" i="4"/>
  <c r="I42" i="4"/>
  <c r="H42" i="4"/>
  <c r="L41" i="4"/>
  <c r="K41" i="4"/>
  <c r="J41" i="4"/>
  <c r="I41" i="4"/>
  <c r="H41" i="4"/>
  <c r="L40" i="4"/>
  <c r="K40" i="4"/>
  <c r="J40" i="4"/>
  <c r="I40" i="4"/>
  <c r="H40" i="4"/>
  <c r="L39" i="4"/>
  <c r="K39" i="4"/>
  <c r="J39" i="4"/>
  <c r="I39" i="4"/>
  <c r="H39" i="4"/>
  <c r="L38" i="4"/>
  <c r="K38" i="4"/>
  <c r="J38" i="4"/>
  <c r="I38" i="4"/>
  <c r="H38" i="4"/>
  <c r="L37" i="4"/>
  <c r="K37" i="4"/>
  <c r="J37" i="4"/>
  <c r="I37" i="4"/>
  <c r="H37" i="4"/>
  <c r="L36" i="4"/>
  <c r="K36" i="4"/>
  <c r="J36" i="4"/>
  <c r="I36" i="4"/>
  <c r="H36" i="4"/>
  <c r="L35" i="4"/>
  <c r="K35" i="4"/>
  <c r="J35" i="4"/>
  <c r="I35" i="4"/>
  <c r="H35" i="4"/>
  <c r="L34" i="4"/>
  <c r="K34" i="4"/>
  <c r="J34" i="4"/>
  <c r="I34" i="4"/>
  <c r="H34" i="4"/>
  <c r="L33" i="4"/>
  <c r="K33" i="4"/>
  <c r="J33" i="4"/>
  <c r="I33" i="4"/>
  <c r="H33" i="4"/>
  <c r="L32" i="4"/>
  <c r="K32" i="4"/>
  <c r="J32" i="4"/>
  <c r="I32" i="4"/>
  <c r="H32" i="4"/>
  <c r="L31" i="4"/>
  <c r="K31" i="4"/>
  <c r="J31" i="4"/>
  <c r="I31" i="4"/>
  <c r="H31" i="4"/>
  <c r="L30" i="4"/>
  <c r="K30" i="4"/>
  <c r="J30" i="4"/>
  <c r="I30" i="4"/>
  <c r="H30" i="4"/>
  <c r="L29" i="4"/>
  <c r="K29" i="4"/>
  <c r="J29" i="4"/>
  <c r="I29" i="4"/>
  <c r="H29" i="4"/>
  <c r="L28" i="4"/>
  <c r="K28" i="4"/>
  <c r="J28" i="4"/>
  <c r="I28" i="4"/>
  <c r="H28" i="4"/>
  <c r="L27" i="4"/>
  <c r="K27" i="4"/>
  <c r="J27" i="4"/>
  <c r="I27" i="4"/>
  <c r="H27" i="4"/>
  <c r="L26" i="4"/>
  <c r="K26" i="4"/>
  <c r="J26" i="4"/>
  <c r="I26" i="4"/>
  <c r="H26" i="4"/>
  <c r="L25" i="4"/>
  <c r="K25" i="4"/>
  <c r="J25" i="4"/>
  <c r="I25" i="4"/>
  <c r="H25" i="4"/>
  <c r="P25" i="4" s="1"/>
  <c r="L24" i="4"/>
  <c r="K24" i="4"/>
  <c r="J24" i="4"/>
  <c r="I24" i="4"/>
  <c r="H24" i="4"/>
  <c r="L23" i="4"/>
  <c r="K23" i="4"/>
  <c r="J23" i="4"/>
  <c r="I23" i="4"/>
  <c r="H23" i="4"/>
  <c r="L22" i="4"/>
  <c r="K22" i="4"/>
  <c r="J22" i="4"/>
  <c r="I22" i="4"/>
  <c r="H22" i="4"/>
  <c r="L21" i="4"/>
  <c r="K21" i="4"/>
  <c r="J21" i="4"/>
  <c r="I21" i="4"/>
  <c r="H21" i="4"/>
  <c r="L20" i="4"/>
  <c r="K20" i="4"/>
  <c r="J20" i="4"/>
  <c r="I20" i="4"/>
  <c r="H20" i="4"/>
  <c r="L19" i="4"/>
  <c r="K19" i="4"/>
  <c r="J19" i="4"/>
  <c r="I19" i="4"/>
  <c r="H19" i="4"/>
  <c r="L18" i="4"/>
  <c r="K18" i="4"/>
  <c r="J18" i="4"/>
  <c r="I18" i="4"/>
  <c r="H18" i="4"/>
  <c r="L17" i="4"/>
  <c r="K17" i="4"/>
  <c r="J17" i="4"/>
  <c r="I17" i="4"/>
  <c r="H17" i="4"/>
  <c r="L16" i="4"/>
  <c r="K16" i="4"/>
  <c r="J16" i="4"/>
  <c r="I16" i="4"/>
  <c r="H16" i="4"/>
  <c r="L15" i="4"/>
  <c r="K15" i="4"/>
  <c r="J15" i="4"/>
  <c r="I15" i="4"/>
  <c r="H15" i="4"/>
  <c r="L14" i="4"/>
  <c r="K14" i="4"/>
  <c r="J14" i="4"/>
  <c r="I14" i="4"/>
  <c r="H14" i="4"/>
  <c r="L13" i="4"/>
  <c r="K13" i="4"/>
  <c r="J13" i="4"/>
  <c r="I13" i="4"/>
  <c r="H13" i="4"/>
  <c r="L12" i="4"/>
  <c r="K12" i="4"/>
  <c r="J12" i="4"/>
  <c r="I12" i="4"/>
  <c r="H12" i="4"/>
  <c r="L11" i="4"/>
  <c r="K11" i="4"/>
  <c r="J11" i="4"/>
  <c r="I11" i="4"/>
  <c r="H11" i="4"/>
  <c r="L10" i="4"/>
  <c r="K10" i="4"/>
  <c r="J10" i="4"/>
  <c r="I10" i="4"/>
  <c r="H10" i="4"/>
  <c r="L9" i="4"/>
  <c r="K9" i="4"/>
  <c r="J9" i="4"/>
  <c r="I9" i="4"/>
  <c r="H9" i="4"/>
  <c r="L8" i="4"/>
  <c r="K8" i="4"/>
  <c r="J8" i="4"/>
  <c r="I8" i="4"/>
  <c r="H8" i="4"/>
  <c r="L7" i="4"/>
  <c r="K7" i="4"/>
  <c r="J7" i="4"/>
  <c r="I7" i="4"/>
  <c r="H7" i="4"/>
  <c r="L6" i="4"/>
  <c r="K6" i="4"/>
  <c r="J6" i="4"/>
  <c r="I6" i="4"/>
  <c r="H6" i="4"/>
  <c r="L5" i="4"/>
  <c r="K5" i="4"/>
  <c r="J5" i="4"/>
  <c r="I5" i="4"/>
  <c r="H5" i="4"/>
  <c r="L4" i="4"/>
  <c r="K4" i="4"/>
  <c r="J4" i="4"/>
  <c r="I4" i="4"/>
  <c r="H4" i="4"/>
  <c r="L3" i="4"/>
  <c r="K3" i="4"/>
  <c r="J3" i="4"/>
  <c r="I3" i="4"/>
  <c r="H3" i="4"/>
  <c r="L2" i="4"/>
  <c r="K2" i="4"/>
  <c r="J2" i="4"/>
  <c r="I2" i="4"/>
  <c r="H2" i="4"/>
  <c r="E445" i="4"/>
  <c r="B445" i="4"/>
  <c r="A445" i="4"/>
  <c r="E444" i="4"/>
  <c r="B444" i="4"/>
  <c r="A444" i="4"/>
  <c r="C444" i="4" s="1"/>
  <c r="D444" i="4" s="1"/>
  <c r="E443" i="4"/>
  <c r="B443" i="4"/>
  <c r="A443" i="4"/>
  <c r="C443" i="4" s="1"/>
  <c r="D443" i="4" s="1"/>
  <c r="E442" i="4"/>
  <c r="B442" i="4"/>
  <c r="A442" i="4"/>
  <c r="E441" i="4"/>
  <c r="B441" i="4"/>
  <c r="A441" i="4"/>
  <c r="E440" i="4"/>
  <c r="B440" i="4"/>
  <c r="A440" i="4"/>
  <c r="E439" i="4"/>
  <c r="B439" i="4"/>
  <c r="A439" i="4"/>
  <c r="E438" i="4"/>
  <c r="B438" i="4"/>
  <c r="A438" i="4"/>
  <c r="E437" i="4"/>
  <c r="B437" i="4"/>
  <c r="A437" i="4"/>
  <c r="E436" i="4"/>
  <c r="B436" i="4"/>
  <c r="A436" i="4"/>
  <c r="E435" i="4"/>
  <c r="B435" i="4"/>
  <c r="A435" i="4"/>
  <c r="E434" i="4"/>
  <c r="B434" i="4"/>
  <c r="A434" i="4"/>
  <c r="E433" i="4"/>
  <c r="B433" i="4"/>
  <c r="A433" i="4"/>
  <c r="E432" i="4"/>
  <c r="B432" i="4"/>
  <c r="A432" i="4"/>
  <c r="E431" i="4"/>
  <c r="B431" i="4"/>
  <c r="A431" i="4"/>
  <c r="E430" i="4"/>
  <c r="B430" i="4"/>
  <c r="A430" i="4"/>
  <c r="E429" i="4"/>
  <c r="B429" i="4"/>
  <c r="A429" i="4"/>
  <c r="E428" i="4"/>
  <c r="B428" i="4"/>
  <c r="A428" i="4"/>
  <c r="C428" i="4" s="1"/>
  <c r="D428" i="4" s="1"/>
  <c r="E427" i="4"/>
  <c r="B427" i="4"/>
  <c r="A427" i="4"/>
  <c r="E426" i="4"/>
  <c r="B426" i="4"/>
  <c r="A426" i="4"/>
  <c r="E425" i="4"/>
  <c r="B425" i="4"/>
  <c r="A425" i="4"/>
  <c r="E424" i="4"/>
  <c r="B424" i="4"/>
  <c r="A424" i="4"/>
  <c r="E423" i="4"/>
  <c r="B423" i="4"/>
  <c r="A423" i="4"/>
  <c r="E422" i="4"/>
  <c r="B422" i="4"/>
  <c r="A422" i="4"/>
  <c r="E421" i="4"/>
  <c r="B421" i="4"/>
  <c r="A421" i="4"/>
  <c r="E420" i="4"/>
  <c r="B420" i="4"/>
  <c r="A420" i="4"/>
  <c r="C420" i="4" s="1"/>
  <c r="D420" i="4" s="1"/>
  <c r="E419" i="4"/>
  <c r="B419" i="4"/>
  <c r="A419" i="4"/>
  <c r="E418" i="4"/>
  <c r="B418" i="4"/>
  <c r="A418" i="4"/>
  <c r="E417" i="4"/>
  <c r="B417" i="4"/>
  <c r="A417" i="4"/>
  <c r="E416" i="4"/>
  <c r="B416" i="4"/>
  <c r="A416" i="4"/>
  <c r="E415" i="4"/>
  <c r="B415" i="4"/>
  <c r="A415" i="4"/>
  <c r="E414" i="4"/>
  <c r="B414" i="4"/>
  <c r="A414" i="4"/>
  <c r="E413" i="4"/>
  <c r="B413" i="4"/>
  <c r="A413" i="4"/>
  <c r="E412" i="4"/>
  <c r="B412" i="4"/>
  <c r="A412" i="4"/>
  <c r="C412" i="4" s="1"/>
  <c r="D412" i="4" s="1"/>
  <c r="E411" i="4"/>
  <c r="B411" i="4"/>
  <c r="A411" i="4"/>
  <c r="E410" i="4"/>
  <c r="B410" i="4"/>
  <c r="A410" i="4"/>
  <c r="E409" i="4"/>
  <c r="B409" i="4"/>
  <c r="A409" i="4"/>
  <c r="E408" i="4"/>
  <c r="B408" i="4"/>
  <c r="A408" i="4"/>
  <c r="E407" i="4"/>
  <c r="B407" i="4"/>
  <c r="A407" i="4"/>
  <c r="E406" i="4"/>
  <c r="B406" i="4"/>
  <c r="A406" i="4"/>
  <c r="E405" i="4"/>
  <c r="B405" i="4"/>
  <c r="A405" i="4"/>
  <c r="E404" i="4"/>
  <c r="B404" i="4"/>
  <c r="A404" i="4"/>
  <c r="C404" i="4" s="1"/>
  <c r="D404" i="4" s="1"/>
  <c r="E403" i="4"/>
  <c r="B403" i="4"/>
  <c r="A403" i="4"/>
  <c r="E402" i="4"/>
  <c r="B402" i="4"/>
  <c r="A402" i="4"/>
  <c r="E401" i="4"/>
  <c r="B401" i="4"/>
  <c r="A401" i="4"/>
  <c r="E400" i="4"/>
  <c r="B400" i="4"/>
  <c r="A400" i="4"/>
  <c r="E399" i="4"/>
  <c r="B399" i="4"/>
  <c r="A399" i="4"/>
  <c r="E398" i="4"/>
  <c r="B398" i="4"/>
  <c r="A398" i="4"/>
  <c r="E397" i="4"/>
  <c r="B397" i="4"/>
  <c r="A397" i="4"/>
  <c r="E396" i="4"/>
  <c r="B396" i="4"/>
  <c r="A396" i="4"/>
  <c r="E395" i="4"/>
  <c r="B395" i="4"/>
  <c r="A395" i="4"/>
  <c r="E394" i="4"/>
  <c r="B394" i="4"/>
  <c r="A394" i="4"/>
  <c r="E393" i="4"/>
  <c r="B393" i="4"/>
  <c r="A393" i="4"/>
  <c r="E392" i="4"/>
  <c r="B392" i="4"/>
  <c r="A392" i="4"/>
  <c r="E391" i="4"/>
  <c r="B391" i="4"/>
  <c r="A391" i="4"/>
  <c r="E390" i="4"/>
  <c r="B390" i="4"/>
  <c r="A390" i="4"/>
  <c r="E389" i="4"/>
  <c r="B389" i="4"/>
  <c r="A389" i="4"/>
  <c r="E388" i="4"/>
  <c r="B388" i="4"/>
  <c r="A388" i="4"/>
  <c r="E387" i="4"/>
  <c r="B387" i="4"/>
  <c r="A387" i="4"/>
  <c r="E386" i="4"/>
  <c r="B386" i="4"/>
  <c r="A386" i="4"/>
  <c r="E385" i="4"/>
  <c r="B385" i="4"/>
  <c r="A385" i="4"/>
  <c r="E384" i="4"/>
  <c r="B384" i="4"/>
  <c r="A384" i="4"/>
  <c r="E383" i="4"/>
  <c r="B383" i="4"/>
  <c r="A383" i="4"/>
  <c r="C383" i="4" s="1"/>
  <c r="D383" i="4" s="1"/>
  <c r="E382" i="4"/>
  <c r="B382" i="4"/>
  <c r="A382" i="4"/>
  <c r="E381" i="4"/>
  <c r="B381" i="4"/>
  <c r="A381" i="4"/>
  <c r="E380" i="4"/>
  <c r="B380" i="4"/>
  <c r="A380" i="4"/>
  <c r="E379" i="4"/>
  <c r="B379" i="4"/>
  <c r="A379" i="4"/>
  <c r="C379" i="4" s="1"/>
  <c r="D379" i="4" s="1"/>
  <c r="E378" i="4"/>
  <c r="B378" i="4"/>
  <c r="A378" i="4"/>
  <c r="E377" i="4"/>
  <c r="B377" i="4"/>
  <c r="A377" i="4"/>
  <c r="E376" i="4"/>
  <c r="B376" i="4"/>
  <c r="A376" i="4"/>
  <c r="E375" i="4"/>
  <c r="B375" i="4"/>
  <c r="A375" i="4"/>
  <c r="E374" i="4"/>
  <c r="B374" i="4"/>
  <c r="A374" i="4"/>
  <c r="C374" i="4" s="1"/>
  <c r="D374" i="4" s="1"/>
  <c r="E373" i="4"/>
  <c r="B373" i="4"/>
  <c r="A373" i="4"/>
  <c r="E372" i="4"/>
  <c r="B372" i="4"/>
  <c r="A372" i="4"/>
  <c r="C372" i="4" s="1"/>
  <c r="D372" i="4" s="1"/>
  <c r="E371" i="4"/>
  <c r="B371" i="4"/>
  <c r="A371" i="4"/>
  <c r="E370" i="4"/>
  <c r="B370" i="4"/>
  <c r="A370" i="4"/>
  <c r="C370" i="4" s="1"/>
  <c r="D370" i="4" s="1"/>
  <c r="E369" i="4"/>
  <c r="B369" i="4"/>
  <c r="C369" i="4" s="1"/>
  <c r="D369" i="4" s="1"/>
  <c r="A369" i="4"/>
  <c r="E368" i="4"/>
  <c r="B368" i="4"/>
  <c r="A368" i="4"/>
  <c r="E367" i="4"/>
  <c r="B367" i="4"/>
  <c r="A367" i="4"/>
  <c r="E366" i="4"/>
  <c r="B366" i="4"/>
  <c r="A366" i="4"/>
  <c r="C366" i="4" s="1"/>
  <c r="D366" i="4" s="1"/>
  <c r="E365" i="4"/>
  <c r="B365" i="4"/>
  <c r="A365" i="4"/>
  <c r="E364" i="4"/>
  <c r="B364" i="4"/>
  <c r="A364" i="4"/>
  <c r="E363" i="4"/>
  <c r="B363" i="4"/>
  <c r="A363" i="4"/>
  <c r="C363" i="4" s="1"/>
  <c r="D363" i="4" s="1"/>
  <c r="E362" i="4"/>
  <c r="B362" i="4"/>
  <c r="A362" i="4"/>
  <c r="E361" i="4"/>
  <c r="B361" i="4"/>
  <c r="A361" i="4"/>
  <c r="E360" i="4"/>
  <c r="B360" i="4"/>
  <c r="C360" i="4" s="1"/>
  <c r="D360" i="4" s="1"/>
  <c r="A360" i="4"/>
  <c r="E359" i="4"/>
  <c r="B359" i="4"/>
  <c r="A359" i="4"/>
  <c r="E358" i="4"/>
  <c r="B358" i="4"/>
  <c r="A358" i="4"/>
  <c r="E357" i="4"/>
  <c r="B357" i="4"/>
  <c r="A357" i="4"/>
  <c r="E356" i="4"/>
  <c r="B356" i="4"/>
  <c r="A356" i="4"/>
  <c r="C356" i="4" s="1"/>
  <c r="D356" i="4" s="1"/>
  <c r="E355" i="4"/>
  <c r="B355" i="4"/>
  <c r="A355" i="4"/>
  <c r="C355" i="4" s="1"/>
  <c r="D355" i="4" s="1"/>
  <c r="E354" i="4"/>
  <c r="B354" i="4"/>
  <c r="A354" i="4"/>
  <c r="E353" i="4"/>
  <c r="B353" i="4"/>
  <c r="C353" i="4" s="1"/>
  <c r="D353" i="4" s="1"/>
  <c r="A353" i="4"/>
  <c r="E352" i="4"/>
  <c r="B352" i="4"/>
  <c r="C352" i="4" s="1"/>
  <c r="D352" i="4" s="1"/>
  <c r="A352" i="4"/>
  <c r="E351" i="4"/>
  <c r="B351" i="4"/>
  <c r="A351" i="4"/>
  <c r="E350" i="4"/>
  <c r="B350" i="4"/>
  <c r="A350" i="4"/>
  <c r="E349" i="4"/>
  <c r="B349" i="4"/>
  <c r="A349" i="4"/>
  <c r="E348" i="4"/>
  <c r="B348" i="4"/>
  <c r="A348" i="4"/>
  <c r="C348" i="4" s="1"/>
  <c r="D348" i="4" s="1"/>
  <c r="E347" i="4"/>
  <c r="B347" i="4"/>
  <c r="A347" i="4"/>
  <c r="C347" i="4" s="1"/>
  <c r="D347" i="4" s="1"/>
  <c r="E346" i="4"/>
  <c r="B346" i="4"/>
  <c r="A346" i="4"/>
  <c r="E345" i="4"/>
  <c r="B345" i="4"/>
  <c r="C345" i="4" s="1"/>
  <c r="D345" i="4" s="1"/>
  <c r="A345" i="4"/>
  <c r="E344" i="4"/>
  <c r="B344" i="4"/>
  <c r="C344" i="4" s="1"/>
  <c r="D344" i="4" s="1"/>
  <c r="A344" i="4"/>
  <c r="E343" i="4"/>
  <c r="B343" i="4"/>
  <c r="A343" i="4"/>
  <c r="E342" i="4"/>
  <c r="B342" i="4"/>
  <c r="A342" i="4"/>
  <c r="E341" i="4"/>
  <c r="B341" i="4"/>
  <c r="A341" i="4"/>
  <c r="E340" i="4"/>
  <c r="B340" i="4"/>
  <c r="A340" i="4"/>
  <c r="C340" i="4" s="1"/>
  <c r="D340" i="4" s="1"/>
  <c r="E339" i="4"/>
  <c r="B339" i="4"/>
  <c r="A339" i="4"/>
  <c r="E338" i="4"/>
  <c r="B338" i="4"/>
  <c r="A338" i="4"/>
  <c r="E337" i="4"/>
  <c r="B337" i="4"/>
  <c r="C337" i="4" s="1"/>
  <c r="D337" i="4" s="1"/>
  <c r="A337" i="4"/>
  <c r="E336" i="4"/>
  <c r="B336" i="4"/>
  <c r="A336" i="4"/>
  <c r="E335" i="4"/>
  <c r="B335" i="4"/>
  <c r="A335" i="4"/>
  <c r="E334" i="4"/>
  <c r="B334" i="4"/>
  <c r="A334" i="4"/>
  <c r="E333" i="4"/>
  <c r="B333" i="4"/>
  <c r="A333" i="4"/>
  <c r="E332" i="4"/>
  <c r="B332" i="4"/>
  <c r="A332" i="4"/>
  <c r="E331" i="4"/>
  <c r="B331" i="4"/>
  <c r="A331" i="4"/>
  <c r="E330" i="4"/>
  <c r="B330" i="4"/>
  <c r="A330" i="4"/>
  <c r="E329" i="4"/>
  <c r="B329" i="4"/>
  <c r="A329" i="4"/>
  <c r="E328" i="4"/>
  <c r="B328" i="4"/>
  <c r="C328" i="4" s="1"/>
  <c r="D328" i="4" s="1"/>
  <c r="A328" i="4"/>
  <c r="E327" i="4"/>
  <c r="B327" i="4"/>
  <c r="A327" i="4"/>
  <c r="E326" i="4"/>
  <c r="B326" i="4"/>
  <c r="A326" i="4"/>
  <c r="E325" i="4"/>
  <c r="B325" i="4"/>
  <c r="A325" i="4"/>
  <c r="E324" i="4"/>
  <c r="B324" i="4"/>
  <c r="A324" i="4"/>
  <c r="C324" i="4" s="1"/>
  <c r="D324" i="4" s="1"/>
  <c r="E323" i="4"/>
  <c r="B323" i="4"/>
  <c r="A323" i="4"/>
  <c r="E322" i="4"/>
  <c r="B322" i="4"/>
  <c r="A322" i="4"/>
  <c r="C322" i="4" s="1"/>
  <c r="D322" i="4" s="1"/>
  <c r="E321" i="4"/>
  <c r="B321" i="4"/>
  <c r="C321" i="4" s="1"/>
  <c r="D321" i="4" s="1"/>
  <c r="A321" i="4"/>
  <c r="E320" i="4"/>
  <c r="B320" i="4"/>
  <c r="A320" i="4"/>
  <c r="E319" i="4"/>
  <c r="B319" i="4"/>
  <c r="C319" i="4" s="1"/>
  <c r="D319" i="4" s="1"/>
  <c r="A319" i="4"/>
  <c r="E318" i="4"/>
  <c r="B318" i="4"/>
  <c r="A318" i="4"/>
  <c r="C318" i="4" s="1"/>
  <c r="D318" i="4" s="1"/>
  <c r="E317" i="4"/>
  <c r="B317" i="4"/>
  <c r="A317" i="4"/>
  <c r="E316" i="4"/>
  <c r="B316" i="4"/>
  <c r="A316" i="4"/>
  <c r="C316" i="4" s="1"/>
  <c r="D316" i="4" s="1"/>
  <c r="E315" i="4"/>
  <c r="B315" i="4"/>
  <c r="A315" i="4"/>
  <c r="E314" i="4"/>
  <c r="B314" i="4"/>
  <c r="A314" i="4"/>
  <c r="E313" i="4"/>
  <c r="B313" i="4"/>
  <c r="A313" i="4"/>
  <c r="E312" i="4"/>
  <c r="B312" i="4"/>
  <c r="A312" i="4"/>
  <c r="E311" i="4"/>
  <c r="C311" i="4"/>
  <c r="D311" i="4" s="1"/>
  <c r="B311" i="4"/>
  <c r="A311" i="4"/>
  <c r="E310" i="4"/>
  <c r="B310" i="4"/>
  <c r="A310" i="4"/>
  <c r="E309" i="4"/>
  <c r="B309" i="4"/>
  <c r="A309" i="4"/>
  <c r="C309" i="4" s="1"/>
  <c r="D309" i="4" s="1"/>
  <c r="E308" i="4"/>
  <c r="B308" i="4"/>
  <c r="A308" i="4"/>
  <c r="E307" i="4"/>
  <c r="B307" i="4"/>
  <c r="A307" i="4"/>
  <c r="E306" i="4"/>
  <c r="B306" i="4"/>
  <c r="A306" i="4"/>
  <c r="E305" i="4"/>
  <c r="B305" i="4"/>
  <c r="A305" i="4"/>
  <c r="E304" i="4"/>
  <c r="B304" i="4"/>
  <c r="A304" i="4"/>
  <c r="E303" i="4"/>
  <c r="B303" i="4"/>
  <c r="A303" i="4"/>
  <c r="E302" i="4"/>
  <c r="B302" i="4"/>
  <c r="A302" i="4"/>
  <c r="E301" i="4"/>
  <c r="B301" i="4"/>
  <c r="A301" i="4"/>
  <c r="E300" i="4"/>
  <c r="C300" i="4"/>
  <c r="D300" i="4" s="1"/>
  <c r="B300" i="4"/>
  <c r="A300" i="4"/>
  <c r="E299" i="4"/>
  <c r="B299" i="4"/>
  <c r="A299" i="4"/>
  <c r="E298" i="4"/>
  <c r="B298" i="4"/>
  <c r="A298" i="4"/>
  <c r="E297" i="4"/>
  <c r="B297" i="4"/>
  <c r="A297" i="4"/>
  <c r="E296" i="4"/>
  <c r="B296" i="4"/>
  <c r="A296" i="4"/>
  <c r="E295" i="4"/>
  <c r="D295" i="4"/>
  <c r="B295" i="4"/>
  <c r="A295" i="4"/>
  <c r="C295" i="4" s="1"/>
  <c r="E294" i="4"/>
  <c r="B294" i="4"/>
  <c r="A294" i="4"/>
  <c r="E293" i="4"/>
  <c r="B293" i="4"/>
  <c r="A293" i="4"/>
  <c r="E292" i="4"/>
  <c r="B292" i="4"/>
  <c r="A292" i="4"/>
  <c r="C292" i="4" s="1"/>
  <c r="D292" i="4" s="1"/>
  <c r="E291" i="4"/>
  <c r="B291" i="4"/>
  <c r="A291" i="4"/>
  <c r="E290" i="4"/>
  <c r="B290" i="4"/>
  <c r="A290" i="4"/>
  <c r="E289" i="4"/>
  <c r="B289" i="4"/>
  <c r="A289" i="4"/>
  <c r="E288" i="4"/>
  <c r="B288" i="4"/>
  <c r="A288" i="4"/>
  <c r="E287" i="4"/>
  <c r="B287" i="4"/>
  <c r="A287" i="4"/>
  <c r="E286" i="4"/>
  <c r="B286" i="4"/>
  <c r="A286" i="4"/>
  <c r="E285" i="4"/>
  <c r="B285" i="4"/>
  <c r="A285" i="4"/>
  <c r="E284" i="4"/>
  <c r="B284" i="4"/>
  <c r="A284" i="4"/>
  <c r="C284" i="4" s="1"/>
  <c r="D284" i="4" s="1"/>
  <c r="E283" i="4"/>
  <c r="B283" i="4"/>
  <c r="A283" i="4"/>
  <c r="E282" i="4"/>
  <c r="B282" i="4"/>
  <c r="A282" i="4"/>
  <c r="E281" i="4"/>
  <c r="B281" i="4"/>
  <c r="A281" i="4"/>
  <c r="E280" i="4"/>
  <c r="B280" i="4"/>
  <c r="A280" i="4"/>
  <c r="E279" i="4"/>
  <c r="B279" i="4"/>
  <c r="A279" i="4"/>
  <c r="C279" i="4" s="1"/>
  <c r="D279" i="4" s="1"/>
  <c r="E278" i="4"/>
  <c r="B278" i="4"/>
  <c r="A278" i="4"/>
  <c r="E277" i="4"/>
  <c r="B277" i="4"/>
  <c r="A277" i="4"/>
  <c r="E276" i="4"/>
  <c r="B276" i="4"/>
  <c r="A276" i="4"/>
  <c r="E275" i="4"/>
  <c r="B275" i="4"/>
  <c r="A275" i="4"/>
  <c r="E274" i="4"/>
  <c r="B274" i="4"/>
  <c r="A274" i="4"/>
  <c r="E273" i="4"/>
  <c r="B273" i="4"/>
  <c r="A273" i="4"/>
  <c r="E272" i="4"/>
  <c r="B272" i="4"/>
  <c r="A272" i="4"/>
  <c r="E271" i="4"/>
  <c r="B271" i="4"/>
  <c r="A271" i="4"/>
  <c r="E270" i="4"/>
  <c r="B270" i="4"/>
  <c r="A270" i="4"/>
  <c r="E269" i="4"/>
  <c r="B269" i="4"/>
  <c r="A269" i="4"/>
  <c r="E268" i="4"/>
  <c r="B268" i="4"/>
  <c r="A268" i="4"/>
  <c r="E267" i="4"/>
  <c r="B267" i="4"/>
  <c r="A267" i="4"/>
  <c r="E266" i="4"/>
  <c r="B266" i="4"/>
  <c r="A266" i="4"/>
  <c r="E265" i="4"/>
  <c r="C265" i="4"/>
  <c r="D265" i="4" s="1"/>
  <c r="B265" i="4"/>
  <c r="A265" i="4"/>
  <c r="E264" i="4"/>
  <c r="B264" i="4"/>
  <c r="A264" i="4"/>
  <c r="E263" i="4"/>
  <c r="B263" i="4"/>
  <c r="A263" i="4"/>
  <c r="E262" i="4"/>
  <c r="B262" i="4"/>
  <c r="A262" i="4"/>
  <c r="E261" i="4"/>
  <c r="B261" i="4"/>
  <c r="A261" i="4"/>
  <c r="E260" i="4"/>
  <c r="B260" i="4"/>
  <c r="A260" i="4"/>
  <c r="E259" i="4"/>
  <c r="B259" i="4"/>
  <c r="A259" i="4"/>
  <c r="E258" i="4"/>
  <c r="B258" i="4"/>
  <c r="A258" i="4"/>
  <c r="E257" i="4"/>
  <c r="B257" i="4"/>
  <c r="A257" i="4"/>
  <c r="E256" i="4"/>
  <c r="B256" i="4"/>
  <c r="A256" i="4"/>
  <c r="C256" i="4" s="1"/>
  <c r="D256" i="4" s="1"/>
  <c r="E255" i="4"/>
  <c r="B255" i="4"/>
  <c r="A255" i="4"/>
  <c r="C255" i="4" s="1"/>
  <c r="D255" i="4" s="1"/>
  <c r="E254" i="4"/>
  <c r="B254" i="4"/>
  <c r="A254" i="4"/>
  <c r="E253" i="4"/>
  <c r="B253" i="4"/>
  <c r="A253" i="4"/>
  <c r="E252" i="4"/>
  <c r="B252" i="4"/>
  <c r="A252" i="4"/>
  <c r="E251" i="4"/>
  <c r="B251" i="4"/>
  <c r="A251" i="4"/>
  <c r="E250" i="4"/>
  <c r="B250" i="4"/>
  <c r="A250" i="4"/>
  <c r="E249" i="4"/>
  <c r="B249" i="4"/>
  <c r="A249" i="4"/>
  <c r="E248" i="4"/>
  <c r="B248" i="4"/>
  <c r="A248" i="4"/>
  <c r="E247" i="4"/>
  <c r="B247" i="4"/>
  <c r="A247" i="4"/>
  <c r="E246" i="4"/>
  <c r="B246" i="4"/>
  <c r="A246" i="4"/>
  <c r="E245" i="4"/>
  <c r="B245" i="4"/>
  <c r="A245" i="4"/>
  <c r="E244" i="4"/>
  <c r="B244" i="4"/>
  <c r="A244" i="4"/>
  <c r="E243" i="4"/>
  <c r="B243" i="4"/>
  <c r="A243" i="4"/>
  <c r="E242" i="4"/>
  <c r="B242" i="4"/>
  <c r="A242" i="4"/>
  <c r="C242" i="4" s="1"/>
  <c r="D242" i="4" s="1"/>
  <c r="E241" i="4"/>
  <c r="B241" i="4"/>
  <c r="A241" i="4"/>
  <c r="E240" i="4"/>
  <c r="B240" i="4"/>
  <c r="A240" i="4"/>
  <c r="E239" i="4"/>
  <c r="B239" i="4"/>
  <c r="C239" i="4" s="1"/>
  <c r="D239" i="4" s="1"/>
  <c r="A239" i="4"/>
  <c r="E238" i="4"/>
  <c r="B238" i="4"/>
  <c r="A238" i="4"/>
  <c r="E237" i="4"/>
  <c r="B237" i="4"/>
  <c r="A237" i="4"/>
  <c r="E236" i="4"/>
  <c r="B236" i="4"/>
  <c r="A236" i="4"/>
  <c r="E235" i="4"/>
  <c r="B235" i="4"/>
  <c r="A235" i="4"/>
  <c r="E234" i="4"/>
  <c r="B234" i="4"/>
  <c r="A234" i="4"/>
  <c r="E233" i="4"/>
  <c r="B233" i="4"/>
  <c r="A233" i="4"/>
  <c r="C233" i="4" s="1"/>
  <c r="D233" i="4" s="1"/>
  <c r="E232" i="4"/>
  <c r="C232" i="4"/>
  <c r="D232" i="4" s="1"/>
  <c r="B232" i="4"/>
  <c r="A232" i="4"/>
  <c r="E231" i="4"/>
  <c r="B231" i="4"/>
  <c r="C231" i="4" s="1"/>
  <c r="D231" i="4" s="1"/>
  <c r="A231" i="4"/>
  <c r="E230" i="4"/>
  <c r="B230" i="4"/>
  <c r="A230" i="4"/>
  <c r="E229" i="4"/>
  <c r="B229" i="4"/>
  <c r="A229" i="4"/>
  <c r="E228" i="4"/>
  <c r="B228" i="4"/>
  <c r="A228" i="4"/>
  <c r="E227" i="4"/>
  <c r="B227" i="4"/>
  <c r="A227" i="4"/>
  <c r="E226" i="4"/>
  <c r="B226" i="4"/>
  <c r="A226" i="4"/>
  <c r="E225" i="4"/>
  <c r="B225" i="4"/>
  <c r="A225" i="4"/>
  <c r="E224" i="4"/>
  <c r="B224" i="4"/>
  <c r="A224" i="4"/>
  <c r="C224" i="4" s="1"/>
  <c r="D224" i="4" s="1"/>
  <c r="E223" i="4"/>
  <c r="B223" i="4"/>
  <c r="A223" i="4"/>
  <c r="E222" i="4"/>
  <c r="B222" i="4"/>
  <c r="A222" i="4"/>
  <c r="E221" i="4"/>
  <c r="B221" i="4"/>
  <c r="A221" i="4"/>
  <c r="E220" i="4"/>
  <c r="B220" i="4"/>
  <c r="A220" i="4"/>
  <c r="E219" i="4"/>
  <c r="B219" i="4"/>
  <c r="A219" i="4"/>
  <c r="E218" i="4"/>
  <c r="B218" i="4"/>
  <c r="A218" i="4"/>
  <c r="E217" i="4"/>
  <c r="B217" i="4"/>
  <c r="A217" i="4"/>
  <c r="E216" i="4"/>
  <c r="B216" i="4"/>
  <c r="A216" i="4"/>
  <c r="C216" i="4" s="1"/>
  <c r="D216" i="4" s="1"/>
  <c r="E215" i="4"/>
  <c r="B215" i="4"/>
  <c r="A215" i="4"/>
  <c r="E214" i="4"/>
  <c r="B214" i="4"/>
  <c r="A214" i="4"/>
  <c r="E213" i="4"/>
  <c r="B213" i="4"/>
  <c r="A213" i="4"/>
  <c r="E212" i="4"/>
  <c r="B212" i="4"/>
  <c r="A212" i="4"/>
  <c r="C212" i="4" s="1"/>
  <c r="D212" i="4" s="1"/>
  <c r="E211" i="4"/>
  <c r="B211" i="4"/>
  <c r="A211" i="4"/>
  <c r="E210" i="4"/>
  <c r="B210" i="4"/>
  <c r="A210" i="4"/>
  <c r="E209" i="4"/>
  <c r="B209" i="4"/>
  <c r="A209" i="4"/>
  <c r="E208" i="4"/>
  <c r="B208" i="4"/>
  <c r="A208" i="4"/>
  <c r="E207" i="4"/>
  <c r="B207" i="4"/>
  <c r="A207" i="4"/>
  <c r="E206" i="4"/>
  <c r="B206" i="4"/>
  <c r="A206" i="4"/>
  <c r="E205" i="4"/>
  <c r="B205" i="4"/>
  <c r="A205" i="4"/>
  <c r="E204" i="4"/>
  <c r="B204" i="4"/>
  <c r="A204" i="4"/>
  <c r="E203" i="4"/>
  <c r="B203" i="4"/>
  <c r="A203" i="4"/>
  <c r="E202" i="4"/>
  <c r="B202" i="4"/>
  <c r="A202" i="4"/>
  <c r="E201" i="4"/>
  <c r="B201" i="4"/>
  <c r="A201" i="4"/>
  <c r="E200" i="4"/>
  <c r="B200" i="4"/>
  <c r="A200" i="4"/>
  <c r="E199" i="4"/>
  <c r="B199" i="4"/>
  <c r="A199" i="4"/>
  <c r="E198" i="4"/>
  <c r="B198" i="4"/>
  <c r="A198" i="4"/>
  <c r="E197" i="4"/>
  <c r="B197" i="4"/>
  <c r="A197" i="4"/>
  <c r="E196" i="4"/>
  <c r="B196" i="4"/>
  <c r="A196" i="4"/>
  <c r="C196" i="4" s="1"/>
  <c r="D196" i="4" s="1"/>
  <c r="E195" i="4"/>
  <c r="B195" i="4"/>
  <c r="A195" i="4"/>
  <c r="E194" i="4"/>
  <c r="B194" i="4"/>
  <c r="A194" i="4"/>
  <c r="E193" i="4"/>
  <c r="B193" i="4"/>
  <c r="C193" i="4" s="1"/>
  <c r="D193" i="4" s="1"/>
  <c r="A193" i="4"/>
  <c r="E192" i="4"/>
  <c r="B192" i="4"/>
  <c r="A192" i="4"/>
  <c r="E191" i="4"/>
  <c r="B191" i="4"/>
  <c r="A191" i="4"/>
  <c r="E190" i="4"/>
  <c r="B190" i="4"/>
  <c r="A190" i="4"/>
  <c r="E189" i="4"/>
  <c r="B189" i="4"/>
  <c r="A189" i="4"/>
  <c r="C189" i="4" s="1"/>
  <c r="D189" i="4" s="1"/>
  <c r="E188" i="4"/>
  <c r="B188" i="4"/>
  <c r="A188" i="4"/>
  <c r="E187" i="4"/>
  <c r="B187" i="4"/>
  <c r="A187" i="4"/>
  <c r="E186" i="4"/>
  <c r="B186" i="4"/>
  <c r="A186" i="4"/>
  <c r="E185" i="4"/>
  <c r="B185" i="4"/>
  <c r="A185" i="4"/>
  <c r="E184" i="4"/>
  <c r="B184" i="4"/>
  <c r="A184" i="4"/>
  <c r="E183" i="4"/>
  <c r="B183" i="4"/>
  <c r="A183" i="4"/>
  <c r="E182" i="4"/>
  <c r="B182" i="4"/>
  <c r="A182" i="4"/>
  <c r="E181" i="4"/>
  <c r="B181" i="4"/>
  <c r="A181" i="4"/>
  <c r="E180" i="4"/>
  <c r="B180" i="4"/>
  <c r="A180" i="4"/>
  <c r="C180" i="4" s="1"/>
  <c r="D180" i="4" s="1"/>
  <c r="E179" i="4"/>
  <c r="B179" i="4"/>
  <c r="A179" i="4"/>
  <c r="E178" i="4"/>
  <c r="B178" i="4"/>
  <c r="A178" i="4"/>
  <c r="E177" i="4"/>
  <c r="B177" i="4"/>
  <c r="A177" i="4"/>
  <c r="E176" i="4"/>
  <c r="B176" i="4"/>
  <c r="A176" i="4"/>
  <c r="C176" i="4" s="1"/>
  <c r="D176" i="4" s="1"/>
  <c r="E175" i="4"/>
  <c r="B175" i="4"/>
  <c r="A175" i="4"/>
  <c r="C175" i="4" s="1"/>
  <c r="D175" i="4" s="1"/>
  <c r="E174" i="4"/>
  <c r="B174" i="4"/>
  <c r="A174" i="4"/>
  <c r="E173" i="4"/>
  <c r="B173" i="4"/>
  <c r="A173" i="4"/>
  <c r="E172" i="4"/>
  <c r="B172" i="4"/>
  <c r="C172" i="4" s="1"/>
  <c r="D172" i="4" s="1"/>
  <c r="A172" i="4"/>
  <c r="E171" i="4"/>
  <c r="B171" i="4"/>
  <c r="A171" i="4"/>
  <c r="E170" i="4"/>
  <c r="B170" i="4"/>
  <c r="A170" i="4"/>
  <c r="E169" i="4"/>
  <c r="B169" i="4"/>
  <c r="A169" i="4"/>
  <c r="C169" i="4" s="1"/>
  <c r="D169" i="4" s="1"/>
  <c r="E168" i="4"/>
  <c r="B168" i="4"/>
  <c r="A168" i="4"/>
  <c r="C168" i="4" s="1"/>
  <c r="D168" i="4" s="1"/>
  <c r="E167" i="4"/>
  <c r="B167" i="4"/>
  <c r="A167" i="4"/>
  <c r="C167" i="4" s="1"/>
  <c r="D167" i="4" s="1"/>
  <c r="E166" i="4"/>
  <c r="B166" i="4"/>
  <c r="A166" i="4"/>
  <c r="E165" i="4"/>
  <c r="B165" i="4"/>
  <c r="A165" i="4"/>
  <c r="E164" i="4"/>
  <c r="B164" i="4"/>
  <c r="A164" i="4"/>
  <c r="E163" i="4"/>
  <c r="B163" i="4"/>
  <c r="A163" i="4"/>
  <c r="E162" i="4"/>
  <c r="B162" i="4"/>
  <c r="A162" i="4"/>
  <c r="E161" i="4"/>
  <c r="B161" i="4"/>
  <c r="A161" i="4"/>
  <c r="E160" i="4"/>
  <c r="B160" i="4"/>
  <c r="A160" i="4"/>
  <c r="E159" i="4"/>
  <c r="B159" i="4"/>
  <c r="A159" i="4"/>
  <c r="C159" i="4" s="1"/>
  <c r="D159" i="4" s="1"/>
  <c r="E158" i="4"/>
  <c r="B158" i="4"/>
  <c r="A158" i="4"/>
  <c r="E157" i="4"/>
  <c r="B157" i="4"/>
  <c r="A157" i="4"/>
  <c r="E156" i="4"/>
  <c r="B156" i="4"/>
  <c r="A156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2" i="4"/>
  <c r="L445" i="5"/>
  <c r="K445" i="5"/>
  <c r="J445" i="5"/>
  <c r="I445" i="5"/>
  <c r="H445" i="5"/>
  <c r="L444" i="5"/>
  <c r="K444" i="5"/>
  <c r="J444" i="5"/>
  <c r="I444" i="5"/>
  <c r="H444" i="5"/>
  <c r="L443" i="5"/>
  <c r="K443" i="5"/>
  <c r="J443" i="5"/>
  <c r="I443" i="5"/>
  <c r="H443" i="5"/>
  <c r="L442" i="5"/>
  <c r="K442" i="5"/>
  <c r="J442" i="5"/>
  <c r="I442" i="5"/>
  <c r="H442" i="5"/>
  <c r="L441" i="5"/>
  <c r="K441" i="5"/>
  <c r="J441" i="5"/>
  <c r="I441" i="5"/>
  <c r="H441" i="5"/>
  <c r="L440" i="5"/>
  <c r="K440" i="5"/>
  <c r="J440" i="5"/>
  <c r="I440" i="5"/>
  <c r="H440" i="5"/>
  <c r="L439" i="5"/>
  <c r="K439" i="5"/>
  <c r="J439" i="5"/>
  <c r="I439" i="5"/>
  <c r="H439" i="5"/>
  <c r="L438" i="5"/>
  <c r="K438" i="5"/>
  <c r="J438" i="5"/>
  <c r="I438" i="5"/>
  <c r="H438" i="5"/>
  <c r="L437" i="5"/>
  <c r="K437" i="5"/>
  <c r="J437" i="5"/>
  <c r="I437" i="5"/>
  <c r="H437" i="5"/>
  <c r="L436" i="5"/>
  <c r="K436" i="5"/>
  <c r="J436" i="5"/>
  <c r="I436" i="5"/>
  <c r="H436" i="5"/>
  <c r="L435" i="5"/>
  <c r="K435" i="5"/>
  <c r="J435" i="5"/>
  <c r="I435" i="5"/>
  <c r="H435" i="5"/>
  <c r="L434" i="5"/>
  <c r="K434" i="5"/>
  <c r="J434" i="5"/>
  <c r="I434" i="5"/>
  <c r="H434" i="5"/>
  <c r="L433" i="5"/>
  <c r="K433" i="5"/>
  <c r="J433" i="5"/>
  <c r="I433" i="5"/>
  <c r="H433" i="5"/>
  <c r="L432" i="5"/>
  <c r="K432" i="5"/>
  <c r="J432" i="5"/>
  <c r="I432" i="5"/>
  <c r="H432" i="5"/>
  <c r="L431" i="5"/>
  <c r="K431" i="5"/>
  <c r="J431" i="5"/>
  <c r="I431" i="5"/>
  <c r="H431" i="5"/>
  <c r="L430" i="5"/>
  <c r="K430" i="5"/>
  <c r="J430" i="5"/>
  <c r="I430" i="5"/>
  <c r="H430" i="5"/>
  <c r="L429" i="5"/>
  <c r="K429" i="5"/>
  <c r="J429" i="5"/>
  <c r="I429" i="5"/>
  <c r="H429" i="5"/>
  <c r="L428" i="5"/>
  <c r="K428" i="5"/>
  <c r="J428" i="5"/>
  <c r="I428" i="5"/>
  <c r="H428" i="5"/>
  <c r="L427" i="5"/>
  <c r="K427" i="5"/>
  <c r="J427" i="5"/>
  <c r="I427" i="5"/>
  <c r="H427" i="5"/>
  <c r="L426" i="5"/>
  <c r="K426" i="5"/>
  <c r="J426" i="5"/>
  <c r="I426" i="5"/>
  <c r="H426" i="5"/>
  <c r="L425" i="5"/>
  <c r="K425" i="5"/>
  <c r="J425" i="5"/>
  <c r="I425" i="5"/>
  <c r="H425" i="5"/>
  <c r="L424" i="5"/>
  <c r="K424" i="5"/>
  <c r="J424" i="5"/>
  <c r="I424" i="5"/>
  <c r="H424" i="5"/>
  <c r="L423" i="5"/>
  <c r="K423" i="5"/>
  <c r="J423" i="5"/>
  <c r="I423" i="5"/>
  <c r="H423" i="5"/>
  <c r="L422" i="5"/>
  <c r="K422" i="5"/>
  <c r="J422" i="5"/>
  <c r="I422" i="5"/>
  <c r="H422" i="5"/>
  <c r="L421" i="5"/>
  <c r="K421" i="5"/>
  <c r="J421" i="5"/>
  <c r="I421" i="5"/>
  <c r="H421" i="5"/>
  <c r="L420" i="5"/>
  <c r="K420" i="5"/>
  <c r="J420" i="5"/>
  <c r="I420" i="5"/>
  <c r="H420" i="5"/>
  <c r="L419" i="5"/>
  <c r="K419" i="5"/>
  <c r="J419" i="5"/>
  <c r="I419" i="5"/>
  <c r="H419" i="5"/>
  <c r="L418" i="5"/>
  <c r="K418" i="5"/>
  <c r="J418" i="5"/>
  <c r="I418" i="5"/>
  <c r="H418" i="5"/>
  <c r="L417" i="5"/>
  <c r="K417" i="5"/>
  <c r="J417" i="5"/>
  <c r="I417" i="5"/>
  <c r="H417" i="5"/>
  <c r="L416" i="5"/>
  <c r="K416" i="5"/>
  <c r="J416" i="5"/>
  <c r="I416" i="5"/>
  <c r="H416" i="5"/>
  <c r="L415" i="5"/>
  <c r="K415" i="5"/>
  <c r="J415" i="5"/>
  <c r="I415" i="5"/>
  <c r="H415" i="5"/>
  <c r="L414" i="5"/>
  <c r="K414" i="5"/>
  <c r="J414" i="5"/>
  <c r="I414" i="5"/>
  <c r="H414" i="5"/>
  <c r="L413" i="5"/>
  <c r="K413" i="5"/>
  <c r="J413" i="5"/>
  <c r="I413" i="5"/>
  <c r="H413" i="5"/>
  <c r="L412" i="5"/>
  <c r="K412" i="5"/>
  <c r="J412" i="5"/>
  <c r="I412" i="5"/>
  <c r="H412" i="5"/>
  <c r="L411" i="5"/>
  <c r="K411" i="5"/>
  <c r="J411" i="5"/>
  <c r="I411" i="5"/>
  <c r="H411" i="5"/>
  <c r="L410" i="5"/>
  <c r="K410" i="5"/>
  <c r="J410" i="5"/>
  <c r="I410" i="5"/>
  <c r="H410" i="5"/>
  <c r="L409" i="5"/>
  <c r="K409" i="5"/>
  <c r="J409" i="5"/>
  <c r="I409" i="5"/>
  <c r="H409" i="5"/>
  <c r="L408" i="5"/>
  <c r="K408" i="5"/>
  <c r="J408" i="5"/>
  <c r="I408" i="5"/>
  <c r="H408" i="5"/>
  <c r="L407" i="5"/>
  <c r="K407" i="5"/>
  <c r="J407" i="5"/>
  <c r="I407" i="5"/>
  <c r="H407" i="5"/>
  <c r="L406" i="5"/>
  <c r="K406" i="5"/>
  <c r="J406" i="5"/>
  <c r="I406" i="5"/>
  <c r="H406" i="5"/>
  <c r="L405" i="5"/>
  <c r="K405" i="5"/>
  <c r="J405" i="5"/>
  <c r="I405" i="5"/>
  <c r="H405" i="5"/>
  <c r="L404" i="5"/>
  <c r="K404" i="5"/>
  <c r="J404" i="5"/>
  <c r="I404" i="5"/>
  <c r="H404" i="5"/>
  <c r="L403" i="5"/>
  <c r="K403" i="5"/>
  <c r="J403" i="5"/>
  <c r="I403" i="5"/>
  <c r="H403" i="5"/>
  <c r="L402" i="5"/>
  <c r="K402" i="5"/>
  <c r="J402" i="5"/>
  <c r="I402" i="5"/>
  <c r="H402" i="5"/>
  <c r="L401" i="5"/>
  <c r="K401" i="5"/>
  <c r="J401" i="5"/>
  <c r="I401" i="5"/>
  <c r="H401" i="5"/>
  <c r="L400" i="5"/>
  <c r="K400" i="5"/>
  <c r="J400" i="5"/>
  <c r="I400" i="5"/>
  <c r="H400" i="5"/>
  <c r="L399" i="5"/>
  <c r="K399" i="5"/>
  <c r="J399" i="5"/>
  <c r="I399" i="5"/>
  <c r="H399" i="5"/>
  <c r="L398" i="5"/>
  <c r="K398" i="5"/>
  <c r="J398" i="5"/>
  <c r="I398" i="5"/>
  <c r="H398" i="5"/>
  <c r="L397" i="5"/>
  <c r="K397" i="5"/>
  <c r="J397" i="5"/>
  <c r="I397" i="5"/>
  <c r="H397" i="5"/>
  <c r="L396" i="5"/>
  <c r="K396" i="5"/>
  <c r="J396" i="5"/>
  <c r="I396" i="5"/>
  <c r="H396" i="5"/>
  <c r="L395" i="5"/>
  <c r="K395" i="5"/>
  <c r="J395" i="5"/>
  <c r="I395" i="5"/>
  <c r="H395" i="5"/>
  <c r="L394" i="5"/>
  <c r="K394" i="5"/>
  <c r="J394" i="5"/>
  <c r="I394" i="5"/>
  <c r="H394" i="5"/>
  <c r="L393" i="5"/>
  <c r="K393" i="5"/>
  <c r="J393" i="5"/>
  <c r="I393" i="5"/>
  <c r="H393" i="5"/>
  <c r="L392" i="5"/>
  <c r="K392" i="5"/>
  <c r="J392" i="5"/>
  <c r="I392" i="5"/>
  <c r="H392" i="5"/>
  <c r="L391" i="5"/>
  <c r="K391" i="5"/>
  <c r="J391" i="5"/>
  <c r="I391" i="5"/>
  <c r="H391" i="5"/>
  <c r="L390" i="5"/>
  <c r="K390" i="5"/>
  <c r="J390" i="5"/>
  <c r="I390" i="5"/>
  <c r="H390" i="5"/>
  <c r="L389" i="5"/>
  <c r="K389" i="5"/>
  <c r="J389" i="5"/>
  <c r="I389" i="5"/>
  <c r="H389" i="5"/>
  <c r="L388" i="5"/>
  <c r="K388" i="5"/>
  <c r="J388" i="5"/>
  <c r="I388" i="5"/>
  <c r="H388" i="5"/>
  <c r="L387" i="5"/>
  <c r="K387" i="5"/>
  <c r="J387" i="5"/>
  <c r="I387" i="5"/>
  <c r="H387" i="5"/>
  <c r="L386" i="5"/>
  <c r="K386" i="5"/>
  <c r="J386" i="5"/>
  <c r="I386" i="5"/>
  <c r="H386" i="5"/>
  <c r="L385" i="5"/>
  <c r="K385" i="5"/>
  <c r="J385" i="5"/>
  <c r="I385" i="5"/>
  <c r="H385" i="5"/>
  <c r="L384" i="5"/>
  <c r="K384" i="5"/>
  <c r="J384" i="5"/>
  <c r="I384" i="5"/>
  <c r="H384" i="5"/>
  <c r="L383" i="5"/>
  <c r="K383" i="5"/>
  <c r="J383" i="5"/>
  <c r="I383" i="5"/>
  <c r="H383" i="5"/>
  <c r="L382" i="5"/>
  <c r="K382" i="5"/>
  <c r="J382" i="5"/>
  <c r="I382" i="5"/>
  <c r="H382" i="5"/>
  <c r="L381" i="5"/>
  <c r="K381" i="5"/>
  <c r="J381" i="5"/>
  <c r="I381" i="5"/>
  <c r="H381" i="5"/>
  <c r="L380" i="5"/>
  <c r="K380" i="5"/>
  <c r="J380" i="5"/>
  <c r="I380" i="5"/>
  <c r="H380" i="5"/>
  <c r="L379" i="5"/>
  <c r="K379" i="5"/>
  <c r="J379" i="5"/>
  <c r="I379" i="5"/>
  <c r="H379" i="5"/>
  <c r="L378" i="5"/>
  <c r="K378" i="5"/>
  <c r="J378" i="5"/>
  <c r="I378" i="5"/>
  <c r="H378" i="5"/>
  <c r="L377" i="5"/>
  <c r="K377" i="5"/>
  <c r="J377" i="5"/>
  <c r="I377" i="5"/>
  <c r="H377" i="5"/>
  <c r="L376" i="5"/>
  <c r="K376" i="5"/>
  <c r="J376" i="5"/>
  <c r="I376" i="5"/>
  <c r="H376" i="5"/>
  <c r="L375" i="5"/>
  <c r="K375" i="5"/>
  <c r="J375" i="5"/>
  <c r="I375" i="5"/>
  <c r="H375" i="5"/>
  <c r="L374" i="5"/>
  <c r="K374" i="5"/>
  <c r="J374" i="5"/>
  <c r="I374" i="5"/>
  <c r="H374" i="5"/>
  <c r="L373" i="5"/>
  <c r="K373" i="5"/>
  <c r="J373" i="5"/>
  <c r="I373" i="5"/>
  <c r="H373" i="5"/>
  <c r="L372" i="5"/>
  <c r="K372" i="5"/>
  <c r="J372" i="5"/>
  <c r="I372" i="5"/>
  <c r="H372" i="5"/>
  <c r="L371" i="5"/>
  <c r="K371" i="5"/>
  <c r="J371" i="5"/>
  <c r="I371" i="5"/>
  <c r="H371" i="5"/>
  <c r="L370" i="5"/>
  <c r="K370" i="5"/>
  <c r="J370" i="5"/>
  <c r="I370" i="5"/>
  <c r="H370" i="5"/>
  <c r="L369" i="5"/>
  <c r="K369" i="5"/>
  <c r="J369" i="5"/>
  <c r="I369" i="5"/>
  <c r="H369" i="5"/>
  <c r="L368" i="5"/>
  <c r="K368" i="5"/>
  <c r="J368" i="5"/>
  <c r="I368" i="5"/>
  <c r="H368" i="5"/>
  <c r="L367" i="5"/>
  <c r="K367" i="5"/>
  <c r="J367" i="5"/>
  <c r="I367" i="5"/>
  <c r="H367" i="5"/>
  <c r="L366" i="5"/>
  <c r="K366" i="5"/>
  <c r="J366" i="5"/>
  <c r="I366" i="5"/>
  <c r="H366" i="5"/>
  <c r="L365" i="5"/>
  <c r="K365" i="5"/>
  <c r="J365" i="5"/>
  <c r="I365" i="5"/>
  <c r="H365" i="5"/>
  <c r="L364" i="5"/>
  <c r="K364" i="5"/>
  <c r="J364" i="5"/>
  <c r="I364" i="5"/>
  <c r="H364" i="5"/>
  <c r="L363" i="5"/>
  <c r="K363" i="5"/>
  <c r="J363" i="5"/>
  <c r="I363" i="5"/>
  <c r="H363" i="5"/>
  <c r="L362" i="5"/>
  <c r="K362" i="5"/>
  <c r="J362" i="5"/>
  <c r="I362" i="5"/>
  <c r="H362" i="5"/>
  <c r="L361" i="5"/>
  <c r="K361" i="5"/>
  <c r="J361" i="5"/>
  <c r="I361" i="5"/>
  <c r="H361" i="5"/>
  <c r="L360" i="5"/>
  <c r="K360" i="5"/>
  <c r="J360" i="5"/>
  <c r="I360" i="5"/>
  <c r="H360" i="5"/>
  <c r="L359" i="5"/>
  <c r="K359" i="5"/>
  <c r="J359" i="5"/>
  <c r="I359" i="5"/>
  <c r="H359" i="5"/>
  <c r="L358" i="5"/>
  <c r="K358" i="5"/>
  <c r="J358" i="5"/>
  <c r="I358" i="5"/>
  <c r="H358" i="5"/>
  <c r="L357" i="5"/>
  <c r="K357" i="5"/>
  <c r="J357" i="5"/>
  <c r="I357" i="5"/>
  <c r="H357" i="5"/>
  <c r="L356" i="5"/>
  <c r="K356" i="5"/>
  <c r="J356" i="5"/>
  <c r="I356" i="5"/>
  <c r="H356" i="5"/>
  <c r="L355" i="5"/>
  <c r="K355" i="5"/>
  <c r="J355" i="5"/>
  <c r="I355" i="5"/>
  <c r="H355" i="5"/>
  <c r="L354" i="5"/>
  <c r="K354" i="5"/>
  <c r="J354" i="5"/>
  <c r="I354" i="5"/>
  <c r="H354" i="5"/>
  <c r="L353" i="5"/>
  <c r="K353" i="5"/>
  <c r="J353" i="5"/>
  <c r="I353" i="5"/>
  <c r="H353" i="5"/>
  <c r="L352" i="5"/>
  <c r="K352" i="5"/>
  <c r="J352" i="5"/>
  <c r="I352" i="5"/>
  <c r="H352" i="5"/>
  <c r="L351" i="5"/>
  <c r="K351" i="5"/>
  <c r="J351" i="5"/>
  <c r="I351" i="5"/>
  <c r="H351" i="5"/>
  <c r="L350" i="5"/>
  <c r="K350" i="5"/>
  <c r="J350" i="5"/>
  <c r="I350" i="5"/>
  <c r="H350" i="5"/>
  <c r="L349" i="5"/>
  <c r="K349" i="5"/>
  <c r="J349" i="5"/>
  <c r="I349" i="5"/>
  <c r="H349" i="5"/>
  <c r="L348" i="5"/>
  <c r="K348" i="5"/>
  <c r="J348" i="5"/>
  <c r="I348" i="5"/>
  <c r="H348" i="5"/>
  <c r="L347" i="5"/>
  <c r="K347" i="5"/>
  <c r="J347" i="5"/>
  <c r="I347" i="5"/>
  <c r="H347" i="5"/>
  <c r="L346" i="5"/>
  <c r="K346" i="5"/>
  <c r="J346" i="5"/>
  <c r="I346" i="5"/>
  <c r="H346" i="5"/>
  <c r="L345" i="5"/>
  <c r="K345" i="5"/>
  <c r="J345" i="5"/>
  <c r="I345" i="5"/>
  <c r="H345" i="5"/>
  <c r="L344" i="5"/>
  <c r="K344" i="5"/>
  <c r="J344" i="5"/>
  <c r="I344" i="5"/>
  <c r="H344" i="5"/>
  <c r="L343" i="5"/>
  <c r="K343" i="5"/>
  <c r="J343" i="5"/>
  <c r="I343" i="5"/>
  <c r="H343" i="5"/>
  <c r="L342" i="5"/>
  <c r="K342" i="5"/>
  <c r="J342" i="5"/>
  <c r="I342" i="5"/>
  <c r="H342" i="5"/>
  <c r="L341" i="5"/>
  <c r="K341" i="5"/>
  <c r="J341" i="5"/>
  <c r="I341" i="5"/>
  <c r="H341" i="5"/>
  <c r="L340" i="5"/>
  <c r="K340" i="5"/>
  <c r="J340" i="5"/>
  <c r="I340" i="5"/>
  <c r="H340" i="5"/>
  <c r="L339" i="5"/>
  <c r="K339" i="5"/>
  <c r="J339" i="5"/>
  <c r="I339" i="5"/>
  <c r="H339" i="5"/>
  <c r="L338" i="5"/>
  <c r="K338" i="5"/>
  <c r="J338" i="5"/>
  <c r="I338" i="5"/>
  <c r="H338" i="5"/>
  <c r="L337" i="5"/>
  <c r="K337" i="5"/>
  <c r="J337" i="5"/>
  <c r="I337" i="5"/>
  <c r="H337" i="5"/>
  <c r="L336" i="5"/>
  <c r="K336" i="5"/>
  <c r="J336" i="5"/>
  <c r="I336" i="5"/>
  <c r="H336" i="5"/>
  <c r="L335" i="5"/>
  <c r="K335" i="5"/>
  <c r="J335" i="5"/>
  <c r="I335" i="5"/>
  <c r="H335" i="5"/>
  <c r="L334" i="5"/>
  <c r="K334" i="5"/>
  <c r="J334" i="5"/>
  <c r="I334" i="5"/>
  <c r="H334" i="5"/>
  <c r="L333" i="5"/>
  <c r="K333" i="5"/>
  <c r="J333" i="5"/>
  <c r="I333" i="5"/>
  <c r="H333" i="5"/>
  <c r="L332" i="5"/>
  <c r="K332" i="5"/>
  <c r="J332" i="5"/>
  <c r="I332" i="5"/>
  <c r="H332" i="5"/>
  <c r="L331" i="5"/>
  <c r="K331" i="5"/>
  <c r="J331" i="5"/>
  <c r="I331" i="5"/>
  <c r="H331" i="5"/>
  <c r="L330" i="5"/>
  <c r="K330" i="5"/>
  <c r="J330" i="5"/>
  <c r="I330" i="5"/>
  <c r="H330" i="5"/>
  <c r="L329" i="5"/>
  <c r="K329" i="5"/>
  <c r="J329" i="5"/>
  <c r="I329" i="5"/>
  <c r="H329" i="5"/>
  <c r="L328" i="5"/>
  <c r="K328" i="5"/>
  <c r="J328" i="5"/>
  <c r="I328" i="5"/>
  <c r="H328" i="5"/>
  <c r="L327" i="5"/>
  <c r="K327" i="5"/>
  <c r="J327" i="5"/>
  <c r="I327" i="5"/>
  <c r="H327" i="5"/>
  <c r="L326" i="5"/>
  <c r="K326" i="5"/>
  <c r="J326" i="5"/>
  <c r="I326" i="5"/>
  <c r="H326" i="5"/>
  <c r="L325" i="5"/>
  <c r="K325" i="5"/>
  <c r="J325" i="5"/>
  <c r="I325" i="5"/>
  <c r="H325" i="5"/>
  <c r="L324" i="5"/>
  <c r="K324" i="5"/>
  <c r="J324" i="5"/>
  <c r="I324" i="5"/>
  <c r="H324" i="5"/>
  <c r="L323" i="5"/>
  <c r="K323" i="5"/>
  <c r="J323" i="5"/>
  <c r="I323" i="5"/>
  <c r="H323" i="5"/>
  <c r="L322" i="5"/>
  <c r="K322" i="5"/>
  <c r="J322" i="5"/>
  <c r="I322" i="5"/>
  <c r="H322" i="5"/>
  <c r="L321" i="5"/>
  <c r="K321" i="5"/>
  <c r="J321" i="5"/>
  <c r="I321" i="5"/>
  <c r="H321" i="5"/>
  <c r="L320" i="5"/>
  <c r="K320" i="5"/>
  <c r="J320" i="5"/>
  <c r="I320" i="5"/>
  <c r="H320" i="5"/>
  <c r="L319" i="5"/>
  <c r="K319" i="5"/>
  <c r="J319" i="5"/>
  <c r="I319" i="5"/>
  <c r="H319" i="5"/>
  <c r="L318" i="5"/>
  <c r="K318" i="5"/>
  <c r="J318" i="5"/>
  <c r="I318" i="5"/>
  <c r="H318" i="5"/>
  <c r="L317" i="5"/>
  <c r="K317" i="5"/>
  <c r="J317" i="5"/>
  <c r="I317" i="5"/>
  <c r="H317" i="5"/>
  <c r="L316" i="5"/>
  <c r="K316" i="5"/>
  <c r="J316" i="5"/>
  <c r="I316" i="5"/>
  <c r="H316" i="5"/>
  <c r="L315" i="5"/>
  <c r="K315" i="5"/>
  <c r="J315" i="5"/>
  <c r="I315" i="5"/>
  <c r="H315" i="5"/>
  <c r="L314" i="5"/>
  <c r="K314" i="5"/>
  <c r="J314" i="5"/>
  <c r="I314" i="5"/>
  <c r="H314" i="5"/>
  <c r="L313" i="5"/>
  <c r="K313" i="5"/>
  <c r="J313" i="5"/>
  <c r="I313" i="5"/>
  <c r="H313" i="5"/>
  <c r="L312" i="5"/>
  <c r="K312" i="5"/>
  <c r="J312" i="5"/>
  <c r="I312" i="5"/>
  <c r="H312" i="5"/>
  <c r="L311" i="5"/>
  <c r="K311" i="5"/>
  <c r="J311" i="5"/>
  <c r="I311" i="5"/>
  <c r="H311" i="5"/>
  <c r="L310" i="5"/>
  <c r="K310" i="5"/>
  <c r="J310" i="5"/>
  <c r="I310" i="5"/>
  <c r="H310" i="5"/>
  <c r="L309" i="5"/>
  <c r="K309" i="5"/>
  <c r="J309" i="5"/>
  <c r="I309" i="5"/>
  <c r="H309" i="5"/>
  <c r="L308" i="5"/>
  <c r="K308" i="5"/>
  <c r="J308" i="5"/>
  <c r="I308" i="5"/>
  <c r="H308" i="5"/>
  <c r="L307" i="5"/>
  <c r="K307" i="5"/>
  <c r="J307" i="5"/>
  <c r="I307" i="5"/>
  <c r="H307" i="5"/>
  <c r="L306" i="5"/>
  <c r="K306" i="5"/>
  <c r="J306" i="5"/>
  <c r="I306" i="5"/>
  <c r="H306" i="5"/>
  <c r="L305" i="5"/>
  <c r="K305" i="5"/>
  <c r="J305" i="5"/>
  <c r="I305" i="5"/>
  <c r="H305" i="5"/>
  <c r="L304" i="5"/>
  <c r="K304" i="5"/>
  <c r="J304" i="5"/>
  <c r="I304" i="5"/>
  <c r="H304" i="5"/>
  <c r="L303" i="5"/>
  <c r="K303" i="5"/>
  <c r="J303" i="5"/>
  <c r="I303" i="5"/>
  <c r="H303" i="5"/>
  <c r="L302" i="5"/>
  <c r="K302" i="5"/>
  <c r="J302" i="5"/>
  <c r="I302" i="5"/>
  <c r="H302" i="5"/>
  <c r="L301" i="5"/>
  <c r="K301" i="5"/>
  <c r="J301" i="5"/>
  <c r="I301" i="5"/>
  <c r="H301" i="5"/>
  <c r="L300" i="5"/>
  <c r="K300" i="5"/>
  <c r="J300" i="5"/>
  <c r="I300" i="5"/>
  <c r="H300" i="5"/>
  <c r="L299" i="5"/>
  <c r="K299" i="5"/>
  <c r="J299" i="5"/>
  <c r="I299" i="5"/>
  <c r="H299" i="5"/>
  <c r="L298" i="5"/>
  <c r="K298" i="5"/>
  <c r="J298" i="5"/>
  <c r="I298" i="5"/>
  <c r="H298" i="5"/>
  <c r="L297" i="5"/>
  <c r="K297" i="5"/>
  <c r="J297" i="5"/>
  <c r="I297" i="5"/>
  <c r="H297" i="5"/>
  <c r="L296" i="5"/>
  <c r="K296" i="5"/>
  <c r="J296" i="5"/>
  <c r="I296" i="5"/>
  <c r="H296" i="5"/>
  <c r="L295" i="5"/>
  <c r="K295" i="5"/>
  <c r="J295" i="5"/>
  <c r="I295" i="5"/>
  <c r="H295" i="5"/>
  <c r="L294" i="5"/>
  <c r="K294" i="5"/>
  <c r="J294" i="5"/>
  <c r="I294" i="5"/>
  <c r="H294" i="5"/>
  <c r="L293" i="5"/>
  <c r="K293" i="5"/>
  <c r="J293" i="5"/>
  <c r="I293" i="5"/>
  <c r="H293" i="5"/>
  <c r="L292" i="5"/>
  <c r="K292" i="5"/>
  <c r="J292" i="5"/>
  <c r="I292" i="5"/>
  <c r="H292" i="5"/>
  <c r="L291" i="5"/>
  <c r="K291" i="5"/>
  <c r="J291" i="5"/>
  <c r="I291" i="5"/>
  <c r="H291" i="5"/>
  <c r="L290" i="5"/>
  <c r="K290" i="5"/>
  <c r="J290" i="5"/>
  <c r="I290" i="5"/>
  <c r="H290" i="5"/>
  <c r="L289" i="5"/>
  <c r="K289" i="5"/>
  <c r="J289" i="5"/>
  <c r="I289" i="5"/>
  <c r="H289" i="5"/>
  <c r="L288" i="5"/>
  <c r="K288" i="5"/>
  <c r="J288" i="5"/>
  <c r="I288" i="5"/>
  <c r="H288" i="5"/>
  <c r="L287" i="5"/>
  <c r="K287" i="5"/>
  <c r="J287" i="5"/>
  <c r="I287" i="5"/>
  <c r="H287" i="5"/>
  <c r="L286" i="5"/>
  <c r="K286" i="5"/>
  <c r="J286" i="5"/>
  <c r="I286" i="5"/>
  <c r="H286" i="5"/>
  <c r="L285" i="5"/>
  <c r="K285" i="5"/>
  <c r="J285" i="5"/>
  <c r="I285" i="5"/>
  <c r="H285" i="5"/>
  <c r="L284" i="5"/>
  <c r="K284" i="5"/>
  <c r="J284" i="5"/>
  <c r="I284" i="5"/>
  <c r="H284" i="5"/>
  <c r="L283" i="5"/>
  <c r="K283" i="5"/>
  <c r="J283" i="5"/>
  <c r="I283" i="5"/>
  <c r="H283" i="5"/>
  <c r="L282" i="5"/>
  <c r="K282" i="5"/>
  <c r="J282" i="5"/>
  <c r="I282" i="5"/>
  <c r="H282" i="5"/>
  <c r="L281" i="5"/>
  <c r="K281" i="5"/>
  <c r="J281" i="5"/>
  <c r="I281" i="5"/>
  <c r="H281" i="5"/>
  <c r="L280" i="5"/>
  <c r="K280" i="5"/>
  <c r="J280" i="5"/>
  <c r="I280" i="5"/>
  <c r="H280" i="5"/>
  <c r="L279" i="5"/>
  <c r="K279" i="5"/>
  <c r="J279" i="5"/>
  <c r="I279" i="5"/>
  <c r="H279" i="5"/>
  <c r="L278" i="5"/>
  <c r="K278" i="5"/>
  <c r="J278" i="5"/>
  <c r="I278" i="5"/>
  <c r="H278" i="5"/>
  <c r="L277" i="5"/>
  <c r="K277" i="5"/>
  <c r="J277" i="5"/>
  <c r="I277" i="5"/>
  <c r="H277" i="5"/>
  <c r="L276" i="5"/>
  <c r="K276" i="5"/>
  <c r="J276" i="5"/>
  <c r="I276" i="5"/>
  <c r="H276" i="5"/>
  <c r="L275" i="5"/>
  <c r="K275" i="5"/>
  <c r="J275" i="5"/>
  <c r="I275" i="5"/>
  <c r="H275" i="5"/>
  <c r="L274" i="5"/>
  <c r="K274" i="5"/>
  <c r="J274" i="5"/>
  <c r="I274" i="5"/>
  <c r="H274" i="5"/>
  <c r="L273" i="5"/>
  <c r="K273" i="5"/>
  <c r="J273" i="5"/>
  <c r="I273" i="5"/>
  <c r="H273" i="5"/>
  <c r="L272" i="5"/>
  <c r="K272" i="5"/>
  <c r="J272" i="5"/>
  <c r="I272" i="5"/>
  <c r="H272" i="5"/>
  <c r="L271" i="5"/>
  <c r="K271" i="5"/>
  <c r="J271" i="5"/>
  <c r="I271" i="5"/>
  <c r="H271" i="5"/>
  <c r="L270" i="5"/>
  <c r="K270" i="5"/>
  <c r="J270" i="5"/>
  <c r="I270" i="5"/>
  <c r="H270" i="5"/>
  <c r="L269" i="5"/>
  <c r="K269" i="5"/>
  <c r="J269" i="5"/>
  <c r="I269" i="5"/>
  <c r="H269" i="5"/>
  <c r="L268" i="5"/>
  <c r="K268" i="5"/>
  <c r="J268" i="5"/>
  <c r="I268" i="5"/>
  <c r="H268" i="5"/>
  <c r="L267" i="5"/>
  <c r="K267" i="5"/>
  <c r="J267" i="5"/>
  <c r="I267" i="5"/>
  <c r="H267" i="5"/>
  <c r="L266" i="5"/>
  <c r="K266" i="5"/>
  <c r="J266" i="5"/>
  <c r="I266" i="5"/>
  <c r="H266" i="5"/>
  <c r="L265" i="5"/>
  <c r="K265" i="5"/>
  <c r="J265" i="5"/>
  <c r="I265" i="5"/>
  <c r="H265" i="5"/>
  <c r="L264" i="5"/>
  <c r="K264" i="5"/>
  <c r="J264" i="5"/>
  <c r="I264" i="5"/>
  <c r="H264" i="5"/>
  <c r="L263" i="5"/>
  <c r="K263" i="5"/>
  <c r="J263" i="5"/>
  <c r="I263" i="5"/>
  <c r="H263" i="5"/>
  <c r="L262" i="5"/>
  <c r="K262" i="5"/>
  <c r="J262" i="5"/>
  <c r="I262" i="5"/>
  <c r="H262" i="5"/>
  <c r="L261" i="5"/>
  <c r="K261" i="5"/>
  <c r="J261" i="5"/>
  <c r="I261" i="5"/>
  <c r="H261" i="5"/>
  <c r="L260" i="5"/>
  <c r="K260" i="5"/>
  <c r="J260" i="5"/>
  <c r="I260" i="5"/>
  <c r="H260" i="5"/>
  <c r="L259" i="5"/>
  <c r="K259" i="5"/>
  <c r="J259" i="5"/>
  <c r="I259" i="5"/>
  <c r="H259" i="5"/>
  <c r="L258" i="5"/>
  <c r="K258" i="5"/>
  <c r="J258" i="5"/>
  <c r="I258" i="5"/>
  <c r="H258" i="5"/>
  <c r="L257" i="5"/>
  <c r="K257" i="5"/>
  <c r="J257" i="5"/>
  <c r="I257" i="5"/>
  <c r="H257" i="5"/>
  <c r="L256" i="5"/>
  <c r="K256" i="5"/>
  <c r="J256" i="5"/>
  <c r="I256" i="5"/>
  <c r="H256" i="5"/>
  <c r="L255" i="5"/>
  <c r="K255" i="5"/>
  <c r="J255" i="5"/>
  <c r="I255" i="5"/>
  <c r="H255" i="5"/>
  <c r="L254" i="5"/>
  <c r="K254" i="5"/>
  <c r="J254" i="5"/>
  <c r="I254" i="5"/>
  <c r="H254" i="5"/>
  <c r="L253" i="5"/>
  <c r="K253" i="5"/>
  <c r="J253" i="5"/>
  <c r="I253" i="5"/>
  <c r="H253" i="5"/>
  <c r="L252" i="5"/>
  <c r="K252" i="5"/>
  <c r="J252" i="5"/>
  <c r="I252" i="5"/>
  <c r="H252" i="5"/>
  <c r="L251" i="5"/>
  <c r="K251" i="5"/>
  <c r="J251" i="5"/>
  <c r="I251" i="5"/>
  <c r="H251" i="5"/>
  <c r="L250" i="5"/>
  <c r="K250" i="5"/>
  <c r="J250" i="5"/>
  <c r="I250" i="5"/>
  <c r="H250" i="5"/>
  <c r="L249" i="5"/>
  <c r="K249" i="5"/>
  <c r="J249" i="5"/>
  <c r="I249" i="5"/>
  <c r="H249" i="5"/>
  <c r="L248" i="5"/>
  <c r="K248" i="5"/>
  <c r="J248" i="5"/>
  <c r="I248" i="5"/>
  <c r="H248" i="5"/>
  <c r="L247" i="5"/>
  <c r="K247" i="5"/>
  <c r="J247" i="5"/>
  <c r="I247" i="5"/>
  <c r="H247" i="5"/>
  <c r="L246" i="5"/>
  <c r="K246" i="5"/>
  <c r="J246" i="5"/>
  <c r="I246" i="5"/>
  <c r="H246" i="5"/>
  <c r="L245" i="5"/>
  <c r="K245" i="5"/>
  <c r="J245" i="5"/>
  <c r="I245" i="5"/>
  <c r="H245" i="5"/>
  <c r="L244" i="5"/>
  <c r="K244" i="5"/>
  <c r="J244" i="5"/>
  <c r="I244" i="5"/>
  <c r="H244" i="5"/>
  <c r="L243" i="5"/>
  <c r="K243" i="5"/>
  <c r="J243" i="5"/>
  <c r="I243" i="5"/>
  <c r="H243" i="5"/>
  <c r="L242" i="5"/>
  <c r="K242" i="5"/>
  <c r="J242" i="5"/>
  <c r="I242" i="5"/>
  <c r="H242" i="5"/>
  <c r="L241" i="5"/>
  <c r="K241" i="5"/>
  <c r="J241" i="5"/>
  <c r="I241" i="5"/>
  <c r="H241" i="5"/>
  <c r="L240" i="5"/>
  <c r="K240" i="5"/>
  <c r="J240" i="5"/>
  <c r="I240" i="5"/>
  <c r="H240" i="5"/>
  <c r="L239" i="5"/>
  <c r="K239" i="5"/>
  <c r="J239" i="5"/>
  <c r="I239" i="5"/>
  <c r="H239" i="5"/>
  <c r="L238" i="5"/>
  <c r="K238" i="5"/>
  <c r="J238" i="5"/>
  <c r="I238" i="5"/>
  <c r="H238" i="5"/>
  <c r="L237" i="5"/>
  <c r="K237" i="5"/>
  <c r="J237" i="5"/>
  <c r="I237" i="5"/>
  <c r="H237" i="5"/>
  <c r="L236" i="5"/>
  <c r="K236" i="5"/>
  <c r="J236" i="5"/>
  <c r="I236" i="5"/>
  <c r="H236" i="5"/>
  <c r="L235" i="5"/>
  <c r="K235" i="5"/>
  <c r="J235" i="5"/>
  <c r="I235" i="5"/>
  <c r="H235" i="5"/>
  <c r="L234" i="5"/>
  <c r="K234" i="5"/>
  <c r="J234" i="5"/>
  <c r="I234" i="5"/>
  <c r="H234" i="5"/>
  <c r="L233" i="5"/>
  <c r="K233" i="5"/>
  <c r="J233" i="5"/>
  <c r="I233" i="5"/>
  <c r="H233" i="5"/>
  <c r="L232" i="5"/>
  <c r="K232" i="5"/>
  <c r="J232" i="5"/>
  <c r="I232" i="5"/>
  <c r="H232" i="5"/>
  <c r="L231" i="5"/>
  <c r="K231" i="5"/>
  <c r="J231" i="5"/>
  <c r="I231" i="5"/>
  <c r="H231" i="5"/>
  <c r="L230" i="5"/>
  <c r="K230" i="5"/>
  <c r="J230" i="5"/>
  <c r="I230" i="5"/>
  <c r="H230" i="5"/>
  <c r="L229" i="5"/>
  <c r="K229" i="5"/>
  <c r="J229" i="5"/>
  <c r="I229" i="5"/>
  <c r="H229" i="5"/>
  <c r="L228" i="5"/>
  <c r="K228" i="5"/>
  <c r="J228" i="5"/>
  <c r="I228" i="5"/>
  <c r="H228" i="5"/>
  <c r="L227" i="5"/>
  <c r="K227" i="5"/>
  <c r="J227" i="5"/>
  <c r="I227" i="5"/>
  <c r="H227" i="5"/>
  <c r="L226" i="5"/>
  <c r="K226" i="5"/>
  <c r="J226" i="5"/>
  <c r="I226" i="5"/>
  <c r="H226" i="5"/>
  <c r="L225" i="5"/>
  <c r="K225" i="5"/>
  <c r="J225" i="5"/>
  <c r="I225" i="5"/>
  <c r="H225" i="5"/>
  <c r="L224" i="5"/>
  <c r="K224" i="5"/>
  <c r="J224" i="5"/>
  <c r="I224" i="5"/>
  <c r="H224" i="5"/>
  <c r="L223" i="5"/>
  <c r="K223" i="5"/>
  <c r="J223" i="5"/>
  <c r="I223" i="5"/>
  <c r="H223" i="5"/>
  <c r="L222" i="5"/>
  <c r="K222" i="5"/>
  <c r="J222" i="5"/>
  <c r="I222" i="5"/>
  <c r="H222" i="5"/>
  <c r="L221" i="5"/>
  <c r="K221" i="5"/>
  <c r="J221" i="5"/>
  <c r="I221" i="5"/>
  <c r="H221" i="5"/>
  <c r="L220" i="5"/>
  <c r="K220" i="5"/>
  <c r="J220" i="5"/>
  <c r="I220" i="5"/>
  <c r="H220" i="5"/>
  <c r="L219" i="5"/>
  <c r="K219" i="5"/>
  <c r="J219" i="5"/>
  <c r="I219" i="5"/>
  <c r="H219" i="5"/>
  <c r="L218" i="5"/>
  <c r="K218" i="5"/>
  <c r="J218" i="5"/>
  <c r="I218" i="5"/>
  <c r="H218" i="5"/>
  <c r="L217" i="5"/>
  <c r="K217" i="5"/>
  <c r="J217" i="5"/>
  <c r="I217" i="5"/>
  <c r="H217" i="5"/>
  <c r="L216" i="5"/>
  <c r="K216" i="5"/>
  <c r="J216" i="5"/>
  <c r="I216" i="5"/>
  <c r="H216" i="5"/>
  <c r="L215" i="5"/>
  <c r="K215" i="5"/>
  <c r="J215" i="5"/>
  <c r="I215" i="5"/>
  <c r="H215" i="5"/>
  <c r="L214" i="5"/>
  <c r="K214" i="5"/>
  <c r="J214" i="5"/>
  <c r="I214" i="5"/>
  <c r="H214" i="5"/>
  <c r="L213" i="5"/>
  <c r="K213" i="5"/>
  <c r="J213" i="5"/>
  <c r="I213" i="5"/>
  <c r="H213" i="5"/>
  <c r="L212" i="5"/>
  <c r="K212" i="5"/>
  <c r="J212" i="5"/>
  <c r="I212" i="5"/>
  <c r="H212" i="5"/>
  <c r="L211" i="5"/>
  <c r="K211" i="5"/>
  <c r="J211" i="5"/>
  <c r="I211" i="5"/>
  <c r="H211" i="5"/>
  <c r="L210" i="5"/>
  <c r="K210" i="5"/>
  <c r="J210" i="5"/>
  <c r="I210" i="5"/>
  <c r="H210" i="5"/>
  <c r="L209" i="5"/>
  <c r="K209" i="5"/>
  <c r="J209" i="5"/>
  <c r="I209" i="5"/>
  <c r="H209" i="5"/>
  <c r="L208" i="5"/>
  <c r="K208" i="5"/>
  <c r="J208" i="5"/>
  <c r="I208" i="5"/>
  <c r="H208" i="5"/>
  <c r="L207" i="5"/>
  <c r="K207" i="5"/>
  <c r="J207" i="5"/>
  <c r="I207" i="5"/>
  <c r="H207" i="5"/>
  <c r="L206" i="5"/>
  <c r="K206" i="5"/>
  <c r="J206" i="5"/>
  <c r="I206" i="5"/>
  <c r="H206" i="5"/>
  <c r="L205" i="5"/>
  <c r="K205" i="5"/>
  <c r="J205" i="5"/>
  <c r="I205" i="5"/>
  <c r="H205" i="5"/>
  <c r="L204" i="5"/>
  <c r="K204" i="5"/>
  <c r="J204" i="5"/>
  <c r="I204" i="5"/>
  <c r="H204" i="5"/>
  <c r="L203" i="5"/>
  <c r="K203" i="5"/>
  <c r="J203" i="5"/>
  <c r="I203" i="5"/>
  <c r="H203" i="5"/>
  <c r="L202" i="5"/>
  <c r="K202" i="5"/>
  <c r="J202" i="5"/>
  <c r="I202" i="5"/>
  <c r="H202" i="5"/>
  <c r="L201" i="5"/>
  <c r="K201" i="5"/>
  <c r="J201" i="5"/>
  <c r="I201" i="5"/>
  <c r="H201" i="5"/>
  <c r="L200" i="5"/>
  <c r="K200" i="5"/>
  <c r="J200" i="5"/>
  <c r="I200" i="5"/>
  <c r="H200" i="5"/>
  <c r="L199" i="5"/>
  <c r="K199" i="5"/>
  <c r="J199" i="5"/>
  <c r="I199" i="5"/>
  <c r="H199" i="5"/>
  <c r="L198" i="5"/>
  <c r="K198" i="5"/>
  <c r="J198" i="5"/>
  <c r="I198" i="5"/>
  <c r="H198" i="5"/>
  <c r="L197" i="5"/>
  <c r="K197" i="5"/>
  <c r="J197" i="5"/>
  <c r="I197" i="5"/>
  <c r="H197" i="5"/>
  <c r="L196" i="5"/>
  <c r="K196" i="5"/>
  <c r="J196" i="5"/>
  <c r="I196" i="5"/>
  <c r="H196" i="5"/>
  <c r="L195" i="5"/>
  <c r="K195" i="5"/>
  <c r="J195" i="5"/>
  <c r="I195" i="5"/>
  <c r="H195" i="5"/>
  <c r="L194" i="5"/>
  <c r="K194" i="5"/>
  <c r="J194" i="5"/>
  <c r="I194" i="5"/>
  <c r="H194" i="5"/>
  <c r="L193" i="5"/>
  <c r="K193" i="5"/>
  <c r="J193" i="5"/>
  <c r="I193" i="5"/>
  <c r="H193" i="5"/>
  <c r="L192" i="5"/>
  <c r="K192" i="5"/>
  <c r="J192" i="5"/>
  <c r="I192" i="5"/>
  <c r="H192" i="5"/>
  <c r="L191" i="5"/>
  <c r="K191" i="5"/>
  <c r="J191" i="5"/>
  <c r="I191" i="5"/>
  <c r="H191" i="5"/>
  <c r="L190" i="5"/>
  <c r="K190" i="5"/>
  <c r="J190" i="5"/>
  <c r="I190" i="5"/>
  <c r="H190" i="5"/>
  <c r="L189" i="5"/>
  <c r="K189" i="5"/>
  <c r="J189" i="5"/>
  <c r="I189" i="5"/>
  <c r="H189" i="5"/>
  <c r="L188" i="5"/>
  <c r="K188" i="5"/>
  <c r="J188" i="5"/>
  <c r="I188" i="5"/>
  <c r="H188" i="5"/>
  <c r="L187" i="5"/>
  <c r="K187" i="5"/>
  <c r="J187" i="5"/>
  <c r="I187" i="5"/>
  <c r="H187" i="5"/>
  <c r="L186" i="5"/>
  <c r="K186" i="5"/>
  <c r="J186" i="5"/>
  <c r="I186" i="5"/>
  <c r="H186" i="5"/>
  <c r="L185" i="5"/>
  <c r="K185" i="5"/>
  <c r="J185" i="5"/>
  <c r="I185" i="5"/>
  <c r="H185" i="5"/>
  <c r="L184" i="5"/>
  <c r="K184" i="5"/>
  <c r="J184" i="5"/>
  <c r="I184" i="5"/>
  <c r="H184" i="5"/>
  <c r="L183" i="5"/>
  <c r="K183" i="5"/>
  <c r="J183" i="5"/>
  <c r="I183" i="5"/>
  <c r="H183" i="5"/>
  <c r="L182" i="5"/>
  <c r="K182" i="5"/>
  <c r="J182" i="5"/>
  <c r="I182" i="5"/>
  <c r="H182" i="5"/>
  <c r="L181" i="5"/>
  <c r="K181" i="5"/>
  <c r="J181" i="5"/>
  <c r="I181" i="5"/>
  <c r="H181" i="5"/>
  <c r="L180" i="5"/>
  <c r="K180" i="5"/>
  <c r="J180" i="5"/>
  <c r="I180" i="5"/>
  <c r="H180" i="5"/>
  <c r="L179" i="5"/>
  <c r="K179" i="5"/>
  <c r="J179" i="5"/>
  <c r="I179" i="5"/>
  <c r="H179" i="5"/>
  <c r="L178" i="5"/>
  <c r="K178" i="5"/>
  <c r="J178" i="5"/>
  <c r="I178" i="5"/>
  <c r="H178" i="5"/>
  <c r="L177" i="5"/>
  <c r="K177" i="5"/>
  <c r="J177" i="5"/>
  <c r="I177" i="5"/>
  <c r="H177" i="5"/>
  <c r="L176" i="5"/>
  <c r="K176" i="5"/>
  <c r="J176" i="5"/>
  <c r="I176" i="5"/>
  <c r="H176" i="5"/>
  <c r="L175" i="5"/>
  <c r="K175" i="5"/>
  <c r="J175" i="5"/>
  <c r="I175" i="5"/>
  <c r="H175" i="5"/>
  <c r="L174" i="5"/>
  <c r="K174" i="5"/>
  <c r="J174" i="5"/>
  <c r="I174" i="5"/>
  <c r="H174" i="5"/>
  <c r="L173" i="5"/>
  <c r="K173" i="5"/>
  <c r="J173" i="5"/>
  <c r="I173" i="5"/>
  <c r="H173" i="5"/>
  <c r="L172" i="5"/>
  <c r="K172" i="5"/>
  <c r="J172" i="5"/>
  <c r="I172" i="5"/>
  <c r="H172" i="5"/>
  <c r="L171" i="5"/>
  <c r="K171" i="5"/>
  <c r="J171" i="5"/>
  <c r="I171" i="5"/>
  <c r="H171" i="5"/>
  <c r="L170" i="5"/>
  <c r="K170" i="5"/>
  <c r="J170" i="5"/>
  <c r="I170" i="5"/>
  <c r="H170" i="5"/>
  <c r="L169" i="5"/>
  <c r="K169" i="5"/>
  <c r="J169" i="5"/>
  <c r="I169" i="5"/>
  <c r="H169" i="5"/>
  <c r="L168" i="5"/>
  <c r="K168" i="5"/>
  <c r="J168" i="5"/>
  <c r="I168" i="5"/>
  <c r="H168" i="5"/>
  <c r="L167" i="5"/>
  <c r="K167" i="5"/>
  <c r="J167" i="5"/>
  <c r="I167" i="5"/>
  <c r="H167" i="5"/>
  <c r="L166" i="5"/>
  <c r="K166" i="5"/>
  <c r="J166" i="5"/>
  <c r="I166" i="5"/>
  <c r="H166" i="5"/>
  <c r="L165" i="5"/>
  <c r="K165" i="5"/>
  <c r="J165" i="5"/>
  <c r="I165" i="5"/>
  <c r="H165" i="5"/>
  <c r="L164" i="5"/>
  <c r="K164" i="5"/>
  <c r="J164" i="5"/>
  <c r="I164" i="5"/>
  <c r="H164" i="5"/>
  <c r="L163" i="5"/>
  <c r="K163" i="5"/>
  <c r="J163" i="5"/>
  <c r="I163" i="5"/>
  <c r="H163" i="5"/>
  <c r="L162" i="5"/>
  <c r="K162" i="5"/>
  <c r="J162" i="5"/>
  <c r="I162" i="5"/>
  <c r="H162" i="5"/>
  <c r="L161" i="5"/>
  <c r="K161" i="5"/>
  <c r="J161" i="5"/>
  <c r="I161" i="5"/>
  <c r="H161" i="5"/>
  <c r="L160" i="5"/>
  <c r="K160" i="5"/>
  <c r="J160" i="5"/>
  <c r="I160" i="5"/>
  <c r="H160" i="5"/>
  <c r="L159" i="5"/>
  <c r="K159" i="5"/>
  <c r="J159" i="5"/>
  <c r="I159" i="5"/>
  <c r="H159" i="5"/>
  <c r="L158" i="5"/>
  <c r="K158" i="5"/>
  <c r="J158" i="5"/>
  <c r="I158" i="5"/>
  <c r="H158" i="5"/>
  <c r="L157" i="5"/>
  <c r="K157" i="5"/>
  <c r="J157" i="5"/>
  <c r="I157" i="5"/>
  <c r="H157" i="5"/>
  <c r="L156" i="5"/>
  <c r="K156" i="5"/>
  <c r="J156" i="5"/>
  <c r="I156" i="5"/>
  <c r="H156" i="5"/>
  <c r="L155" i="5"/>
  <c r="K155" i="5"/>
  <c r="J155" i="5"/>
  <c r="I155" i="5"/>
  <c r="H155" i="5"/>
  <c r="L154" i="5"/>
  <c r="K154" i="5"/>
  <c r="J154" i="5"/>
  <c r="I154" i="5"/>
  <c r="H154" i="5"/>
  <c r="L153" i="5"/>
  <c r="K153" i="5"/>
  <c r="J153" i="5"/>
  <c r="I153" i="5"/>
  <c r="H153" i="5"/>
  <c r="L152" i="5"/>
  <c r="K152" i="5"/>
  <c r="J152" i="5"/>
  <c r="I152" i="5"/>
  <c r="H152" i="5"/>
  <c r="L151" i="5"/>
  <c r="K151" i="5"/>
  <c r="J151" i="5"/>
  <c r="I151" i="5"/>
  <c r="H151" i="5"/>
  <c r="L150" i="5"/>
  <c r="K150" i="5"/>
  <c r="J150" i="5"/>
  <c r="I150" i="5"/>
  <c r="H150" i="5"/>
  <c r="L149" i="5"/>
  <c r="K149" i="5"/>
  <c r="J149" i="5"/>
  <c r="I149" i="5"/>
  <c r="H149" i="5"/>
  <c r="L148" i="5"/>
  <c r="K148" i="5"/>
  <c r="J148" i="5"/>
  <c r="I148" i="5"/>
  <c r="H148" i="5"/>
  <c r="L147" i="5"/>
  <c r="K147" i="5"/>
  <c r="J147" i="5"/>
  <c r="I147" i="5"/>
  <c r="H147" i="5"/>
  <c r="L146" i="5"/>
  <c r="K146" i="5"/>
  <c r="J146" i="5"/>
  <c r="I146" i="5"/>
  <c r="H146" i="5"/>
  <c r="L145" i="5"/>
  <c r="K145" i="5"/>
  <c r="J145" i="5"/>
  <c r="I145" i="5"/>
  <c r="H145" i="5"/>
  <c r="L144" i="5"/>
  <c r="K144" i="5"/>
  <c r="J144" i="5"/>
  <c r="I144" i="5"/>
  <c r="H144" i="5"/>
  <c r="L143" i="5"/>
  <c r="K143" i="5"/>
  <c r="J143" i="5"/>
  <c r="I143" i="5"/>
  <c r="H143" i="5"/>
  <c r="L142" i="5"/>
  <c r="K142" i="5"/>
  <c r="J142" i="5"/>
  <c r="I142" i="5"/>
  <c r="H142" i="5"/>
  <c r="L141" i="5"/>
  <c r="K141" i="5"/>
  <c r="J141" i="5"/>
  <c r="I141" i="5"/>
  <c r="H141" i="5"/>
  <c r="L140" i="5"/>
  <c r="K140" i="5"/>
  <c r="J140" i="5"/>
  <c r="I140" i="5"/>
  <c r="H140" i="5"/>
  <c r="L139" i="5"/>
  <c r="K139" i="5"/>
  <c r="J139" i="5"/>
  <c r="I139" i="5"/>
  <c r="H139" i="5"/>
  <c r="L138" i="5"/>
  <c r="K138" i="5"/>
  <c r="J138" i="5"/>
  <c r="I138" i="5"/>
  <c r="H138" i="5"/>
  <c r="L137" i="5"/>
  <c r="K137" i="5"/>
  <c r="J137" i="5"/>
  <c r="I137" i="5"/>
  <c r="H137" i="5"/>
  <c r="L136" i="5"/>
  <c r="K136" i="5"/>
  <c r="J136" i="5"/>
  <c r="I136" i="5"/>
  <c r="H136" i="5"/>
  <c r="L135" i="5"/>
  <c r="K135" i="5"/>
  <c r="J135" i="5"/>
  <c r="I135" i="5"/>
  <c r="H135" i="5"/>
  <c r="L134" i="5"/>
  <c r="K134" i="5"/>
  <c r="J134" i="5"/>
  <c r="I134" i="5"/>
  <c r="H134" i="5"/>
  <c r="L133" i="5"/>
  <c r="K133" i="5"/>
  <c r="J133" i="5"/>
  <c r="I133" i="5"/>
  <c r="H133" i="5"/>
  <c r="L132" i="5"/>
  <c r="K132" i="5"/>
  <c r="J132" i="5"/>
  <c r="I132" i="5"/>
  <c r="H132" i="5"/>
  <c r="L131" i="5"/>
  <c r="K131" i="5"/>
  <c r="J131" i="5"/>
  <c r="I131" i="5"/>
  <c r="H131" i="5"/>
  <c r="L130" i="5"/>
  <c r="K130" i="5"/>
  <c r="J130" i="5"/>
  <c r="I130" i="5"/>
  <c r="H130" i="5"/>
  <c r="L129" i="5"/>
  <c r="K129" i="5"/>
  <c r="J129" i="5"/>
  <c r="I129" i="5"/>
  <c r="H129" i="5"/>
  <c r="L128" i="5"/>
  <c r="K128" i="5"/>
  <c r="J128" i="5"/>
  <c r="I128" i="5"/>
  <c r="H128" i="5"/>
  <c r="L127" i="5"/>
  <c r="K127" i="5"/>
  <c r="J127" i="5"/>
  <c r="I127" i="5"/>
  <c r="H127" i="5"/>
  <c r="L126" i="5"/>
  <c r="K126" i="5"/>
  <c r="J126" i="5"/>
  <c r="I126" i="5"/>
  <c r="H126" i="5"/>
  <c r="L125" i="5"/>
  <c r="K125" i="5"/>
  <c r="J125" i="5"/>
  <c r="I125" i="5"/>
  <c r="H125" i="5"/>
  <c r="L124" i="5"/>
  <c r="K124" i="5"/>
  <c r="J124" i="5"/>
  <c r="I124" i="5"/>
  <c r="H124" i="5"/>
  <c r="L123" i="5"/>
  <c r="K123" i="5"/>
  <c r="J123" i="5"/>
  <c r="I123" i="5"/>
  <c r="H123" i="5"/>
  <c r="L122" i="5"/>
  <c r="K122" i="5"/>
  <c r="J122" i="5"/>
  <c r="I122" i="5"/>
  <c r="H122" i="5"/>
  <c r="L121" i="5"/>
  <c r="K121" i="5"/>
  <c r="J121" i="5"/>
  <c r="I121" i="5"/>
  <c r="H121" i="5"/>
  <c r="L120" i="5"/>
  <c r="K120" i="5"/>
  <c r="J120" i="5"/>
  <c r="I120" i="5"/>
  <c r="H120" i="5"/>
  <c r="L119" i="5"/>
  <c r="K119" i="5"/>
  <c r="J119" i="5"/>
  <c r="I119" i="5"/>
  <c r="H119" i="5"/>
  <c r="L118" i="5"/>
  <c r="K118" i="5"/>
  <c r="J118" i="5"/>
  <c r="I118" i="5"/>
  <c r="H118" i="5"/>
  <c r="L117" i="5"/>
  <c r="K117" i="5"/>
  <c r="J117" i="5"/>
  <c r="I117" i="5"/>
  <c r="H117" i="5"/>
  <c r="L116" i="5"/>
  <c r="K116" i="5"/>
  <c r="J116" i="5"/>
  <c r="I116" i="5"/>
  <c r="H116" i="5"/>
  <c r="L115" i="5"/>
  <c r="K115" i="5"/>
  <c r="J115" i="5"/>
  <c r="I115" i="5"/>
  <c r="H115" i="5"/>
  <c r="L114" i="5"/>
  <c r="K114" i="5"/>
  <c r="J114" i="5"/>
  <c r="I114" i="5"/>
  <c r="H114" i="5"/>
  <c r="L113" i="5"/>
  <c r="K113" i="5"/>
  <c r="J113" i="5"/>
  <c r="I113" i="5"/>
  <c r="H113" i="5"/>
  <c r="L112" i="5"/>
  <c r="K112" i="5"/>
  <c r="J112" i="5"/>
  <c r="I112" i="5"/>
  <c r="H112" i="5"/>
  <c r="L111" i="5"/>
  <c r="K111" i="5"/>
  <c r="J111" i="5"/>
  <c r="I111" i="5"/>
  <c r="H111" i="5"/>
  <c r="L110" i="5"/>
  <c r="K110" i="5"/>
  <c r="J110" i="5"/>
  <c r="I110" i="5"/>
  <c r="H110" i="5"/>
  <c r="L109" i="5"/>
  <c r="K109" i="5"/>
  <c r="J109" i="5"/>
  <c r="I109" i="5"/>
  <c r="H109" i="5"/>
  <c r="L108" i="5"/>
  <c r="K108" i="5"/>
  <c r="J108" i="5"/>
  <c r="I108" i="5"/>
  <c r="H108" i="5"/>
  <c r="L107" i="5"/>
  <c r="K107" i="5"/>
  <c r="J107" i="5"/>
  <c r="I107" i="5"/>
  <c r="H107" i="5"/>
  <c r="L106" i="5"/>
  <c r="K106" i="5"/>
  <c r="J106" i="5"/>
  <c r="I106" i="5"/>
  <c r="H106" i="5"/>
  <c r="L105" i="5"/>
  <c r="K105" i="5"/>
  <c r="J105" i="5"/>
  <c r="I105" i="5"/>
  <c r="H105" i="5"/>
  <c r="L104" i="5"/>
  <c r="K104" i="5"/>
  <c r="J104" i="5"/>
  <c r="I104" i="5"/>
  <c r="H104" i="5"/>
  <c r="L103" i="5"/>
  <c r="K103" i="5"/>
  <c r="J103" i="5"/>
  <c r="I103" i="5"/>
  <c r="H103" i="5"/>
  <c r="L102" i="5"/>
  <c r="K102" i="5"/>
  <c r="J102" i="5"/>
  <c r="I102" i="5"/>
  <c r="H102" i="5"/>
  <c r="L101" i="5"/>
  <c r="K101" i="5"/>
  <c r="J101" i="5"/>
  <c r="I101" i="5"/>
  <c r="H101" i="5"/>
  <c r="L100" i="5"/>
  <c r="K100" i="5"/>
  <c r="J100" i="5"/>
  <c r="I100" i="5"/>
  <c r="H100" i="5"/>
  <c r="L99" i="5"/>
  <c r="K99" i="5"/>
  <c r="J99" i="5"/>
  <c r="I99" i="5"/>
  <c r="H99" i="5"/>
  <c r="L98" i="5"/>
  <c r="K98" i="5"/>
  <c r="J98" i="5"/>
  <c r="I98" i="5"/>
  <c r="H98" i="5"/>
  <c r="L97" i="5"/>
  <c r="K97" i="5"/>
  <c r="J97" i="5"/>
  <c r="I97" i="5"/>
  <c r="H97" i="5"/>
  <c r="L96" i="5"/>
  <c r="K96" i="5"/>
  <c r="J96" i="5"/>
  <c r="I96" i="5"/>
  <c r="H96" i="5"/>
  <c r="L95" i="5"/>
  <c r="K95" i="5"/>
  <c r="J95" i="5"/>
  <c r="I95" i="5"/>
  <c r="H95" i="5"/>
  <c r="L94" i="5"/>
  <c r="K94" i="5"/>
  <c r="J94" i="5"/>
  <c r="I94" i="5"/>
  <c r="H94" i="5"/>
  <c r="L93" i="5"/>
  <c r="K93" i="5"/>
  <c r="J93" i="5"/>
  <c r="I93" i="5"/>
  <c r="H93" i="5"/>
  <c r="L92" i="5"/>
  <c r="K92" i="5"/>
  <c r="J92" i="5"/>
  <c r="I92" i="5"/>
  <c r="H92" i="5"/>
  <c r="L91" i="5"/>
  <c r="K91" i="5"/>
  <c r="J91" i="5"/>
  <c r="I91" i="5"/>
  <c r="H91" i="5"/>
  <c r="L90" i="5"/>
  <c r="K90" i="5"/>
  <c r="J90" i="5"/>
  <c r="I90" i="5"/>
  <c r="H90" i="5"/>
  <c r="L89" i="5"/>
  <c r="K89" i="5"/>
  <c r="J89" i="5"/>
  <c r="I89" i="5"/>
  <c r="H89" i="5"/>
  <c r="L88" i="5"/>
  <c r="K88" i="5"/>
  <c r="J88" i="5"/>
  <c r="I88" i="5"/>
  <c r="H88" i="5"/>
  <c r="L87" i="5"/>
  <c r="K87" i="5"/>
  <c r="J87" i="5"/>
  <c r="I87" i="5"/>
  <c r="H87" i="5"/>
  <c r="L86" i="5"/>
  <c r="K86" i="5"/>
  <c r="J86" i="5"/>
  <c r="I86" i="5"/>
  <c r="H86" i="5"/>
  <c r="L85" i="5"/>
  <c r="K85" i="5"/>
  <c r="J85" i="5"/>
  <c r="I85" i="5"/>
  <c r="H85" i="5"/>
  <c r="L84" i="5"/>
  <c r="K84" i="5"/>
  <c r="J84" i="5"/>
  <c r="I84" i="5"/>
  <c r="H84" i="5"/>
  <c r="L83" i="5"/>
  <c r="K83" i="5"/>
  <c r="J83" i="5"/>
  <c r="I83" i="5"/>
  <c r="H83" i="5"/>
  <c r="L82" i="5"/>
  <c r="K82" i="5"/>
  <c r="J82" i="5"/>
  <c r="I82" i="5"/>
  <c r="H82" i="5"/>
  <c r="L81" i="5"/>
  <c r="K81" i="5"/>
  <c r="J81" i="5"/>
  <c r="I81" i="5"/>
  <c r="H81" i="5"/>
  <c r="L80" i="5"/>
  <c r="K80" i="5"/>
  <c r="J80" i="5"/>
  <c r="I80" i="5"/>
  <c r="H80" i="5"/>
  <c r="L79" i="5"/>
  <c r="K79" i="5"/>
  <c r="J79" i="5"/>
  <c r="I79" i="5"/>
  <c r="H79" i="5"/>
  <c r="L78" i="5"/>
  <c r="K78" i="5"/>
  <c r="J78" i="5"/>
  <c r="I78" i="5"/>
  <c r="H78" i="5"/>
  <c r="L77" i="5"/>
  <c r="K77" i="5"/>
  <c r="J77" i="5"/>
  <c r="I77" i="5"/>
  <c r="H77" i="5"/>
  <c r="L76" i="5"/>
  <c r="K76" i="5"/>
  <c r="J76" i="5"/>
  <c r="I76" i="5"/>
  <c r="H76" i="5"/>
  <c r="L75" i="5"/>
  <c r="K75" i="5"/>
  <c r="J75" i="5"/>
  <c r="I75" i="5"/>
  <c r="H75" i="5"/>
  <c r="L74" i="5"/>
  <c r="K74" i="5"/>
  <c r="J74" i="5"/>
  <c r="I74" i="5"/>
  <c r="H74" i="5"/>
  <c r="L73" i="5"/>
  <c r="K73" i="5"/>
  <c r="J73" i="5"/>
  <c r="I73" i="5"/>
  <c r="H73" i="5"/>
  <c r="L72" i="5"/>
  <c r="K72" i="5"/>
  <c r="J72" i="5"/>
  <c r="I72" i="5"/>
  <c r="H72" i="5"/>
  <c r="L71" i="5"/>
  <c r="K71" i="5"/>
  <c r="J71" i="5"/>
  <c r="I71" i="5"/>
  <c r="H71" i="5"/>
  <c r="L70" i="5"/>
  <c r="K70" i="5"/>
  <c r="J70" i="5"/>
  <c r="I70" i="5"/>
  <c r="H70" i="5"/>
  <c r="L69" i="5"/>
  <c r="K69" i="5"/>
  <c r="J69" i="5"/>
  <c r="I69" i="5"/>
  <c r="H69" i="5"/>
  <c r="L68" i="5"/>
  <c r="K68" i="5"/>
  <c r="J68" i="5"/>
  <c r="I68" i="5"/>
  <c r="H68" i="5"/>
  <c r="L67" i="5"/>
  <c r="K67" i="5"/>
  <c r="J67" i="5"/>
  <c r="I67" i="5"/>
  <c r="H67" i="5"/>
  <c r="L66" i="5"/>
  <c r="K66" i="5"/>
  <c r="J66" i="5"/>
  <c r="I66" i="5"/>
  <c r="H66" i="5"/>
  <c r="L65" i="5"/>
  <c r="K65" i="5"/>
  <c r="J65" i="5"/>
  <c r="I65" i="5"/>
  <c r="H65" i="5"/>
  <c r="L64" i="5"/>
  <c r="K64" i="5"/>
  <c r="J64" i="5"/>
  <c r="I64" i="5"/>
  <c r="H64" i="5"/>
  <c r="L63" i="5"/>
  <c r="K63" i="5"/>
  <c r="J63" i="5"/>
  <c r="I63" i="5"/>
  <c r="H63" i="5"/>
  <c r="L62" i="5"/>
  <c r="K62" i="5"/>
  <c r="J62" i="5"/>
  <c r="I62" i="5"/>
  <c r="H62" i="5"/>
  <c r="L61" i="5"/>
  <c r="K61" i="5"/>
  <c r="J61" i="5"/>
  <c r="I61" i="5"/>
  <c r="H61" i="5"/>
  <c r="L60" i="5"/>
  <c r="K60" i="5"/>
  <c r="J60" i="5"/>
  <c r="I60" i="5"/>
  <c r="H60" i="5"/>
  <c r="L59" i="5"/>
  <c r="K59" i="5"/>
  <c r="J59" i="5"/>
  <c r="I59" i="5"/>
  <c r="H59" i="5"/>
  <c r="L58" i="5"/>
  <c r="K58" i="5"/>
  <c r="J58" i="5"/>
  <c r="I58" i="5"/>
  <c r="H58" i="5"/>
  <c r="L57" i="5"/>
  <c r="K57" i="5"/>
  <c r="J57" i="5"/>
  <c r="I57" i="5"/>
  <c r="H57" i="5"/>
  <c r="L56" i="5"/>
  <c r="K56" i="5"/>
  <c r="J56" i="5"/>
  <c r="I56" i="5"/>
  <c r="H56" i="5"/>
  <c r="L55" i="5"/>
  <c r="K55" i="5"/>
  <c r="J55" i="5"/>
  <c r="I55" i="5"/>
  <c r="H55" i="5"/>
  <c r="L54" i="5"/>
  <c r="K54" i="5"/>
  <c r="J54" i="5"/>
  <c r="I54" i="5"/>
  <c r="H54" i="5"/>
  <c r="L53" i="5"/>
  <c r="K53" i="5"/>
  <c r="J53" i="5"/>
  <c r="I53" i="5"/>
  <c r="H53" i="5"/>
  <c r="L52" i="5"/>
  <c r="K52" i="5"/>
  <c r="J52" i="5"/>
  <c r="I52" i="5"/>
  <c r="H52" i="5"/>
  <c r="L51" i="5"/>
  <c r="K51" i="5"/>
  <c r="J51" i="5"/>
  <c r="I51" i="5"/>
  <c r="H51" i="5"/>
  <c r="L50" i="5"/>
  <c r="K50" i="5"/>
  <c r="J50" i="5"/>
  <c r="I50" i="5"/>
  <c r="H50" i="5"/>
  <c r="L49" i="5"/>
  <c r="K49" i="5"/>
  <c r="J49" i="5"/>
  <c r="I49" i="5"/>
  <c r="H49" i="5"/>
  <c r="L48" i="5"/>
  <c r="K48" i="5"/>
  <c r="J48" i="5"/>
  <c r="I48" i="5"/>
  <c r="H48" i="5"/>
  <c r="L47" i="5"/>
  <c r="K47" i="5"/>
  <c r="J47" i="5"/>
  <c r="I47" i="5"/>
  <c r="H47" i="5"/>
  <c r="L46" i="5"/>
  <c r="K46" i="5"/>
  <c r="J46" i="5"/>
  <c r="I46" i="5"/>
  <c r="H46" i="5"/>
  <c r="L45" i="5"/>
  <c r="K45" i="5"/>
  <c r="J45" i="5"/>
  <c r="I45" i="5"/>
  <c r="H45" i="5"/>
  <c r="L44" i="5"/>
  <c r="K44" i="5"/>
  <c r="J44" i="5"/>
  <c r="I44" i="5"/>
  <c r="H44" i="5"/>
  <c r="L43" i="5"/>
  <c r="K43" i="5"/>
  <c r="J43" i="5"/>
  <c r="I43" i="5"/>
  <c r="H43" i="5"/>
  <c r="L42" i="5"/>
  <c r="K42" i="5"/>
  <c r="J42" i="5"/>
  <c r="I42" i="5"/>
  <c r="H42" i="5"/>
  <c r="L41" i="5"/>
  <c r="K41" i="5"/>
  <c r="J41" i="5"/>
  <c r="I41" i="5"/>
  <c r="H41" i="5"/>
  <c r="L40" i="5"/>
  <c r="K40" i="5"/>
  <c r="J40" i="5"/>
  <c r="I40" i="5"/>
  <c r="H40" i="5"/>
  <c r="L39" i="5"/>
  <c r="K39" i="5"/>
  <c r="J39" i="5"/>
  <c r="I39" i="5"/>
  <c r="H39" i="5"/>
  <c r="L38" i="5"/>
  <c r="K38" i="5"/>
  <c r="J38" i="5"/>
  <c r="I38" i="5"/>
  <c r="H38" i="5"/>
  <c r="L37" i="5"/>
  <c r="K37" i="5"/>
  <c r="J37" i="5"/>
  <c r="I37" i="5"/>
  <c r="H37" i="5"/>
  <c r="L36" i="5"/>
  <c r="K36" i="5"/>
  <c r="J36" i="5"/>
  <c r="I36" i="5"/>
  <c r="H36" i="5"/>
  <c r="L35" i="5"/>
  <c r="K35" i="5"/>
  <c r="J35" i="5"/>
  <c r="I35" i="5"/>
  <c r="H35" i="5"/>
  <c r="L34" i="5"/>
  <c r="K34" i="5"/>
  <c r="J34" i="5"/>
  <c r="I34" i="5"/>
  <c r="H34" i="5"/>
  <c r="L33" i="5"/>
  <c r="K33" i="5"/>
  <c r="J33" i="5"/>
  <c r="I33" i="5"/>
  <c r="H33" i="5"/>
  <c r="L32" i="5"/>
  <c r="K32" i="5"/>
  <c r="J32" i="5"/>
  <c r="I32" i="5"/>
  <c r="H32" i="5"/>
  <c r="L31" i="5"/>
  <c r="K31" i="5"/>
  <c r="J31" i="5"/>
  <c r="I31" i="5"/>
  <c r="H31" i="5"/>
  <c r="L30" i="5"/>
  <c r="K30" i="5"/>
  <c r="J30" i="5"/>
  <c r="I30" i="5"/>
  <c r="H30" i="5"/>
  <c r="L29" i="5"/>
  <c r="K29" i="5"/>
  <c r="J29" i="5"/>
  <c r="I29" i="5"/>
  <c r="H29" i="5"/>
  <c r="L28" i="5"/>
  <c r="K28" i="5"/>
  <c r="J28" i="5"/>
  <c r="I28" i="5"/>
  <c r="H28" i="5"/>
  <c r="L27" i="5"/>
  <c r="K27" i="5"/>
  <c r="J27" i="5"/>
  <c r="I27" i="5"/>
  <c r="H27" i="5"/>
  <c r="L26" i="5"/>
  <c r="K26" i="5"/>
  <c r="J26" i="5"/>
  <c r="I26" i="5"/>
  <c r="H26" i="5"/>
  <c r="L25" i="5"/>
  <c r="K25" i="5"/>
  <c r="J25" i="5"/>
  <c r="I25" i="5"/>
  <c r="H25" i="5"/>
  <c r="L24" i="5"/>
  <c r="K24" i="5"/>
  <c r="J24" i="5"/>
  <c r="I24" i="5"/>
  <c r="H24" i="5"/>
  <c r="L23" i="5"/>
  <c r="K23" i="5"/>
  <c r="J23" i="5"/>
  <c r="I23" i="5"/>
  <c r="H23" i="5"/>
  <c r="L22" i="5"/>
  <c r="K22" i="5"/>
  <c r="J22" i="5"/>
  <c r="I22" i="5"/>
  <c r="H22" i="5"/>
  <c r="L21" i="5"/>
  <c r="K21" i="5"/>
  <c r="J21" i="5"/>
  <c r="I21" i="5"/>
  <c r="H21" i="5"/>
  <c r="L20" i="5"/>
  <c r="K20" i="5"/>
  <c r="J20" i="5"/>
  <c r="I20" i="5"/>
  <c r="H20" i="5"/>
  <c r="L19" i="5"/>
  <c r="K19" i="5"/>
  <c r="J19" i="5"/>
  <c r="I19" i="5"/>
  <c r="H19" i="5"/>
  <c r="L18" i="5"/>
  <c r="K18" i="5"/>
  <c r="J18" i="5"/>
  <c r="I18" i="5"/>
  <c r="H18" i="5"/>
  <c r="L17" i="5"/>
  <c r="K17" i="5"/>
  <c r="J17" i="5"/>
  <c r="I17" i="5"/>
  <c r="H17" i="5"/>
  <c r="L16" i="5"/>
  <c r="K16" i="5"/>
  <c r="J16" i="5"/>
  <c r="I16" i="5"/>
  <c r="H16" i="5"/>
  <c r="L15" i="5"/>
  <c r="K15" i="5"/>
  <c r="J15" i="5"/>
  <c r="I15" i="5"/>
  <c r="H15" i="5"/>
  <c r="L14" i="5"/>
  <c r="K14" i="5"/>
  <c r="J14" i="5"/>
  <c r="I14" i="5"/>
  <c r="H14" i="5"/>
  <c r="L13" i="5"/>
  <c r="K13" i="5"/>
  <c r="J13" i="5"/>
  <c r="I13" i="5"/>
  <c r="H13" i="5"/>
  <c r="L12" i="5"/>
  <c r="K12" i="5"/>
  <c r="J12" i="5"/>
  <c r="I12" i="5"/>
  <c r="H12" i="5"/>
  <c r="L11" i="5"/>
  <c r="K11" i="5"/>
  <c r="J11" i="5"/>
  <c r="I11" i="5"/>
  <c r="H11" i="5"/>
  <c r="L10" i="5"/>
  <c r="K10" i="5"/>
  <c r="J10" i="5"/>
  <c r="I10" i="5"/>
  <c r="H10" i="5"/>
  <c r="L9" i="5"/>
  <c r="K9" i="5"/>
  <c r="J9" i="5"/>
  <c r="I9" i="5"/>
  <c r="H9" i="5"/>
  <c r="L8" i="5"/>
  <c r="K8" i="5"/>
  <c r="J8" i="5"/>
  <c r="I8" i="5"/>
  <c r="H8" i="5"/>
  <c r="L7" i="5"/>
  <c r="K7" i="5"/>
  <c r="J7" i="5"/>
  <c r="I7" i="5"/>
  <c r="H7" i="5"/>
  <c r="L6" i="5"/>
  <c r="K6" i="5"/>
  <c r="J6" i="5"/>
  <c r="I6" i="5"/>
  <c r="H6" i="5"/>
  <c r="L5" i="5"/>
  <c r="K5" i="5"/>
  <c r="J5" i="5"/>
  <c r="I5" i="5"/>
  <c r="H5" i="5"/>
  <c r="L4" i="5"/>
  <c r="K4" i="5"/>
  <c r="J4" i="5"/>
  <c r="I4" i="5"/>
  <c r="H4" i="5"/>
  <c r="L3" i="5"/>
  <c r="K3" i="5"/>
  <c r="J3" i="5"/>
  <c r="I3" i="5"/>
  <c r="H3" i="5"/>
  <c r="L2" i="5"/>
  <c r="K2" i="5"/>
  <c r="J2" i="5"/>
  <c r="I2" i="5"/>
  <c r="H2" i="5"/>
  <c r="F445" i="5"/>
  <c r="E445" i="5"/>
  <c r="B445" i="5"/>
  <c r="A445" i="5"/>
  <c r="F444" i="5"/>
  <c r="E444" i="5"/>
  <c r="B444" i="5"/>
  <c r="A444" i="5"/>
  <c r="F443" i="5"/>
  <c r="E443" i="5"/>
  <c r="B443" i="5"/>
  <c r="A443" i="5"/>
  <c r="F442" i="5"/>
  <c r="E442" i="5"/>
  <c r="B442" i="5"/>
  <c r="A442" i="5"/>
  <c r="F441" i="5"/>
  <c r="E441" i="5"/>
  <c r="B441" i="5"/>
  <c r="A441" i="5"/>
  <c r="F440" i="5"/>
  <c r="E440" i="5"/>
  <c r="B440" i="5"/>
  <c r="A440" i="5"/>
  <c r="F439" i="5"/>
  <c r="E439" i="5"/>
  <c r="B439" i="5"/>
  <c r="A439" i="5"/>
  <c r="F438" i="5"/>
  <c r="E438" i="5"/>
  <c r="B438" i="5"/>
  <c r="A438" i="5"/>
  <c r="F437" i="5"/>
  <c r="E437" i="5"/>
  <c r="B437" i="5"/>
  <c r="A437" i="5"/>
  <c r="F436" i="5"/>
  <c r="E436" i="5"/>
  <c r="B436" i="5"/>
  <c r="A436" i="5"/>
  <c r="F435" i="5"/>
  <c r="E435" i="5"/>
  <c r="B435" i="5"/>
  <c r="A435" i="5"/>
  <c r="F434" i="5"/>
  <c r="E434" i="5"/>
  <c r="B434" i="5"/>
  <c r="A434" i="5"/>
  <c r="F433" i="5"/>
  <c r="E433" i="5"/>
  <c r="B433" i="5"/>
  <c r="A433" i="5"/>
  <c r="F432" i="5"/>
  <c r="E432" i="5"/>
  <c r="B432" i="5"/>
  <c r="A432" i="5"/>
  <c r="F431" i="5"/>
  <c r="E431" i="5"/>
  <c r="B431" i="5"/>
  <c r="A431" i="5"/>
  <c r="F430" i="5"/>
  <c r="E430" i="5"/>
  <c r="B430" i="5"/>
  <c r="A430" i="5"/>
  <c r="F429" i="5"/>
  <c r="E429" i="5"/>
  <c r="B429" i="5"/>
  <c r="A429" i="5"/>
  <c r="F428" i="5"/>
  <c r="E428" i="5"/>
  <c r="B428" i="5"/>
  <c r="A428" i="5"/>
  <c r="F427" i="5"/>
  <c r="E427" i="5"/>
  <c r="B427" i="5"/>
  <c r="A427" i="5"/>
  <c r="F426" i="5"/>
  <c r="E426" i="5"/>
  <c r="B426" i="5"/>
  <c r="A426" i="5"/>
  <c r="F425" i="5"/>
  <c r="E425" i="5"/>
  <c r="B425" i="5"/>
  <c r="A425" i="5"/>
  <c r="F424" i="5"/>
  <c r="E424" i="5"/>
  <c r="B424" i="5"/>
  <c r="A424" i="5"/>
  <c r="F423" i="5"/>
  <c r="E423" i="5"/>
  <c r="B423" i="5"/>
  <c r="A423" i="5"/>
  <c r="F422" i="5"/>
  <c r="E422" i="5"/>
  <c r="B422" i="5"/>
  <c r="A422" i="5"/>
  <c r="F421" i="5"/>
  <c r="E421" i="5"/>
  <c r="B421" i="5"/>
  <c r="A421" i="5"/>
  <c r="F420" i="5"/>
  <c r="E420" i="5"/>
  <c r="B420" i="5"/>
  <c r="A420" i="5"/>
  <c r="F419" i="5"/>
  <c r="E419" i="5"/>
  <c r="B419" i="5"/>
  <c r="A419" i="5"/>
  <c r="F418" i="5"/>
  <c r="E418" i="5"/>
  <c r="B418" i="5"/>
  <c r="A418" i="5"/>
  <c r="F417" i="5"/>
  <c r="E417" i="5"/>
  <c r="B417" i="5"/>
  <c r="A417" i="5"/>
  <c r="F416" i="5"/>
  <c r="E416" i="5"/>
  <c r="B416" i="5"/>
  <c r="A416" i="5"/>
  <c r="F415" i="5"/>
  <c r="E415" i="5"/>
  <c r="B415" i="5"/>
  <c r="A415" i="5"/>
  <c r="F414" i="5"/>
  <c r="E414" i="5"/>
  <c r="B414" i="5"/>
  <c r="A414" i="5"/>
  <c r="F413" i="5"/>
  <c r="E413" i="5"/>
  <c r="B413" i="5"/>
  <c r="A413" i="5"/>
  <c r="F412" i="5"/>
  <c r="E412" i="5"/>
  <c r="B412" i="5"/>
  <c r="A412" i="5"/>
  <c r="F411" i="5"/>
  <c r="E411" i="5"/>
  <c r="B411" i="5"/>
  <c r="A411" i="5"/>
  <c r="F410" i="5"/>
  <c r="E410" i="5"/>
  <c r="B410" i="5"/>
  <c r="A410" i="5"/>
  <c r="F409" i="5"/>
  <c r="E409" i="5"/>
  <c r="B409" i="5"/>
  <c r="A409" i="5"/>
  <c r="F408" i="5"/>
  <c r="E408" i="5"/>
  <c r="B408" i="5"/>
  <c r="A408" i="5"/>
  <c r="F407" i="5"/>
  <c r="E407" i="5"/>
  <c r="B407" i="5"/>
  <c r="A407" i="5"/>
  <c r="F406" i="5"/>
  <c r="E406" i="5"/>
  <c r="B406" i="5"/>
  <c r="A406" i="5"/>
  <c r="F405" i="5"/>
  <c r="E405" i="5"/>
  <c r="B405" i="5"/>
  <c r="A405" i="5"/>
  <c r="F404" i="5"/>
  <c r="E404" i="5"/>
  <c r="B404" i="5"/>
  <c r="A404" i="5"/>
  <c r="F403" i="5"/>
  <c r="E403" i="5"/>
  <c r="B403" i="5"/>
  <c r="A403" i="5"/>
  <c r="F402" i="5"/>
  <c r="E402" i="5"/>
  <c r="B402" i="5"/>
  <c r="A402" i="5"/>
  <c r="F401" i="5"/>
  <c r="E401" i="5"/>
  <c r="B401" i="5"/>
  <c r="A401" i="5"/>
  <c r="F400" i="5"/>
  <c r="E400" i="5"/>
  <c r="B400" i="5"/>
  <c r="A400" i="5"/>
  <c r="F399" i="5"/>
  <c r="E399" i="5"/>
  <c r="B399" i="5"/>
  <c r="A399" i="5"/>
  <c r="F398" i="5"/>
  <c r="E398" i="5"/>
  <c r="B398" i="5"/>
  <c r="A398" i="5"/>
  <c r="F397" i="5"/>
  <c r="E397" i="5"/>
  <c r="B397" i="5"/>
  <c r="A397" i="5"/>
  <c r="F396" i="5"/>
  <c r="E396" i="5"/>
  <c r="B396" i="5"/>
  <c r="A396" i="5"/>
  <c r="F395" i="5"/>
  <c r="E395" i="5"/>
  <c r="B395" i="5"/>
  <c r="A395" i="5"/>
  <c r="F394" i="5"/>
  <c r="E394" i="5"/>
  <c r="B394" i="5"/>
  <c r="A394" i="5"/>
  <c r="F393" i="5"/>
  <c r="E393" i="5"/>
  <c r="B393" i="5"/>
  <c r="A393" i="5"/>
  <c r="F392" i="5"/>
  <c r="E392" i="5"/>
  <c r="B392" i="5"/>
  <c r="A392" i="5"/>
  <c r="F391" i="5"/>
  <c r="E391" i="5"/>
  <c r="B391" i="5"/>
  <c r="A391" i="5"/>
  <c r="F390" i="5"/>
  <c r="E390" i="5"/>
  <c r="B390" i="5"/>
  <c r="A390" i="5"/>
  <c r="F389" i="5"/>
  <c r="E389" i="5"/>
  <c r="B389" i="5"/>
  <c r="A389" i="5"/>
  <c r="F388" i="5"/>
  <c r="E388" i="5"/>
  <c r="B388" i="5"/>
  <c r="A388" i="5"/>
  <c r="F387" i="5"/>
  <c r="E387" i="5"/>
  <c r="B387" i="5"/>
  <c r="A387" i="5"/>
  <c r="F386" i="5"/>
  <c r="E386" i="5"/>
  <c r="B386" i="5"/>
  <c r="A386" i="5"/>
  <c r="F385" i="5"/>
  <c r="E385" i="5"/>
  <c r="B385" i="5"/>
  <c r="A385" i="5"/>
  <c r="F384" i="5"/>
  <c r="E384" i="5"/>
  <c r="B384" i="5"/>
  <c r="A384" i="5"/>
  <c r="F383" i="5"/>
  <c r="E383" i="5"/>
  <c r="B383" i="5"/>
  <c r="A383" i="5"/>
  <c r="F382" i="5"/>
  <c r="E382" i="5"/>
  <c r="B382" i="5"/>
  <c r="A382" i="5"/>
  <c r="F381" i="5"/>
  <c r="E381" i="5"/>
  <c r="B381" i="5"/>
  <c r="A381" i="5"/>
  <c r="F380" i="5"/>
  <c r="E380" i="5"/>
  <c r="B380" i="5"/>
  <c r="A380" i="5"/>
  <c r="F379" i="5"/>
  <c r="E379" i="5"/>
  <c r="B379" i="5"/>
  <c r="A379" i="5"/>
  <c r="F378" i="5"/>
  <c r="E378" i="5"/>
  <c r="B378" i="5"/>
  <c r="A378" i="5"/>
  <c r="F377" i="5"/>
  <c r="E377" i="5"/>
  <c r="B377" i="5"/>
  <c r="A377" i="5"/>
  <c r="F376" i="5"/>
  <c r="E376" i="5"/>
  <c r="B376" i="5"/>
  <c r="A376" i="5"/>
  <c r="F375" i="5"/>
  <c r="E375" i="5"/>
  <c r="B375" i="5"/>
  <c r="A375" i="5"/>
  <c r="F374" i="5"/>
  <c r="E374" i="5"/>
  <c r="B374" i="5"/>
  <c r="A374" i="5"/>
  <c r="F373" i="5"/>
  <c r="E373" i="5"/>
  <c r="B373" i="5"/>
  <c r="A373" i="5"/>
  <c r="F372" i="5"/>
  <c r="E372" i="5"/>
  <c r="B372" i="5"/>
  <c r="A372" i="5"/>
  <c r="F371" i="5"/>
  <c r="E371" i="5"/>
  <c r="B371" i="5"/>
  <c r="A371" i="5"/>
  <c r="F370" i="5"/>
  <c r="E370" i="5"/>
  <c r="B370" i="5"/>
  <c r="A370" i="5"/>
  <c r="F369" i="5"/>
  <c r="E369" i="5"/>
  <c r="B369" i="5"/>
  <c r="A369" i="5"/>
  <c r="F368" i="5"/>
  <c r="E368" i="5"/>
  <c r="B368" i="5"/>
  <c r="A368" i="5"/>
  <c r="F367" i="5"/>
  <c r="E367" i="5"/>
  <c r="B367" i="5"/>
  <c r="A367" i="5"/>
  <c r="F366" i="5"/>
  <c r="E366" i="5"/>
  <c r="B366" i="5"/>
  <c r="A366" i="5"/>
  <c r="F365" i="5"/>
  <c r="E365" i="5"/>
  <c r="B365" i="5"/>
  <c r="A365" i="5"/>
  <c r="F364" i="5"/>
  <c r="E364" i="5"/>
  <c r="B364" i="5"/>
  <c r="A364" i="5"/>
  <c r="F363" i="5"/>
  <c r="E363" i="5"/>
  <c r="B363" i="5"/>
  <c r="A363" i="5"/>
  <c r="F362" i="5"/>
  <c r="E362" i="5"/>
  <c r="B362" i="5"/>
  <c r="A362" i="5"/>
  <c r="F361" i="5"/>
  <c r="E361" i="5"/>
  <c r="B361" i="5"/>
  <c r="A361" i="5"/>
  <c r="F360" i="5"/>
  <c r="E360" i="5"/>
  <c r="B360" i="5"/>
  <c r="A360" i="5"/>
  <c r="F359" i="5"/>
  <c r="E359" i="5"/>
  <c r="B359" i="5"/>
  <c r="A359" i="5"/>
  <c r="F358" i="5"/>
  <c r="E358" i="5"/>
  <c r="B358" i="5"/>
  <c r="A358" i="5"/>
  <c r="F357" i="5"/>
  <c r="E357" i="5"/>
  <c r="B357" i="5"/>
  <c r="A357" i="5"/>
  <c r="F356" i="5"/>
  <c r="E356" i="5"/>
  <c r="B356" i="5"/>
  <c r="A356" i="5"/>
  <c r="F355" i="5"/>
  <c r="E355" i="5"/>
  <c r="B355" i="5"/>
  <c r="A355" i="5"/>
  <c r="F354" i="5"/>
  <c r="E354" i="5"/>
  <c r="B354" i="5"/>
  <c r="A354" i="5"/>
  <c r="F353" i="5"/>
  <c r="E353" i="5"/>
  <c r="B353" i="5"/>
  <c r="A353" i="5"/>
  <c r="F352" i="5"/>
  <c r="E352" i="5"/>
  <c r="B352" i="5"/>
  <c r="A352" i="5"/>
  <c r="F351" i="5"/>
  <c r="E351" i="5"/>
  <c r="B351" i="5"/>
  <c r="A351" i="5"/>
  <c r="F350" i="5"/>
  <c r="E350" i="5"/>
  <c r="B350" i="5"/>
  <c r="A350" i="5"/>
  <c r="F349" i="5"/>
  <c r="E349" i="5"/>
  <c r="B349" i="5"/>
  <c r="A349" i="5"/>
  <c r="F348" i="5"/>
  <c r="E348" i="5"/>
  <c r="B348" i="5"/>
  <c r="A348" i="5"/>
  <c r="F347" i="5"/>
  <c r="E347" i="5"/>
  <c r="B347" i="5"/>
  <c r="A347" i="5"/>
  <c r="F346" i="5"/>
  <c r="E346" i="5"/>
  <c r="B346" i="5"/>
  <c r="A346" i="5"/>
  <c r="F345" i="5"/>
  <c r="E345" i="5"/>
  <c r="B345" i="5"/>
  <c r="A345" i="5"/>
  <c r="F344" i="5"/>
  <c r="E344" i="5"/>
  <c r="B344" i="5"/>
  <c r="A344" i="5"/>
  <c r="F343" i="5"/>
  <c r="E343" i="5"/>
  <c r="B343" i="5"/>
  <c r="A343" i="5"/>
  <c r="F342" i="5"/>
  <c r="E342" i="5"/>
  <c r="B342" i="5"/>
  <c r="A342" i="5"/>
  <c r="F341" i="5"/>
  <c r="E341" i="5"/>
  <c r="B341" i="5"/>
  <c r="A341" i="5"/>
  <c r="F340" i="5"/>
  <c r="E340" i="5"/>
  <c r="B340" i="5"/>
  <c r="A340" i="5"/>
  <c r="F339" i="5"/>
  <c r="E339" i="5"/>
  <c r="B339" i="5"/>
  <c r="A339" i="5"/>
  <c r="F338" i="5"/>
  <c r="E338" i="5"/>
  <c r="B338" i="5"/>
  <c r="A338" i="5"/>
  <c r="F337" i="5"/>
  <c r="E337" i="5"/>
  <c r="B337" i="5"/>
  <c r="A337" i="5"/>
  <c r="F336" i="5"/>
  <c r="E336" i="5"/>
  <c r="B336" i="5"/>
  <c r="A336" i="5"/>
  <c r="F335" i="5"/>
  <c r="E335" i="5"/>
  <c r="B335" i="5"/>
  <c r="A335" i="5"/>
  <c r="F334" i="5"/>
  <c r="E334" i="5"/>
  <c r="B334" i="5"/>
  <c r="A334" i="5"/>
  <c r="F333" i="5"/>
  <c r="E333" i="5"/>
  <c r="B333" i="5"/>
  <c r="A333" i="5"/>
  <c r="F332" i="5"/>
  <c r="E332" i="5"/>
  <c r="B332" i="5"/>
  <c r="A332" i="5"/>
  <c r="F331" i="5"/>
  <c r="E331" i="5"/>
  <c r="B331" i="5"/>
  <c r="A331" i="5"/>
  <c r="F330" i="5"/>
  <c r="E330" i="5"/>
  <c r="B330" i="5"/>
  <c r="A330" i="5"/>
  <c r="F329" i="5"/>
  <c r="E329" i="5"/>
  <c r="B329" i="5"/>
  <c r="A329" i="5"/>
  <c r="F328" i="5"/>
  <c r="E328" i="5"/>
  <c r="B328" i="5"/>
  <c r="A328" i="5"/>
  <c r="F327" i="5"/>
  <c r="E327" i="5"/>
  <c r="B327" i="5"/>
  <c r="A327" i="5"/>
  <c r="F326" i="5"/>
  <c r="E326" i="5"/>
  <c r="B326" i="5"/>
  <c r="A326" i="5"/>
  <c r="F325" i="5"/>
  <c r="E325" i="5"/>
  <c r="B325" i="5"/>
  <c r="A325" i="5"/>
  <c r="F324" i="5"/>
  <c r="E324" i="5"/>
  <c r="B324" i="5"/>
  <c r="A324" i="5"/>
  <c r="F323" i="5"/>
  <c r="E323" i="5"/>
  <c r="B323" i="5"/>
  <c r="A323" i="5"/>
  <c r="F322" i="5"/>
  <c r="E322" i="5"/>
  <c r="B322" i="5"/>
  <c r="A322" i="5"/>
  <c r="F321" i="5"/>
  <c r="E321" i="5"/>
  <c r="B321" i="5"/>
  <c r="A321" i="5"/>
  <c r="F320" i="5"/>
  <c r="E320" i="5"/>
  <c r="B320" i="5"/>
  <c r="A320" i="5"/>
  <c r="F319" i="5"/>
  <c r="E319" i="5"/>
  <c r="B319" i="5"/>
  <c r="A319" i="5"/>
  <c r="F318" i="5"/>
  <c r="E318" i="5"/>
  <c r="B318" i="5"/>
  <c r="A318" i="5"/>
  <c r="F317" i="5"/>
  <c r="E317" i="5"/>
  <c r="B317" i="5"/>
  <c r="A317" i="5"/>
  <c r="F316" i="5"/>
  <c r="E316" i="5"/>
  <c r="B316" i="5"/>
  <c r="A316" i="5"/>
  <c r="F315" i="5"/>
  <c r="E315" i="5"/>
  <c r="B315" i="5"/>
  <c r="A315" i="5"/>
  <c r="F314" i="5"/>
  <c r="E314" i="5"/>
  <c r="B314" i="5"/>
  <c r="A314" i="5"/>
  <c r="F313" i="5"/>
  <c r="E313" i="5"/>
  <c r="B313" i="5"/>
  <c r="A313" i="5"/>
  <c r="F312" i="5"/>
  <c r="E312" i="5"/>
  <c r="B312" i="5"/>
  <c r="A312" i="5"/>
  <c r="F311" i="5"/>
  <c r="E311" i="5"/>
  <c r="B311" i="5"/>
  <c r="A311" i="5"/>
  <c r="F310" i="5"/>
  <c r="E310" i="5"/>
  <c r="B310" i="5"/>
  <c r="A310" i="5"/>
  <c r="F309" i="5"/>
  <c r="E309" i="5"/>
  <c r="B309" i="5"/>
  <c r="A309" i="5"/>
  <c r="F308" i="5"/>
  <c r="E308" i="5"/>
  <c r="B308" i="5"/>
  <c r="A308" i="5"/>
  <c r="F307" i="5"/>
  <c r="E307" i="5"/>
  <c r="B307" i="5"/>
  <c r="A307" i="5"/>
  <c r="F306" i="5"/>
  <c r="E306" i="5"/>
  <c r="B306" i="5"/>
  <c r="A306" i="5"/>
  <c r="F305" i="5"/>
  <c r="E305" i="5"/>
  <c r="B305" i="5"/>
  <c r="A305" i="5"/>
  <c r="F304" i="5"/>
  <c r="E304" i="5"/>
  <c r="B304" i="5"/>
  <c r="A304" i="5"/>
  <c r="F303" i="5"/>
  <c r="E303" i="5"/>
  <c r="B303" i="5"/>
  <c r="A303" i="5"/>
  <c r="F302" i="5"/>
  <c r="E302" i="5"/>
  <c r="B302" i="5"/>
  <c r="A302" i="5"/>
  <c r="F301" i="5"/>
  <c r="E301" i="5"/>
  <c r="B301" i="5"/>
  <c r="A301" i="5"/>
  <c r="F300" i="5"/>
  <c r="E300" i="5"/>
  <c r="B300" i="5"/>
  <c r="A300" i="5"/>
  <c r="F299" i="5"/>
  <c r="E299" i="5"/>
  <c r="B299" i="5"/>
  <c r="A299" i="5"/>
  <c r="F298" i="5"/>
  <c r="E298" i="5"/>
  <c r="B298" i="5"/>
  <c r="A298" i="5"/>
  <c r="F297" i="5"/>
  <c r="E297" i="5"/>
  <c r="B297" i="5"/>
  <c r="A297" i="5"/>
  <c r="F296" i="5"/>
  <c r="E296" i="5"/>
  <c r="B296" i="5"/>
  <c r="A296" i="5"/>
  <c r="F295" i="5"/>
  <c r="E295" i="5"/>
  <c r="B295" i="5"/>
  <c r="A295" i="5"/>
  <c r="F294" i="5"/>
  <c r="E294" i="5"/>
  <c r="B294" i="5"/>
  <c r="A294" i="5"/>
  <c r="F293" i="5"/>
  <c r="E293" i="5"/>
  <c r="B293" i="5"/>
  <c r="A293" i="5"/>
  <c r="F292" i="5"/>
  <c r="E292" i="5"/>
  <c r="B292" i="5"/>
  <c r="A292" i="5"/>
  <c r="F291" i="5"/>
  <c r="E291" i="5"/>
  <c r="B291" i="5"/>
  <c r="A291" i="5"/>
  <c r="F290" i="5"/>
  <c r="E290" i="5"/>
  <c r="B290" i="5"/>
  <c r="A290" i="5"/>
  <c r="F289" i="5"/>
  <c r="E289" i="5"/>
  <c r="B289" i="5"/>
  <c r="A289" i="5"/>
  <c r="F288" i="5"/>
  <c r="E288" i="5"/>
  <c r="B288" i="5"/>
  <c r="A288" i="5"/>
  <c r="F287" i="5"/>
  <c r="E287" i="5"/>
  <c r="B287" i="5"/>
  <c r="A287" i="5"/>
  <c r="F286" i="5"/>
  <c r="E286" i="5"/>
  <c r="B286" i="5"/>
  <c r="A286" i="5"/>
  <c r="F285" i="5"/>
  <c r="E285" i="5"/>
  <c r="B285" i="5"/>
  <c r="A285" i="5"/>
  <c r="F284" i="5"/>
  <c r="E284" i="5"/>
  <c r="B284" i="5"/>
  <c r="A284" i="5"/>
  <c r="F283" i="5"/>
  <c r="E283" i="5"/>
  <c r="B283" i="5"/>
  <c r="A283" i="5"/>
  <c r="F282" i="5"/>
  <c r="E282" i="5"/>
  <c r="B282" i="5"/>
  <c r="A282" i="5"/>
  <c r="F281" i="5"/>
  <c r="E281" i="5"/>
  <c r="B281" i="5"/>
  <c r="A281" i="5"/>
  <c r="F280" i="5"/>
  <c r="E280" i="5"/>
  <c r="B280" i="5"/>
  <c r="A280" i="5"/>
  <c r="F279" i="5"/>
  <c r="E279" i="5"/>
  <c r="B279" i="5"/>
  <c r="A279" i="5"/>
  <c r="F278" i="5"/>
  <c r="E278" i="5"/>
  <c r="B278" i="5"/>
  <c r="A278" i="5"/>
  <c r="F277" i="5"/>
  <c r="E277" i="5"/>
  <c r="B277" i="5"/>
  <c r="A277" i="5"/>
  <c r="F276" i="5"/>
  <c r="E276" i="5"/>
  <c r="B276" i="5"/>
  <c r="A276" i="5"/>
  <c r="F275" i="5"/>
  <c r="E275" i="5"/>
  <c r="B275" i="5"/>
  <c r="A275" i="5"/>
  <c r="F274" i="5"/>
  <c r="E274" i="5"/>
  <c r="B274" i="5"/>
  <c r="A274" i="5"/>
  <c r="F273" i="5"/>
  <c r="E273" i="5"/>
  <c r="B273" i="5"/>
  <c r="A273" i="5"/>
  <c r="F272" i="5"/>
  <c r="E272" i="5"/>
  <c r="B272" i="5"/>
  <c r="A272" i="5"/>
  <c r="F271" i="5"/>
  <c r="E271" i="5"/>
  <c r="B271" i="5"/>
  <c r="A271" i="5"/>
  <c r="F270" i="5"/>
  <c r="E270" i="5"/>
  <c r="B270" i="5"/>
  <c r="A270" i="5"/>
  <c r="F269" i="5"/>
  <c r="E269" i="5"/>
  <c r="B269" i="5"/>
  <c r="A269" i="5"/>
  <c r="F268" i="5"/>
  <c r="E268" i="5"/>
  <c r="B268" i="5"/>
  <c r="A268" i="5"/>
  <c r="F267" i="5"/>
  <c r="E267" i="5"/>
  <c r="B267" i="5"/>
  <c r="A267" i="5"/>
  <c r="F266" i="5"/>
  <c r="E266" i="5"/>
  <c r="B266" i="5"/>
  <c r="A266" i="5"/>
  <c r="F265" i="5"/>
  <c r="E265" i="5"/>
  <c r="B265" i="5"/>
  <c r="A265" i="5"/>
  <c r="F264" i="5"/>
  <c r="E264" i="5"/>
  <c r="B264" i="5"/>
  <c r="A264" i="5"/>
  <c r="F263" i="5"/>
  <c r="E263" i="5"/>
  <c r="B263" i="5"/>
  <c r="A263" i="5"/>
  <c r="F262" i="5"/>
  <c r="E262" i="5"/>
  <c r="B262" i="5"/>
  <c r="A262" i="5"/>
  <c r="F261" i="5"/>
  <c r="E261" i="5"/>
  <c r="B261" i="5"/>
  <c r="A261" i="5"/>
  <c r="F260" i="5"/>
  <c r="E260" i="5"/>
  <c r="B260" i="5"/>
  <c r="A260" i="5"/>
  <c r="F259" i="5"/>
  <c r="E259" i="5"/>
  <c r="B259" i="5"/>
  <c r="A259" i="5"/>
  <c r="F258" i="5"/>
  <c r="E258" i="5"/>
  <c r="B258" i="5"/>
  <c r="A258" i="5"/>
  <c r="F257" i="5"/>
  <c r="E257" i="5"/>
  <c r="B257" i="5"/>
  <c r="A257" i="5"/>
  <c r="F256" i="5"/>
  <c r="E256" i="5"/>
  <c r="B256" i="5"/>
  <c r="A256" i="5"/>
  <c r="F255" i="5"/>
  <c r="E255" i="5"/>
  <c r="B255" i="5"/>
  <c r="A255" i="5"/>
  <c r="F254" i="5"/>
  <c r="E254" i="5"/>
  <c r="B254" i="5"/>
  <c r="A254" i="5"/>
  <c r="F253" i="5"/>
  <c r="E253" i="5"/>
  <c r="B253" i="5"/>
  <c r="A253" i="5"/>
  <c r="F252" i="5"/>
  <c r="E252" i="5"/>
  <c r="B252" i="5"/>
  <c r="A252" i="5"/>
  <c r="F251" i="5"/>
  <c r="E251" i="5"/>
  <c r="B251" i="5"/>
  <c r="A251" i="5"/>
  <c r="F250" i="5"/>
  <c r="E250" i="5"/>
  <c r="B250" i="5"/>
  <c r="A250" i="5"/>
  <c r="F249" i="5"/>
  <c r="E249" i="5"/>
  <c r="B249" i="5"/>
  <c r="A249" i="5"/>
  <c r="F248" i="5"/>
  <c r="E248" i="5"/>
  <c r="B248" i="5"/>
  <c r="A248" i="5"/>
  <c r="F247" i="5"/>
  <c r="E247" i="5"/>
  <c r="B247" i="5"/>
  <c r="A247" i="5"/>
  <c r="F246" i="5"/>
  <c r="E246" i="5"/>
  <c r="B246" i="5"/>
  <c r="A246" i="5"/>
  <c r="F245" i="5"/>
  <c r="E245" i="5"/>
  <c r="B245" i="5"/>
  <c r="A245" i="5"/>
  <c r="F244" i="5"/>
  <c r="E244" i="5"/>
  <c r="B244" i="5"/>
  <c r="A244" i="5"/>
  <c r="F243" i="5"/>
  <c r="E243" i="5"/>
  <c r="B243" i="5"/>
  <c r="A243" i="5"/>
  <c r="F242" i="5"/>
  <c r="E242" i="5"/>
  <c r="B242" i="5"/>
  <c r="A242" i="5"/>
  <c r="F241" i="5"/>
  <c r="E241" i="5"/>
  <c r="B241" i="5"/>
  <c r="A241" i="5"/>
  <c r="F240" i="5"/>
  <c r="E240" i="5"/>
  <c r="B240" i="5"/>
  <c r="A240" i="5"/>
  <c r="F239" i="5"/>
  <c r="E239" i="5"/>
  <c r="B239" i="5"/>
  <c r="A239" i="5"/>
  <c r="F238" i="5"/>
  <c r="E238" i="5"/>
  <c r="B238" i="5"/>
  <c r="A238" i="5"/>
  <c r="F237" i="5"/>
  <c r="E237" i="5"/>
  <c r="B237" i="5"/>
  <c r="A237" i="5"/>
  <c r="F236" i="5"/>
  <c r="E236" i="5"/>
  <c r="B236" i="5"/>
  <c r="A236" i="5"/>
  <c r="F235" i="5"/>
  <c r="E235" i="5"/>
  <c r="B235" i="5"/>
  <c r="A235" i="5"/>
  <c r="F234" i="5"/>
  <c r="E234" i="5"/>
  <c r="B234" i="5"/>
  <c r="A234" i="5"/>
  <c r="F233" i="5"/>
  <c r="E233" i="5"/>
  <c r="B233" i="5"/>
  <c r="A233" i="5"/>
  <c r="F232" i="5"/>
  <c r="E232" i="5"/>
  <c r="B232" i="5"/>
  <c r="A232" i="5"/>
  <c r="F231" i="5"/>
  <c r="E231" i="5"/>
  <c r="B231" i="5"/>
  <c r="A231" i="5"/>
  <c r="F230" i="5"/>
  <c r="E230" i="5"/>
  <c r="B230" i="5"/>
  <c r="A230" i="5"/>
  <c r="F229" i="5"/>
  <c r="E229" i="5"/>
  <c r="B229" i="5"/>
  <c r="A229" i="5"/>
  <c r="F228" i="5"/>
  <c r="E228" i="5"/>
  <c r="B228" i="5"/>
  <c r="A228" i="5"/>
  <c r="F227" i="5"/>
  <c r="E227" i="5"/>
  <c r="B227" i="5"/>
  <c r="A227" i="5"/>
  <c r="F226" i="5"/>
  <c r="E226" i="5"/>
  <c r="B226" i="5"/>
  <c r="A226" i="5"/>
  <c r="F225" i="5"/>
  <c r="E225" i="5"/>
  <c r="B225" i="5"/>
  <c r="A225" i="5"/>
  <c r="F224" i="5"/>
  <c r="E224" i="5"/>
  <c r="B224" i="5"/>
  <c r="A224" i="5"/>
  <c r="F223" i="5"/>
  <c r="E223" i="5"/>
  <c r="B223" i="5"/>
  <c r="A223" i="5"/>
  <c r="F222" i="5"/>
  <c r="E222" i="5"/>
  <c r="B222" i="5"/>
  <c r="A222" i="5"/>
  <c r="F221" i="5"/>
  <c r="E221" i="5"/>
  <c r="B221" i="5"/>
  <c r="A221" i="5"/>
  <c r="F220" i="5"/>
  <c r="E220" i="5"/>
  <c r="B220" i="5"/>
  <c r="A220" i="5"/>
  <c r="F219" i="5"/>
  <c r="E219" i="5"/>
  <c r="B219" i="5"/>
  <c r="A219" i="5"/>
  <c r="F218" i="5"/>
  <c r="E218" i="5"/>
  <c r="B218" i="5"/>
  <c r="A218" i="5"/>
  <c r="F217" i="5"/>
  <c r="E217" i="5"/>
  <c r="B217" i="5"/>
  <c r="A217" i="5"/>
  <c r="F216" i="5"/>
  <c r="E216" i="5"/>
  <c r="B216" i="5"/>
  <c r="A216" i="5"/>
  <c r="F215" i="5"/>
  <c r="E215" i="5"/>
  <c r="B215" i="5"/>
  <c r="A215" i="5"/>
  <c r="F214" i="5"/>
  <c r="E214" i="5"/>
  <c r="B214" i="5"/>
  <c r="A214" i="5"/>
  <c r="F213" i="5"/>
  <c r="E213" i="5"/>
  <c r="B213" i="5"/>
  <c r="A213" i="5"/>
  <c r="F212" i="5"/>
  <c r="E212" i="5"/>
  <c r="B212" i="5"/>
  <c r="A212" i="5"/>
  <c r="F211" i="5"/>
  <c r="E211" i="5"/>
  <c r="B211" i="5"/>
  <c r="A211" i="5"/>
  <c r="F210" i="5"/>
  <c r="E210" i="5"/>
  <c r="B210" i="5"/>
  <c r="A210" i="5"/>
  <c r="F209" i="5"/>
  <c r="E209" i="5"/>
  <c r="B209" i="5"/>
  <c r="A209" i="5"/>
  <c r="F208" i="5"/>
  <c r="E208" i="5"/>
  <c r="B208" i="5"/>
  <c r="A208" i="5"/>
  <c r="F207" i="5"/>
  <c r="E207" i="5"/>
  <c r="B207" i="5"/>
  <c r="A207" i="5"/>
  <c r="F206" i="5"/>
  <c r="E206" i="5"/>
  <c r="B206" i="5"/>
  <c r="A206" i="5"/>
  <c r="F205" i="5"/>
  <c r="E205" i="5"/>
  <c r="B205" i="5"/>
  <c r="A205" i="5"/>
  <c r="F204" i="5"/>
  <c r="E204" i="5"/>
  <c r="B204" i="5"/>
  <c r="A204" i="5"/>
  <c r="F203" i="5"/>
  <c r="E203" i="5"/>
  <c r="B203" i="5"/>
  <c r="A203" i="5"/>
  <c r="F202" i="5"/>
  <c r="E202" i="5"/>
  <c r="B202" i="5"/>
  <c r="A202" i="5"/>
  <c r="F201" i="5"/>
  <c r="E201" i="5"/>
  <c r="B201" i="5"/>
  <c r="A201" i="5"/>
  <c r="F200" i="5"/>
  <c r="E200" i="5"/>
  <c r="B200" i="5"/>
  <c r="A200" i="5"/>
  <c r="F199" i="5"/>
  <c r="E199" i="5"/>
  <c r="B199" i="5"/>
  <c r="A199" i="5"/>
  <c r="F198" i="5"/>
  <c r="E198" i="5"/>
  <c r="B198" i="5"/>
  <c r="A198" i="5"/>
  <c r="F197" i="5"/>
  <c r="E197" i="5"/>
  <c r="B197" i="5"/>
  <c r="A197" i="5"/>
  <c r="F196" i="5"/>
  <c r="E196" i="5"/>
  <c r="B196" i="5"/>
  <c r="A196" i="5"/>
  <c r="F195" i="5"/>
  <c r="E195" i="5"/>
  <c r="B195" i="5"/>
  <c r="A195" i="5"/>
  <c r="F194" i="5"/>
  <c r="E194" i="5"/>
  <c r="B194" i="5"/>
  <c r="A194" i="5"/>
  <c r="F193" i="5"/>
  <c r="E193" i="5"/>
  <c r="B193" i="5"/>
  <c r="A193" i="5"/>
  <c r="F192" i="5"/>
  <c r="E192" i="5"/>
  <c r="B192" i="5"/>
  <c r="A192" i="5"/>
  <c r="F191" i="5"/>
  <c r="E191" i="5"/>
  <c r="B191" i="5"/>
  <c r="A191" i="5"/>
  <c r="F190" i="5"/>
  <c r="E190" i="5"/>
  <c r="B190" i="5"/>
  <c r="A190" i="5"/>
  <c r="F189" i="5"/>
  <c r="E189" i="5"/>
  <c r="B189" i="5"/>
  <c r="A189" i="5"/>
  <c r="F188" i="5"/>
  <c r="E188" i="5"/>
  <c r="B188" i="5"/>
  <c r="A188" i="5"/>
  <c r="F187" i="5"/>
  <c r="E187" i="5"/>
  <c r="B187" i="5"/>
  <c r="A187" i="5"/>
  <c r="F186" i="5"/>
  <c r="E186" i="5"/>
  <c r="B186" i="5"/>
  <c r="A186" i="5"/>
  <c r="F185" i="5"/>
  <c r="E185" i="5"/>
  <c r="B185" i="5"/>
  <c r="A185" i="5"/>
  <c r="F184" i="5"/>
  <c r="E184" i="5"/>
  <c r="B184" i="5"/>
  <c r="A184" i="5"/>
  <c r="F183" i="5"/>
  <c r="E183" i="5"/>
  <c r="B183" i="5"/>
  <c r="A183" i="5"/>
  <c r="F182" i="5"/>
  <c r="E182" i="5"/>
  <c r="B182" i="5"/>
  <c r="A182" i="5"/>
  <c r="F181" i="5"/>
  <c r="E181" i="5"/>
  <c r="B181" i="5"/>
  <c r="A181" i="5"/>
  <c r="F180" i="5"/>
  <c r="E180" i="5"/>
  <c r="B180" i="5"/>
  <c r="A180" i="5"/>
  <c r="F179" i="5"/>
  <c r="E179" i="5"/>
  <c r="B179" i="5"/>
  <c r="A179" i="5"/>
  <c r="F178" i="5"/>
  <c r="E178" i="5"/>
  <c r="B178" i="5"/>
  <c r="A178" i="5"/>
  <c r="F177" i="5"/>
  <c r="E177" i="5"/>
  <c r="B177" i="5"/>
  <c r="A177" i="5"/>
  <c r="F176" i="5"/>
  <c r="E176" i="5"/>
  <c r="B176" i="5"/>
  <c r="A176" i="5"/>
  <c r="F175" i="5"/>
  <c r="E175" i="5"/>
  <c r="B175" i="5"/>
  <c r="A175" i="5"/>
  <c r="F174" i="5"/>
  <c r="E174" i="5"/>
  <c r="B174" i="5"/>
  <c r="A174" i="5"/>
  <c r="F173" i="5"/>
  <c r="E173" i="5"/>
  <c r="B173" i="5"/>
  <c r="A173" i="5"/>
  <c r="F172" i="5"/>
  <c r="E172" i="5"/>
  <c r="B172" i="5"/>
  <c r="A172" i="5"/>
  <c r="F171" i="5"/>
  <c r="E171" i="5"/>
  <c r="B171" i="5"/>
  <c r="A171" i="5"/>
  <c r="F170" i="5"/>
  <c r="E170" i="5"/>
  <c r="B170" i="5"/>
  <c r="A170" i="5"/>
  <c r="F169" i="5"/>
  <c r="E169" i="5"/>
  <c r="B169" i="5"/>
  <c r="A169" i="5"/>
  <c r="F168" i="5"/>
  <c r="E168" i="5"/>
  <c r="B168" i="5"/>
  <c r="A168" i="5"/>
  <c r="F167" i="5"/>
  <c r="E167" i="5"/>
  <c r="B167" i="5"/>
  <c r="A167" i="5"/>
  <c r="F166" i="5"/>
  <c r="E166" i="5"/>
  <c r="B166" i="5"/>
  <c r="A166" i="5"/>
  <c r="F165" i="5"/>
  <c r="E165" i="5"/>
  <c r="B165" i="5"/>
  <c r="A165" i="5"/>
  <c r="F164" i="5"/>
  <c r="E164" i="5"/>
  <c r="B164" i="5"/>
  <c r="A164" i="5"/>
  <c r="F163" i="5"/>
  <c r="E163" i="5"/>
  <c r="B163" i="5"/>
  <c r="A163" i="5"/>
  <c r="F162" i="5"/>
  <c r="E162" i="5"/>
  <c r="B162" i="5"/>
  <c r="A162" i="5"/>
  <c r="F161" i="5"/>
  <c r="E161" i="5"/>
  <c r="B161" i="5"/>
  <c r="A161" i="5"/>
  <c r="F160" i="5"/>
  <c r="E160" i="5"/>
  <c r="B160" i="5"/>
  <c r="A160" i="5"/>
  <c r="F159" i="5"/>
  <c r="E159" i="5"/>
  <c r="B159" i="5"/>
  <c r="A159" i="5"/>
  <c r="F158" i="5"/>
  <c r="E158" i="5"/>
  <c r="B158" i="5"/>
  <c r="A158" i="5"/>
  <c r="F157" i="5"/>
  <c r="E157" i="5"/>
  <c r="B157" i="5"/>
  <c r="A157" i="5"/>
  <c r="F156" i="5"/>
  <c r="E156" i="5"/>
  <c r="B156" i="5"/>
  <c r="A156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2" i="5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1" i="8"/>
  <c r="D2" i="8"/>
  <c r="D3" i="8" s="1"/>
  <c r="D4" i="8" s="1"/>
  <c r="D5" i="8" s="1"/>
  <c r="D6" i="8" s="1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D24" i="8" s="1"/>
  <c r="E155" i="4"/>
  <c r="B155" i="4"/>
  <c r="A155" i="4"/>
  <c r="E154" i="4"/>
  <c r="B154" i="4"/>
  <c r="A154" i="4"/>
  <c r="E153" i="4"/>
  <c r="B153" i="4"/>
  <c r="A153" i="4"/>
  <c r="E152" i="4"/>
  <c r="B152" i="4"/>
  <c r="A152" i="4"/>
  <c r="E151" i="4"/>
  <c r="B151" i="4"/>
  <c r="A151" i="4"/>
  <c r="E150" i="4"/>
  <c r="B150" i="4"/>
  <c r="A150" i="4"/>
  <c r="E149" i="4"/>
  <c r="B149" i="4"/>
  <c r="A149" i="4"/>
  <c r="E148" i="4"/>
  <c r="B148" i="4"/>
  <c r="A148" i="4"/>
  <c r="E147" i="4"/>
  <c r="B147" i="4"/>
  <c r="A147" i="4"/>
  <c r="E146" i="4"/>
  <c r="B146" i="4"/>
  <c r="A146" i="4"/>
  <c r="E145" i="4"/>
  <c r="B145" i="4"/>
  <c r="A145" i="4"/>
  <c r="E144" i="4"/>
  <c r="B144" i="4"/>
  <c r="A144" i="4"/>
  <c r="E143" i="4"/>
  <c r="B143" i="4"/>
  <c r="A143" i="4"/>
  <c r="E142" i="4"/>
  <c r="B142" i="4"/>
  <c r="A142" i="4"/>
  <c r="E141" i="4"/>
  <c r="B141" i="4"/>
  <c r="A141" i="4"/>
  <c r="E140" i="4"/>
  <c r="B140" i="4"/>
  <c r="A140" i="4"/>
  <c r="E139" i="4"/>
  <c r="B139" i="4"/>
  <c r="A139" i="4"/>
  <c r="E138" i="4"/>
  <c r="B138" i="4"/>
  <c r="A138" i="4"/>
  <c r="E137" i="4"/>
  <c r="B137" i="4"/>
  <c r="A137" i="4"/>
  <c r="E136" i="4"/>
  <c r="B136" i="4"/>
  <c r="A136" i="4"/>
  <c r="E135" i="4"/>
  <c r="B135" i="4"/>
  <c r="A135" i="4"/>
  <c r="C135" i="4" s="1"/>
  <c r="D135" i="4" s="1"/>
  <c r="E134" i="4"/>
  <c r="B134" i="4"/>
  <c r="A134" i="4"/>
  <c r="E133" i="4"/>
  <c r="B133" i="4"/>
  <c r="A133" i="4"/>
  <c r="E132" i="4"/>
  <c r="B132" i="4"/>
  <c r="A132" i="4"/>
  <c r="E131" i="4"/>
  <c r="B131" i="4"/>
  <c r="A131" i="4"/>
  <c r="E130" i="4"/>
  <c r="B130" i="4"/>
  <c r="A130" i="4"/>
  <c r="E129" i="4"/>
  <c r="B129" i="4"/>
  <c r="A129" i="4"/>
  <c r="E128" i="4"/>
  <c r="B128" i="4"/>
  <c r="A128" i="4"/>
  <c r="E155" i="5"/>
  <c r="B155" i="5"/>
  <c r="A155" i="5"/>
  <c r="E154" i="5"/>
  <c r="B154" i="5"/>
  <c r="A154" i="5"/>
  <c r="E153" i="5"/>
  <c r="B153" i="5"/>
  <c r="A153" i="5"/>
  <c r="E152" i="5"/>
  <c r="B152" i="5"/>
  <c r="A152" i="5"/>
  <c r="E151" i="5"/>
  <c r="B151" i="5"/>
  <c r="A151" i="5"/>
  <c r="E150" i="5"/>
  <c r="B150" i="5"/>
  <c r="A150" i="5"/>
  <c r="E149" i="5"/>
  <c r="B149" i="5"/>
  <c r="A149" i="5"/>
  <c r="E148" i="5"/>
  <c r="B148" i="5"/>
  <c r="A148" i="5"/>
  <c r="E147" i="5"/>
  <c r="B147" i="5"/>
  <c r="A147" i="5"/>
  <c r="E146" i="5"/>
  <c r="B146" i="5"/>
  <c r="A146" i="5"/>
  <c r="E145" i="5"/>
  <c r="B145" i="5"/>
  <c r="A145" i="5"/>
  <c r="E144" i="5"/>
  <c r="B144" i="5"/>
  <c r="A144" i="5"/>
  <c r="E143" i="5"/>
  <c r="B143" i="5"/>
  <c r="A143" i="5"/>
  <c r="E142" i="5"/>
  <c r="B142" i="5"/>
  <c r="A142" i="5"/>
  <c r="E141" i="5"/>
  <c r="B141" i="5"/>
  <c r="A141" i="5"/>
  <c r="E140" i="5"/>
  <c r="B140" i="5"/>
  <c r="A140" i="5"/>
  <c r="E139" i="5"/>
  <c r="B139" i="5"/>
  <c r="A139" i="5"/>
  <c r="E138" i="5"/>
  <c r="B138" i="5"/>
  <c r="A138" i="5"/>
  <c r="E137" i="5"/>
  <c r="B137" i="5"/>
  <c r="A137" i="5"/>
  <c r="E136" i="5"/>
  <c r="B136" i="5"/>
  <c r="A136" i="5"/>
  <c r="E135" i="5"/>
  <c r="B135" i="5"/>
  <c r="A135" i="5"/>
  <c r="E134" i="5"/>
  <c r="B134" i="5"/>
  <c r="A134" i="5"/>
  <c r="E133" i="5"/>
  <c r="B133" i="5"/>
  <c r="A133" i="5"/>
  <c r="E132" i="5"/>
  <c r="B132" i="5"/>
  <c r="A132" i="5"/>
  <c r="E131" i="5"/>
  <c r="B131" i="5"/>
  <c r="A131" i="5"/>
  <c r="E130" i="5"/>
  <c r="B130" i="5"/>
  <c r="A130" i="5"/>
  <c r="E129" i="5"/>
  <c r="B129" i="5"/>
  <c r="A129" i="5"/>
  <c r="E128" i="5"/>
  <c r="B128" i="5"/>
  <c r="A128" i="5"/>
  <c r="E127" i="5"/>
  <c r="B127" i="5"/>
  <c r="A127" i="5"/>
  <c r="E126" i="5"/>
  <c r="B126" i="5"/>
  <c r="A126" i="5"/>
  <c r="E125" i="5"/>
  <c r="B125" i="5"/>
  <c r="A125" i="5"/>
  <c r="E124" i="5"/>
  <c r="B124" i="5"/>
  <c r="A124" i="5"/>
  <c r="E123" i="5"/>
  <c r="B123" i="5"/>
  <c r="A123" i="5"/>
  <c r="E122" i="5"/>
  <c r="B122" i="5"/>
  <c r="A122" i="5"/>
  <c r="E121" i="5"/>
  <c r="B121" i="5"/>
  <c r="A121" i="5"/>
  <c r="E120" i="5"/>
  <c r="B120" i="5"/>
  <c r="A120" i="5"/>
  <c r="E119" i="5"/>
  <c r="B119" i="5"/>
  <c r="A119" i="5"/>
  <c r="E118" i="5"/>
  <c r="B118" i="5"/>
  <c r="A118" i="5"/>
  <c r="E117" i="5"/>
  <c r="B117" i="5"/>
  <c r="A117" i="5"/>
  <c r="E116" i="5"/>
  <c r="B116" i="5"/>
  <c r="A116" i="5"/>
  <c r="E115" i="5"/>
  <c r="B115" i="5"/>
  <c r="A115" i="5"/>
  <c r="E114" i="5"/>
  <c r="B114" i="5"/>
  <c r="A114" i="5"/>
  <c r="E113" i="5"/>
  <c r="B113" i="5"/>
  <c r="A113" i="5"/>
  <c r="E112" i="5"/>
  <c r="B112" i="5"/>
  <c r="A112" i="5"/>
  <c r="E111" i="5"/>
  <c r="B111" i="5"/>
  <c r="A111" i="5"/>
  <c r="E110" i="5"/>
  <c r="B110" i="5"/>
  <c r="A110" i="5"/>
  <c r="E109" i="5"/>
  <c r="B109" i="5"/>
  <c r="A109" i="5"/>
  <c r="E108" i="5"/>
  <c r="B108" i="5"/>
  <c r="A108" i="5"/>
  <c r="E107" i="5"/>
  <c r="B107" i="5"/>
  <c r="A107" i="5"/>
  <c r="E106" i="5"/>
  <c r="B106" i="5"/>
  <c r="A106" i="5"/>
  <c r="E105" i="5"/>
  <c r="B105" i="5"/>
  <c r="A105" i="5"/>
  <c r="E104" i="5"/>
  <c r="B104" i="5"/>
  <c r="A104" i="5"/>
  <c r="E103" i="5"/>
  <c r="B103" i="5"/>
  <c r="A103" i="5"/>
  <c r="E102" i="5"/>
  <c r="B102" i="5"/>
  <c r="A102" i="5"/>
  <c r="E101" i="5"/>
  <c r="B101" i="5"/>
  <c r="A101" i="5"/>
  <c r="E100" i="5"/>
  <c r="B100" i="5"/>
  <c r="A100" i="5"/>
  <c r="E99" i="5"/>
  <c r="B99" i="5"/>
  <c r="A99" i="5"/>
  <c r="E98" i="5"/>
  <c r="B98" i="5"/>
  <c r="A98" i="5"/>
  <c r="E97" i="5"/>
  <c r="B97" i="5"/>
  <c r="A97" i="5"/>
  <c r="E96" i="5"/>
  <c r="B96" i="5"/>
  <c r="A96" i="5"/>
  <c r="E95" i="5"/>
  <c r="B95" i="5"/>
  <c r="A95" i="5"/>
  <c r="E94" i="5"/>
  <c r="B94" i="5"/>
  <c r="A94" i="5"/>
  <c r="E93" i="5"/>
  <c r="B93" i="5"/>
  <c r="A93" i="5"/>
  <c r="E92" i="5"/>
  <c r="B92" i="5"/>
  <c r="A92" i="5"/>
  <c r="E91" i="5"/>
  <c r="B91" i="5"/>
  <c r="A91" i="5"/>
  <c r="E90" i="5"/>
  <c r="B90" i="5"/>
  <c r="A90" i="5"/>
  <c r="E89" i="5"/>
  <c r="B89" i="5"/>
  <c r="A89" i="5"/>
  <c r="E88" i="5"/>
  <c r="B88" i="5"/>
  <c r="A88" i="5"/>
  <c r="E87" i="5"/>
  <c r="B87" i="5"/>
  <c r="A87" i="5"/>
  <c r="E86" i="5"/>
  <c r="B86" i="5"/>
  <c r="A86" i="5"/>
  <c r="E85" i="5"/>
  <c r="B85" i="5"/>
  <c r="A85" i="5"/>
  <c r="E84" i="5"/>
  <c r="B84" i="5"/>
  <c r="A84" i="5"/>
  <c r="E83" i="5"/>
  <c r="B83" i="5"/>
  <c r="A83" i="5"/>
  <c r="E82" i="5"/>
  <c r="B82" i="5"/>
  <c r="A82" i="5"/>
  <c r="E81" i="5"/>
  <c r="B81" i="5"/>
  <c r="A81" i="5"/>
  <c r="E80" i="5"/>
  <c r="B80" i="5"/>
  <c r="A80" i="5"/>
  <c r="E79" i="5"/>
  <c r="B79" i="5"/>
  <c r="A79" i="5"/>
  <c r="E78" i="5"/>
  <c r="B78" i="5"/>
  <c r="A78" i="5"/>
  <c r="E77" i="5"/>
  <c r="B77" i="5"/>
  <c r="A77" i="5"/>
  <c r="E76" i="5"/>
  <c r="B76" i="5"/>
  <c r="A76" i="5"/>
  <c r="E75" i="5"/>
  <c r="B75" i="5"/>
  <c r="A75" i="5"/>
  <c r="E74" i="5"/>
  <c r="B74" i="5"/>
  <c r="A74" i="5"/>
  <c r="E73" i="5"/>
  <c r="B73" i="5"/>
  <c r="A73" i="5"/>
  <c r="E72" i="5"/>
  <c r="B72" i="5"/>
  <c r="A72" i="5"/>
  <c r="E71" i="5"/>
  <c r="B71" i="5"/>
  <c r="A71" i="5"/>
  <c r="E70" i="5"/>
  <c r="B70" i="5"/>
  <c r="A70" i="5"/>
  <c r="E69" i="5"/>
  <c r="B69" i="5"/>
  <c r="A69" i="5"/>
  <c r="E68" i="5"/>
  <c r="B68" i="5"/>
  <c r="A68" i="5"/>
  <c r="E67" i="5"/>
  <c r="B67" i="5"/>
  <c r="A67" i="5"/>
  <c r="E66" i="5"/>
  <c r="B66" i="5"/>
  <c r="A66" i="5"/>
  <c r="E65" i="5"/>
  <c r="B65" i="5"/>
  <c r="A65" i="5"/>
  <c r="E64" i="5"/>
  <c r="B64" i="5"/>
  <c r="A64" i="5"/>
  <c r="E63" i="5"/>
  <c r="B63" i="5"/>
  <c r="A63" i="5"/>
  <c r="E62" i="5"/>
  <c r="B62" i="5"/>
  <c r="A62" i="5"/>
  <c r="E61" i="5"/>
  <c r="B61" i="5"/>
  <c r="A61" i="5"/>
  <c r="E60" i="5"/>
  <c r="B60" i="5"/>
  <c r="A60" i="5"/>
  <c r="E59" i="5"/>
  <c r="B59" i="5"/>
  <c r="A59" i="5"/>
  <c r="E58" i="5"/>
  <c r="B58" i="5"/>
  <c r="A58" i="5"/>
  <c r="E57" i="5"/>
  <c r="B57" i="5"/>
  <c r="A57" i="5"/>
  <c r="E56" i="5"/>
  <c r="B56" i="5"/>
  <c r="A56" i="5"/>
  <c r="E55" i="5"/>
  <c r="B55" i="5"/>
  <c r="A55" i="5"/>
  <c r="E54" i="5"/>
  <c r="B54" i="5"/>
  <c r="A54" i="5"/>
  <c r="E53" i="5"/>
  <c r="B53" i="5"/>
  <c r="A53" i="5"/>
  <c r="E52" i="5"/>
  <c r="B52" i="5"/>
  <c r="A52" i="5"/>
  <c r="E51" i="5"/>
  <c r="B51" i="5"/>
  <c r="A51" i="5"/>
  <c r="E50" i="5"/>
  <c r="B50" i="5"/>
  <c r="A50" i="5"/>
  <c r="E49" i="5"/>
  <c r="B49" i="5"/>
  <c r="A49" i="5"/>
  <c r="E48" i="5"/>
  <c r="B48" i="5"/>
  <c r="A48" i="5"/>
  <c r="E47" i="5"/>
  <c r="B47" i="5"/>
  <c r="A47" i="5"/>
  <c r="E46" i="5"/>
  <c r="B46" i="5"/>
  <c r="A46" i="5"/>
  <c r="E45" i="5"/>
  <c r="B45" i="5"/>
  <c r="A45" i="5"/>
  <c r="E44" i="5"/>
  <c r="B44" i="5"/>
  <c r="A44" i="5"/>
  <c r="E43" i="5"/>
  <c r="B43" i="5"/>
  <c r="A43" i="5"/>
  <c r="E42" i="5"/>
  <c r="B42" i="5"/>
  <c r="A42" i="5"/>
  <c r="E41" i="5"/>
  <c r="B41" i="5"/>
  <c r="A41" i="5"/>
  <c r="E40" i="5"/>
  <c r="B40" i="5"/>
  <c r="A40" i="5"/>
  <c r="E39" i="5"/>
  <c r="B39" i="5"/>
  <c r="A39" i="5"/>
  <c r="E38" i="5"/>
  <c r="B38" i="5"/>
  <c r="A38" i="5"/>
  <c r="E37" i="5"/>
  <c r="B37" i="5"/>
  <c r="A37" i="5"/>
  <c r="E36" i="5"/>
  <c r="B36" i="5"/>
  <c r="A36" i="5"/>
  <c r="E35" i="5"/>
  <c r="B35" i="5"/>
  <c r="A35" i="5"/>
  <c r="E34" i="5"/>
  <c r="B34" i="5"/>
  <c r="A34" i="5"/>
  <c r="E33" i="5"/>
  <c r="B33" i="5"/>
  <c r="A33" i="5"/>
  <c r="E32" i="5"/>
  <c r="B32" i="5"/>
  <c r="A32" i="5"/>
  <c r="E31" i="5"/>
  <c r="B31" i="5"/>
  <c r="A31" i="5"/>
  <c r="E30" i="5"/>
  <c r="B30" i="5"/>
  <c r="A30" i="5"/>
  <c r="E29" i="5"/>
  <c r="B29" i="5"/>
  <c r="A29" i="5"/>
  <c r="E28" i="5"/>
  <c r="B28" i="5"/>
  <c r="A28" i="5"/>
  <c r="E27" i="5"/>
  <c r="B27" i="5"/>
  <c r="A27" i="5"/>
  <c r="E26" i="5"/>
  <c r="B26" i="5"/>
  <c r="A26" i="5"/>
  <c r="E25" i="5"/>
  <c r="B25" i="5"/>
  <c r="A25" i="5"/>
  <c r="E24" i="5"/>
  <c r="B24" i="5"/>
  <c r="A24" i="5"/>
  <c r="E23" i="5"/>
  <c r="B23" i="5"/>
  <c r="A23" i="5"/>
  <c r="E22" i="5"/>
  <c r="B22" i="5"/>
  <c r="A22" i="5"/>
  <c r="E21" i="5"/>
  <c r="B21" i="5"/>
  <c r="A21" i="5"/>
  <c r="E20" i="5"/>
  <c r="B20" i="5"/>
  <c r="A20" i="5"/>
  <c r="E19" i="5"/>
  <c r="B19" i="5"/>
  <c r="A19" i="5"/>
  <c r="E18" i="5"/>
  <c r="B18" i="5"/>
  <c r="A18" i="5"/>
  <c r="E17" i="5"/>
  <c r="B17" i="5"/>
  <c r="A17" i="5"/>
  <c r="E16" i="5"/>
  <c r="B16" i="5"/>
  <c r="A16" i="5"/>
  <c r="E15" i="5"/>
  <c r="B15" i="5"/>
  <c r="A15" i="5"/>
  <c r="E14" i="5"/>
  <c r="B14" i="5"/>
  <c r="A14" i="5"/>
  <c r="E13" i="5"/>
  <c r="B13" i="5"/>
  <c r="A13" i="5"/>
  <c r="E12" i="5"/>
  <c r="B12" i="5"/>
  <c r="A12" i="5"/>
  <c r="E11" i="5"/>
  <c r="B11" i="5"/>
  <c r="A11" i="5"/>
  <c r="E10" i="5"/>
  <c r="B10" i="5"/>
  <c r="A10" i="5"/>
  <c r="E9" i="5"/>
  <c r="B9" i="5"/>
  <c r="A9" i="5"/>
  <c r="E8" i="5"/>
  <c r="B8" i="5"/>
  <c r="A8" i="5"/>
  <c r="E7" i="5"/>
  <c r="B7" i="5"/>
  <c r="A7" i="5"/>
  <c r="E6" i="5"/>
  <c r="B6" i="5"/>
  <c r="A6" i="5"/>
  <c r="E5" i="5"/>
  <c r="B5" i="5"/>
  <c r="A5" i="5"/>
  <c r="E4" i="5"/>
  <c r="B4" i="5"/>
  <c r="A4" i="5"/>
  <c r="E3" i="5"/>
  <c r="B3" i="5"/>
  <c r="A3" i="5"/>
  <c r="E2" i="5"/>
  <c r="B2" i="5"/>
  <c r="A2" i="5"/>
  <c r="E127" i="4"/>
  <c r="B127" i="4"/>
  <c r="A127" i="4"/>
  <c r="E126" i="4"/>
  <c r="B126" i="4"/>
  <c r="A126" i="4"/>
  <c r="E125" i="4"/>
  <c r="B125" i="4"/>
  <c r="A125" i="4"/>
  <c r="E124" i="4"/>
  <c r="B124" i="4"/>
  <c r="A124" i="4"/>
  <c r="E123" i="4"/>
  <c r="B123" i="4"/>
  <c r="A123" i="4"/>
  <c r="E122" i="4"/>
  <c r="B122" i="4"/>
  <c r="A122" i="4"/>
  <c r="E121" i="4"/>
  <c r="B121" i="4"/>
  <c r="A121" i="4"/>
  <c r="E120" i="4"/>
  <c r="B120" i="4"/>
  <c r="A120" i="4"/>
  <c r="E119" i="4"/>
  <c r="B119" i="4"/>
  <c r="A119" i="4"/>
  <c r="E118" i="4"/>
  <c r="B118" i="4"/>
  <c r="A118" i="4"/>
  <c r="E117" i="4"/>
  <c r="B117" i="4"/>
  <c r="A117" i="4"/>
  <c r="E116" i="4"/>
  <c r="B116" i="4"/>
  <c r="A116" i="4"/>
  <c r="E115" i="4"/>
  <c r="B115" i="4"/>
  <c r="A115" i="4"/>
  <c r="E114" i="4"/>
  <c r="B114" i="4"/>
  <c r="A114" i="4"/>
  <c r="E113" i="4"/>
  <c r="B113" i="4"/>
  <c r="A113" i="4"/>
  <c r="E112" i="4"/>
  <c r="B112" i="4"/>
  <c r="A112" i="4"/>
  <c r="E111" i="4"/>
  <c r="B111" i="4"/>
  <c r="A111" i="4"/>
  <c r="E110" i="4"/>
  <c r="B110" i="4"/>
  <c r="A110" i="4"/>
  <c r="E109" i="4"/>
  <c r="B109" i="4"/>
  <c r="A109" i="4"/>
  <c r="E108" i="4"/>
  <c r="B108" i="4"/>
  <c r="A108" i="4"/>
  <c r="E107" i="4"/>
  <c r="B107" i="4"/>
  <c r="A107" i="4"/>
  <c r="E106" i="4"/>
  <c r="B106" i="4"/>
  <c r="A106" i="4"/>
  <c r="E105" i="4"/>
  <c r="B105" i="4"/>
  <c r="A105" i="4"/>
  <c r="E104" i="4"/>
  <c r="B104" i="4"/>
  <c r="A104" i="4"/>
  <c r="E103" i="4"/>
  <c r="B103" i="4"/>
  <c r="A103" i="4"/>
  <c r="E102" i="4"/>
  <c r="B102" i="4"/>
  <c r="A102" i="4"/>
  <c r="E101" i="4"/>
  <c r="B101" i="4"/>
  <c r="A101" i="4"/>
  <c r="E100" i="4"/>
  <c r="B100" i="4"/>
  <c r="A100" i="4"/>
  <c r="E99" i="4"/>
  <c r="B99" i="4"/>
  <c r="A99" i="4"/>
  <c r="E98" i="4"/>
  <c r="B98" i="4"/>
  <c r="A98" i="4"/>
  <c r="E97" i="4"/>
  <c r="B97" i="4"/>
  <c r="A97" i="4"/>
  <c r="E96" i="4"/>
  <c r="B96" i="4"/>
  <c r="A96" i="4"/>
  <c r="E95" i="4"/>
  <c r="B95" i="4"/>
  <c r="A95" i="4"/>
  <c r="E94" i="4"/>
  <c r="B94" i="4"/>
  <c r="A94" i="4"/>
  <c r="E93" i="4"/>
  <c r="B93" i="4"/>
  <c r="A93" i="4"/>
  <c r="E92" i="4"/>
  <c r="B92" i="4"/>
  <c r="A92" i="4"/>
  <c r="E91" i="4"/>
  <c r="B91" i="4"/>
  <c r="A91" i="4"/>
  <c r="E90" i="4"/>
  <c r="B90" i="4"/>
  <c r="A90" i="4"/>
  <c r="E89" i="4"/>
  <c r="B89" i="4"/>
  <c r="A89" i="4"/>
  <c r="E88" i="4"/>
  <c r="B88" i="4"/>
  <c r="A88" i="4"/>
  <c r="E87" i="4"/>
  <c r="B87" i="4"/>
  <c r="A87" i="4"/>
  <c r="E86" i="4"/>
  <c r="B86" i="4"/>
  <c r="A86" i="4"/>
  <c r="E85" i="4"/>
  <c r="B85" i="4"/>
  <c r="A85" i="4"/>
  <c r="E84" i="4"/>
  <c r="B84" i="4"/>
  <c r="A84" i="4"/>
  <c r="E83" i="4"/>
  <c r="B83" i="4"/>
  <c r="A83" i="4"/>
  <c r="E82" i="4"/>
  <c r="B82" i="4"/>
  <c r="A82" i="4"/>
  <c r="E81" i="4"/>
  <c r="B81" i="4"/>
  <c r="A81" i="4"/>
  <c r="E80" i="4"/>
  <c r="B80" i="4"/>
  <c r="A80" i="4"/>
  <c r="E79" i="4"/>
  <c r="B79" i="4"/>
  <c r="A79" i="4"/>
  <c r="E78" i="4"/>
  <c r="B78" i="4"/>
  <c r="A78" i="4"/>
  <c r="E77" i="4"/>
  <c r="B77" i="4"/>
  <c r="A77" i="4"/>
  <c r="E76" i="4"/>
  <c r="B76" i="4"/>
  <c r="A76" i="4"/>
  <c r="E75" i="4"/>
  <c r="B75" i="4"/>
  <c r="A75" i="4"/>
  <c r="E74" i="4"/>
  <c r="B74" i="4"/>
  <c r="A74" i="4"/>
  <c r="E73" i="4"/>
  <c r="B73" i="4"/>
  <c r="A73" i="4"/>
  <c r="E72" i="4"/>
  <c r="B72" i="4"/>
  <c r="A72" i="4"/>
  <c r="E71" i="4"/>
  <c r="B71" i="4"/>
  <c r="A71" i="4"/>
  <c r="E70" i="4"/>
  <c r="B70" i="4"/>
  <c r="A70" i="4"/>
  <c r="E69" i="4"/>
  <c r="B69" i="4"/>
  <c r="A69" i="4"/>
  <c r="E68" i="4"/>
  <c r="B68" i="4"/>
  <c r="A68" i="4"/>
  <c r="E67" i="4"/>
  <c r="B67" i="4"/>
  <c r="A67" i="4"/>
  <c r="E66" i="4"/>
  <c r="B66" i="4"/>
  <c r="A66" i="4"/>
  <c r="E65" i="4"/>
  <c r="B65" i="4"/>
  <c r="A65" i="4"/>
  <c r="E64" i="4"/>
  <c r="B64" i="4"/>
  <c r="A64" i="4"/>
  <c r="E63" i="4"/>
  <c r="B63" i="4"/>
  <c r="A63" i="4"/>
  <c r="E62" i="4"/>
  <c r="B62" i="4"/>
  <c r="A62" i="4"/>
  <c r="E61" i="4"/>
  <c r="B61" i="4"/>
  <c r="A61" i="4"/>
  <c r="E60" i="4"/>
  <c r="B60" i="4"/>
  <c r="A60" i="4"/>
  <c r="E59" i="4"/>
  <c r="B59" i="4"/>
  <c r="A59" i="4"/>
  <c r="E58" i="4"/>
  <c r="B58" i="4"/>
  <c r="A58" i="4"/>
  <c r="E57" i="4"/>
  <c r="B57" i="4"/>
  <c r="A57" i="4"/>
  <c r="E56" i="4"/>
  <c r="B56" i="4"/>
  <c r="A56" i="4"/>
  <c r="E55" i="4"/>
  <c r="B55" i="4"/>
  <c r="A55" i="4"/>
  <c r="E54" i="4"/>
  <c r="B54" i="4"/>
  <c r="A54" i="4"/>
  <c r="E53" i="4"/>
  <c r="B53" i="4"/>
  <c r="A53" i="4"/>
  <c r="E52" i="4"/>
  <c r="B52" i="4"/>
  <c r="A52" i="4"/>
  <c r="E51" i="4"/>
  <c r="B51" i="4"/>
  <c r="A51" i="4"/>
  <c r="E50" i="4"/>
  <c r="B50" i="4"/>
  <c r="A50" i="4"/>
  <c r="E49" i="4"/>
  <c r="B49" i="4"/>
  <c r="A49" i="4"/>
  <c r="E48" i="4"/>
  <c r="B48" i="4"/>
  <c r="A48" i="4"/>
  <c r="E47" i="4"/>
  <c r="B47" i="4"/>
  <c r="A47" i="4"/>
  <c r="E46" i="4"/>
  <c r="B46" i="4"/>
  <c r="A46" i="4"/>
  <c r="E45" i="4"/>
  <c r="B45" i="4"/>
  <c r="A45" i="4"/>
  <c r="E44" i="4"/>
  <c r="B44" i="4"/>
  <c r="A44" i="4"/>
  <c r="E43" i="4"/>
  <c r="B43" i="4"/>
  <c r="A43" i="4"/>
  <c r="E42" i="4"/>
  <c r="B42" i="4"/>
  <c r="A42" i="4"/>
  <c r="E41" i="4"/>
  <c r="B41" i="4"/>
  <c r="A41" i="4"/>
  <c r="E40" i="4"/>
  <c r="B40" i="4"/>
  <c r="A40" i="4"/>
  <c r="E39" i="4"/>
  <c r="B39" i="4"/>
  <c r="A39" i="4"/>
  <c r="E38" i="4"/>
  <c r="B38" i="4"/>
  <c r="A38" i="4"/>
  <c r="E37" i="4"/>
  <c r="B37" i="4"/>
  <c r="A37" i="4"/>
  <c r="E36" i="4"/>
  <c r="B36" i="4"/>
  <c r="A36" i="4"/>
  <c r="E35" i="4"/>
  <c r="B35" i="4"/>
  <c r="A35" i="4"/>
  <c r="E34" i="4"/>
  <c r="B34" i="4"/>
  <c r="A34" i="4"/>
  <c r="E33" i="4"/>
  <c r="B33" i="4"/>
  <c r="A33" i="4"/>
  <c r="E32" i="4"/>
  <c r="B32" i="4"/>
  <c r="A32" i="4"/>
  <c r="E31" i="4"/>
  <c r="B31" i="4"/>
  <c r="A31" i="4"/>
  <c r="E30" i="4"/>
  <c r="B30" i="4"/>
  <c r="A30" i="4"/>
  <c r="E29" i="4"/>
  <c r="B29" i="4"/>
  <c r="A29" i="4"/>
  <c r="E28" i="4"/>
  <c r="B28" i="4"/>
  <c r="A28" i="4"/>
  <c r="E27" i="4"/>
  <c r="B27" i="4"/>
  <c r="A27" i="4"/>
  <c r="E26" i="4"/>
  <c r="B26" i="4"/>
  <c r="A26" i="4"/>
  <c r="E25" i="4"/>
  <c r="B25" i="4"/>
  <c r="A25" i="4"/>
  <c r="E24" i="4"/>
  <c r="B24" i="4"/>
  <c r="A24" i="4"/>
  <c r="E23" i="4"/>
  <c r="B23" i="4"/>
  <c r="A23" i="4"/>
  <c r="E22" i="4"/>
  <c r="B22" i="4"/>
  <c r="A22" i="4"/>
  <c r="E21" i="4"/>
  <c r="B21" i="4"/>
  <c r="A21" i="4"/>
  <c r="E20" i="4"/>
  <c r="B20" i="4"/>
  <c r="A20" i="4"/>
  <c r="E19" i="4"/>
  <c r="B19" i="4"/>
  <c r="A19" i="4"/>
  <c r="E18" i="4"/>
  <c r="B18" i="4"/>
  <c r="A18" i="4"/>
  <c r="E17" i="4"/>
  <c r="B17" i="4"/>
  <c r="A17" i="4"/>
  <c r="E16" i="4"/>
  <c r="B16" i="4"/>
  <c r="A16" i="4"/>
  <c r="E15" i="4"/>
  <c r="B15" i="4"/>
  <c r="A15" i="4"/>
  <c r="E14" i="4"/>
  <c r="B14" i="4"/>
  <c r="A14" i="4"/>
  <c r="E13" i="4"/>
  <c r="B13" i="4"/>
  <c r="A13" i="4"/>
  <c r="E12" i="4"/>
  <c r="B12" i="4"/>
  <c r="A12" i="4"/>
  <c r="E11" i="4"/>
  <c r="B11" i="4"/>
  <c r="A11" i="4"/>
  <c r="E10" i="4"/>
  <c r="B10" i="4"/>
  <c r="A10" i="4"/>
  <c r="E9" i="4"/>
  <c r="B9" i="4"/>
  <c r="A9" i="4"/>
  <c r="E8" i="4"/>
  <c r="B8" i="4"/>
  <c r="A8" i="4"/>
  <c r="E7" i="4"/>
  <c r="B7" i="4"/>
  <c r="A7" i="4"/>
  <c r="E6" i="4"/>
  <c r="B6" i="4"/>
  <c r="A6" i="4"/>
  <c r="E5" i="4"/>
  <c r="B5" i="4"/>
  <c r="A5" i="4"/>
  <c r="E4" i="4"/>
  <c r="B4" i="4"/>
  <c r="A4" i="4"/>
  <c r="E3" i="4"/>
  <c r="B3" i="4"/>
  <c r="A3" i="4"/>
  <c r="E2" i="4"/>
  <c r="B2" i="4"/>
  <c r="A2" i="4"/>
  <c r="G214" i="5" l="1"/>
  <c r="G9" i="4"/>
  <c r="G17" i="4"/>
  <c r="G25" i="4"/>
  <c r="G33" i="4"/>
  <c r="G41" i="4"/>
  <c r="G49" i="4"/>
  <c r="Q49" i="4" s="1"/>
  <c r="R49" i="4" s="1"/>
  <c r="G57" i="4"/>
  <c r="Q57" i="4" s="1"/>
  <c r="R57" i="4" s="1"/>
  <c r="G65" i="4"/>
  <c r="G73" i="4"/>
  <c r="G81" i="4"/>
  <c r="G89" i="4"/>
  <c r="G97" i="4"/>
  <c r="G113" i="4"/>
  <c r="G129" i="4"/>
  <c r="Q129" i="4" s="1"/>
  <c r="R129" i="4" s="1"/>
  <c r="G137" i="4"/>
  <c r="Q137" i="4" s="1"/>
  <c r="R137" i="4" s="1"/>
  <c r="G153" i="4"/>
  <c r="G161" i="4"/>
  <c r="G169" i="4"/>
  <c r="G177" i="4"/>
  <c r="G185" i="4"/>
  <c r="Q185" i="4" s="1"/>
  <c r="R185" i="4" s="1"/>
  <c r="G201" i="4"/>
  <c r="G209" i="4"/>
  <c r="Q209" i="4" s="1"/>
  <c r="R209" i="4" s="1"/>
  <c r="G225" i="4"/>
  <c r="G233" i="4"/>
  <c r="G249" i="4"/>
  <c r="G257" i="4"/>
  <c r="G265" i="4"/>
  <c r="G273" i="4"/>
  <c r="Q273" i="4" s="1"/>
  <c r="R273" i="4" s="1"/>
  <c r="G281" i="4"/>
  <c r="G289" i="4"/>
  <c r="G297" i="4"/>
  <c r="Q297" i="4" s="1"/>
  <c r="R297" i="4" s="1"/>
  <c r="G313" i="4"/>
  <c r="G337" i="4"/>
  <c r="G345" i="4"/>
  <c r="G361" i="4"/>
  <c r="G369" i="4"/>
  <c r="G385" i="4"/>
  <c r="G393" i="4"/>
  <c r="G401" i="4"/>
  <c r="Q401" i="4" s="1"/>
  <c r="R401" i="4" s="1"/>
  <c r="G409" i="4"/>
  <c r="G417" i="4"/>
  <c r="G425" i="4"/>
  <c r="G441" i="4"/>
  <c r="G22" i="5"/>
  <c r="G23" i="4"/>
  <c r="G31" i="4"/>
  <c r="Q31" i="4" s="1"/>
  <c r="R31" i="4" s="1"/>
  <c r="G39" i="4"/>
  <c r="Q39" i="4" s="1"/>
  <c r="R39" i="4" s="1"/>
  <c r="G63" i="4"/>
  <c r="G71" i="4"/>
  <c r="G79" i="4"/>
  <c r="G87" i="4"/>
  <c r="G95" i="4"/>
  <c r="Q95" i="4" s="1"/>
  <c r="R95" i="4" s="1"/>
  <c r="G111" i="4"/>
  <c r="G119" i="4"/>
  <c r="G127" i="4"/>
  <c r="Q127" i="4" s="1"/>
  <c r="R127" i="4" s="1"/>
  <c r="G135" i="4"/>
  <c r="G151" i="4"/>
  <c r="G183" i="4"/>
  <c r="G191" i="4"/>
  <c r="G199" i="4"/>
  <c r="G215" i="4"/>
  <c r="G247" i="4"/>
  <c r="G7" i="5"/>
  <c r="G31" i="5"/>
  <c r="G39" i="5"/>
  <c r="G63" i="5"/>
  <c r="G95" i="5"/>
  <c r="G2" i="4"/>
  <c r="Q2" i="4" s="1"/>
  <c r="R2" i="4" s="1"/>
  <c r="G42" i="4"/>
  <c r="G58" i="4"/>
  <c r="G194" i="4"/>
  <c r="Q194" i="4" s="1"/>
  <c r="R194" i="4" s="1"/>
  <c r="G322" i="4"/>
  <c r="G386" i="4"/>
  <c r="G5" i="5"/>
  <c r="G13" i="5"/>
  <c r="G21" i="5"/>
  <c r="G29" i="5"/>
  <c r="G37" i="5"/>
  <c r="G45" i="5"/>
  <c r="G53" i="5"/>
  <c r="G61" i="5"/>
  <c r="G69" i="5"/>
  <c r="G77" i="5"/>
  <c r="G85" i="5"/>
  <c r="Q85" i="5" s="1"/>
  <c r="R85" i="5" s="1"/>
  <c r="G93" i="5"/>
  <c r="G101" i="5"/>
  <c r="G109" i="5"/>
  <c r="G117" i="5"/>
  <c r="G125" i="5"/>
  <c r="G133" i="5"/>
  <c r="G141" i="5"/>
  <c r="G149" i="5"/>
  <c r="G157" i="5"/>
  <c r="G165" i="5"/>
  <c r="G173" i="5"/>
  <c r="G181" i="5"/>
  <c r="G189" i="5"/>
  <c r="G197" i="5"/>
  <c r="G205" i="5"/>
  <c r="G213" i="5"/>
  <c r="G221" i="5"/>
  <c r="G229" i="5"/>
  <c r="G237" i="5"/>
  <c r="G245" i="5"/>
  <c r="G253" i="5"/>
  <c r="G261" i="5"/>
  <c r="G269" i="5"/>
  <c r="G277" i="5"/>
  <c r="G285" i="5"/>
  <c r="G293" i="5"/>
  <c r="G301" i="5"/>
  <c r="G309" i="5"/>
  <c r="G317" i="5"/>
  <c r="G325" i="5"/>
  <c r="G333" i="5"/>
  <c r="G341" i="5"/>
  <c r="G349" i="5"/>
  <c r="G357" i="5"/>
  <c r="G365" i="5"/>
  <c r="G373" i="5"/>
  <c r="G381" i="5"/>
  <c r="G389" i="5"/>
  <c r="G397" i="5"/>
  <c r="G405" i="5"/>
  <c r="G413" i="5"/>
  <c r="G421" i="5"/>
  <c r="G429" i="5"/>
  <c r="Q429" i="5" s="1"/>
  <c r="R429" i="5" s="1"/>
  <c r="G366" i="5"/>
  <c r="G174" i="5"/>
  <c r="G15" i="4"/>
  <c r="G47" i="4"/>
  <c r="G246" i="4"/>
  <c r="G182" i="4"/>
  <c r="G414" i="4"/>
  <c r="G398" i="4"/>
  <c r="Q398" i="4" s="1"/>
  <c r="R398" i="4" s="1"/>
  <c r="G382" i="4"/>
  <c r="G302" i="4"/>
  <c r="G198" i="4"/>
  <c r="Q198" i="4" s="1"/>
  <c r="R198" i="4" s="1"/>
  <c r="G158" i="4"/>
  <c r="G110" i="4"/>
  <c r="Q110" i="4" s="1"/>
  <c r="R110" i="4" s="1"/>
  <c r="G86" i="4"/>
  <c r="Q86" i="4" s="1"/>
  <c r="R86" i="4" s="1"/>
  <c r="G38" i="4"/>
  <c r="G422" i="5"/>
  <c r="G334" i="5"/>
  <c r="G318" i="5"/>
  <c r="G286" i="5"/>
  <c r="G230" i="5"/>
  <c r="G46" i="5"/>
  <c r="G406" i="5"/>
  <c r="Q406" i="5" s="1"/>
  <c r="R406" i="5" s="1"/>
  <c r="G430" i="4"/>
  <c r="G342" i="4"/>
  <c r="Q342" i="4" s="1"/>
  <c r="R342" i="4" s="1"/>
  <c r="G62" i="4"/>
  <c r="G6" i="4"/>
  <c r="G190" i="5"/>
  <c r="G150" i="5"/>
  <c r="G329" i="5"/>
  <c r="G353" i="5"/>
  <c r="Q353" i="5" s="1"/>
  <c r="R353" i="5" s="1"/>
  <c r="G433" i="5"/>
  <c r="G2" i="5"/>
  <c r="G10" i="5"/>
  <c r="G18" i="5"/>
  <c r="G26" i="5"/>
  <c r="G34" i="5"/>
  <c r="G42" i="5"/>
  <c r="Q42" i="5" s="1"/>
  <c r="R42" i="5" s="1"/>
  <c r="G50" i="5"/>
  <c r="G58" i="5"/>
  <c r="G66" i="5"/>
  <c r="G74" i="5"/>
  <c r="G90" i="5"/>
  <c r="G98" i="5"/>
  <c r="G106" i="5"/>
  <c r="G114" i="5"/>
  <c r="G122" i="5"/>
  <c r="Q122" i="5" s="1"/>
  <c r="R122" i="5" s="1"/>
  <c r="G130" i="5"/>
  <c r="G138" i="5"/>
  <c r="G146" i="5"/>
  <c r="G154" i="5"/>
  <c r="G162" i="5"/>
  <c r="G170" i="5"/>
  <c r="G178" i="5"/>
  <c r="G186" i="5"/>
  <c r="G194" i="5"/>
  <c r="G202" i="5"/>
  <c r="G210" i="5"/>
  <c r="G226" i="5"/>
  <c r="G242" i="5"/>
  <c r="G250" i="5"/>
  <c r="G258" i="5"/>
  <c r="G266" i="5"/>
  <c r="G274" i="5"/>
  <c r="G282" i="5"/>
  <c r="G290" i="5"/>
  <c r="G330" i="5"/>
  <c r="G358" i="4"/>
  <c r="G278" i="4"/>
  <c r="G262" i="4"/>
  <c r="Q262" i="4" s="1"/>
  <c r="R262" i="4" s="1"/>
  <c r="G238" i="4"/>
  <c r="G102" i="4"/>
  <c r="G390" i="5"/>
  <c r="G206" i="5"/>
  <c r="G166" i="5"/>
  <c r="G14" i="5"/>
  <c r="G350" i="5"/>
  <c r="G294" i="4"/>
  <c r="G126" i="4"/>
  <c r="G78" i="4"/>
  <c r="Q78" i="4" s="1"/>
  <c r="R78" i="4" s="1"/>
  <c r="G30" i="4"/>
  <c r="G374" i="5"/>
  <c r="G222" i="5"/>
  <c r="G326" i="4"/>
  <c r="G310" i="4"/>
  <c r="G54" i="4"/>
  <c r="Q54" i="4" s="1"/>
  <c r="R54" i="4" s="1"/>
  <c r="G142" i="5"/>
  <c r="G254" i="4"/>
  <c r="G94" i="4"/>
  <c r="Q94" i="4" s="1"/>
  <c r="R94" i="4" s="1"/>
  <c r="G438" i="4"/>
  <c r="G270" i="4"/>
  <c r="G118" i="4"/>
  <c r="Q118" i="4" s="1"/>
  <c r="R118" i="4" s="1"/>
  <c r="G381" i="4"/>
  <c r="G353" i="4"/>
  <c r="Q353" i="4" s="1"/>
  <c r="R353" i="4" s="1"/>
  <c r="G309" i="4"/>
  <c r="G221" i="4"/>
  <c r="Q221" i="4" s="1"/>
  <c r="R221" i="4" s="1"/>
  <c r="G133" i="4"/>
  <c r="Q133" i="4" s="1"/>
  <c r="R133" i="4" s="1"/>
  <c r="G117" i="4"/>
  <c r="G193" i="4"/>
  <c r="Q193" i="4" s="1"/>
  <c r="R193" i="4" s="1"/>
  <c r="G193" i="5"/>
  <c r="G121" i="4"/>
  <c r="G121" i="5"/>
  <c r="G217" i="4"/>
  <c r="Q217" i="4" s="1"/>
  <c r="R217" i="4" s="1"/>
  <c r="G217" i="5"/>
  <c r="G389" i="4"/>
  <c r="Q389" i="4" s="1"/>
  <c r="R389" i="4" s="1"/>
  <c r="G365" i="4"/>
  <c r="G293" i="4"/>
  <c r="Q293" i="4" s="1"/>
  <c r="R293" i="4" s="1"/>
  <c r="G269" i="4"/>
  <c r="G253" i="4"/>
  <c r="G197" i="4"/>
  <c r="Q197" i="4" s="1"/>
  <c r="R197" i="4" s="1"/>
  <c r="G181" i="4"/>
  <c r="G165" i="4"/>
  <c r="Q165" i="4" s="1"/>
  <c r="R165" i="4" s="1"/>
  <c r="G53" i="4"/>
  <c r="Q53" i="4" s="1"/>
  <c r="R53" i="4" s="1"/>
  <c r="G29" i="4"/>
  <c r="G433" i="4"/>
  <c r="Q433" i="4" s="1"/>
  <c r="R433" i="4" s="1"/>
  <c r="G317" i="4"/>
  <c r="G109" i="4"/>
  <c r="G445" i="5"/>
  <c r="G145" i="4"/>
  <c r="G145" i="5"/>
  <c r="G241" i="4"/>
  <c r="Q241" i="4" s="1"/>
  <c r="R241" i="4" s="1"/>
  <c r="G241" i="5"/>
  <c r="G421" i="4"/>
  <c r="G397" i="4"/>
  <c r="G349" i="4"/>
  <c r="G277" i="4"/>
  <c r="G229" i="4"/>
  <c r="Q229" i="4" s="1"/>
  <c r="R229" i="4" s="1"/>
  <c r="G213" i="4"/>
  <c r="G125" i="4"/>
  <c r="Q125" i="4" s="1"/>
  <c r="R125" i="4" s="1"/>
  <c r="G85" i="4"/>
  <c r="G373" i="4"/>
  <c r="G325" i="4"/>
  <c r="Q325" i="4" s="1"/>
  <c r="R325" i="4" s="1"/>
  <c r="G301" i="4"/>
  <c r="G245" i="4"/>
  <c r="G141" i="4"/>
  <c r="G21" i="4"/>
  <c r="G105" i="4"/>
  <c r="Q105" i="4" s="1"/>
  <c r="R105" i="4" s="1"/>
  <c r="G105" i="5"/>
  <c r="G405" i="4"/>
  <c r="G173" i="4"/>
  <c r="Q173" i="4" s="1"/>
  <c r="R173" i="4" s="1"/>
  <c r="G157" i="4"/>
  <c r="G61" i="4"/>
  <c r="Q61" i="4" s="1"/>
  <c r="R61" i="4" s="1"/>
  <c r="G49" i="5"/>
  <c r="G10" i="4"/>
  <c r="G18" i="4"/>
  <c r="G26" i="4"/>
  <c r="G34" i="4"/>
  <c r="G50" i="4"/>
  <c r="G66" i="4"/>
  <c r="Q66" i="4" s="1"/>
  <c r="R66" i="4" s="1"/>
  <c r="G74" i="4"/>
  <c r="G82" i="4"/>
  <c r="G90" i="4"/>
  <c r="Q90" i="4" s="1"/>
  <c r="R90" i="4" s="1"/>
  <c r="G98" i="4"/>
  <c r="Q98" i="4" s="1"/>
  <c r="R98" i="4" s="1"/>
  <c r="G106" i="4"/>
  <c r="G114" i="4"/>
  <c r="Q114" i="4" s="1"/>
  <c r="R114" i="4" s="1"/>
  <c r="G122" i="4"/>
  <c r="G130" i="4"/>
  <c r="Q130" i="4" s="1"/>
  <c r="R130" i="4" s="1"/>
  <c r="G138" i="4"/>
  <c r="G146" i="4"/>
  <c r="G154" i="4"/>
  <c r="Q154" i="4" s="1"/>
  <c r="R154" i="4" s="1"/>
  <c r="G162" i="4"/>
  <c r="G170" i="4"/>
  <c r="G176" i="5"/>
  <c r="G178" i="4"/>
  <c r="G186" i="4"/>
  <c r="Q186" i="4" s="1"/>
  <c r="R186" i="4" s="1"/>
  <c r="G202" i="4"/>
  <c r="G210" i="4"/>
  <c r="G218" i="4"/>
  <c r="Q218" i="4" s="1"/>
  <c r="R218" i="4" s="1"/>
  <c r="G226" i="4"/>
  <c r="Q226" i="4" s="1"/>
  <c r="R226" i="4" s="1"/>
  <c r="G234" i="4"/>
  <c r="G242" i="4"/>
  <c r="Q242" i="4" s="1"/>
  <c r="R242" i="4" s="1"/>
  <c r="G250" i="4"/>
  <c r="Q250" i="4" s="1"/>
  <c r="R250" i="4" s="1"/>
  <c r="G258" i="4"/>
  <c r="Q258" i="4" s="1"/>
  <c r="R258" i="4" s="1"/>
  <c r="G266" i="4"/>
  <c r="G274" i="4"/>
  <c r="G282" i="4"/>
  <c r="Q282" i="4" s="1"/>
  <c r="R282" i="4" s="1"/>
  <c r="G290" i="4"/>
  <c r="Q290" i="4" s="1"/>
  <c r="R290" i="4" s="1"/>
  <c r="G298" i="4"/>
  <c r="G306" i="4"/>
  <c r="G314" i="4"/>
  <c r="G330" i="4"/>
  <c r="G338" i="4"/>
  <c r="G346" i="4"/>
  <c r="Q346" i="4" s="1"/>
  <c r="R346" i="4" s="1"/>
  <c r="G354" i="4"/>
  <c r="Q354" i="4" s="1"/>
  <c r="R354" i="4" s="1"/>
  <c r="G362" i="4"/>
  <c r="Q362" i="4" s="1"/>
  <c r="R362" i="4" s="1"/>
  <c r="G370" i="4"/>
  <c r="G378" i="4"/>
  <c r="Q378" i="4" s="1"/>
  <c r="R378" i="4" s="1"/>
  <c r="G394" i="4"/>
  <c r="G402" i="4"/>
  <c r="G410" i="4"/>
  <c r="G418" i="4"/>
  <c r="Q418" i="4" s="1"/>
  <c r="R418" i="4" s="1"/>
  <c r="G426" i="4"/>
  <c r="Q426" i="4" s="1"/>
  <c r="R426" i="4" s="1"/>
  <c r="G434" i="4"/>
  <c r="Q434" i="4" s="1"/>
  <c r="R434" i="4" s="1"/>
  <c r="G442" i="4"/>
  <c r="G9" i="5"/>
  <c r="G17" i="5"/>
  <c r="G19" i="4"/>
  <c r="G25" i="5"/>
  <c r="G35" i="4"/>
  <c r="G41" i="5"/>
  <c r="G43" i="4"/>
  <c r="Q43" i="4" s="1"/>
  <c r="R43" i="4" s="1"/>
  <c r="G51" i="4"/>
  <c r="G57" i="5"/>
  <c r="G59" i="4"/>
  <c r="Q59" i="4" s="1"/>
  <c r="R59" i="4" s="1"/>
  <c r="G73" i="5"/>
  <c r="G75" i="4"/>
  <c r="G81" i="5"/>
  <c r="G89" i="5"/>
  <c r="G91" i="4"/>
  <c r="G99" i="4"/>
  <c r="G107" i="4"/>
  <c r="G113" i="5"/>
  <c r="G115" i="4"/>
  <c r="G131" i="4"/>
  <c r="Q131" i="4" s="1"/>
  <c r="R131" i="4" s="1"/>
  <c r="G137" i="5"/>
  <c r="Q137" i="5" s="1"/>
  <c r="R137" i="5" s="1"/>
  <c r="G139" i="4"/>
  <c r="Q139" i="4" s="1"/>
  <c r="R139" i="4" s="1"/>
  <c r="G153" i="5"/>
  <c r="G155" i="4"/>
  <c r="Q155" i="4" s="1"/>
  <c r="R155" i="4" s="1"/>
  <c r="G163" i="4"/>
  <c r="G169" i="5"/>
  <c r="G177" i="5"/>
  <c r="G179" i="4"/>
  <c r="G185" i="5"/>
  <c r="G187" i="4"/>
  <c r="Q187" i="4" s="1"/>
  <c r="R187" i="4" s="1"/>
  <c r="G195" i="4"/>
  <c r="G201" i="5"/>
  <c r="G203" i="4"/>
  <c r="G209" i="5"/>
  <c r="G211" i="4"/>
  <c r="G225" i="5"/>
  <c r="G227" i="4"/>
  <c r="G233" i="5"/>
  <c r="G235" i="4"/>
  <c r="G249" i="5"/>
  <c r="G251" i="4"/>
  <c r="G257" i="5"/>
  <c r="Q257" i="5" s="1"/>
  <c r="R257" i="5" s="1"/>
  <c r="G259" i="4"/>
  <c r="G265" i="5"/>
  <c r="G273" i="5"/>
  <c r="G281" i="5"/>
  <c r="G283" i="4"/>
  <c r="G289" i="5"/>
  <c r="G291" i="4"/>
  <c r="G297" i="5"/>
  <c r="G299" i="4"/>
  <c r="G305" i="5"/>
  <c r="G307" i="4"/>
  <c r="Q307" i="4" s="1"/>
  <c r="R307" i="4" s="1"/>
  <c r="G313" i="5"/>
  <c r="G315" i="4"/>
  <c r="Q315" i="4" s="1"/>
  <c r="R315" i="4" s="1"/>
  <c r="G321" i="5"/>
  <c r="G323" i="4"/>
  <c r="G337" i="5"/>
  <c r="G345" i="5"/>
  <c r="G347" i="4"/>
  <c r="G355" i="4"/>
  <c r="G361" i="5"/>
  <c r="G363" i="4"/>
  <c r="Q363" i="4" s="1"/>
  <c r="R363" i="4" s="1"/>
  <c r="G369" i="5"/>
  <c r="G371" i="4"/>
  <c r="G379" i="4"/>
  <c r="G385" i="5"/>
  <c r="G387" i="4"/>
  <c r="G393" i="5"/>
  <c r="G409" i="5"/>
  <c r="G411" i="4"/>
  <c r="G417" i="5"/>
  <c r="G419" i="4"/>
  <c r="G425" i="5"/>
  <c r="G427" i="4"/>
  <c r="G435" i="4"/>
  <c r="G441" i="5"/>
  <c r="G443" i="4"/>
  <c r="G4" i="4"/>
  <c r="Q4" i="4" s="1"/>
  <c r="R4" i="4" s="1"/>
  <c r="G12" i="4"/>
  <c r="G20" i="4"/>
  <c r="G28" i="4"/>
  <c r="Q28" i="4" s="1"/>
  <c r="R28" i="4" s="1"/>
  <c r="G36" i="4"/>
  <c r="G44" i="4"/>
  <c r="G52" i="4"/>
  <c r="Q52" i="4" s="1"/>
  <c r="R52" i="4" s="1"/>
  <c r="G60" i="4"/>
  <c r="Q60" i="4" s="1"/>
  <c r="R60" i="4" s="1"/>
  <c r="G68" i="4"/>
  <c r="Q68" i="4" s="1"/>
  <c r="R68" i="4" s="1"/>
  <c r="G76" i="4"/>
  <c r="G84" i="4"/>
  <c r="G92" i="4"/>
  <c r="Q92" i="4" s="1"/>
  <c r="R92" i="4" s="1"/>
  <c r="G100" i="4"/>
  <c r="G108" i="4"/>
  <c r="G116" i="4"/>
  <c r="Q116" i="4" s="1"/>
  <c r="R116" i="4" s="1"/>
  <c r="G124" i="4"/>
  <c r="Q124" i="4" s="1"/>
  <c r="R124" i="4" s="1"/>
  <c r="G132" i="4"/>
  <c r="Q132" i="4" s="1"/>
  <c r="R132" i="4" s="1"/>
  <c r="G140" i="4"/>
  <c r="G148" i="4"/>
  <c r="G156" i="4"/>
  <c r="Q156" i="4" s="1"/>
  <c r="R156" i="4" s="1"/>
  <c r="G164" i="4"/>
  <c r="G172" i="4"/>
  <c r="G180" i="4"/>
  <c r="Q180" i="4" s="1"/>
  <c r="R180" i="4" s="1"/>
  <c r="G188" i="4"/>
  <c r="Q188" i="4" s="1"/>
  <c r="R188" i="4" s="1"/>
  <c r="G196" i="4"/>
  <c r="Q196" i="4" s="1"/>
  <c r="R196" i="4" s="1"/>
  <c r="G204" i="4"/>
  <c r="G212" i="4"/>
  <c r="G220" i="4"/>
  <c r="Q220" i="4" s="1"/>
  <c r="R220" i="4" s="1"/>
  <c r="G228" i="4"/>
  <c r="G236" i="4"/>
  <c r="G244" i="4"/>
  <c r="Q244" i="4" s="1"/>
  <c r="R244" i="4" s="1"/>
  <c r="G268" i="4"/>
  <c r="G276" i="4"/>
  <c r="G300" i="4"/>
  <c r="Q300" i="4" s="1"/>
  <c r="R300" i="4" s="1"/>
  <c r="G308" i="4"/>
  <c r="G332" i="4"/>
  <c r="G340" i="4"/>
  <c r="G364" i="4"/>
  <c r="G372" i="4"/>
  <c r="Q372" i="4" s="1"/>
  <c r="R372" i="4" s="1"/>
  <c r="G396" i="4"/>
  <c r="G404" i="4"/>
  <c r="G436" i="4"/>
  <c r="Q436" i="4" s="1"/>
  <c r="R436" i="4" s="1"/>
  <c r="G444" i="4"/>
  <c r="G8" i="5"/>
  <c r="G16" i="5"/>
  <c r="G24" i="5"/>
  <c r="G32" i="5"/>
  <c r="G40" i="5"/>
  <c r="G48" i="5"/>
  <c r="G56" i="5"/>
  <c r="G64" i="5"/>
  <c r="G72" i="5"/>
  <c r="G80" i="5"/>
  <c r="G88" i="5"/>
  <c r="G96" i="5"/>
  <c r="G104" i="5"/>
  <c r="G112" i="5"/>
  <c r="G120" i="5"/>
  <c r="G128" i="5"/>
  <c r="G136" i="5"/>
  <c r="G144" i="5"/>
  <c r="G152" i="5"/>
  <c r="Q152" i="5" s="1"/>
  <c r="R152" i="5" s="1"/>
  <c r="G160" i="5"/>
  <c r="G168" i="5"/>
  <c r="G184" i="5"/>
  <c r="G192" i="5"/>
  <c r="G200" i="5"/>
  <c r="G208" i="5"/>
  <c r="G216" i="5"/>
  <c r="G224" i="5"/>
  <c r="Q224" i="5" s="1"/>
  <c r="R224" i="5" s="1"/>
  <c r="G232" i="5"/>
  <c r="G240" i="5"/>
  <c r="G248" i="5"/>
  <c r="G256" i="5"/>
  <c r="G264" i="5"/>
  <c r="G272" i="5"/>
  <c r="G280" i="5"/>
  <c r="G288" i="5"/>
  <c r="G296" i="5"/>
  <c r="G304" i="5"/>
  <c r="Q304" i="5" s="1"/>
  <c r="R304" i="5" s="1"/>
  <c r="G312" i="5"/>
  <c r="G320" i="5"/>
  <c r="G328" i="5"/>
  <c r="G336" i="5"/>
  <c r="G344" i="5"/>
  <c r="G352" i="5"/>
  <c r="G360" i="5"/>
  <c r="G368" i="5"/>
  <c r="G376" i="5"/>
  <c r="G384" i="5"/>
  <c r="G392" i="5"/>
  <c r="G400" i="5"/>
  <c r="G408" i="5"/>
  <c r="G416" i="5"/>
  <c r="G424" i="5"/>
  <c r="G432" i="5"/>
  <c r="G440" i="5"/>
  <c r="Q440" i="5" s="1"/>
  <c r="R440" i="5" s="1"/>
  <c r="G3" i="4"/>
  <c r="Q3" i="4" s="1"/>
  <c r="R3" i="4" s="1"/>
  <c r="G27" i="4"/>
  <c r="G232" i="4"/>
  <c r="G200" i="4"/>
  <c r="Q200" i="4" s="1"/>
  <c r="R200" i="4" s="1"/>
  <c r="G168" i="4"/>
  <c r="Q168" i="4" s="1"/>
  <c r="R168" i="4" s="1"/>
  <c r="G136" i="4"/>
  <c r="G104" i="4"/>
  <c r="Q104" i="4" s="1"/>
  <c r="R104" i="4" s="1"/>
  <c r="G72" i="4"/>
  <c r="Q72" i="4" s="1"/>
  <c r="R72" i="4" s="1"/>
  <c r="G40" i="4"/>
  <c r="Q40" i="4" s="1"/>
  <c r="R40" i="4" s="1"/>
  <c r="G8" i="4"/>
  <c r="Q8" i="4" s="1"/>
  <c r="R8" i="4" s="1"/>
  <c r="G252" i="4"/>
  <c r="G404" i="5"/>
  <c r="G372" i="5"/>
  <c r="G340" i="5"/>
  <c r="G308" i="5"/>
  <c r="G276" i="5"/>
  <c r="G244" i="5"/>
  <c r="G212" i="5"/>
  <c r="G180" i="5"/>
  <c r="G172" i="5"/>
  <c r="G140" i="5"/>
  <c r="G108" i="5"/>
  <c r="G76" i="5"/>
  <c r="G44" i="5"/>
  <c r="G12" i="5"/>
  <c r="G260" i="4"/>
  <c r="Q260" i="4" s="1"/>
  <c r="R260" i="4" s="1"/>
  <c r="G240" i="4"/>
  <c r="G208" i="4"/>
  <c r="Q208" i="4" s="1"/>
  <c r="R208" i="4" s="1"/>
  <c r="G144" i="4"/>
  <c r="G112" i="4"/>
  <c r="Q112" i="4" s="1"/>
  <c r="R112" i="4" s="1"/>
  <c r="G80" i="4"/>
  <c r="Q80" i="4" s="1"/>
  <c r="R80" i="4" s="1"/>
  <c r="G48" i="4"/>
  <c r="Q48" i="4" s="1"/>
  <c r="R48" i="4" s="1"/>
  <c r="G16" i="4"/>
  <c r="Q16" i="4" s="1"/>
  <c r="R16" i="4" s="1"/>
  <c r="G161" i="5"/>
  <c r="G129" i="5"/>
  <c r="G97" i="5"/>
  <c r="G65" i="5"/>
  <c r="G33" i="5"/>
  <c r="G428" i="4"/>
  <c r="Q428" i="4" s="1"/>
  <c r="R428" i="4" s="1"/>
  <c r="G420" i="4"/>
  <c r="G412" i="4"/>
  <c r="Q412" i="4" s="1"/>
  <c r="R412" i="4" s="1"/>
  <c r="G388" i="4"/>
  <c r="G380" i="4"/>
  <c r="Q380" i="4" s="1"/>
  <c r="R380" i="4" s="1"/>
  <c r="G356" i="4"/>
  <c r="G348" i="4"/>
  <c r="G324" i="4"/>
  <c r="Q324" i="4" s="1"/>
  <c r="R324" i="4" s="1"/>
  <c r="G316" i="4"/>
  <c r="Q316" i="4" s="1"/>
  <c r="R316" i="4" s="1"/>
  <c r="G292" i="4"/>
  <c r="G284" i="4"/>
  <c r="Q284" i="4" s="1"/>
  <c r="R284" i="4" s="1"/>
  <c r="G101" i="4"/>
  <c r="G69" i="4"/>
  <c r="Q69" i="4" s="1"/>
  <c r="R69" i="4" s="1"/>
  <c r="G37" i="4"/>
  <c r="Q37" i="4" s="1"/>
  <c r="R37" i="4" s="1"/>
  <c r="G5" i="4"/>
  <c r="Q5" i="4" s="1"/>
  <c r="R5" i="4" s="1"/>
  <c r="G220" i="5"/>
  <c r="G188" i="5"/>
  <c r="G148" i="5"/>
  <c r="G116" i="5"/>
  <c r="G84" i="5"/>
  <c r="G52" i="5"/>
  <c r="G20" i="5"/>
  <c r="G4" i="5"/>
  <c r="G248" i="4"/>
  <c r="G216" i="4"/>
  <c r="Q216" i="4" s="1"/>
  <c r="R216" i="4" s="1"/>
  <c r="G184" i="4"/>
  <c r="Q184" i="4" s="1"/>
  <c r="R184" i="4" s="1"/>
  <c r="G152" i="4"/>
  <c r="Q152" i="4" s="1"/>
  <c r="R152" i="4" s="1"/>
  <c r="G120" i="4"/>
  <c r="G88" i="4"/>
  <c r="G56" i="4"/>
  <c r="G24" i="4"/>
  <c r="Q24" i="4" s="1"/>
  <c r="R24" i="4" s="1"/>
  <c r="G256" i="4"/>
  <c r="G77" i="4"/>
  <c r="G45" i="4"/>
  <c r="Q45" i="4" s="1"/>
  <c r="R45" i="4" s="1"/>
  <c r="G13" i="4"/>
  <c r="G228" i="5"/>
  <c r="G196" i="5"/>
  <c r="G156" i="5"/>
  <c r="G124" i="5"/>
  <c r="G92" i="5"/>
  <c r="G60" i="5"/>
  <c r="G28" i="5"/>
  <c r="O447" i="5"/>
  <c r="P406" i="5"/>
  <c r="K447" i="5"/>
  <c r="M447" i="5"/>
  <c r="C200" i="5"/>
  <c r="D200" i="5" s="1"/>
  <c r="C208" i="5"/>
  <c r="D208" i="5" s="1"/>
  <c r="C216" i="5"/>
  <c r="D216" i="5" s="1"/>
  <c r="C296" i="5"/>
  <c r="D296" i="5" s="1"/>
  <c r="C322" i="5"/>
  <c r="D322" i="5" s="1"/>
  <c r="C348" i="5"/>
  <c r="D348" i="5" s="1"/>
  <c r="C360" i="5"/>
  <c r="D360" i="5" s="1"/>
  <c r="C380" i="5"/>
  <c r="D380" i="5" s="1"/>
  <c r="C382" i="5"/>
  <c r="D382" i="5" s="1"/>
  <c r="C394" i="5"/>
  <c r="D394" i="5" s="1"/>
  <c r="C396" i="5"/>
  <c r="D396" i="5" s="1"/>
  <c r="C418" i="5"/>
  <c r="D418" i="5" s="1"/>
  <c r="L447" i="5"/>
  <c r="C156" i="4"/>
  <c r="D156" i="4" s="1"/>
  <c r="C161" i="4"/>
  <c r="D161" i="4" s="1"/>
  <c r="C177" i="4"/>
  <c r="D177" i="4" s="1"/>
  <c r="C225" i="4"/>
  <c r="D225" i="4" s="1"/>
  <c r="C264" i="4"/>
  <c r="D264" i="4" s="1"/>
  <c r="C327" i="4"/>
  <c r="D327" i="4" s="1"/>
  <c r="C335" i="4"/>
  <c r="D335" i="4" s="1"/>
  <c r="C364" i="4"/>
  <c r="D364" i="4" s="1"/>
  <c r="C375" i="4"/>
  <c r="D375" i="4" s="1"/>
  <c r="C401" i="4"/>
  <c r="D401" i="4" s="1"/>
  <c r="C409" i="4"/>
  <c r="D409" i="4" s="1"/>
  <c r="C417" i="4"/>
  <c r="D417" i="4" s="1"/>
  <c r="C388" i="4"/>
  <c r="D388" i="4" s="1"/>
  <c r="C391" i="4"/>
  <c r="D391" i="4" s="1"/>
  <c r="C399" i="4"/>
  <c r="D399" i="4" s="1"/>
  <c r="C423" i="4"/>
  <c r="D423" i="4" s="1"/>
  <c r="C439" i="4"/>
  <c r="D439" i="4" s="1"/>
  <c r="C126" i="5"/>
  <c r="D126" i="5" s="1"/>
  <c r="C178" i="4"/>
  <c r="D178" i="4" s="1"/>
  <c r="C183" i="4"/>
  <c r="D183" i="4" s="1"/>
  <c r="C188" i="4"/>
  <c r="D188" i="4" s="1"/>
  <c r="C191" i="4"/>
  <c r="D191" i="4" s="1"/>
  <c r="C199" i="4"/>
  <c r="D199" i="4" s="1"/>
  <c r="C207" i="4"/>
  <c r="D207" i="4" s="1"/>
  <c r="C236" i="4"/>
  <c r="D236" i="4" s="1"/>
  <c r="C241" i="4"/>
  <c r="D241" i="4" s="1"/>
  <c r="C244" i="4"/>
  <c r="D244" i="4" s="1"/>
  <c r="C278" i="4"/>
  <c r="D278" i="4" s="1"/>
  <c r="C299" i="4"/>
  <c r="D299" i="4" s="1"/>
  <c r="C325" i="4"/>
  <c r="D325" i="4" s="1"/>
  <c r="C341" i="4"/>
  <c r="D341" i="4" s="1"/>
  <c r="C386" i="4"/>
  <c r="D386" i="4" s="1"/>
  <c r="C418" i="4"/>
  <c r="D418" i="4" s="1"/>
  <c r="C173" i="4"/>
  <c r="D173" i="4" s="1"/>
  <c r="C186" i="4"/>
  <c r="D186" i="4" s="1"/>
  <c r="C226" i="4"/>
  <c r="D226" i="4" s="1"/>
  <c r="C247" i="4"/>
  <c r="D247" i="4" s="1"/>
  <c r="C281" i="4"/>
  <c r="D281" i="4" s="1"/>
  <c r="C437" i="4"/>
  <c r="D437" i="4" s="1"/>
  <c r="P7" i="5"/>
  <c r="P31" i="5"/>
  <c r="Q31" i="5" s="1"/>
  <c r="R31" i="5" s="1"/>
  <c r="P51" i="5"/>
  <c r="P70" i="5"/>
  <c r="P88" i="5"/>
  <c r="Q88" i="5" s="1"/>
  <c r="R88" i="5" s="1"/>
  <c r="P111" i="5"/>
  <c r="Q111" i="5" s="1"/>
  <c r="R111" i="5" s="1"/>
  <c r="P128" i="5"/>
  <c r="Q128" i="5" s="1"/>
  <c r="R128" i="5" s="1"/>
  <c r="P151" i="5"/>
  <c r="Q151" i="5" s="1"/>
  <c r="R151" i="5" s="1"/>
  <c r="P176" i="5"/>
  <c r="P200" i="5"/>
  <c r="P224" i="5"/>
  <c r="P254" i="5"/>
  <c r="Q254" i="5" s="1"/>
  <c r="R254" i="5" s="1"/>
  <c r="P279" i="5"/>
  <c r="Q279" i="5" s="1"/>
  <c r="R279" i="5" s="1"/>
  <c r="P304" i="5"/>
  <c r="P328" i="5"/>
  <c r="P358" i="5"/>
  <c r="Q358" i="5" s="1"/>
  <c r="R358" i="5" s="1"/>
  <c r="P384" i="5"/>
  <c r="P415" i="5"/>
  <c r="P2" i="4"/>
  <c r="P442" i="4"/>
  <c r="P434" i="4"/>
  <c r="P426" i="4"/>
  <c r="P418" i="4"/>
  <c r="P410" i="4"/>
  <c r="P402" i="4"/>
  <c r="P394" i="4"/>
  <c r="Q394" i="4" s="1"/>
  <c r="R394" i="4" s="1"/>
  <c r="P386" i="4"/>
  <c r="P378" i="4"/>
  <c r="P370" i="4"/>
  <c r="P362" i="4"/>
  <c r="P354" i="4"/>
  <c r="P346" i="4"/>
  <c r="P338" i="4"/>
  <c r="P330" i="4"/>
  <c r="P322" i="4"/>
  <c r="P314" i="4"/>
  <c r="P306" i="4"/>
  <c r="P298" i="4"/>
  <c r="P290" i="4"/>
  <c r="P282" i="4"/>
  <c r="P274" i="4"/>
  <c r="P266" i="4"/>
  <c r="P258" i="4"/>
  <c r="P250" i="4"/>
  <c r="P242" i="4"/>
  <c r="P234" i="4"/>
  <c r="P226" i="4"/>
  <c r="P218" i="4"/>
  <c r="P210" i="4"/>
  <c r="P202" i="4"/>
  <c r="P194" i="4"/>
  <c r="P186" i="4"/>
  <c r="P178" i="4"/>
  <c r="P170" i="4"/>
  <c r="P162" i="4"/>
  <c r="P154" i="4"/>
  <c r="P146" i="4"/>
  <c r="P138" i="4"/>
  <c r="P130" i="4"/>
  <c r="P122" i="4"/>
  <c r="P114" i="4"/>
  <c r="P106" i="4"/>
  <c r="P98" i="4"/>
  <c r="P90" i="4"/>
  <c r="P82" i="4"/>
  <c r="P74" i="4"/>
  <c r="P66" i="4"/>
  <c r="P58" i="4"/>
  <c r="P50" i="4"/>
  <c r="P42" i="4"/>
  <c r="P34" i="4"/>
  <c r="P26" i="4"/>
  <c r="P18" i="4"/>
  <c r="P10" i="4"/>
  <c r="P440" i="5"/>
  <c r="P419" i="5"/>
  <c r="Q419" i="5" s="1"/>
  <c r="R419" i="5" s="1"/>
  <c r="P363" i="5"/>
  <c r="Q363" i="5" s="1"/>
  <c r="R363" i="5" s="1"/>
  <c r="P296" i="5"/>
  <c r="P272" i="5"/>
  <c r="P248" i="5"/>
  <c r="P98" i="5"/>
  <c r="P58" i="5"/>
  <c r="P10" i="5"/>
  <c r="P32" i="5"/>
  <c r="P112" i="5"/>
  <c r="P152" i="5"/>
  <c r="P280" i="5"/>
  <c r="Q280" i="5" s="1"/>
  <c r="R280" i="5" s="1"/>
  <c r="P416" i="5"/>
  <c r="P425" i="4"/>
  <c r="P417" i="4"/>
  <c r="Q417" i="4" s="1"/>
  <c r="R417" i="4" s="1"/>
  <c r="P401" i="4"/>
  <c r="P393" i="4"/>
  <c r="P361" i="4"/>
  <c r="P353" i="4"/>
  <c r="P337" i="4"/>
  <c r="P329" i="4"/>
  <c r="P297" i="4"/>
  <c r="P289" i="4"/>
  <c r="P273" i="4"/>
  <c r="P265" i="4"/>
  <c r="P233" i="4"/>
  <c r="P225" i="4"/>
  <c r="P209" i="4"/>
  <c r="P201" i="4"/>
  <c r="P169" i="4"/>
  <c r="P161" i="4"/>
  <c r="Q161" i="4" s="1"/>
  <c r="R161" i="4" s="1"/>
  <c r="P145" i="4"/>
  <c r="P137" i="4"/>
  <c r="P105" i="4"/>
  <c r="P97" i="4"/>
  <c r="P81" i="4"/>
  <c r="P73" i="4"/>
  <c r="P41" i="4"/>
  <c r="Q41" i="4" s="1"/>
  <c r="R41" i="4" s="1"/>
  <c r="P33" i="4"/>
  <c r="P17" i="4"/>
  <c r="P9" i="4"/>
  <c r="C279" i="5"/>
  <c r="D279" i="5" s="1"/>
  <c r="C357" i="5"/>
  <c r="D357" i="5" s="1"/>
  <c r="C367" i="5"/>
  <c r="D367" i="5" s="1"/>
  <c r="C397" i="5"/>
  <c r="D397" i="5" s="1"/>
  <c r="C445" i="5"/>
  <c r="D445" i="5" s="1"/>
  <c r="I447" i="5"/>
  <c r="C160" i="4"/>
  <c r="D160" i="4" s="1"/>
  <c r="Q392" i="4"/>
  <c r="R392" i="4" s="1"/>
  <c r="Q384" i="4"/>
  <c r="R384" i="4" s="1"/>
  <c r="H447" i="5"/>
  <c r="J447" i="5"/>
  <c r="C184" i="4"/>
  <c r="D184" i="4" s="1"/>
  <c r="C192" i="4"/>
  <c r="D192" i="4" s="1"/>
  <c r="C211" i="4"/>
  <c r="D211" i="4" s="1"/>
  <c r="C240" i="4"/>
  <c r="D240" i="4" s="1"/>
  <c r="C248" i="4"/>
  <c r="D248" i="4" s="1"/>
  <c r="C287" i="4"/>
  <c r="D287" i="4" s="1"/>
  <c r="C290" i="4"/>
  <c r="D290" i="4" s="1"/>
  <c r="C398" i="4"/>
  <c r="D398" i="4" s="1"/>
  <c r="C430" i="4"/>
  <c r="D430" i="4" s="1"/>
  <c r="C438" i="4"/>
  <c r="D438" i="4" s="1"/>
  <c r="Q360" i="4"/>
  <c r="R360" i="4" s="1"/>
  <c r="Q352" i="4"/>
  <c r="R352" i="4" s="1"/>
  <c r="Q344" i="4"/>
  <c r="R344" i="4" s="1"/>
  <c r="Q336" i="4"/>
  <c r="R336" i="4" s="1"/>
  <c r="Q328" i="4"/>
  <c r="R328" i="4" s="1"/>
  <c r="Q296" i="4"/>
  <c r="R296" i="4" s="1"/>
  <c r="Q288" i="4"/>
  <c r="R288" i="4" s="1"/>
  <c r="Q272" i="4"/>
  <c r="R272" i="4" s="1"/>
  <c r="Q264" i="4"/>
  <c r="R264" i="4" s="1"/>
  <c r="Q224" i="4"/>
  <c r="R224" i="4" s="1"/>
  <c r="P282" i="5"/>
  <c r="P258" i="5"/>
  <c r="Q258" i="5" s="1"/>
  <c r="R258" i="5" s="1"/>
  <c r="P210" i="5"/>
  <c r="Q210" i="5" s="1"/>
  <c r="R210" i="5" s="1"/>
  <c r="P186" i="5"/>
  <c r="P162" i="5"/>
  <c r="P138" i="5"/>
  <c r="P42" i="5"/>
  <c r="P26" i="5"/>
  <c r="Q26" i="5" s="1"/>
  <c r="R26" i="5" s="1"/>
  <c r="P440" i="4"/>
  <c r="Q440" i="4" s="1"/>
  <c r="R440" i="4" s="1"/>
  <c r="P432" i="4"/>
  <c r="Q432" i="4" s="1"/>
  <c r="R432" i="4" s="1"/>
  <c r="P424" i="4"/>
  <c r="Q424" i="4" s="1"/>
  <c r="R424" i="4" s="1"/>
  <c r="P416" i="4"/>
  <c r="P408" i="4"/>
  <c r="Q408" i="4" s="1"/>
  <c r="R408" i="4" s="1"/>
  <c r="P400" i="4"/>
  <c r="Q400" i="4" s="1"/>
  <c r="R400" i="4" s="1"/>
  <c r="P392" i="4"/>
  <c r="P384" i="4"/>
  <c r="P376" i="4"/>
  <c r="Q376" i="4" s="1"/>
  <c r="R376" i="4" s="1"/>
  <c r="P368" i="4"/>
  <c r="Q368" i="4" s="1"/>
  <c r="R368" i="4" s="1"/>
  <c r="P360" i="4"/>
  <c r="P352" i="4"/>
  <c r="P344" i="4"/>
  <c r="P336" i="4"/>
  <c r="P328" i="4"/>
  <c r="P320" i="4"/>
  <c r="Q320" i="4" s="1"/>
  <c r="R320" i="4" s="1"/>
  <c r="P312" i="4"/>
  <c r="Q312" i="4" s="1"/>
  <c r="R312" i="4" s="1"/>
  <c r="P304" i="4"/>
  <c r="Q304" i="4" s="1"/>
  <c r="R304" i="4" s="1"/>
  <c r="P296" i="4"/>
  <c r="P288" i="4"/>
  <c r="P280" i="4"/>
  <c r="Q280" i="4" s="1"/>
  <c r="R280" i="4" s="1"/>
  <c r="P272" i="4"/>
  <c r="P264" i="4"/>
  <c r="P256" i="4"/>
  <c r="P248" i="4"/>
  <c r="P240" i="4"/>
  <c r="P232" i="4"/>
  <c r="Q232" i="4" s="1"/>
  <c r="R232" i="4" s="1"/>
  <c r="P224" i="4"/>
  <c r="P216" i="4"/>
  <c r="P208" i="4"/>
  <c r="P200" i="4"/>
  <c r="P192" i="4"/>
  <c r="P184" i="4"/>
  <c r="P176" i="4"/>
  <c r="P168" i="4"/>
  <c r="P160" i="4"/>
  <c r="Q160" i="4" s="1"/>
  <c r="R160" i="4" s="1"/>
  <c r="P152" i="4"/>
  <c r="P144" i="4"/>
  <c r="P136" i="4"/>
  <c r="P128" i="4"/>
  <c r="P120" i="4"/>
  <c r="P112" i="4"/>
  <c r="P104" i="4"/>
  <c r="P96" i="4"/>
  <c r="P88" i="4"/>
  <c r="P80" i="4"/>
  <c r="P72" i="4"/>
  <c r="P64" i="4"/>
  <c r="P56" i="4"/>
  <c r="P48" i="4"/>
  <c r="P40" i="4"/>
  <c r="P32" i="4"/>
  <c r="P24" i="4"/>
  <c r="P16" i="4"/>
  <c r="P8" i="4"/>
  <c r="P439" i="4"/>
  <c r="Q439" i="4" s="1"/>
  <c r="R439" i="4" s="1"/>
  <c r="P431" i="4"/>
  <c r="Q431" i="4" s="1"/>
  <c r="R431" i="4" s="1"/>
  <c r="P423" i="4"/>
  <c r="P415" i="4"/>
  <c r="P407" i="4"/>
  <c r="P399" i="4"/>
  <c r="P391" i="4"/>
  <c r="P383" i="4"/>
  <c r="P375" i="4"/>
  <c r="Q375" i="4" s="1"/>
  <c r="R375" i="4" s="1"/>
  <c r="P367" i="4"/>
  <c r="Q367" i="4" s="1"/>
  <c r="R367" i="4" s="1"/>
  <c r="P359" i="4"/>
  <c r="P351" i="4"/>
  <c r="P343" i="4"/>
  <c r="P335" i="4"/>
  <c r="P327" i="4"/>
  <c r="P319" i="4"/>
  <c r="P311" i="4"/>
  <c r="Q311" i="4" s="1"/>
  <c r="R311" i="4" s="1"/>
  <c r="P303" i="4"/>
  <c r="Q303" i="4" s="1"/>
  <c r="R303" i="4" s="1"/>
  <c r="P295" i="4"/>
  <c r="P287" i="4"/>
  <c r="P279" i="4"/>
  <c r="P271" i="4"/>
  <c r="P263" i="4"/>
  <c r="P255" i="4"/>
  <c r="P247" i="4"/>
  <c r="P239" i="4"/>
  <c r="Q239" i="4" s="1"/>
  <c r="R239" i="4" s="1"/>
  <c r="P231" i="4"/>
  <c r="P223" i="4"/>
  <c r="P215" i="4"/>
  <c r="P207" i="4"/>
  <c r="P199" i="4"/>
  <c r="P191" i="4"/>
  <c r="P183" i="4"/>
  <c r="Q183" i="4" s="1"/>
  <c r="R183" i="4" s="1"/>
  <c r="P175" i="4"/>
  <c r="Q175" i="4" s="1"/>
  <c r="R175" i="4" s="1"/>
  <c r="P167" i="4"/>
  <c r="P159" i="4"/>
  <c r="P151" i="4"/>
  <c r="P143" i="4"/>
  <c r="P135" i="4"/>
  <c r="P127" i="4"/>
  <c r="P119" i="4"/>
  <c r="P111" i="4"/>
  <c r="Q111" i="4" s="1"/>
  <c r="R111" i="4" s="1"/>
  <c r="P103" i="4"/>
  <c r="P95" i="4"/>
  <c r="P87" i="4"/>
  <c r="P79" i="4"/>
  <c r="P71" i="4"/>
  <c r="P63" i="4"/>
  <c r="P55" i="4"/>
  <c r="Q55" i="4" s="1"/>
  <c r="R55" i="4" s="1"/>
  <c r="P47" i="4"/>
  <c r="Q47" i="4" s="1"/>
  <c r="R47" i="4" s="1"/>
  <c r="P39" i="4"/>
  <c r="P31" i="4"/>
  <c r="P23" i="4"/>
  <c r="P15" i="4"/>
  <c r="P7" i="4"/>
  <c r="P438" i="4"/>
  <c r="P430" i="4"/>
  <c r="P422" i="4"/>
  <c r="Q422" i="4" s="1"/>
  <c r="R422" i="4" s="1"/>
  <c r="P414" i="4"/>
  <c r="P406" i="4"/>
  <c r="P398" i="4"/>
  <c r="P390" i="4"/>
  <c r="P382" i="4"/>
  <c r="P374" i="4"/>
  <c r="P366" i="4"/>
  <c r="Q366" i="4" s="1"/>
  <c r="R366" i="4" s="1"/>
  <c r="P358" i="4"/>
  <c r="P350" i="4"/>
  <c r="P342" i="4"/>
  <c r="P334" i="4"/>
  <c r="P326" i="4"/>
  <c r="P318" i="4"/>
  <c r="P310" i="4"/>
  <c r="P302" i="4"/>
  <c r="Q302" i="4" s="1"/>
  <c r="R302" i="4" s="1"/>
  <c r="P294" i="4"/>
  <c r="P286" i="4"/>
  <c r="P278" i="4"/>
  <c r="P270" i="4"/>
  <c r="P262" i="4"/>
  <c r="P254" i="4"/>
  <c r="P246" i="4"/>
  <c r="P238" i="4"/>
  <c r="P230" i="4"/>
  <c r="Q230" i="4" s="1"/>
  <c r="R230" i="4" s="1"/>
  <c r="P222" i="4"/>
  <c r="P214" i="4"/>
  <c r="P206" i="4"/>
  <c r="P198" i="4"/>
  <c r="P190" i="4"/>
  <c r="P182" i="4"/>
  <c r="P174" i="4"/>
  <c r="Q174" i="4" s="1"/>
  <c r="R174" i="4" s="1"/>
  <c r="P166" i="4"/>
  <c r="Q166" i="4" s="1"/>
  <c r="R166" i="4" s="1"/>
  <c r="P158" i="4"/>
  <c r="P150" i="4"/>
  <c r="P142" i="4"/>
  <c r="P134" i="4"/>
  <c r="P126" i="4"/>
  <c r="P118" i="4"/>
  <c r="P110" i="4"/>
  <c r="P102" i="4"/>
  <c r="P94" i="4"/>
  <c r="P86" i="4"/>
  <c r="P78" i="4"/>
  <c r="P70" i="4"/>
  <c r="P62" i="4"/>
  <c r="P54" i="4"/>
  <c r="P46" i="4"/>
  <c r="P38" i="4"/>
  <c r="P30" i="4"/>
  <c r="P22" i="4"/>
  <c r="P14" i="4"/>
  <c r="P6" i="4"/>
  <c r="Q429" i="4"/>
  <c r="R429" i="4" s="1"/>
  <c r="Q413" i="4"/>
  <c r="R413" i="4" s="1"/>
  <c r="P445" i="4"/>
  <c r="Q445" i="4" s="1"/>
  <c r="R445" i="4" s="1"/>
  <c r="P437" i="4"/>
  <c r="Q437" i="4" s="1"/>
  <c r="R437" i="4" s="1"/>
  <c r="P429" i="4"/>
  <c r="P421" i="4"/>
  <c r="P413" i="4"/>
  <c r="P405" i="4"/>
  <c r="P397" i="4"/>
  <c r="P389" i="4"/>
  <c r="P381" i="4"/>
  <c r="Q381" i="4" s="1"/>
  <c r="R381" i="4" s="1"/>
  <c r="P373" i="4"/>
  <c r="P365" i="4"/>
  <c r="P357" i="4"/>
  <c r="Q357" i="4" s="1"/>
  <c r="R357" i="4" s="1"/>
  <c r="P349" i="4"/>
  <c r="P341" i="4"/>
  <c r="Q341" i="4" s="1"/>
  <c r="R341" i="4" s="1"/>
  <c r="P333" i="4"/>
  <c r="Q333" i="4" s="1"/>
  <c r="R333" i="4" s="1"/>
  <c r="P325" i="4"/>
  <c r="P317" i="4"/>
  <c r="Q317" i="4" s="1"/>
  <c r="R317" i="4" s="1"/>
  <c r="P309" i="4"/>
  <c r="P301" i="4"/>
  <c r="P293" i="4"/>
  <c r="P285" i="4"/>
  <c r="P277" i="4"/>
  <c r="Q277" i="4" s="1"/>
  <c r="R277" i="4" s="1"/>
  <c r="P269" i="4"/>
  <c r="P261" i="4"/>
  <c r="P253" i="4"/>
  <c r="Q253" i="4" s="1"/>
  <c r="R253" i="4" s="1"/>
  <c r="P245" i="4"/>
  <c r="P237" i="4"/>
  <c r="P229" i="4"/>
  <c r="P221" i="4"/>
  <c r="P213" i="4"/>
  <c r="Q213" i="4" s="1"/>
  <c r="R213" i="4" s="1"/>
  <c r="P205" i="4"/>
  <c r="Q205" i="4" s="1"/>
  <c r="R205" i="4" s="1"/>
  <c r="P197" i="4"/>
  <c r="P189" i="4"/>
  <c r="Q189" i="4" s="1"/>
  <c r="R189" i="4" s="1"/>
  <c r="P181" i="4"/>
  <c r="P173" i="4"/>
  <c r="P165" i="4"/>
  <c r="P157" i="4"/>
  <c r="P149" i="4"/>
  <c r="P141" i="4"/>
  <c r="P133" i="4"/>
  <c r="P125" i="4"/>
  <c r="P117" i="4"/>
  <c r="P109" i="4"/>
  <c r="P101" i="4"/>
  <c r="P93" i="4"/>
  <c r="P85" i="4"/>
  <c r="Q85" i="4" s="1"/>
  <c r="R85" i="4" s="1"/>
  <c r="P77" i="4"/>
  <c r="P69" i="4"/>
  <c r="P61" i="4"/>
  <c r="P53" i="4"/>
  <c r="P45" i="4"/>
  <c r="P37" i="4"/>
  <c r="P29" i="4"/>
  <c r="P21" i="4"/>
  <c r="Q21" i="4" s="1"/>
  <c r="R21" i="4" s="1"/>
  <c r="P13" i="4"/>
  <c r="Q13" i="4" s="1"/>
  <c r="R13" i="4" s="1"/>
  <c r="P5" i="4"/>
  <c r="Q444" i="4"/>
  <c r="R444" i="4" s="1"/>
  <c r="P444" i="4"/>
  <c r="P436" i="4"/>
  <c r="P428" i="4"/>
  <c r="P420" i="4"/>
  <c r="P412" i="4"/>
  <c r="P404" i="4"/>
  <c r="P396" i="4"/>
  <c r="P388" i="4"/>
  <c r="P380" i="4"/>
  <c r="P372" i="4"/>
  <c r="P364" i="4"/>
  <c r="P356" i="4"/>
  <c r="P348" i="4"/>
  <c r="P340" i="4"/>
  <c r="Q340" i="4" s="1"/>
  <c r="R340" i="4" s="1"/>
  <c r="P332" i="4"/>
  <c r="P324" i="4"/>
  <c r="P316" i="4"/>
  <c r="P308" i="4"/>
  <c r="P300" i="4"/>
  <c r="P292" i="4"/>
  <c r="P284" i="4"/>
  <c r="P276" i="4"/>
  <c r="P268" i="4"/>
  <c r="P260" i="4"/>
  <c r="P252" i="4"/>
  <c r="Q252" i="4" s="1"/>
  <c r="R252" i="4" s="1"/>
  <c r="P244" i="4"/>
  <c r="P236" i="4"/>
  <c r="P228" i="4"/>
  <c r="Q228" i="4" s="1"/>
  <c r="R228" i="4" s="1"/>
  <c r="P220" i="4"/>
  <c r="P212" i="4"/>
  <c r="Q212" i="4" s="1"/>
  <c r="R212" i="4" s="1"/>
  <c r="P204" i="4"/>
  <c r="P196" i="4"/>
  <c r="P188" i="4"/>
  <c r="P180" i="4"/>
  <c r="P172" i="4"/>
  <c r="P164" i="4"/>
  <c r="Q164" i="4" s="1"/>
  <c r="R164" i="4" s="1"/>
  <c r="P156" i="4"/>
  <c r="P148" i="4"/>
  <c r="P140" i="4"/>
  <c r="P132" i="4"/>
  <c r="P124" i="4"/>
  <c r="P116" i="4"/>
  <c r="P108" i="4"/>
  <c r="P100" i="4"/>
  <c r="Q100" i="4" s="1"/>
  <c r="R100" i="4" s="1"/>
  <c r="P92" i="4"/>
  <c r="P84" i="4"/>
  <c r="P76" i="4"/>
  <c r="P68" i="4"/>
  <c r="P60" i="4"/>
  <c r="P52" i="4"/>
  <c r="P44" i="4"/>
  <c r="P36" i="4"/>
  <c r="Q36" i="4" s="1"/>
  <c r="R36" i="4" s="1"/>
  <c r="P28" i="4"/>
  <c r="P20" i="4"/>
  <c r="P12" i="4"/>
  <c r="P4" i="4"/>
  <c r="Q371" i="4"/>
  <c r="R371" i="4" s="1"/>
  <c r="Q299" i="4"/>
  <c r="R299" i="4" s="1"/>
  <c r="Q171" i="4"/>
  <c r="R171" i="4" s="1"/>
  <c r="P443" i="4"/>
  <c r="P435" i="4"/>
  <c r="P427" i="4"/>
  <c r="P419" i="4"/>
  <c r="P411" i="4"/>
  <c r="P403" i="4"/>
  <c r="P395" i="4"/>
  <c r="P387" i="4"/>
  <c r="P379" i="4"/>
  <c r="P371" i="4"/>
  <c r="P363" i="4"/>
  <c r="P355" i="4"/>
  <c r="P347" i="4"/>
  <c r="P339" i="4"/>
  <c r="Q339" i="4" s="1"/>
  <c r="R339" i="4" s="1"/>
  <c r="P331" i="4"/>
  <c r="Q331" i="4" s="1"/>
  <c r="R331" i="4" s="1"/>
  <c r="P323" i="4"/>
  <c r="P315" i="4"/>
  <c r="P307" i="4"/>
  <c r="P299" i="4"/>
  <c r="P291" i="4"/>
  <c r="P283" i="4"/>
  <c r="P275" i="4"/>
  <c r="P267" i="4"/>
  <c r="P259" i="4"/>
  <c r="Q259" i="4" s="1"/>
  <c r="R259" i="4" s="1"/>
  <c r="P251" i="4"/>
  <c r="P243" i="4"/>
  <c r="P235" i="4"/>
  <c r="P227" i="4"/>
  <c r="P219" i="4"/>
  <c r="Q219" i="4" s="1"/>
  <c r="R219" i="4" s="1"/>
  <c r="P211" i="4"/>
  <c r="P203" i="4"/>
  <c r="P195" i="4"/>
  <c r="P187" i="4"/>
  <c r="P179" i="4"/>
  <c r="P171" i="4"/>
  <c r="P163" i="4"/>
  <c r="P155" i="4"/>
  <c r="P147" i="4"/>
  <c r="P139" i="4"/>
  <c r="P131" i="4"/>
  <c r="P123" i="4"/>
  <c r="P115" i="4"/>
  <c r="P107" i="4"/>
  <c r="P99" i="4"/>
  <c r="P91" i="4"/>
  <c r="P83" i="4"/>
  <c r="P75" i="4"/>
  <c r="P67" i="4"/>
  <c r="P59" i="4"/>
  <c r="P51" i="4"/>
  <c r="P43" i="4"/>
  <c r="P35" i="4"/>
  <c r="P27" i="4"/>
  <c r="P19" i="4"/>
  <c r="P11" i="4"/>
  <c r="P3" i="4"/>
  <c r="Q427" i="4"/>
  <c r="R427" i="4" s="1"/>
  <c r="Q403" i="4"/>
  <c r="R403" i="4" s="1"/>
  <c r="Q395" i="4"/>
  <c r="R395" i="4" s="1"/>
  <c r="Q275" i="4"/>
  <c r="R275" i="4" s="1"/>
  <c r="Q267" i="4"/>
  <c r="R267" i="4" s="1"/>
  <c r="Q243" i="4"/>
  <c r="R243" i="4" s="1"/>
  <c r="Q211" i="4"/>
  <c r="R211" i="4" s="1"/>
  <c r="Q203" i="4"/>
  <c r="R203" i="4" s="1"/>
  <c r="Q251" i="4"/>
  <c r="R251" i="4" s="1"/>
  <c r="Q416" i="4"/>
  <c r="R416" i="4" s="1"/>
  <c r="Q176" i="4"/>
  <c r="R176" i="4" s="1"/>
  <c r="Q192" i="4"/>
  <c r="R192" i="4" s="1"/>
  <c r="Q365" i="4"/>
  <c r="R365" i="4" s="1"/>
  <c r="Q349" i="4"/>
  <c r="R349" i="4" s="1"/>
  <c r="Q301" i="4"/>
  <c r="R301" i="4" s="1"/>
  <c r="Q285" i="4"/>
  <c r="R285" i="4" s="1"/>
  <c r="Q261" i="4"/>
  <c r="R261" i="4" s="1"/>
  <c r="Q237" i="4"/>
  <c r="R237" i="4" s="1"/>
  <c r="Q157" i="4"/>
  <c r="R157" i="4" s="1"/>
  <c r="Q388" i="4"/>
  <c r="R388" i="4" s="1"/>
  <c r="Q348" i="4"/>
  <c r="R348" i="4" s="1"/>
  <c r="Q308" i="4"/>
  <c r="R308" i="4" s="1"/>
  <c r="Q50" i="4"/>
  <c r="R50" i="4" s="1"/>
  <c r="P396" i="5"/>
  <c r="Q396" i="5" s="1"/>
  <c r="R396" i="5" s="1"/>
  <c r="P373" i="5"/>
  <c r="Q373" i="5" s="1"/>
  <c r="R373" i="5" s="1"/>
  <c r="P353" i="5"/>
  <c r="P316" i="5"/>
  <c r="P283" i="5"/>
  <c r="Q283" i="5" s="1"/>
  <c r="R283" i="5" s="1"/>
  <c r="P259" i="5"/>
  <c r="Q259" i="5" s="1"/>
  <c r="R259" i="5" s="1"/>
  <c r="P225" i="5"/>
  <c r="P201" i="5"/>
  <c r="P187" i="5"/>
  <c r="Q187" i="5" s="1"/>
  <c r="R187" i="5" s="1"/>
  <c r="P163" i="5"/>
  <c r="Q163" i="5" s="1"/>
  <c r="R163" i="5" s="1"/>
  <c r="P125" i="5"/>
  <c r="Q125" i="5" s="1"/>
  <c r="R125" i="5" s="1"/>
  <c r="P73" i="5"/>
  <c r="Q73" i="5" s="1"/>
  <c r="R73" i="5" s="1"/>
  <c r="P43" i="5"/>
  <c r="Q43" i="5" s="1"/>
  <c r="R43" i="5" s="1"/>
  <c r="P33" i="5"/>
  <c r="P71" i="5"/>
  <c r="Q71" i="5" s="1"/>
  <c r="R71" i="5" s="1"/>
  <c r="P206" i="5"/>
  <c r="Q206" i="5" s="1"/>
  <c r="R206" i="5" s="1"/>
  <c r="P255" i="5"/>
  <c r="Q255" i="5" s="1"/>
  <c r="R255" i="5" s="1"/>
  <c r="P391" i="5"/>
  <c r="Q391" i="5" s="1"/>
  <c r="R391" i="5" s="1"/>
  <c r="P437" i="5"/>
  <c r="Q437" i="5" s="1"/>
  <c r="R437" i="5" s="1"/>
  <c r="P405" i="5"/>
  <c r="Q405" i="5" s="1"/>
  <c r="R405" i="5" s="1"/>
  <c r="P372" i="5"/>
  <c r="P339" i="5"/>
  <c r="Q339" i="5" s="1"/>
  <c r="R339" i="5" s="1"/>
  <c r="P305" i="5"/>
  <c r="P269" i="5"/>
  <c r="Q269" i="5" s="1"/>
  <c r="R269" i="5" s="1"/>
  <c r="P235" i="5"/>
  <c r="Q235" i="5" s="1"/>
  <c r="R235" i="5" s="1"/>
  <c r="P109" i="5"/>
  <c r="P69" i="5"/>
  <c r="Q69" i="5" s="1"/>
  <c r="R69" i="5" s="1"/>
  <c r="P5" i="5"/>
  <c r="Q5" i="5" s="1"/>
  <c r="R5" i="5" s="1"/>
  <c r="P445" i="5"/>
  <c r="P435" i="5"/>
  <c r="Q435" i="5" s="1"/>
  <c r="R435" i="5" s="1"/>
  <c r="P426" i="5"/>
  <c r="Q426" i="5" s="1"/>
  <c r="R426" i="5" s="1"/>
  <c r="P414" i="5"/>
  <c r="Q414" i="5" s="1"/>
  <c r="R414" i="5" s="1"/>
  <c r="P403" i="5"/>
  <c r="Q403" i="5" s="1"/>
  <c r="R403" i="5" s="1"/>
  <c r="P393" i="5"/>
  <c r="P380" i="5"/>
  <c r="Q380" i="5" s="1"/>
  <c r="R380" i="5" s="1"/>
  <c r="P370" i="5"/>
  <c r="P360" i="5"/>
  <c r="P348" i="5"/>
  <c r="Q348" i="5" s="1"/>
  <c r="R348" i="5" s="1"/>
  <c r="P337" i="5"/>
  <c r="P324" i="5"/>
  <c r="Q324" i="5" s="1"/>
  <c r="R324" i="5" s="1"/>
  <c r="P313" i="5"/>
  <c r="P301" i="5"/>
  <c r="P291" i="5"/>
  <c r="Q291" i="5" s="1"/>
  <c r="R291" i="5" s="1"/>
  <c r="P277" i="5"/>
  <c r="Q277" i="5" s="1"/>
  <c r="R277" i="5" s="1"/>
  <c r="P267" i="5"/>
  <c r="Q267" i="5" s="1"/>
  <c r="R267" i="5" s="1"/>
  <c r="P253" i="5"/>
  <c r="Q253" i="5" s="1"/>
  <c r="R253" i="5" s="1"/>
  <c r="P243" i="5"/>
  <c r="Q243" i="5" s="1"/>
  <c r="R243" i="5" s="1"/>
  <c r="P233" i="5"/>
  <c r="P219" i="5"/>
  <c r="Q219" i="5" s="1"/>
  <c r="R219" i="5" s="1"/>
  <c r="P208" i="5"/>
  <c r="P195" i="5"/>
  <c r="P182" i="5"/>
  <c r="Q182" i="5" s="1"/>
  <c r="R182" i="5" s="1"/>
  <c r="P171" i="5"/>
  <c r="Q171" i="5" s="1"/>
  <c r="R171" i="5" s="1"/>
  <c r="P158" i="5"/>
  <c r="Q158" i="5" s="1"/>
  <c r="R158" i="5" s="1"/>
  <c r="P147" i="5"/>
  <c r="Q147" i="5" s="1"/>
  <c r="R147" i="5" s="1"/>
  <c r="P37" i="5"/>
  <c r="P340" i="5"/>
  <c r="Q340" i="5" s="1"/>
  <c r="R340" i="5" s="1"/>
  <c r="P139" i="5"/>
  <c r="Q139" i="5" s="1"/>
  <c r="R139" i="5" s="1"/>
  <c r="P359" i="5"/>
  <c r="P409" i="5"/>
  <c r="P306" i="5"/>
  <c r="Q306" i="5" s="1"/>
  <c r="R306" i="5" s="1"/>
  <c r="P334" i="5"/>
  <c r="Q334" i="5" s="1"/>
  <c r="R334" i="5" s="1"/>
  <c r="P418" i="5"/>
  <c r="Q418" i="5" s="1"/>
  <c r="R418" i="5" s="1"/>
  <c r="P385" i="5"/>
  <c r="Q385" i="5" s="1"/>
  <c r="R385" i="5" s="1"/>
  <c r="P350" i="5"/>
  <c r="Q350" i="5" s="1"/>
  <c r="R350" i="5" s="1"/>
  <c r="P293" i="5"/>
  <c r="P57" i="5"/>
  <c r="Q57" i="5" s="1"/>
  <c r="R57" i="5" s="1"/>
  <c r="P429" i="5"/>
  <c r="P386" i="5"/>
  <c r="Q386" i="5" s="1"/>
  <c r="R386" i="5" s="1"/>
  <c r="P330" i="5"/>
  <c r="Q330" i="5" s="1"/>
  <c r="R330" i="5" s="1"/>
  <c r="P236" i="5"/>
  <c r="Q236" i="5" s="1"/>
  <c r="R236" i="5" s="1"/>
  <c r="P211" i="5"/>
  <c r="Q211" i="5" s="1"/>
  <c r="R211" i="5" s="1"/>
  <c r="P177" i="5"/>
  <c r="Q177" i="5" s="1"/>
  <c r="R177" i="5" s="1"/>
  <c r="P153" i="5"/>
  <c r="P113" i="5"/>
  <c r="P85" i="5"/>
  <c r="P28" i="5"/>
  <c r="P11" i="5"/>
  <c r="Q11" i="5" s="1"/>
  <c r="R11" i="5" s="1"/>
  <c r="P54" i="5"/>
  <c r="Q54" i="5" s="1"/>
  <c r="R54" i="5" s="1"/>
  <c r="P94" i="5"/>
  <c r="Q94" i="5" s="1"/>
  <c r="R94" i="5" s="1"/>
  <c r="P134" i="5"/>
  <c r="Q134" i="5" s="1"/>
  <c r="R134" i="5" s="1"/>
  <c r="P183" i="5"/>
  <c r="Q183" i="5" s="1"/>
  <c r="R183" i="5" s="1"/>
  <c r="P230" i="5"/>
  <c r="Q230" i="5" s="1"/>
  <c r="R230" i="5" s="1"/>
  <c r="P310" i="5"/>
  <c r="Q310" i="5" s="1"/>
  <c r="R310" i="5" s="1"/>
  <c r="P428" i="5"/>
  <c r="Q428" i="5" s="1"/>
  <c r="R428" i="5" s="1"/>
  <c r="P395" i="5"/>
  <c r="Q395" i="5" s="1"/>
  <c r="R395" i="5" s="1"/>
  <c r="P362" i="5"/>
  <c r="Q362" i="5" s="1"/>
  <c r="R362" i="5" s="1"/>
  <c r="P329" i="5"/>
  <c r="P315" i="5"/>
  <c r="Q315" i="5" s="1"/>
  <c r="R315" i="5" s="1"/>
  <c r="P245" i="5"/>
  <c r="Q245" i="5" s="1"/>
  <c r="R245" i="5" s="1"/>
  <c r="P221" i="5"/>
  <c r="Q221" i="5" s="1"/>
  <c r="R221" i="5" s="1"/>
  <c r="P197" i="5"/>
  <c r="Q197" i="5" s="1"/>
  <c r="R197" i="5" s="1"/>
  <c r="P173" i="5"/>
  <c r="P149" i="5"/>
  <c r="Q149" i="5" s="1"/>
  <c r="R149" i="5" s="1"/>
  <c r="P124" i="5"/>
  <c r="P97" i="5"/>
  <c r="P84" i="5"/>
  <c r="Q84" i="5" s="1"/>
  <c r="R84" i="5" s="1"/>
  <c r="P40" i="5"/>
  <c r="P287" i="5"/>
  <c r="Q287" i="5" s="1"/>
  <c r="R287" i="5" s="1"/>
  <c r="P436" i="5"/>
  <c r="Q436" i="5" s="1"/>
  <c r="R436" i="5" s="1"/>
  <c r="P427" i="5"/>
  <c r="Q427" i="5" s="1"/>
  <c r="R427" i="5" s="1"/>
  <c r="P417" i="5"/>
  <c r="P404" i="5"/>
  <c r="P394" i="5"/>
  <c r="Q394" i="5" s="1"/>
  <c r="R394" i="5" s="1"/>
  <c r="P381" i="5"/>
  <c r="Q381" i="5" s="1"/>
  <c r="R381" i="5" s="1"/>
  <c r="P371" i="5"/>
  <c r="Q371" i="5" s="1"/>
  <c r="R371" i="5" s="1"/>
  <c r="P361" i="5"/>
  <c r="P349" i="5"/>
  <c r="Q349" i="5" s="1"/>
  <c r="R349" i="5" s="1"/>
  <c r="P338" i="5"/>
  <c r="Q338" i="5" s="1"/>
  <c r="R338" i="5" s="1"/>
  <c r="P325" i="5"/>
  <c r="Q325" i="5" s="1"/>
  <c r="R325" i="5" s="1"/>
  <c r="P314" i="5"/>
  <c r="Q314" i="5" s="1"/>
  <c r="R314" i="5" s="1"/>
  <c r="P302" i="5"/>
  <c r="Q302" i="5" s="1"/>
  <c r="R302" i="5" s="1"/>
  <c r="P292" i="5"/>
  <c r="Q292" i="5" s="1"/>
  <c r="R292" i="5" s="1"/>
  <c r="P281" i="5"/>
  <c r="P268" i="5"/>
  <c r="Q268" i="5" s="1"/>
  <c r="R268" i="5" s="1"/>
  <c r="P257" i="5"/>
  <c r="P244" i="5"/>
  <c r="P234" i="5"/>
  <c r="Q234" i="5" s="1"/>
  <c r="R234" i="5" s="1"/>
  <c r="P220" i="5"/>
  <c r="P209" i="5"/>
  <c r="P196" i="5"/>
  <c r="P185" i="5"/>
  <c r="P172" i="5"/>
  <c r="P161" i="5"/>
  <c r="Q161" i="5" s="1"/>
  <c r="R161" i="5" s="1"/>
  <c r="P148" i="5"/>
  <c r="P137" i="5"/>
  <c r="P123" i="5"/>
  <c r="Q123" i="5" s="1"/>
  <c r="R123" i="5" s="1"/>
  <c r="P108" i="5"/>
  <c r="Q108" i="5" s="1"/>
  <c r="R108" i="5" s="1"/>
  <c r="P93" i="5"/>
  <c r="Q93" i="5" s="1"/>
  <c r="R93" i="5" s="1"/>
  <c r="P82" i="5"/>
  <c r="Q82" i="5" s="1"/>
  <c r="R82" i="5" s="1"/>
  <c r="P68" i="5"/>
  <c r="Q68" i="5" s="1"/>
  <c r="R68" i="5" s="1"/>
  <c r="P53" i="5"/>
  <c r="Q53" i="5" s="1"/>
  <c r="R53" i="5" s="1"/>
  <c r="P41" i="5"/>
  <c r="P21" i="5"/>
  <c r="Q21" i="5" s="1"/>
  <c r="R21" i="5" s="1"/>
  <c r="P4" i="5"/>
  <c r="Q4" i="5" s="1"/>
  <c r="R4" i="5" s="1"/>
  <c r="P104" i="5"/>
  <c r="P14" i="5"/>
  <c r="Q14" i="5" s="1"/>
  <c r="R14" i="5" s="1"/>
  <c r="P35" i="5"/>
  <c r="Q35" i="5" s="1"/>
  <c r="R35" i="5" s="1"/>
  <c r="P55" i="5"/>
  <c r="Q55" i="5" s="1"/>
  <c r="R55" i="5" s="1"/>
  <c r="P72" i="5"/>
  <c r="P95" i="5"/>
  <c r="Q95" i="5" s="1"/>
  <c r="R95" i="5" s="1"/>
  <c r="P115" i="5"/>
  <c r="Q115" i="5" s="1"/>
  <c r="R115" i="5" s="1"/>
  <c r="P135" i="5"/>
  <c r="Q135" i="5" s="1"/>
  <c r="R135" i="5" s="1"/>
  <c r="P159" i="5"/>
  <c r="Q159" i="5" s="1"/>
  <c r="R159" i="5" s="1"/>
  <c r="P184" i="5"/>
  <c r="P207" i="5"/>
  <c r="Q207" i="5" s="1"/>
  <c r="R207" i="5" s="1"/>
  <c r="P231" i="5"/>
  <c r="Q231" i="5" s="1"/>
  <c r="R231" i="5" s="1"/>
  <c r="P256" i="5"/>
  <c r="P286" i="5"/>
  <c r="P311" i="5"/>
  <c r="Q311" i="5" s="1"/>
  <c r="R311" i="5" s="1"/>
  <c r="P335" i="5"/>
  <c r="Q335" i="5" s="1"/>
  <c r="R335" i="5" s="1"/>
  <c r="P367" i="5"/>
  <c r="Q367" i="5" s="1"/>
  <c r="R367" i="5" s="1"/>
  <c r="P392" i="5"/>
  <c r="P422" i="5"/>
  <c r="P133" i="5"/>
  <c r="Q133" i="5" s="1"/>
  <c r="R133" i="5" s="1"/>
  <c r="P122" i="5"/>
  <c r="P107" i="5"/>
  <c r="Q107" i="5" s="1"/>
  <c r="R107" i="5" s="1"/>
  <c r="P92" i="5"/>
  <c r="P81" i="5"/>
  <c r="P66" i="5"/>
  <c r="P52" i="5"/>
  <c r="P20" i="5"/>
  <c r="P8" i="5"/>
  <c r="P168" i="5"/>
  <c r="P15" i="5"/>
  <c r="Q15" i="5" s="1"/>
  <c r="R15" i="5" s="1"/>
  <c r="P38" i="5"/>
  <c r="Q38" i="5" s="1"/>
  <c r="R38" i="5" s="1"/>
  <c r="P56" i="5"/>
  <c r="P78" i="5"/>
  <c r="Q78" i="5" s="1"/>
  <c r="R78" i="5" s="1"/>
  <c r="P96" i="5"/>
  <c r="P118" i="5"/>
  <c r="Q118" i="5" s="1"/>
  <c r="R118" i="5" s="1"/>
  <c r="P136" i="5"/>
  <c r="P160" i="5"/>
  <c r="Q160" i="5" s="1"/>
  <c r="R160" i="5" s="1"/>
  <c r="P190" i="5"/>
  <c r="P214" i="5"/>
  <c r="Q214" i="5" s="1"/>
  <c r="R214" i="5" s="1"/>
  <c r="P232" i="5"/>
  <c r="P262" i="5"/>
  <c r="Q262" i="5" s="1"/>
  <c r="R262" i="5" s="1"/>
  <c r="P318" i="5"/>
  <c r="Q318" i="5" s="1"/>
  <c r="R318" i="5" s="1"/>
  <c r="P342" i="5"/>
  <c r="Q342" i="5" s="1"/>
  <c r="R342" i="5" s="1"/>
  <c r="P368" i="5"/>
  <c r="P398" i="5"/>
  <c r="P423" i="5"/>
  <c r="Q423" i="5" s="1"/>
  <c r="R423" i="5" s="1"/>
  <c r="C170" i="5"/>
  <c r="D170" i="5" s="1"/>
  <c r="C266" i="5"/>
  <c r="D266" i="5" s="1"/>
  <c r="P444" i="5"/>
  <c r="Q444" i="5" s="1"/>
  <c r="R444" i="5" s="1"/>
  <c r="P434" i="5"/>
  <c r="Q434" i="5" s="1"/>
  <c r="R434" i="5" s="1"/>
  <c r="P425" i="5"/>
  <c r="P413" i="5"/>
  <c r="Q413" i="5" s="1"/>
  <c r="R413" i="5" s="1"/>
  <c r="P402" i="5"/>
  <c r="Q402" i="5" s="1"/>
  <c r="R402" i="5" s="1"/>
  <c r="P390" i="5"/>
  <c r="P379" i="5"/>
  <c r="Q379" i="5" s="1"/>
  <c r="R379" i="5" s="1"/>
  <c r="P369" i="5"/>
  <c r="P357" i="5"/>
  <c r="P347" i="5"/>
  <c r="Q347" i="5" s="1"/>
  <c r="R347" i="5" s="1"/>
  <c r="P336" i="5"/>
  <c r="P323" i="5"/>
  <c r="Q323" i="5" s="1"/>
  <c r="R323" i="5" s="1"/>
  <c r="P312" i="5"/>
  <c r="P300" i="5"/>
  <c r="Q300" i="5" s="1"/>
  <c r="R300" i="5" s="1"/>
  <c r="P290" i="5"/>
  <c r="Q290" i="5" s="1"/>
  <c r="R290" i="5" s="1"/>
  <c r="P276" i="5"/>
  <c r="P266" i="5"/>
  <c r="P252" i="5"/>
  <c r="Q252" i="5" s="1"/>
  <c r="R252" i="5" s="1"/>
  <c r="P242" i="5"/>
  <c r="P229" i="5"/>
  <c r="P218" i="5"/>
  <c r="P205" i="5"/>
  <c r="Q205" i="5" s="1"/>
  <c r="R205" i="5" s="1"/>
  <c r="P194" i="5"/>
  <c r="Q194" i="5" s="1"/>
  <c r="R194" i="5" s="1"/>
  <c r="P181" i="5"/>
  <c r="Q181" i="5" s="1"/>
  <c r="R181" i="5" s="1"/>
  <c r="P170" i="5"/>
  <c r="Q170" i="5" s="1"/>
  <c r="R170" i="5" s="1"/>
  <c r="P157" i="5"/>
  <c r="Q157" i="5" s="1"/>
  <c r="R157" i="5" s="1"/>
  <c r="P146" i="5"/>
  <c r="Q146" i="5" s="1"/>
  <c r="R146" i="5" s="1"/>
  <c r="P132" i="5"/>
  <c r="Q132" i="5" s="1"/>
  <c r="R132" i="5" s="1"/>
  <c r="P121" i="5"/>
  <c r="P106" i="5"/>
  <c r="Q106" i="5" s="1"/>
  <c r="R106" i="5" s="1"/>
  <c r="P91" i="5"/>
  <c r="Q91" i="5" s="1"/>
  <c r="R91" i="5" s="1"/>
  <c r="P77" i="5"/>
  <c r="Q77" i="5" s="1"/>
  <c r="R77" i="5" s="1"/>
  <c r="P65" i="5"/>
  <c r="P50" i="5"/>
  <c r="Q50" i="5" s="1"/>
  <c r="R50" i="5" s="1"/>
  <c r="P36" i="5"/>
  <c r="Q36" i="5" s="1"/>
  <c r="R36" i="5" s="1"/>
  <c r="P19" i="5"/>
  <c r="Q19" i="5" s="1"/>
  <c r="R19" i="5" s="1"/>
  <c r="P9" i="5"/>
  <c r="Q9" i="5" s="1"/>
  <c r="R9" i="5" s="1"/>
  <c r="P263" i="5"/>
  <c r="Q263" i="5" s="1"/>
  <c r="R263" i="5" s="1"/>
  <c r="P22" i="5"/>
  <c r="Q22" i="5" s="1"/>
  <c r="R22" i="5" s="1"/>
  <c r="P39" i="5"/>
  <c r="Q39" i="5" s="1"/>
  <c r="R39" i="5" s="1"/>
  <c r="P62" i="5"/>
  <c r="Q62" i="5" s="1"/>
  <c r="R62" i="5" s="1"/>
  <c r="P79" i="5"/>
  <c r="Q79" i="5" s="1"/>
  <c r="R79" i="5" s="1"/>
  <c r="P99" i="5"/>
  <c r="Q99" i="5" s="1"/>
  <c r="R99" i="5" s="1"/>
  <c r="P119" i="5"/>
  <c r="Q119" i="5" s="1"/>
  <c r="R119" i="5" s="1"/>
  <c r="P142" i="5"/>
  <c r="P166" i="5"/>
  <c r="Q166" i="5" s="1"/>
  <c r="R166" i="5" s="1"/>
  <c r="P191" i="5"/>
  <c r="Q191" i="5" s="1"/>
  <c r="R191" i="5" s="1"/>
  <c r="P215" i="5"/>
  <c r="Q215" i="5" s="1"/>
  <c r="R215" i="5" s="1"/>
  <c r="P239" i="5"/>
  <c r="Q239" i="5" s="1"/>
  <c r="R239" i="5" s="1"/>
  <c r="P264" i="5"/>
  <c r="P288" i="5"/>
  <c r="P319" i="5"/>
  <c r="Q319" i="5" s="1"/>
  <c r="R319" i="5" s="1"/>
  <c r="P343" i="5"/>
  <c r="Q343" i="5" s="1"/>
  <c r="R343" i="5" s="1"/>
  <c r="P374" i="5"/>
  <c r="Q374" i="5" s="1"/>
  <c r="R374" i="5" s="1"/>
  <c r="P399" i="5"/>
  <c r="Q399" i="5" s="1"/>
  <c r="R399" i="5" s="1"/>
  <c r="P431" i="5"/>
  <c r="Q431" i="5" s="1"/>
  <c r="R431" i="5" s="1"/>
  <c r="P443" i="5"/>
  <c r="Q443" i="5" s="1"/>
  <c r="R443" i="5" s="1"/>
  <c r="P433" i="5"/>
  <c r="P424" i="5"/>
  <c r="P412" i="5"/>
  <c r="Q412" i="5" s="1"/>
  <c r="R412" i="5" s="1"/>
  <c r="P401" i="5"/>
  <c r="Q401" i="5" s="1"/>
  <c r="R401" i="5" s="1"/>
  <c r="P389" i="5"/>
  <c r="Q389" i="5" s="1"/>
  <c r="R389" i="5" s="1"/>
  <c r="P378" i="5"/>
  <c r="Q378" i="5" s="1"/>
  <c r="R378" i="5" s="1"/>
  <c r="P366" i="5"/>
  <c r="Q366" i="5" s="1"/>
  <c r="R366" i="5" s="1"/>
  <c r="P356" i="5"/>
  <c r="Q356" i="5" s="1"/>
  <c r="R356" i="5" s="1"/>
  <c r="P346" i="5"/>
  <c r="Q346" i="5" s="1"/>
  <c r="R346" i="5" s="1"/>
  <c r="P333" i="5"/>
  <c r="Q333" i="5" s="1"/>
  <c r="R333" i="5" s="1"/>
  <c r="P322" i="5"/>
  <c r="Q322" i="5" s="1"/>
  <c r="R322" i="5" s="1"/>
  <c r="P309" i="5"/>
  <c r="Q309" i="5" s="1"/>
  <c r="R309" i="5" s="1"/>
  <c r="P299" i="5"/>
  <c r="Q299" i="5" s="1"/>
  <c r="R299" i="5" s="1"/>
  <c r="P289" i="5"/>
  <c r="P275" i="5"/>
  <c r="Q275" i="5" s="1"/>
  <c r="R275" i="5" s="1"/>
  <c r="P265" i="5"/>
  <c r="P251" i="5"/>
  <c r="Q251" i="5" s="1"/>
  <c r="R251" i="5" s="1"/>
  <c r="P241" i="5"/>
  <c r="Q241" i="5" s="1"/>
  <c r="R241" i="5" s="1"/>
  <c r="P228" i="5"/>
  <c r="P217" i="5"/>
  <c r="Q217" i="5" s="1"/>
  <c r="R217" i="5" s="1"/>
  <c r="P204" i="5"/>
  <c r="Q204" i="5" s="1"/>
  <c r="R204" i="5" s="1"/>
  <c r="P193" i="5"/>
  <c r="P180" i="5"/>
  <c r="P169" i="5"/>
  <c r="P156" i="5"/>
  <c r="Q156" i="5" s="1"/>
  <c r="R156" i="5" s="1"/>
  <c r="P145" i="5"/>
  <c r="P131" i="5"/>
  <c r="Q131" i="5" s="1"/>
  <c r="R131" i="5" s="1"/>
  <c r="P117" i="5"/>
  <c r="Q117" i="5" s="1"/>
  <c r="R117" i="5" s="1"/>
  <c r="P105" i="5"/>
  <c r="Q105" i="5" s="1"/>
  <c r="R105" i="5" s="1"/>
  <c r="P90" i="5"/>
  <c r="Q90" i="5" s="1"/>
  <c r="R90" i="5" s="1"/>
  <c r="P76" i="5"/>
  <c r="P61" i="5"/>
  <c r="Q61" i="5" s="1"/>
  <c r="R61" i="5" s="1"/>
  <c r="P49" i="5"/>
  <c r="Q49" i="5" s="1"/>
  <c r="R49" i="5" s="1"/>
  <c r="P34" i="5"/>
  <c r="Q34" i="5" s="1"/>
  <c r="R34" i="5" s="1"/>
  <c r="P18" i="5"/>
  <c r="Q18" i="5" s="1"/>
  <c r="R18" i="5" s="1"/>
  <c r="P16" i="5"/>
  <c r="Q16" i="5" s="1"/>
  <c r="R16" i="5" s="1"/>
  <c r="P23" i="5"/>
  <c r="Q23" i="5" s="1"/>
  <c r="R23" i="5" s="1"/>
  <c r="P46" i="5"/>
  <c r="Q46" i="5" s="1"/>
  <c r="R46" i="5" s="1"/>
  <c r="P63" i="5"/>
  <c r="Q63" i="5" s="1"/>
  <c r="R63" i="5" s="1"/>
  <c r="P80" i="5"/>
  <c r="Q80" i="5" s="1"/>
  <c r="R80" i="5" s="1"/>
  <c r="P102" i="5"/>
  <c r="Q102" i="5" s="1"/>
  <c r="R102" i="5" s="1"/>
  <c r="P120" i="5"/>
  <c r="P143" i="5"/>
  <c r="Q143" i="5" s="1"/>
  <c r="R143" i="5" s="1"/>
  <c r="P167" i="5"/>
  <c r="Q167" i="5" s="1"/>
  <c r="R167" i="5" s="1"/>
  <c r="P192" i="5"/>
  <c r="P216" i="5"/>
  <c r="Q216" i="5" s="1"/>
  <c r="R216" i="5" s="1"/>
  <c r="P240" i="5"/>
  <c r="P270" i="5"/>
  <c r="Q270" i="5" s="1"/>
  <c r="R270" i="5" s="1"/>
  <c r="P294" i="5"/>
  <c r="Q294" i="5" s="1"/>
  <c r="R294" i="5" s="1"/>
  <c r="P320" i="5"/>
  <c r="P344" i="5"/>
  <c r="Q344" i="5" s="1"/>
  <c r="R344" i="5" s="1"/>
  <c r="P375" i="5"/>
  <c r="Q375" i="5" s="1"/>
  <c r="R375" i="5" s="1"/>
  <c r="P438" i="5"/>
  <c r="Q438" i="5" s="1"/>
  <c r="R438" i="5" s="1"/>
  <c r="P442" i="5"/>
  <c r="Q442" i="5" s="1"/>
  <c r="R442" i="5" s="1"/>
  <c r="P432" i="5"/>
  <c r="P421" i="5"/>
  <c r="P411" i="5"/>
  <c r="Q411" i="5" s="1"/>
  <c r="R411" i="5" s="1"/>
  <c r="P400" i="5"/>
  <c r="P388" i="5"/>
  <c r="Q388" i="5" s="1"/>
  <c r="R388" i="5" s="1"/>
  <c r="P377" i="5"/>
  <c r="Q377" i="5" s="1"/>
  <c r="R377" i="5" s="1"/>
  <c r="P365" i="5"/>
  <c r="P355" i="5"/>
  <c r="Q355" i="5" s="1"/>
  <c r="R355" i="5" s="1"/>
  <c r="P345" i="5"/>
  <c r="Q345" i="5" s="1"/>
  <c r="R345" i="5" s="1"/>
  <c r="P332" i="5"/>
  <c r="Q332" i="5" s="1"/>
  <c r="R332" i="5" s="1"/>
  <c r="P321" i="5"/>
  <c r="Q321" i="5" s="1"/>
  <c r="R321" i="5" s="1"/>
  <c r="P308" i="5"/>
  <c r="P298" i="5"/>
  <c r="Q298" i="5" s="1"/>
  <c r="R298" i="5" s="1"/>
  <c r="P285" i="5"/>
  <c r="Q285" i="5" s="1"/>
  <c r="R285" i="5" s="1"/>
  <c r="P274" i="5"/>
  <c r="P261" i="5"/>
  <c r="Q261" i="5" s="1"/>
  <c r="R261" i="5" s="1"/>
  <c r="P250" i="5"/>
  <c r="Q250" i="5" s="1"/>
  <c r="R250" i="5" s="1"/>
  <c r="P238" i="5"/>
  <c r="Q238" i="5" s="1"/>
  <c r="R238" i="5" s="1"/>
  <c r="P227" i="5"/>
  <c r="Q227" i="5" s="1"/>
  <c r="R227" i="5" s="1"/>
  <c r="P213" i="5"/>
  <c r="P203" i="5"/>
  <c r="Q203" i="5" s="1"/>
  <c r="R203" i="5" s="1"/>
  <c r="P189" i="5"/>
  <c r="Q189" i="5" s="1"/>
  <c r="R189" i="5" s="1"/>
  <c r="P179" i="5"/>
  <c r="Q179" i="5" s="1"/>
  <c r="R179" i="5" s="1"/>
  <c r="P165" i="5"/>
  <c r="Q165" i="5" s="1"/>
  <c r="R165" i="5" s="1"/>
  <c r="P155" i="5"/>
  <c r="Q155" i="5" s="1"/>
  <c r="R155" i="5" s="1"/>
  <c r="P141" i="5"/>
  <c r="Q141" i="5" s="1"/>
  <c r="R141" i="5" s="1"/>
  <c r="P130" i="5"/>
  <c r="P116" i="5"/>
  <c r="P101" i="5"/>
  <c r="P89" i="5"/>
  <c r="P75" i="5"/>
  <c r="Q75" i="5" s="1"/>
  <c r="R75" i="5" s="1"/>
  <c r="P60" i="5"/>
  <c r="P45" i="5"/>
  <c r="Q45" i="5" s="1"/>
  <c r="R45" i="5" s="1"/>
  <c r="P30" i="5"/>
  <c r="Q30" i="5" s="1"/>
  <c r="R30" i="5" s="1"/>
  <c r="P13" i="5"/>
  <c r="Q13" i="5" s="1"/>
  <c r="R13" i="5" s="1"/>
  <c r="P17" i="5"/>
  <c r="P3" i="5"/>
  <c r="Q3" i="5" s="1"/>
  <c r="R3" i="5" s="1"/>
  <c r="P24" i="5"/>
  <c r="P47" i="5"/>
  <c r="Q47" i="5" s="1"/>
  <c r="R47" i="5" s="1"/>
  <c r="P64" i="5"/>
  <c r="P83" i="5"/>
  <c r="Q83" i="5" s="1"/>
  <c r="R83" i="5" s="1"/>
  <c r="P103" i="5"/>
  <c r="Q103" i="5" s="1"/>
  <c r="R103" i="5" s="1"/>
  <c r="P126" i="5"/>
  <c r="Q126" i="5" s="1"/>
  <c r="R126" i="5" s="1"/>
  <c r="P144" i="5"/>
  <c r="Q144" i="5" s="1"/>
  <c r="R144" i="5" s="1"/>
  <c r="P174" i="5"/>
  <c r="Q174" i="5" s="1"/>
  <c r="R174" i="5" s="1"/>
  <c r="P198" i="5"/>
  <c r="Q198" i="5" s="1"/>
  <c r="R198" i="5" s="1"/>
  <c r="P222" i="5"/>
  <c r="Q222" i="5" s="1"/>
  <c r="R222" i="5" s="1"/>
  <c r="P246" i="5"/>
  <c r="Q246" i="5" s="1"/>
  <c r="R246" i="5" s="1"/>
  <c r="P271" i="5"/>
  <c r="Q271" i="5" s="1"/>
  <c r="R271" i="5" s="1"/>
  <c r="P295" i="5"/>
  <c r="Q295" i="5" s="1"/>
  <c r="R295" i="5" s="1"/>
  <c r="P326" i="5"/>
  <c r="Q326" i="5" s="1"/>
  <c r="R326" i="5" s="1"/>
  <c r="P351" i="5"/>
  <c r="Q351" i="5" s="1"/>
  <c r="R351" i="5" s="1"/>
  <c r="P382" i="5"/>
  <c r="Q382" i="5" s="1"/>
  <c r="R382" i="5" s="1"/>
  <c r="P407" i="5"/>
  <c r="Q407" i="5" s="1"/>
  <c r="R407" i="5" s="1"/>
  <c r="P439" i="5"/>
  <c r="Q439" i="5" s="1"/>
  <c r="R439" i="5" s="1"/>
  <c r="C163" i="5"/>
  <c r="D163" i="5" s="1"/>
  <c r="C171" i="5"/>
  <c r="D171" i="5" s="1"/>
  <c r="C175" i="5"/>
  <c r="D175" i="5" s="1"/>
  <c r="C179" i="5"/>
  <c r="D179" i="5" s="1"/>
  <c r="C183" i="5"/>
  <c r="D183" i="5" s="1"/>
  <c r="C187" i="5"/>
  <c r="D187" i="5" s="1"/>
  <c r="C251" i="5"/>
  <c r="D251" i="5" s="1"/>
  <c r="C271" i="5"/>
  <c r="D271" i="5" s="1"/>
  <c r="C309" i="5"/>
  <c r="D309" i="5" s="1"/>
  <c r="C311" i="5"/>
  <c r="D311" i="5" s="1"/>
  <c r="C329" i="5"/>
  <c r="D329" i="5" s="1"/>
  <c r="C331" i="5"/>
  <c r="D331" i="5" s="1"/>
  <c r="C369" i="5"/>
  <c r="D369" i="5" s="1"/>
  <c r="C371" i="5"/>
  <c r="D371" i="5" s="1"/>
  <c r="C375" i="5"/>
  <c r="D375" i="5" s="1"/>
  <c r="C381" i="5"/>
  <c r="D381" i="5" s="1"/>
  <c r="C387" i="5"/>
  <c r="D387" i="5" s="1"/>
  <c r="C403" i="5"/>
  <c r="D403" i="5" s="1"/>
  <c r="C405" i="5"/>
  <c r="D405" i="5" s="1"/>
  <c r="C431" i="5"/>
  <c r="D431" i="5" s="1"/>
  <c r="C433" i="5"/>
  <c r="D433" i="5" s="1"/>
  <c r="C439" i="5"/>
  <c r="D439" i="5" s="1"/>
  <c r="P441" i="5"/>
  <c r="Q441" i="5" s="1"/>
  <c r="R441" i="5" s="1"/>
  <c r="P430" i="5"/>
  <c r="Q430" i="5" s="1"/>
  <c r="R430" i="5" s="1"/>
  <c r="P420" i="5"/>
  <c r="Q420" i="5" s="1"/>
  <c r="R420" i="5" s="1"/>
  <c r="P410" i="5"/>
  <c r="Q410" i="5" s="1"/>
  <c r="R410" i="5" s="1"/>
  <c r="P397" i="5"/>
  <c r="Q397" i="5" s="1"/>
  <c r="R397" i="5" s="1"/>
  <c r="P387" i="5"/>
  <c r="Q387" i="5" s="1"/>
  <c r="R387" i="5" s="1"/>
  <c r="P376" i="5"/>
  <c r="P364" i="5"/>
  <c r="Q364" i="5" s="1"/>
  <c r="R364" i="5" s="1"/>
  <c r="P354" i="5"/>
  <c r="Q354" i="5" s="1"/>
  <c r="R354" i="5" s="1"/>
  <c r="P341" i="5"/>
  <c r="P331" i="5"/>
  <c r="Q331" i="5" s="1"/>
  <c r="R331" i="5" s="1"/>
  <c r="P317" i="5"/>
  <c r="Q317" i="5" s="1"/>
  <c r="R317" i="5" s="1"/>
  <c r="P307" i="5"/>
  <c r="Q307" i="5" s="1"/>
  <c r="R307" i="5" s="1"/>
  <c r="P297" i="5"/>
  <c r="P284" i="5"/>
  <c r="Q284" i="5" s="1"/>
  <c r="R284" i="5" s="1"/>
  <c r="P273" i="5"/>
  <c r="P260" i="5"/>
  <c r="Q260" i="5" s="1"/>
  <c r="R260" i="5" s="1"/>
  <c r="P249" i="5"/>
  <c r="P237" i="5"/>
  <c r="P226" i="5"/>
  <c r="Q226" i="5" s="1"/>
  <c r="R226" i="5" s="1"/>
  <c r="P212" i="5"/>
  <c r="P202" i="5"/>
  <c r="P188" i="5"/>
  <c r="P178" i="5"/>
  <c r="P164" i="5"/>
  <c r="Q164" i="5" s="1"/>
  <c r="R164" i="5" s="1"/>
  <c r="P154" i="5"/>
  <c r="Q154" i="5" s="1"/>
  <c r="R154" i="5" s="1"/>
  <c r="P140" i="5"/>
  <c r="P129" i="5"/>
  <c r="P114" i="5"/>
  <c r="P100" i="5"/>
  <c r="Q100" i="5" s="1"/>
  <c r="R100" i="5" s="1"/>
  <c r="P86" i="5"/>
  <c r="Q86" i="5" s="1"/>
  <c r="R86" i="5" s="1"/>
  <c r="P74" i="5"/>
  <c r="Q74" i="5" s="1"/>
  <c r="R74" i="5" s="1"/>
  <c r="P59" i="5"/>
  <c r="Q59" i="5" s="1"/>
  <c r="R59" i="5" s="1"/>
  <c r="P44" i="5"/>
  <c r="P29" i="5"/>
  <c r="Q29" i="5" s="1"/>
  <c r="R29" i="5" s="1"/>
  <c r="P12" i="5"/>
  <c r="P25" i="5"/>
  <c r="P6" i="5"/>
  <c r="Q6" i="5" s="1"/>
  <c r="R6" i="5" s="1"/>
  <c r="P27" i="5"/>
  <c r="Q27" i="5" s="1"/>
  <c r="R27" i="5" s="1"/>
  <c r="P48" i="5"/>
  <c r="P67" i="5"/>
  <c r="P87" i="5"/>
  <c r="Q87" i="5" s="1"/>
  <c r="R87" i="5" s="1"/>
  <c r="P110" i="5"/>
  <c r="Q110" i="5" s="1"/>
  <c r="R110" i="5" s="1"/>
  <c r="P127" i="5"/>
  <c r="Q127" i="5" s="1"/>
  <c r="R127" i="5" s="1"/>
  <c r="P150" i="5"/>
  <c r="Q150" i="5" s="1"/>
  <c r="R150" i="5" s="1"/>
  <c r="P175" i="5"/>
  <c r="Q175" i="5" s="1"/>
  <c r="R175" i="5" s="1"/>
  <c r="P199" i="5"/>
  <c r="Q199" i="5" s="1"/>
  <c r="R199" i="5" s="1"/>
  <c r="P223" i="5"/>
  <c r="Q223" i="5" s="1"/>
  <c r="R223" i="5" s="1"/>
  <c r="P247" i="5"/>
  <c r="Q247" i="5" s="1"/>
  <c r="R247" i="5" s="1"/>
  <c r="P278" i="5"/>
  <c r="Q278" i="5" s="1"/>
  <c r="R278" i="5" s="1"/>
  <c r="P303" i="5"/>
  <c r="Q303" i="5" s="1"/>
  <c r="R303" i="5" s="1"/>
  <c r="P327" i="5"/>
  <c r="Q327" i="5" s="1"/>
  <c r="R327" i="5" s="1"/>
  <c r="P352" i="5"/>
  <c r="P383" i="5"/>
  <c r="Q383" i="5" s="1"/>
  <c r="R383" i="5" s="1"/>
  <c r="P408" i="5"/>
  <c r="Q408" i="5" s="1"/>
  <c r="R408" i="5" s="1"/>
  <c r="Q415" i="5"/>
  <c r="R415" i="5" s="1"/>
  <c r="Q359" i="5"/>
  <c r="R359" i="5" s="1"/>
  <c r="C211" i="5"/>
  <c r="D211" i="5" s="1"/>
  <c r="C215" i="5"/>
  <c r="D215" i="5" s="1"/>
  <c r="C223" i="5"/>
  <c r="D223" i="5" s="1"/>
  <c r="C383" i="5"/>
  <c r="D383" i="5" s="1"/>
  <c r="C227" i="5"/>
  <c r="D227" i="5" s="1"/>
  <c r="C231" i="5"/>
  <c r="D231" i="5" s="1"/>
  <c r="C285" i="5"/>
  <c r="D285" i="5" s="1"/>
  <c r="C287" i="5"/>
  <c r="D287" i="5" s="1"/>
  <c r="C312" i="5"/>
  <c r="D312" i="5" s="1"/>
  <c r="C335" i="5"/>
  <c r="D335" i="5" s="1"/>
  <c r="C337" i="5"/>
  <c r="D337" i="5" s="1"/>
  <c r="C339" i="5"/>
  <c r="D339" i="5" s="1"/>
  <c r="C356" i="5"/>
  <c r="D356" i="5" s="1"/>
  <c r="C414" i="5"/>
  <c r="D414" i="5" s="1"/>
  <c r="C243" i="5"/>
  <c r="D243" i="5" s="1"/>
  <c r="C301" i="5"/>
  <c r="D301" i="5" s="1"/>
  <c r="C345" i="5"/>
  <c r="D345" i="5" s="1"/>
  <c r="C347" i="5"/>
  <c r="D347" i="5" s="1"/>
  <c r="C368" i="5"/>
  <c r="D368" i="5" s="1"/>
  <c r="C370" i="5"/>
  <c r="D370" i="5" s="1"/>
  <c r="C393" i="5"/>
  <c r="D393" i="5" s="1"/>
  <c r="C395" i="5"/>
  <c r="D395" i="5" s="1"/>
  <c r="C426" i="5"/>
  <c r="D426" i="5" s="1"/>
  <c r="C430" i="5"/>
  <c r="D430" i="5" s="1"/>
  <c r="C167" i="5"/>
  <c r="D167" i="5" s="1"/>
  <c r="C305" i="5"/>
  <c r="D305" i="5" s="1"/>
  <c r="C313" i="5"/>
  <c r="D313" i="5" s="1"/>
  <c r="C315" i="5"/>
  <c r="D315" i="5" s="1"/>
  <c r="C353" i="5"/>
  <c r="D353" i="5" s="1"/>
  <c r="C413" i="5"/>
  <c r="D413" i="5" s="1"/>
  <c r="C415" i="5"/>
  <c r="D415" i="5" s="1"/>
  <c r="C193" i="5"/>
  <c r="D193" i="5" s="1"/>
  <c r="C195" i="5"/>
  <c r="D195" i="5" s="1"/>
  <c r="C232" i="5"/>
  <c r="D232" i="5" s="1"/>
  <c r="C236" i="5"/>
  <c r="D236" i="5" s="1"/>
  <c r="C257" i="5"/>
  <c r="D257" i="5" s="1"/>
  <c r="C259" i="5"/>
  <c r="D259" i="5" s="1"/>
  <c r="C263" i="5"/>
  <c r="D263" i="5" s="1"/>
  <c r="C292" i="5"/>
  <c r="D292" i="5" s="1"/>
  <c r="C321" i="5"/>
  <c r="D321" i="5" s="1"/>
  <c r="C323" i="5"/>
  <c r="D323" i="5" s="1"/>
  <c r="C390" i="5"/>
  <c r="D390" i="5" s="1"/>
  <c r="C419" i="5"/>
  <c r="D419" i="5" s="1"/>
  <c r="Q26" i="4"/>
  <c r="R26" i="4" s="1"/>
  <c r="Q34" i="4"/>
  <c r="R34" i="4" s="1"/>
  <c r="Q42" i="4"/>
  <c r="R42" i="4" s="1"/>
  <c r="Q58" i="4"/>
  <c r="R58" i="4" s="1"/>
  <c r="Q106" i="4"/>
  <c r="R106" i="4" s="1"/>
  <c r="Q122" i="4"/>
  <c r="R122" i="4" s="1"/>
  <c r="Q162" i="4"/>
  <c r="R162" i="4" s="1"/>
  <c r="Q170" i="4"/>
  <c r="R170" i="4" s="1"/>
  <c r="Q178" i="4"/>
  <c r="R178" i="4" s="1"/>
  <c r="Q234" i="4"/>
  <c r="R234" i="4" s="1"/>
  <c r="Q298" i="4"/>
  <c r="R298" i="4" s="1"/>
  <c r="Q306" i="4"/>
  <c r="R306" i="4" s="1"/>
  <c r="Q314" i="4"/>
  <c r="R314" i="4" s="1"/>
  <c r="Q322" i="4"/>
  <c r="R322" i="4" s="1"/>
  <c r="Q370" i="4"/>
  <c r="R370" i="4" s="1"/>
  <c r="Q386" i="4"/>
  <c r="R386" i="4" s="1"/>
  <c r="Q410" i="4"/>
  <c r="R410" i="4" s="1"/>
  <c r="Q442" i="4"/>
  <c r="R442" i="4" s="1"/>
  <c r="Q195" i="5"/>
  <c r="R195" i="5" s="1"/>
  <c r="Q316" i="5"/>
  <c r="R316" i="5" s="1"/>
  <c r="C230" i="5"/>
  <c r="D230" i="5" s="1"/>
  <c r="C296" i="4"/>
  <c r="D296" i="4" s="1"/>
  <c r="C234" i="5"/>
  <c r="D234" i="5" s="1"/>
  <c r="C401" i="5"/>
  <c r="D401" i="5" s="1"/>
  <c r="C186" i="5"/>
  <c r="D186" i="5" s="1"/>
  <c r="C210" i="5"/>
  <c r="D210" i="5" s="1"/>
  <c r="C131" i="4"/>
  <c r="D131" i="4" s="1"/>
  <c r="C159" i="5"/>
  <c r="D159" i="5" s="1"/>
  <c r="C207" i="5"/>
  <c r="D207" i="5" s="1"/>
  <c r="C229" i="5"/>
  <c r="D229" i="5" s="1"/>
  <c r="C238" i="5"/>
  <c r="D238" i="5" s="1"/>
  <c r="C255" i="5"/>
  <c r="D255" i="5" s="1"/>
  <c r="C276" i="5"/>
  <c r="D276" i="5" s="1"/>
  <c r="C253" i="4"/>
  <c r="D253" i="4" s="1"/>
  <c r="C276" i="4"/>
  <c r="D276" i="4" s="1"/>
  <c r="C396" i="4"/>
  <c r="D396" i="4" s="1"/>
  <c r="C214" i="4"/>
  <c r="D214" i="4" s="1"/>
  <c r="C6" i="4"/>
  <c r="D6" i="4" s="1"/>
  <c r="C14" i="4"/>
  <c r="D14" i="4" s="1"/>
  <c r="C22" i="4"/>
  <c r="D22" i="4" s="1"/>
  <c r="C30" i="4"/>
  <c r="D30" i="4" s="1"/>
  <c r="C38" i="4"/>
  <c r="D38" i="4" s="1"/>
  <c r="C46" i="4"/>
  <c r="D46" i="4" s="1"/>
  <c r="C54" i="4"/>
  <c r="D54" i="4" s="1"/>
  <c r="C62" i="4"/>
  <c r="D62" i="4" s="1"/>
  <c r="C70" i="4"/>
  <c r="D70" i="4" s="1"/>
  <c r="C78" i="4"/>
  <c r="D78" i="4" s="1"/>
  <c r="C86" i="4"/>
  <c r="D86" i="4" s="1"/>
  <c r="C94" i="4"/>
  <c r="D94" i="4" s="1"/>
  <c r="C102" i="4"/>
  <c r="D102" i="4" s="1"/>
  <c r="C110" i="4"/>
  <c r="D110" i="4" s="1"/>
  <c r="C118" i="4"/>
  <c r="D118" i="4" s="1"/>
  <c r="C126" i="4"/>
  <c r="D126" i="4" s="1"/>
  <c r="C191" i="5"/>
  <c r="D191" i="5" s="1"/>
  <c r="C239" i="5"/>
  <c r="D239" i="5" s="1"/>
  <c r="C333" i="5"/>
  <c r="D333" i="5" s="1"/>
  <c r="C425" i="5"/>
  <c r="D425" i="5" s="1"/>
  <c r="C436" i="5"/>
  <c r="D436" i="5" s="1"/>
  <c r="C440" i="4"/>
  <c r="D440" i="4" s="1"/>
  <c r="C204" i="4"/>
  <c r="D204" i="4" s="1"/>
  <c r="C271" i="4"/>
  <c r="D271" i="4" s="1"/>
  <c r="C289" i="4"/>
  <c r="D289" i="4" s="1"/>
  <c r="C332" i="4"/>
  <c r="D332" i="4" s="1"/>
  <c r="C407" i="4"/>
  <c r="D407" i="4" s="1"/>
  <c r="C415" i="4"/>
  <c r="D415" i="4" s="1"/>
  <c r="C278" i="5"/>
  <c r="D278" i="5" s="1"/>
  <c r="C293" i="5"/>
  <c r="D293" i="5" s="1"/>
  <c r="C304" i="5"/>
  <c r="D304" i="5" s="1"/>
  <c r="C306" i="5"/>
  <c r="D306" i="5" s="1"/>
  <c r="C317" i="5"/>
  <c r="D317" i="5" s="1"/>
  <c r="C319" i="5"/>
  <c r="D319" i="5" s="1"/>
  <c r="C341" i="5"/>
  <c r="D341" i="5" s="1"/>
  <c r="C343" i="5"/>
  <c r="D343" i="5" s="1"/>
  <c r="C361" i="5"/>
  <c r="D361" i="5" s="1"/>
  <c r="C363" i="5"/>
  <c r="D363" i="5" s="1"/>
  <c r="C365" i="5"/>
  <c r="D365" i="5" s="1"/>
  <c r="C378" i="5"/>
  <c r="D378" i="5" s="1"/>
  <c r="C407" i="5"/>
  <c r="D407" i="5" s="1"/>
  <c r="C409" i="5"/>
  <c r="D409" i="5" s="1"/>
  <c r="C411" i="5"/>
  <c r="D411" i="5" s="1"/>
  <c r="C429" i="5"/>
  <c r="D429" i="5" s="1"/>
  <c r="C442" i="5"/>
  <c r="D442" i="5" s="1"/>
  <c r="C166" i="4"/>
  <c r="D166" i="4" s="1"/>
  <c r="C197" i="4"/>
  <c r="D197" i="4" s="1"/>
  <c r="C210" i="4"/>
  <c r="D210" i="4" s="1"/>
  <c r="C215" i="4"/>
  <c r="D215" i="4" s="1"/>
  <c r="C220" i="4"/>
  <c r="D220" i="4" s="1"/>
  <c r="C223" i="4"/>
  <c r="D223" i="4" s="1"/>
  <c r="C228" i="4"/>
  <c r="D228" i="4" s="1"/>
  <c r="C277" i="4"/>
  <c r="D277" i="4" s="1"/>
  <c r="C302" i="4"/>
  <c r="D302" i="4" s="1"/>
  <c r="C310" i="4"/>
  <c r="D310" i="4" s="1"/>
  <c r="C315" i="4"/>
  <c r="D315" i="4" s="1"/>
  <c r="C343" i="4"/>
  <c r="D343" i="4" s="1"/>
  <c r="C351" i="4"/>
  <c r="D351" i="4" s="1"/>
  <c r="C354" i="4"/>
  <c r="D354" i="4" s="1"/>
  <c r="C359" i="4"/>
  <c r="D359" i="4" s="1"/>
  <c r="C382" i="4"/>
  <c r="D382" i="4" s="1"/>
  <c r="C389" i="4"/>
  <c r="D389" i="4" s="1"/>
  <c r="C405" i="4"/>
  <c r="D405" i="4" s="1"/>
  <c r="C433" i="4"/>
  <c r="D433" i="4" s="1"/>
  <c r="C436" i="4"/>
  <c r="D436" i="4" s="1"/>
  <c r="C273" i="5"/>
  <c r="D273" i="5" s="1"/>
  <c r="C275" i="5"/>
  <c r="D275" i="5" s="1"/>
  <c r="C297" i="5"/>
  <c r="D297" i="5" s="1"/>
  <c r="C299" i="5"/>
  <c r="D299" i="5" s="1"/>
  <c r="C325" i="5"/>
  <c r="D325" i="5" s="1"/>
  <c r="C327" i="5"/>
  <c r="D327" i="5" s="1"/>
  <c r="C358" i="5"/>
  <c r="D358" i="5" s="1"/>
  <c r="C373" i="5"/>
  <c r="D373" i="5" s="1"/>
  <c r="C389" i="5"/>
  <c r="D389" i="5" s="1"/>
  <c r="C391" i="5"/>
  <c r="D391" i="5" s="1"/>
  <c r="C400" i="5"/>
  <c r="D400" i="5" s="1"/>
  <c r="C402" i="5"/>
  <c r="D402" i="5" s="1"/>
  <c r="C417" i="5"/>
  <c r="D417" i="5" s="1"/>
  <c r="C164" i="4"/>
  <c r="D164" i="4" s="1"/>
  <c r="C195" i="4"/>
  <c r="D195" i="4" s="1"/>
  <c r="C200" i="4"/>
  <c r="D200" i="4" s="1"/>
  <c r="C208" i="4"/>
  <c r="D208" i="4" s="1"/>
  <c r="C249" i="4"/>
  <c r="D249" i="4" s="1"/>
  <c r="C252" i="4"/>
  <c r="D252" i="4" s="1"/>
  <c r="C257" i="4"/>
  <c r="D257" i="4" s="1"/>
  <c r="C267" i="4"/>
  <c r="D267" i="4" s="1"/>
  <c r="C272" i="4"/>
  <c r="D272" i="4" s="1"/>
  <c r="C275" i="4"/>
  <c r="D275" i="4" s="1"/>
  <c r="C305" i="4"/>
  <c r="D305" i="4" s="1"/>
  <c r="C308" i="4"/>
  <c r="D308" i="4" s="1"/>
  <c r="C380" i="4"/>
  <c r="D380" i="4" s="1"/>
  <c r="C392" i="4"/>
  <c r="D392" i="4" s="1"/>
  <c r="C408" i="4"/>
  <c r="D408" i="4" s="1"/>
  <c r="C411" i="4"/>
  <c r="D411" i="4" s="1"/>
  <c r="C416" i="4"/>
  <c r="D416" i="4" s="1"/>
  <c r="C419" i="4"/>
  <c r="D419" i="4" s="1"/>
  <c r="C434" i="4"/>
  <c r="D434" i="4" s="1"/>
  <c r="C264" i="5"/>
  <c r="D264" i="5" s="1"/>
  <c r="C303" i="5"/>
  <c r="D303" i="5" s="1"/>
  <c r="C307" i="5"/>
  <c r="D307" i="5" s="1"/>
  <c r="C377" i="5"/>
  <c r="D377" i="5" s="1"/>
  <c r="C408" i="5"/>
  <c r="D408" i="5" s="1"/>
  <c r="C421" i="5"/>
  <c r="D421" i="5" s="1"/>
  <c r="C423" i="5"/>
  <c r="D423" i="5" s="1"/>
  <c r="C432" i="5"/>
  <c r="D432" i="5" s="1"/>
  <c r="C441" i="5"/>
  <c r="D441" i="5" s="1"/>
  <c r="C443" i="5"/>
  <c r="D443" i="5" s="1"/>
  <c r="C162" i="4"/>
  <c r="D162" i="4" s="1"/>
  <c r="C170" i="4"/>
  <c r="D170" i="4" s="1"/>
  <c r="C185" i="4"/>
  <c r="D185" i="4" s="1"/>
  <c r="C206" i="4"/>
  <c r="D206" i="4" s="1"/>
  <c r="C237" i="4"/>
  <c r="D237" i="4" s="1"/>
  <c r="C245" i="4"/>
  <c r="D245" i="4" s="1"/>
  <c r="C260" i="4"/>
  <c r="D260" i="4" s="1"/>
  <c r="C263" i="4"/>
  <c r="D263" i="4" s="1"/>
  <c r="C283" i="4"/>
  <c r="D283" i="4" s="1"/>
  <c r="C288" i="4"/>
  <c r="D288" i="4" s="1"/>
  <c r="C291" i="4"/>
  <c r="D291" i="4" s="1"/>
  <c r="C306" i="4"/>
  <c r="D306" i="4" s="1"/>
  <c r="C334" i="4"/>
  <c r="D334" i="4" s="1"/>
  <c r="C373" i="4"/>
  <c r="D373" i="4" s="1"/>
  <c r="C385" i="4"/>
  <c r="D385" i="4" s="1"/>
  <c r="C424" i="4"/>
  <c r="D424" i="4" s="1"/>
  <c r="C427" i="4"/>
  <c r="D427" i="4" s="1"/>
  <c r="C432" i="4"/>
  <c r="D432" i="4" s="1"/>
  <c r="C445" i="4"/>
  <c r="D445" i="4" s="1"/>
  <c r="Q441" i="4"/>
  <c r="R441" i="4" s="1"/>
  <c r="Q425" i="4"/>
  <c r="R425" i="4" s="1"/>
  <c r="Q409" i="4"/>
  <c r="R409" i="4" s="1"/>
  <c r="Q393" i="4"/>
  <c r="R393" i="4" s="1"/>
  <c r="Q385" i="4"/>
  <c r="R385" i="4" s="1"/>
  <c r="Q377" i="4"/>
  <c r="R377" i="4" s="1"/>
  <c r="Q369" i="4"/>
  <c r="R369" i="4" s="1"/>
  <c r="Q361" i="4"/>
  <c r="R361" i="4" s="1"/>
  <c r="Q345" i="4"/>
  <c r="R345" i="4" s="1"/>
  <c r="Q337" i="4"/>
  <c r="R337" i="4" s="1"/>
  <c r="Q329" i="4"/>
  <c r="R329" i="4" s="1"/>
  <c r="Q321" i="4"/>
  <c r="R321" i="4" s="1"/>
  <c r="Q313" i="4"/>
  <c r="R313" i="4" s="1"/>
  <c r="Q305" i="4"/>
  <c r="R305" i="4" s="1"/>
  <c r="Q281" i="4"/>
  <c r="R281" i="4" s="1"/>
  <c r="Q265" i="4"/>
  <c r="R265" i="4" s="1"/>
  <c r="Q257" i="4"/>
  <c r="R257" i="4" s="1"/>
  <c r="Q249" i="4"/>
  <c r="R249" i="4" s="1"/>
  <c r="Q233" i="4"/>
  <c r="R233" i="4" s="1"/>
  <c r="Q225" i="4"/>
  <c r="R225" i="4" s="1"/>
  <c r="Q201" i="4"/>
  <c r="R201" i="4" s="1"/>
  <c r="Q177" i="4"/>
  <c r="R177" i="4" s="1"/>
  <c r="Q169" i="4"/>
  <c r="R169" i="4" s="1"/>
  <c r="Q370" i="5"/>
  <c r="R370" i="5" s="1"/>
  <c r="Q218" i="5"/>
  <c r="R218" i="5" s="1"/>
  <c r="C202" i="5"/>
  <c r="D202" i="5" s="1"/>
  <c r="C218" i="5"/>
  <c r="D218" i="5" s="1"/>
  <c r="C245" i="5"/>
  <c r="D245" i="5" s="1"/>
  <c r="C250" i="5"/>
  <c r="D250" i="5" s="1"/>
  <c r="C355" i="5"/>
  <c r="D355" i="5" s="1"/>
  <c r="C428" i="5"/>
  <c r="D428" i="5" s="1"/>
  <c r="C438" i="5"/>
  <c r="D438" i="5" s="1"/>
  <c r="C214" i="5"/>
  <c r="D214" i="5" s="1"/>
  <c r="C199" i="5"/>
  <c r="D199" i="5" s="1"/>
  <c r="C233" i="5"/>
  <c r="D233" i="5" s="1"/>
  <c r="C235" i="5"/>
  <c r="D235" i="5" s="1"/>
  <c r="C240" i="5"/>
  <c r="D240" i="5" s="1"/>
  <c r="C247" i="5"/>
  <c r="D247" i="5" s="1"/>
  <c r="C258" i="5"/>
  <c r="D258" i="5" s="1"/>
  <c r="C260" i="5"/>
  <c r="D260" i="5" s="1"/>
  <c r="C267" i="5"/>
  <c r="D267" i="5" s="1"/>
  <c r="C270" i="5"/>
  <c r="D270" i="5" s="1"/>
  <c r="C277" i="5"/>
  <c r="D277" i="5" s="1"/>
  <c r="C289" i="5"/>
  <c r="D289" i="5" s="1"/>
  <c r="C291" i="5"/>
  <c r="D291" i="5" s="1"/>
  <c r="C294" i="5"/>
  <c r="D294" i="5" s="1"/>
  <c r="C316" i="5"/>
  <c r="D316" i="5" s="1"/>
  <c r="C350" i="5"/>
  <c r="D350" i="5" s="1"/>
  <c r="C362" i="5"/>
  <c r="D362" i="5" s="1"/>
  <c r="C385" i="5"/>
  <c r="D385" i="5" s="1"/>
  <c r="C412" i="5"/>
  <c r="D412" i="5" s="1"/>
  <c r="C420" i="5"/>
  <c r="D420" i="5" s="1"/>
  <c r="C435" i="5"/>
  <c r="D435" i="5" s="1"/>
  <c r="C440" i="5"/>
  <c r="D440" i="5" s="1"/>
  <c r="C178" i="5"/>
  <c r="D178" i="5" s="1"/>
  <c r="C194" i="5"/>
  <c r="D194" i="5" s="1"/>
  <c r="C196" i="5"/>
  <c r="D196" i="5" s="1"/>
  <c r="C203" i="5"/>
  <c r="D203" i="5" s="1"/>
  <c r="C206" i="5"/>
  <c r="D206" i="5" s="1"/>
  <c r="C219" i="5"/>
  <c r="D219" i="5" s="1"/>
  <c r="C222" i="5"/>
  <c r="D222" i="5" s="1"/>
  <c r="C298" i="5"/>
  <c r="D298" i="5" s="1"/>
  <c r="C342" i="5"/>
  <c r="D342" i="5" s="1"/>
  <c r="C354" i="5"/>
  <c r="D354" i="5" s="1"/>
  <c r="C359" i="5"/>
  <c r="D359" i="5" s="1"/>
  <c r="C364" i="5"/>
  <c r="D364" i="5" s="1"/>
  <c r="C374" i="5"/>
  <c r="D374" i="5" s="1"/>
  <c r="C379" i="5"/>
  <c r="D379" i="5" s="1"/>
  <c r="C384" i="5"/>
  <c r="D384" i="5" s="1"/>
  <c r="C399" i="5"/>
  <c r="D399" i="5" s="1"/>
  <c r="C437" i="5"/>
  <c r="D437" i="5" s="1"/>
  <c r="C162" i="5"/>
  <c r="D162" i="5" s="1"/>
  <c r="C281" i="5"/>
  <c r="D281" i="5" s="1"/>
  <c r="C283" i="5"/>
  <c r="D283" i="5" s="1"/>
  <c r="C290" i="5"/>
  <c r="D290" i="5" s="1"/>
  <c r="C295" i="5"/>
  <c r="D295" i="5" s="1"/>
  <c r="C300" i="5"/>
  <c r="D300" i="5" s="1"/>
  <c r="C310" i="5"/>
  <c r="D310" i="5" s="1"/>
  <c r="C328" i="5"/>
  <c r="D328" i="5" s="1"/>
  <c r="C349" i="5"/>
  <c r="D349" i="5" s="1"/>
  <c r="C351" i="5"/>
  <c r="D351" i="5" s="1"/>
  <c r="C376" i="5"/>
  <c r="D376" i="5" s="1"/>
  <c r="C406" i="5"/>
  <c r="D406" i="5" s="1"/>
  <c r="C424" i="5"/>
  <c r="D424" i="5" s="1"/>
  <c r="C434" i="5"/>
  <c r="D434" i="5" s="1"/>
  <c r="C246" i="5"/>
  <c r="D246" i="5" s="1"/>
  <c r="C274" i="5"/>
  <c r="D274" i="5" s="1"/>
  <c r="C427" i="5"/>
  <c r="D427" i="5" s="1"/>
  <c r="C158" i="5"/>
  <c r="D158" i="5" s="1"/>
  <c r="C160" i="5"/>
  <c r="D160" i="5" s="1"/>
  <c r="C166" i="5"/>
  <c r="D166" i="5" s="1"/>
  <c r="C168" i="5"/>
  <c r="D168" i="5" s="1"/>
  <c r="C174" i="5"/>
  <c r="D174" i="5" s="1"/>
  <c r="C176" i="5"/>
  <c r="D176" i="5" s="1"/>
  <c r="C182" i="5"/>
  <c r="D182" i="5" s="1"/>
  <c r="C184" i="5"/>
  <c r="D184" i="5" s="1"/>
  <c r="C190" i="5"/>
  <c r="D190" i="5" s="1"/>
  <c r="C201" i="5"/>
  <c r="D201" i="5" s="1"/>
  <c r="C204" i="5"/>
  <c r="D204" i="5" s="1"/>
  <c r="C209" i="5"/>
  <c r="D209" i="5" s="1"/>
  <c r="C212" i="5"/>
  <c r="D212" i="5" s="1"/>
  <c r="C217" i="5"/>
  <c r="D217" i="5" s="1"/>
  <c r="C220" i="5"/>
  <c r="D220" i="5" s="1"/>
  <c r="C226" i="5"/>
  <c r="D226" i="5" s="1"/>
  <c r="C237" i="5"/>
  <c r="D237" i="5" s="1"/>
  <c r="C248" i="5"/>
  <c r="D248" i="5" s="1"/>
  <c r="C254" i="5"/>
  <c r="D254" i="5" s="1"/>
  <c r="C265" i="5"/>
  <c r="D265" i="5" s="1"/>
  <c r="C268" i="5"/>
  <c r="D268" i="5" s="1"/>
  <c r="C282" i="5"/>
  <c r="D282" i="5" s="1"/>
  <c r="C288" i="5"/>
  <c r="D288" i="5" s="1"/>
  <c r="C334" i="5"/>
  <c r="D334" i="5" s="1"/>
  <c r="C340" i="5"/>
  <c r="D340" i="5" s="1"/>
  <c r="C346" i="5"/>
  <c r="D346" i="5" s="1"/>
  <c r="C352" i="5"/>
  <c r="D352" i="5" s="1"/>
  <c r="C388" i="5"/>
  <c r="D388" i="5" s="1"/>
  <c r="C135" i="5"/>
  <c r="D135" i="5" s="1"/>
  <c r="C143" i="5"/>
  <c r="D143" i="5" s="1"/>
  <c r="C151" i="5"/>
  <c r="D151" i="5" s="1"/>
  <c r="C157" i="5"/>
  <c r="D157" i="5" s="1"/>
  <c r="C165" i="5"/>
  <c r="D165" i="5" s="1"/>
  <c r="C173" i="5"/>
  <c r="D173" i="5" s="1"/>
  <c r="C181" i="5"/>
  <c r="D181" i="5" s="1"/>
  <c r="C189" i="5"/>
  <c r="D189" i="5" s="1"/>
  <c r="C192" i="5"/>
  <c r="D192" i="5" s="1"/>
  <c r="C198" i="5"/>
  <c r="D198" i="5" s="1"/>
  <c r="C225" i="5"/>
  <c r="D225" i="5" s="1"/>
  <c r="C228" i="5"/>
  <c r="D228" i="5" s="1"/>
  <c r="C242" i="5"/>
  <c r="D242" i="5" s="1"/>
  <c r="C253" i="5"/>
  <c r="D253" i="5" s="1"/>
  <c r="C256" i="5"/>
  <c r="D256" i="5" s="1"/>
  <c r="C262" i="5"/>
  <c r="D262" i="5" s="1"/>
  <c r="C318" i="5"/>
  <c r="D318" i="5" s="1"/>
  <c r="C324" i="5"/>
  <c r="D324" i="5" s="1"/>
  <c r="C330" i="5"/>
  <c r="D330" i="5" s="1"/>
  <c r="C336" i="5"/>
  <c r="D336" i="5" s="1"/>
  <c r="C444" i="5"/>
  <c r="D444" i="5" s="1"/>
  <c r="C197" i="5"/>
  <c r="D197" i="5" s="1"/>
  <c r="C241" i="5"/>
  <c r="D241" i="5" s="1"/>
  <c r="C244" i="5"/>
  <c r="D244" i="5" s="1"/>
  <c r="C261" i="5"/>
  <c r="D261" i="5" s="1"/>
  <c r="C272" i="5"/>
  <c r="D272" i="5" s="1"/>
  <c r="C302" i="5"/>
  <c r="D302" i="5" s="1"/>
  <c r="C308" i="5"/>
  <c r="D308" i="5" s="1"/>
  <c r="C314" i="5"/>
  <c r="D314" i="5" s="1"/>
  <c r="C320" i="5"/>
  <c r="D320" i="5" s="1"/>
  <c r="C366" i="5"/>
  <c r="D366" i="5" s="1"/>
  <c r="C372" i="5"/>
  <c r="D372" i="5" s="1"/>
  <c r="C404" i="5"/>
  <c r="D404" i="5" s="1"/>
  <c r="C410" i="5"/>
  <c r="D410" i="5" s="1"/>
  <c r="C416" i="5"/>
  <c r="D416" i="5" s="1"/>
  <c r="C8" i="5"/>
  <c r="D8" i="5" s="1"/>
  <c r="C16" i="5"/>
  <c r="D16" i="5" s="1"/>
  <c r="C24" i="5"/>
  <c r="D24" i="5" s="1"/>
  <c r="C32" i="5"/>
  <c r="D32" i="5" s="1"/>
  <c r="C40" i="5"/>
  <c r="D40" i="5" s="1"/>
  <c r="C48" i="5"/>
  <c r="D48" i="5" s="1"/>
  <c r="C56" i="5"/>
  <c r="D56" i="5" s="1"/>
  <c r="C64" i="5"/>
  <c r="D64" i="5" s="1"/>
  <c r="C72" i="5"/>
  <c r="D72" i="5" s="1"/>
  <c r="C80" i="5"/>
  <c r="D80" i="5" s="1"/>
  <c r="C88" i="5"/>
  <c r="D88" i="5" s="1"/>
  <c r="C96" i="5"/>
  <c r="D96" i="5" s="1"/>
  <c r="C104" i="5"/>
  <c r="D104" i="5" s="1"/>
  <c r="C112" i="5"/>
  <c r="D112" i="5" s="1"/>
  <c r="C120" i="5"/>
  <c r="D120" i="5" s="1"/>
  <c r="C156" i="5"/>
  <c r="D156" i="5" s="1"/>
  <c r="C161" i="5"/>
  <c r="D161" i="5" s="1"/>
  <c r="C164" i="5"/>
  <c r="D164" i="5" s="1"/>
  <c r="C169" i="5"/>
  <c r="D169" i="5" s="1"/>
  <c r="C172" i="5"/>
  <c r="D172" i="5" s="1"/>
  <c r="C177" i="5"/>
  <c r="D177" i="5" s="1"/>
  <c r="C180" i="5"/>
  <c r="D180" i="5" s="1"/>
  <c r="C185" i="5"/>
  <c r="D185" i="5" s="1"/>
  <c r="C188" i="5"/>
  <c r="D188" i="5" s="1"/>
  <c r="C205" i="5"/>
  <c r="D205" i="5" s="1"/>
  <c r="C213" i="5"/>
  <c r="D213" i="5" s="1"/>
  <c r="C221" i="5"/>
  <c r="D221" i="5" s="1"/>
  <c r="C224" i="5"/>
  <c r="D224" i="5" s="1"/>
  <c r="C249" i="5"/>
  <c r="D249" i="5" s="1"/>
  <c r="C252" i="5"/>
  <c r="D252" i="5" s="1"/>
  <c r="C269" i="5"/>
  <c r="D269" i="5" s="1"/>
  <c r="C280" i="5"/>
  <c r="D280" i="5" s="1"/>
  <c r="C286" i="5"/>
  <c r="D286" i="5" s="1"/>
  <c r="C326" i="5"/>
  <c r="D326" i="5" s="1"/>
  <c r="C332" i="5"/>
  <c r="D332" i="5" s="1"/>
  <c r="C338" i="5"/>
  <c r="D338" i="5" s="1"/>
  <c r="C344" i="5"/>
  <c r="D344" i="5" s="1"/>
  <c r="C386" i="5"/>
  <c r="D386" i="5" s="1"/>
  <c r="C392" i="5"/>
  <c r="D392" i="5" s="1"/>
  <c r="C398" i="5"/>
  <c r="D398" i="5" s="1"/>
  <c r="C422" i="5"/>
  <c r="D422" i="5" s="1"/>
  <c r="Q398" i="5"/>
  <c r="R398" i="5" s="1"/>
  <c r="C268" i="4"/>
  <c r="D268" i="4" s="1"/>
  <c r="C298" i="4"/>
  <c r="D298" i="4" s="1"/>
  <c r="C303" i="4"/>
  <c r="D303" i="4" s="1"/>
  <c r="C362" i="4"/>
  <c r="D362" i="4" s="1"/>
  <c r="C367" i="4"/>
  <c r="D367" i="4" s="1"/>
  <c r="C426" i="4"/>
  <c r="D426" i="4" s="1"/>
  <c r="C431" i="4"/>
  <c r="D431" i="4" s="1"/>
  <c r="C246" i="4"/>
  <c r="D246" i="4" s="1"/>
  <c r="C317" i="4"/>
  <c r="D317" i="4" s="1"/>
  <c r="C381" i="4"/>
  <c r="D381" i="4" s="1"/>
  <c r="Q423" i="4"/>
  <c r="R423" i="4" s="1"/>
  <c r="Q415" i="4"/>
  <c r="R415" i="4" s="1"/>
  <c r="Q407" i="4"/>
  <c r="R407" i="4" s="1"/>
  <c r="Q399" i="4"/>
  <c r="R399" i="4" s="1"/>
  <c r="Q391" i="4"/>
  <c r="R391" i="4" s="1"/>
  <c r="Q383" i="4"/>
  <c r="R383" i="4" s="1"/>
  <c r="Q359" i="4"/>
  <c r="R359" i="4" s="1"/>
  <c r="Q351" i="4"/>
  <c r="R351" i="4" s="1"/>
  <c r="Q343" i="4"/>
  <c r="R343" i="4" s="1"/>
  <c r="Q335" i="4"/>
  <c r="R335" i="4" s="1"/>
  <c r="Q327" i="4"/>
  <c r="R327" i="4" s="1"/>
  <c r="Q319" i="4"/>
  <c r="R319" i="4" s="1"/>
  <c r="Q295" i="4"/>
  <c r="R295" i="4" s="1"/>
  <c r="Q287" i="4"/>
  <c r="R287" i="4" s="1"/>
  <c r="Q279" i="4"/>
  <c r="R279" i="4" s="1"/>
  <c r="Q271" i="4"/>
  <c r="R271" i="4" s="1"/>
  <c r="Q263" i="4"/>
  <c r="R263" i="4" s="1"/>
  <c r="Q255" i="4"/>
  <c r="R255" i="4" s="1"/>
  <c r="Q231" i="4"/>
  <c r="R231" i="4" s="1"/>
  <c r="Q223" i="4"/>
  <c r="R223" i="4" s="1"/>
  <c r="Q215" i="4"/>
  <c r="R215" i="4" s="1"/>
  <c r="Q207" i="4"/>
  <c r="R207" i="4" s="1"/>
  <c r="Q199" i="4"/>
  <c r="R199" i="4" s="1"/>
  <c r="Q191" i="4"/>
  <c r="R191" i="4" s="1"/>
  <c r="Q167" i="4"/>
  <c r="R167" i="4" s="1"/>
  <c r="Q159" i="4"/>
  <c r="R159" i="4" s="1"/>
  <c r="C312" i="4"/>
  <c r="D312" i="4" s="1"/>
  <c r="C376" i="4"/>
  <c r="D376" i="4" s="1"/>
  <c r="Q438" i="4"/>
  <c r="R438" i="4" s="1"/>
  <c r="Q414" i="4"/>
  <c r="R414" i="4" s="1"/>
  <c r="Q406" i="4"/>
  <c r="R406" i="4" s="1"/>
  <c r="Q390" i="4"/>
  <c r="R390" i="4" s="1"/>
  <c r="Q382" i="4"/>
  <c r="R382" i="4" s="1"/>
  <c r="Q374" i="4"/>
  <c r="R374" i="4" s="1"/>
  <c r="Q350" i="4"/>
  <c r="R350" i="4" s="1"/>
  <c r="Q334" i="4"/>
  <c r="R334" i="4" s="1"/>
  <c r="Q326" i="4"/>
  <c r="R326" i="4" s="1"/>
  <c r="Q318" i="4"/>
  <c r="R318" i="4" s="1"/>
  <c r="Q310" i="4"/>
  <c r="R310" i="4" s="1"/>
  <c r="Q286" i="4"/>
  <c r="R286" i="4" s="1"/>
  <c r="Q278" i="4"/>
  <c r="R278" i="4" s="1"/>
  <c r="Q270" i="4"/>
  <c r="R270" i="4" s="1"/>
  <c r="Q254" i="4"/>
  <c r="R254" i="4" s="1"/>
  <c r="Q246" i="4"/>
  <c r="R246" i="4" s="1"/>
  <c r="Q222" i="4"/>
  <c r="R222" i="4" s="1"/>
  <c r="Q214" i="4"/>
  <c r="R214" i="4" s="1"/>
  <c r="Q206" i="4"/>
  <c r="R206" i="4" s="1"/>
  <c r="Q190" i="4"/>
  <c r="R190" i="4" s="1"/>
  <c r="Q182" i="4"/>
  <c r="R182" i="4" s="1"/>
  <c r="Q158" i="4"/>
  <c r="R158" i="4" s="1"/>
  <c r="C201" i="4"/>
  <c r="D201" i="4" s="1"/>
  <c r="C157" i="4"/>
  <c r="D157" i="4" s="1"/>
  <c r="C179" i="4"/>
  <c r="D179" i="4" s="1"/>
  <c r="C181" i="4"/>
  <c r="D181" i="4" s="1"/>
  <c r="C203" i="4"/>
  <c r="D203" i="4" s="1"/>
  <c r="C219" i="4"/>
  <c r="D219" i="4" s="1"/>
  <c r="C230" i="4"/>
  <c r="D230" i="4" s="1"/>
  <c r="C234" i="4"/>
  <c r="D234" i="4" s="1"/>
  <c r="C250" i="4"/>
  <c r="D250" i="4" s="1"/>
  <c r="C259" i="4"/>
  <c r="D259" i="4" s="1"/>
  <c r="C261" i="4"/>
  <c r="D261" i="4" s="1"/>
  <c r="C270" i="4"/>
  <c r="D270" i="4" s="1"/>
  <c r="C286" i="4"/>
  <c r="D286" i="4" s="1"/>
  <c r="C293" i="4"/>
  <c r="D293" i="4" s="1"/>
  <c r="C331" i="4"/>
  <c r="D331" i="4" s="1"/>
  <c r="C338" i="4"/>
  <c r="D338" i="4" s="1"/>
  <c r="C350" i="4"/>
  <c r="D350" i="4" s="1"/>
  <c r="C357" i="4"/>
  <c r="D357" i="4" s="1"/>
  <c r="C395" i="4"/>
  <c r="D395" i="4" s="1"/>
  <c r="C402" i="4"/>
  <c r="D402" i="4" s="1"/>
  <c r="C414" i="4"/>
  <c r="D414" i="4" s="1"/>
  <c r="C421" i="4"/>
  <c r="D421" i="4" s="1"/>
  <c r="C182" i="4"/>
  <c r="D182" i="4" s="1"/>
  <c r="C213" i="4"/>
  <c r="D213" i="4" s="1"/>
  <c r="C217" i="4"/>
  <c r="D217" i="4" s="1"/>
  <c r="C235" i="4"/>
  <c r="D235" i="4" s="1"/>
  <c r="C251" i="4"/>
  <c r="D251" i="4" s="1"/>
  <c r="C262" i="4"/>
  <c r="D262" i="4" s="1"/>
  <c r="C266" i="4"/>
  <c r="D266" i="4" s="1"/>
  <c r="C282" i="4"/>
  <c r="D282" i="4" s="1"/>
  <c r="C294" i="4"/>
  <c r="D294" i="4" s="1"/>
  <c r="C301" i="4"/>
  <c r="D301" i="4" s="1"/>
  <c r="C329" i="4"/>
  <c r="D329" i="4" s="1"/>
  <c r="C336" i="4"/>
  <c r="D336" i="4" s="1"/>
  <c r="C339" i="4"/>
  <c r="D339" i="4" s="1"/>
  <c r="C346" i="4"/>
  <c r="D346" i="4" s="1"/>
  <c r="C358" i="4"/>
  <c r="D358" i="4" s="1"/>
  <c r="C365" i="4"/>
  <c r="D365" i="4" s="1"/>
  <c r="C393" i="4"/>
  <c r="D393" i="4" s="1"/>
  <c r="C400" i="4"/>
  <c r="D400" i="4" s="1"/>
  <c r="C403" i="4"/>
  <c r="D403" i="4" s="1"/>
  <c r="C410" i="4"/>
  <c r="D410" i="4" s="1"/>
  <c r="C422" i="4"/>
  <c r="D422" i="4" s="1"/>
  <c r="C429" i="4"/>
  <c r="D429" i="4" s="1"/>
  <c r="C139" i="4"/>
  <c r="D139" i="4" s="1"/>
  <c r="C143" i="4"/>
  <c r="D143" i="4" s="1"/>
  <c r="C147" i="4"/>
  <c r="D147" i="4" s="1"/>
  <c r="C151" i="4"/>
  <c r="D151" i="4" s="1"/>
  <c r="C155" i="4"/>
  <c r="D155" i="4" s="1"/>
  <c r="C171" i="4"/>
  <c r="D171" i="4" s="1"/>
  <c r="C187" i="4"/>
  <c r="D187" i="4" s="1"/>
  <c r="C198" i="4"/>
  <c r="D198" i="4" s="1"/>
  <c r="C202" i="4"/>
  <c r="D202" i="4" s="1"/>
  <c r="C218" i="4"/>
  <c r="D218" i="4" s="1"/>
  <c r="C227" i="4"/>
  <c r="D227" i="4" s="1"/>
  <c r="C229" i="4"/>
  <c r="D229" i="4" s="1"/>
  <c r="C238" i="4"/>
  <c r="D238" i="4" s="1"/>
  <c r="C258" i="4"/>
  <c r="D258" i="4" s="1"/>
  <c r="C269" i="4"/>
  <c r="D269" i="4" s="1"/>
  <c r="C273" i="4"/>
  <c r="D273" i="4" s="1"/>
  <c r="C280" i="4"/>
  <c r="D280" i="4" s="1"/>
  <c r="C285" i="4"/>
  <c r="D285" i="4" s="1"/>
  <c r="C313" i="4"/>
  <c r="D313" i="4" s="1"/>
  <c r="C320" i="4"/>
  <c r="D320" i="4" s="1"/>
  <c r="C323" i="4"/>
  <c r="D323" i="4" s="1"/>
  <c r="C330" i="4"/>
  <c r="D330" i="4" s="1"/>
  <c r="C342" i="4"/>
  <c r="D342" i="4" s="1"/>
  <c r="C349" i="4"/>
  <c r="D349" i="4" s="1"/>
  <c r="C377" i="4"/>
  <c r="D377" i="4" s="1"/>
  <c r="C384" i="4"/>
  <c r="D384" i="4" s="1"/>
  <c r="C387" i="4"/>
  <c r="D387" i="4" s="1"/>
  <c r="C394" i="4"/>
  <c r="D394" i="4" s="1"/>
  <c r="C406" i="4"/>
  <c r="D406" i="4" s="1"/>
  <c r="C413" i="4"/>
  <c r="D413" i="4" s="1"/>
  <c r="C441" i="4"/>
  <c r="D441" i="4" s="1"/>
  <c r="C163" i="4"/>
  <c r="D163" i="4" s="1"/>
  <c r="C165" i="4"/>
  <c r="D165" i="4" s="1"/>
  <c r="C174" i="4"/>
  <c r="D174" i="4" s="1"/>
  <c r="C194" i="4"/>
  <c r="D194" i="4" s="1"/>
  <c r="C205" i="4"/>
  <c r="D205" i="4" s="1"/>
  <c r="C209" i="4"/>
  <c r="D209" i="4" s="1"/>
  <c r="C221" i="4"/>
  <c r="D221" i="4" s="1"/>
  <c r="C243" i="4"/>
  <c r="D243" i="4" s="1"/>
  <c r="C274" i="4"/>
  <c r="D274" i="4" s="1"/>
  <c r="C297" i="4"/>
  <c r="D297" i="4" s="1"/>
  <c r="C304" i="4"/>
  <c r="D304" i="4" s="1"/>
  <c r="C307" i="4"/>
  <c r="D307" i="4" s="1"/>
  <c r="C314" i="4"/>
  <c r="D314" i="4" s="1"/>
  <c r="C326" i="4"/>
  <c r="D326" i="4" s="1"/>
  <c r="C333" i="4"/>
  <c r="D333" i="4" s="1"/>
  <c r="C361" i="4"/>
  <c r="D361" i="4" s="1"/>
  <c r="C368" i="4"/>
  <c r="D368" i="4" s="1"/>
  <c r="C371" i="4"/>
  <c r="D371" i="4" s="1"/>
  <c r="C378" i="4"/>
  <c r="D378" i="4" s="1"/>
  <c r="C390" i="4"/>
  <c r="D390" i="4" s="1"/>
  <c r="C397" i="4"/>
  <c r="D397" i="4" s="1"/>
  <c r="C425" i="4"/>
  <c r="D425" i="4" s="1"/>
  <c r="C435" i="4"/>
  <c r="D435" i="4" s="1"/>
  <c r="C442" i="4"/>
  <c r="D442" i="4" s="1"/>
  <c r="C158" i="4"/>
  <c r="D158" i="4" s="1"/>
  <c r="C190" i="4"/>
  <c r="D190" i="4" s="1"/>
  <c r="C222" i="4"/>
  <c r="D222" i="4" s="1"/>
  <c r="C254" i="4"/>
  <c r="D254" i="4" s="1"/>
  <c r="C284" i="5"/>
  <c r="D284" i="5" s="1"/>
  <c r="Q20" i="5"/>
  <c r="R20" i="5" s="1"/>
  <c r="C131" i="5"/>
  <c r="D131" i="5" s="1"/>
  <c r="C139" i="5"/>
  <c r="D139" i="5" s="1"/>
  <c r="C147" i="5"/>
  <c r="D147" i="5" s="1"/>
  <c r="C155" i="5"/>
  <c r="D155" i="5" s="1"/>
  <c r="C129" i="5"/>
  <c r="D129" i="5" s="1"/>
  <c r="C137" i="5"/>
  <c r="D137" i="5" s="1"/>
  <c r="C145" i="5"/>
  <c r="D145" i="5" s="1"/>
  <c r="C153" i="5"/>
  <c r="D153" i="5" s="1"/>
  <c r="C133" i="4"/>
  <c r="D133" i="4" s="1"/>
  <c r="C149" i="4"/>
  <c r="D149" i="4" s="1"/>
  <c r="C69" i="5"/>
  <c r="D69" i="5" s="1"/>
  <c r="C77" i="5"/>
  <c r="D77" i="5" s="1"/>
  <c r="C85" i="5"/>
  <c r="D85" i="5" s="1"/>
  <c r="C93" i="5"/>
  <c r="D93" i="5" s="1"/>
  <c r="C101" i="5"/>
  <c r="D101" i="5" s="1"/>
  <c r="C109" i="5"/>
  <c r="D109" i="5" s="1"/>
  <c r="C117" i="5"/>
  <c r="D117" i="5" s="1"/>
  <c r="C125" i="5"/>
  <c r="D125" i="5" s="1"/>
  <c r="C132" i="5"/>
  <c r="D132" i="5" s="1"/>
  <c r="C140" i="5"/>
  <c r="D140" i="5" s="1"/>
  <c r="C148" i="5"/>
  <c r="D148" i="5" s="1"/>
  <c r="C128" i="4"/>
  <c r="D128" i="4" s="1"/>
  <c r="C136" i="4"/>
  <c r="D136" i="4" s="1"/>
  <c r="C144" i="4"/>
  <c r="D144" i="4" s="1"/>
  <c r="Q147" i="4"/>
  <c r="R147" i="4" s="1"/>
  <c r="C152" i="4"/>
  <c r="D152" i="4" s="1"/>
  <c r="C7" i="4"/>
  <c r="D7" i="4" s="1"/>
  <c r="C15" i="4"/>
  <c r="D15" i="4" s="1"/>
  <c r="C23" i="4"/>
  <c r="D23" i="4" s="1"/>
  <c r="C31" i="4"/>
  <c r="D31" i="4" s="1"/>
  <c r="C39" i="4"/>
  <c r="D39" i="4" s="1"/>
  <c r="C47" i="4"/>
  <c r="D47" i="4" s="1"/>
  <c r="C55" i="4"/>
  <c r="D55" i="4" s="1"/>
  <c r="C63" i="4"/>
  <c r="D63" i="4" s="1"/>
  <c r="C71" i="4"/>
  <c r="D71" i="4" s="1"/>
  <c r="C79" i="4"/>
  <c r="D79" i="4" s="1"/>
  <c r="C87" i="4"/>
  <c r="D87" i="4" s="1"/>
  <c r="C95" i="4"/>
  <c r="D95" i="4" s="1"/>
  <c r="C103" i="4"/>
  <c r="D103" i="4" s="1"/>
  <c r="C111" i="4"/>
  <c r="D111" i="4" s="1"/>
  <c r="C119" i="4"/>
  <c r="D119" i="4" s="1"/>
  <c r="C127" i="4"/>
  <c r="D127" i="4" s="1"/>
  <c r="C9" i="5"/>
  <c r="D9" i="5" s="1"/>
  <c r="C17" i="5"/>
  <c r="D17" i="5" s="1"/>
  <c r="C25" i="5"/>
  <c r="D25" i="5" s="1"/>
  <c r="C33" i="5"/>
  <c r="D33" i="5" s="1"/>
  <c r="C41" i="5"/>
  <c r="D41" i="5" s="1"/>
  <c r="C49" i="5"/>
  <c r="D49" i="5" s="1"/>
  <c r="C57" i="5"/>
  <c r="D57" i="5" s="1"/>
  <c r="C65" i="5"/>
  <c r="D65" i="5" s="1"/>
  <c r="C73" i="5"/>
  <c r="D73" i="5" s="1"/>
  <c r="C81" i="5"/>
  <c r="D81" i="5" s="1"/>
  <c r="C89" i="5"/>
  <c r="D89" i="5" s="1"/>
  <c r="C97" i="5"/>
  <c r="D97" i="5" s="1"/>
  <c r="C105" i="5"/>
  <c r="D105" i="5" s="1"/>
  <c r="C113" i="5"/>
  <c r="D113" i="5" s="1"/>
  <c r="C121" i="5"/>
  <c r="D121" i="5" s="1"/>
  <c r="C3" i="4"/>
  <c r="D3" i="4" s="1"/>
  <c r="C11" i="4"/>
  <c r="D11" i="4" s="1"/>
  <c r="C19" i="4"/>
  <c r="D19" i="4" s="1"/>
  <c r="C27" i="4"/>
  <c r="D27" i="4" s="1"/>
  <c r="C35" i="4"/>
  <c r="D35" i="4" s="1"/>
  <c r="C43" i="4"/>
  <c r="D43" i="4" s="1"/>
  <c r="C51" i="4"/>
  <c r="D51" i="4" s="1"/>
  <c r="C59" i="4"/>
  <c r="D59" i="4" s="1"/>
  <c r="C67" i="4"/>
  <c r="D67" i="4" s="1"/>
  <c r="C75" i="4"/>
  <c r="D75" i="4" s="1"/>
  <c r="C83" i="4"/>
  <c r="D83" i="4" s="1"/>
  <c r="C91" i="4"/>
  <c r="D91" i="4" s="1"/>
  <c r="C99" i="4"/>
  <c r="D99" i="4" s="1"/>
  <c r="C107" i="4"/>
  <c r="D107" i="4" s="1"/>
  <c r="C115" i="4"/>
  <c r="D115" i="4" s="1"/>
  <c r="C123" i="4"/>
  <c r="D123" i="4" s="1"/>
  <c r="C5" i="5"/>
  <c r="D5" i="5" s="1"/>
  <c r="C13" i="5"/>
  <c r="D13" i="5" s="1"/>
  <c r="C21" i="5"/>
  <c r="D21" i="5" s="1"/>
  <c r="C29" i="5"/>
  <c r="D29" i="5" s="1"/>
  <c r="C37" i="5"/>
  <c r="D37" i="5" s="1"/>
  <c r="C45" i="5"/>
  <c r="D45" i="5" s="1"/>
  <c r="C53" i="5"/>
  <c r="D53" i="5" s="1"/>
  <c r="C61" i="5"/>
  <c r="D61" i="5" s="1"/>
  <c r="C129" i="4"/>
  <c r="D129" i="4" s="1"/>
  <c r="C5" i="4"/>
  <c r="D5" i="4" s="1"/>
  <c r="C13" i="4"/>
  <c r="D13" i="4" s="1"/>
  <c r="C21" i="4"/>
  <c r="D21" i="4" s="1"/>
  <c r="C29" i="4"/>
  <c r="D29" i="4" s="1"/>
  <c r="C37" i="4"/>
  <c r="D37" i="4" s="1"/>
  <c r="C45" i="4"/>
  <c r="D45" i="4" s="1"/>
  <c r="C53" i="4"/>
  <c r="D53" i="4" s="1"/>
  <c r="C61" i="4"/>
  <c r="D61" i="4" s="1"/>
  <c r="C69" i="4"/>
  <c r="D69" i="4" s="1"/>
  <c r="C77" i="4"/>
  <c r="D77" i="4" s="1"/>
  <c r="C85" i="4"/>
  <c r="D85" i="4" s="1"/>
  <c r="C93" i="4"/>
  <c r="D93" i="4" s="1"/>
  <c r="C101" i="4"/>
  <c r="D101" i="4" s="1"/>
  <c r="C109" i="4"/>
  <c r="D109" i="4" s="1"/>
  <c r="C117" i="4"/>
  <c r="D117" i="4" s="1"/>
  <c r="C125" i="4"/>
  <c r="D125" i="4" s="1"/>
  <c r="C7" i="5"/>
  <c r="D7" i="5" s="1"/>
  <c r="C15" i="5"/>
  <c r="D15" i="5" s="1"/>
  <c r="C23" i="5"/>
  <c r="D23" i="5" s="1"/>
  <c r="C31" i="5"/>
  <c r="D31" i="5" s="1"/>
  <c r="C39" i="5"/>
  <c r="D39" i="5" s="1"/>
  <c r="C47" i="5"/>
  <c r="D47" i="5" s="1"/>
  <c r="C55" i="5"/>
  <c r="D55" i="5" s="1"/>
  <c r="C63" i="5"/>
  <c r="D63" i="5" s="1"/>
  <c r="C71" i="5"/>
  <c r="D71" i="5" s="1"/>
  <c r="C79" i="5"/>
  <c r="D79" i="5" s="1"/>
  <c r="C87" i="5"/>
  <c r="D87" i="5" s="1"/>
  <c r="C95" i="5"/>
  <c r="D95" i="5" s="1"/>
  <c r="C103" i="5"/>
  <c r="D103" i="5" s="1"/>
  <c r="C111" i="5"/>
  <c r="D111" i="5" s="1"/>
  <c r="C119" i="5"/>
  <c r="D119" i="5" s="1"/>
  <c r="C127" i="5"/>
  <c r="D127" i="5" s="1"/>
  <c r="C134" i="5"/>
  <c r="D134" i="5" s="1"/>
  <c r="C142" i="5"/>
  <c r="D142" i="5" s="1"/>
  <c r="C150" i="5"/>
  <c r="D150" i="5" s="1"/>
  <c r="C4" i="4"/>
  <c r="D4" i="4" s="1"/>
  <c r="C12" i="4"/>
  <c r="D12" i="4" s="1"/>
  <c r="C20" i="4"/>
  <c r="D20" i="4" s="1"/>
  <c r="C28" i="4"/>
  <c r="D28" i="4" s="1"/>
  <c r="C36" i="4"/>
  <c r="D36" i="4" s="1"/>
  <c r="C44" i="4"/>
  <c r="D44" i="4" s="1"/>
  <c r="C52" i="4"/>
  <c r="D52" i="4" s="1"/>
  <c r="C60" i="4"/>
  <c r="D60" i="4" s="1"/>
  <c r="C68" i="4"/>
  <c r="D68" i="4" s="1"/>
  <c r="C76" i="4"/>
  <c r="D76" i="4" s="1"/>
  <c r="C84" i="4"/>
  <c r="D84" i="4" s="1"/>
  <c r="C92" i="4"/>
  <c r="D92" i="4" s="1"/>
  <c r="C100" i="4"/>
  <c r="D100" i="4" s="1"/>
  <c r="C108" i="4"/>
  <c r="D108" i="4" s="1"/>
  <c r="C116" i="4"/>
  <c r="D116" i="4" s="1"/>
  <c r="C124" i="4"/>
  <c r="D124" i="4" s="1"/>
  <c r="C6" i="5"/>
  <c r="D6" i="5" s="1"/>
  <c r="C14" i="5"/>
  <c r="D14" i="5" s="1"/>
  <c r="C22" i="5"/>
  <c r="D22" i="5" s="1"/>
  <c r="C30" i="5"/>
  <c r="D30" i="5" s="1"/>
  <c r="C38" i="5"/>
  <c r="D38" i="5" s="1"/>
  <c r="C46" i="5"/>
  <c r="D46" i="5" s="1"/>
  <c r="C54" i="5"/>
  <c r="D54" i="5" s="1"/>
  <c r="C62" i="5"/>
  <c r="D62" i="5" s="1"/>
  <c r="C70" i="5"/>
  <c r="D70" i="5" s="1"/>
  <c r="C78" i="5"/>
  <c r="D78" i="5" s="1"/>
  <c r="C86" i="5"/>
  <c r="D86" i="5" s="1"/>
  <c r="C94" i="5"/>
  <c r="D94" i="5" s="1"/>
  <c r="C102" i="5"/>
  <c r="D102" i="5" s="1"/>
  <c r="C110" i="5"/>
  <c r="D110" i="5" s="1"/>
  <c r="C118" i="5"/>
  <c r="D118" i="5" s="1"/>
  <c r="C128" i="5"/>
  <c r="D128" i="5" s="1"/>
  <c r="C136" i="5"/>
  <c r="D136" i="5" s="1"/>
  <c r="C144" i="5"/>
  <c r="D144" i="5" s="1"/>
  <c r="C152" i="5"/>
  <c r="D152" i="5" s="1"/>
  <c r="C132" i="4"/>
  <c r="D132" i="4" s="1"/>
  <c r="Q135" i="4"/>
  <c r="R135" i="4" s="1"/>
  <c r="C140" i="4"/>
  <c r="D140" i="4" s="1"/>
  <c r="Q143" i="4"/>
  <c r="R143" i="4" s="1"/>
  <c r="C148" i="4"/>
  <c r="D148" i="4" s="1"/>
  <c r="Q151" i="4"/>
  <c r="R151" i="4" s="1"/>
  <c r="C153" i="4"/>
  <c r="D153" i="4" s="1"/>
  <c r="C2" i="4"/>
  <c r="D2" i="4" s="1"/>
  <c r="C10" i="4"/>
  <c r="D10" i="4" s="1"/>
  <c r="C18" i="4"/>
  <c r="D18" i="4" s="1"/>
  <c r="C26" i="4"/>
  <c r="D26" i="4" s="1"/>
  <c r="C34" i="4"/>
  <c r="D34" i="4" s="1"/>
  <c r="C42" i="4"/>
  <c r="D42" i="4" s="1"/>
  <c r="C50" i="4"/>
  <c r="D50" i="4" s="1"/>
  <c r="C58" i="4"/>
  <c r="D58" i="4" s="1"/>
  <c r="C66" i="4"/>
  <c r="D66" i="4" s="1"/>
  <c r="C74" i="4"/>
  <c r="D74" i="4" s="1"/>
  <c r="C82" i="4"/>
  <c r="D82" i="4" s="1"/>
  <c r="C90" i="4"/>
  <c r="D90" i="4" s="1"/>
  <c r="C98" i="4"/>
  <c r="D98" i="4" s="1"/>
  <c r="C106" i="4"/>
  <c r="D106" i="4" s="1"/>
  <c r="C114" i="4"/>
  <c r="D114" i="4" s="1"/>
  <c r="C122" i="4"/>
  <c r="D122" i="4" s="1"/>
  <c r="C4" i="5"/>
  <c r="D4" i="5" s="1"/>
  <c r="C12" i="5"/>
  <c r="D12" i="5" s="1"/>
  <c r="C20" i="5"/>
  <c r="D20" i="5" s="1"/>
  <c r="C28" i="5"/>
  <c r="D28" i="5" s="1"/>
  <c r="C36" i="5"/>
  <c r="D36" i="5" s="1"/>
  <c r="C44" i="5"/>
  <c r="D44" i="5" s="1"/>
  <c r="C52" i="5"/>
  <c r="D52" i="5" s="1"/>
  <c r="C60" i="5"/>
  <c r="D60" i="5" s="1"/>
  <c r="C68" i="5"/>
  <c r="D68" i="5" s="1"/>
  <c r="C76" i="5"/>
  <c r="D76" i="5" s="1"/>
  <c r="C84" i="5"/>
  <c r="D84" i="5" s="1"/>
  <c r="C92" i="5"/>
  <c r="D92" i="5" s="1"/>
  <c r="C100" i="5"/>
  <c r="D100" i="5" s="1"/>
  <c r="C108" i="5"/>
  <c r="D108" i="5" s="1"/>
  <c r="C116" i="5"/>
  <c r="D116" i="5" s="1"/>
  <c r="C124" i="5"/>
  <c r="D124" i="5" s="1"/>
  <c r="C130" i="4"/>
  <c r="D130" i="4" s="1"/>
  <c r="C138" i="4"/>
  <c r="D138" i="4" s="1"/>
  <c r="C146" i="4"/>
  <c r="D146" i="4" s="1"/>
  <c r="C154" i="4"/>
  <c r="D154" i="4" s="1"/>
  <c r="C8" i="4"/>
  <c r="D8" i="4" s="1"/>
  <c r="C16" i="4"/>
  <c r="D16" i="4" s="1"/>
  <c r="C24" i="4"/>
  <c r="D24" i="4" s="1"/>
  <c r="C32" i="4"/>
  <c r="D32" i="4" s="1"/>
  <c r="C40" i="4"/>
  <c r="D40" i="4" s="1"/>
  <c r="C48" i="4"/>
  <c r="D48" i="4" s="1"/>
  <c r="C56" i="4"/>
  <c r="D56" i="4" s="1"/>
  <c r="C64" i="4"/>
  <c r="D64" i="4" s="1"/>
  <c r="C72" i="4"/>
  <c r="D72" i="4" s="1"/>
  <c r="C80" i="4"/>
  <c r="D80" i="4" s="1"/>
  <c r="C88" i="4"/>
  <c r="D88" i="4" s="1"/>
  <c r="C96" i="4"/>
  <c r="D96" i="4" s="1"/>
  <c r="C104" i="4"/>
  <c r="D104" i="4" s="1"/>
  <c r="C112" i="4"/>
  <c r="D112" i="4" s="1"/>
  <c r="C120" i="4"/>
  <c r="D120" i="4" s="1"/>
  <c r="C2" i="5"/>
  <c r="D2" i="5" s="1"/>
  <c r="C10" i="5"/>
  <c r="D10" i="5" s="1"/>
  <c r="C18" i="5"/>
  <c r="D18" i="5" s="1"/>
  <c r="C26" i="5"/>
  <c r="D26" i="5" s="1"/>
  <c r="C34" i="5"/>
  <c r="D34" i="5" s="1"/>
  <c r="C42" i="5"/>
  <c r="D42" i="5" s="1"/>
  <c r="C50" i="5"/>
  <c r="D50" i="5" s="1"/>
  <c r="C58" i="5"/>
  <c r="D58" i="5" s="1"/>
  <c r="C66" i="5"/>
  <c r="D66" i="5" s="1"/>
  <c r="C74" i="5"/>
  <c r="D74" i="5" s="1"/>
  <c r="C82" i="5"/>
  <c r="D82" i="5" s="1"/>
  <c r="C90" i="5"/>
  <c r="D90" i="5" s="1"/>
  <c r="C98" i="5"/>
  <c r="D98" i="5" s="1"/>
  <c r="C106" i="5"/>
  <c r="D106" i="5" s="1"/>
  <c r="C114" i="5"/>
  <c r="D114" i="5" s="1"/>
  <c r="C122" i="5"/>
  <c r="D122" i="5" s="1"/>
  <c r="C133" i="5"/>
  <c r="D133" i="5" s="1"/>
  <c r="C141" i="5"/>
  <c r="D141" i="5" s="1"/>
  <c r="C149" i="5"/>
  <c r="D149" i="5" s="1"/>
  <c r="C137" i="4"/>
  <c r="D137" i="4" s="1"/>
  <c r="C145" i="4"/>
  <c r="D145" i="4" s="1"/>
  <c r="C141" i="4"/>
  <c r="D141" i="4" s="1"/>
  <c r="C9" i="4"/>
  <c r="D9" i="4" s="1"/>
  <c r="C17" i="4"/>
  <c r="D17" i="4" s="1"/>
  <c r="C25" i="4"/>
  <c r="D25" i="4" s="1"/>
  <c r="C33" i="4"/>
  <c r="D33" i="4" s="1"/>
  <c r="C41" i="4"/>
  <c r="D41" i="4" s="1"/>
  <c r="C49" i="4"/>
  <c r="D49" i="4" s="1"/>
  <c r="C57" i="4"/>
  <c r="D57" i="4" s="1"/>
  <c r="C65" i="4"/>
  <c r="D65" i="4" s="1"/>
  <c r="C73" i="4"/>
  <c r="D73" i="4" s="1"/>
  <c r="C81" i="4"/>
  <c r="D81" i="4" s="1"/>
  <c r="C89" i="4"/>
  <c r="D89" i="4" s="1"/>
  <c r="C97" i="4"/>
  <c r="D97" i="4" s="1"/>
  <c r="C105" i="4"/>
  <c r="D105" i="4" s="1"/>
  <c r="C113" i="4"/>
  <c r="D113" i="4" s="1"/>
  <c r="C121" i="4"/>
  <c r="D121" i="4" s="1"/>
  <c r="C3" i="5"/>
  <c r="D3" i="5" s="1"/>
  <c r="C11" i="5"/>
  <c r="D11" i="5" s="1"/>
  <c r="C19" i="5"/>
  <c r="D19" i="5" s="1"/>
  <c r="C27" i="5"/>
  <c r="D27" i="5" s="1"/>
  <c r="C35" i="5"/>
  <c r="D35" i="5" s="1"/>
  <c r="C43" i="5"/>
  <c r="D43" i="5" s="1"/>
  <c r="C51" i="5"/>
  <c r="D51" i="5" s="1"/>
  <c r="C59" i="5"/>
  <c r="D59" i="5" s="1"/>
  <c r="C67" i="5"/>
  <c r="D67" i="5" s="1"/>
  <c r="C75" i="5"/>
  <c r="D75" i="5" s="1"/>
  <c r="C83" i="5"/>
  <c r="D83" i="5" s="1"/>
  <c r="C91" i="5"/>
  <c r="D91" i="5" s="1"/>
  <c r="C99" i="5"/>
  <c r="D99" i="5" s="1"/>
  <c r="C107" i="5"/>
  <c r="D107" i="5" s="1"/>
  <c r="C115" i="5"/>
  <c r="D115" i="5" s="1"/>
  <c r="C123" i="5"/>
  <c r="D123" i="5" s="1"/>
  <c r="C130" i="5"/>
  <c r="D130" i="5" s="1"/>
  <c r="C138" i="5"/>
  <c r="D138" i="5" s="1"/>
  <c r="C146" i="5"/>
  <c r="D146" i="5" s="1"/>
  <c r="C154" i="5"/>
  <c r="D154" i="5" s="1"/>
  <c r="C134" i="4"/>
  <c r="D134" i="4" s="1"/>
  <c r="C142" i="4"/>
  <c r="D142" i="4" s="1"/>
  <c r="Q145" i="4"/>
  <c r="R145" i="4" s="1"/>
  <c r="C150" i="4"/>
  <c r="D150" i="4" s="1"/>
  <c r="Q153" i="4"/>
  <c r="R153" i="4" s="1"/>
  <c r="Q142" i="4"/>
  <c r="R142" i="4" s="1"/>
  <c r="Q150" i="4"/>
  <c r="R150" i="4" s="1"/>
  <c r="Q140" i="4"/>
  <c r="R140" i="4" s="1"/>
  <c r="Q136" i="4"/>
  <c r="R136" i="4" s="1"/>
  <c r="Q144" i="4"/>
  <c r="R144" i="4" s="1"/>
  <c r="Q142" i="5"/>
  <c r="R142" i="5" s="1"/>
  <c r="Q134" i="4"/>
  <c r="R134" i="4" s="1"/>
  <c r="Q128" i="4"/>
  <c r="R128" i="4" s="1"/>
  <c r="Q148" i="4"/>
  <c r="R148" i="4" s="1"/>
  <c r="Q149" i="4"/>
  <c r="R149" i="4" s="1"/>
  <c r="Q121" i="4"/>
  <c r="R121" i="4" s="1"/>
  <c r="Q113" i="4"/>
  <c r="R113" i="4" s="1"/>
  <c r="Q97" i="4"/>
  <c r="R97" i="4" s="1"/>
  <c r="Q89" i="4"/>
  <c r="R89" i="4" s="1"/>
  <c r="Q81" i="4"/>
  <c r="R81" i="4" s="1"/>
  <c r="Q73" i="4"/>
  <c r="R73" i="4" s="1"/>
  <c r="Q65" i="4"/>
  <c r="R65" i="4" s="1"/>
  <c r="Q25" i="4"/>
  <c r="R25" i="4" s="1"/>
  <c r="Q17" i="4"/>
  <c r="R17" i="4" s="1"/>
  <c r="Q9" i="4"/>
  <c r="R9" i="4" s="1"/>
  <c r="Q70" i="5"/>
  <c r="R70" i="5" s="1"/>
  <c r="Q96" i="4"/>
  <c r="R96" i="4" s="1"/>
  <c r="Q88" i="4"/>
  <c r="R88" i="4" s="1"/>
  <c r="Q64" i="4"/>
  <c r="R64" i="4" s="1"/>
  <c r="Q32" i="4"/>
  <c r="R32" i="4" s="1"/>
  <c r="Q103" i="4"/>
  <c r="R103" i="4" s="1"/>
  <c r="Q87" i="4"/>
  <c r="R87" i="4" s="1"/>
  <c r="Q79" i="4"/>
  <c r="R79" i="4" s="1"/>
  <c r="Q71" i="4"/>
  <c r="R71" i="4" s="1"/>
  <c r="Q63" i="4"/>
  <c r="R63" i="4" s="1"/>
  <c r="Q23" i="4"/>
  <c r="R23" i="4" s="1"/>
  <c r="Q15" i="4"/>
  <c r="R15" i="4" s="1"/>
  <c r="Q7" i="4"/>
  <c r="R7" i="4" s="1"/>
  <c r="Q67" i="5"/>
  <c r="R67" i="5" s="1"/>
  <c r="Q51" i="5"/>
  <c r="R51" i="5" s="1"/>
  <c r="Q126" i="4"/>
  <c r="R126" i="4" s="1"/>
  <c r="Q70" i="4"/>
  <c r="R70" i="4" s="1"/>
  <c r="Q62" i="4"/>
  <c r="R62" i="4" s="1"/>
  <c r="Q46" i="4"/>
  <c r="R46" i="4" s="1"/>
  <c r="Q30" i="4"/>
  <c r="R30" i="4" s="1"/>
  <c r="Q22" i="4"/>
  <c r="R22" i="4" s="1"/>
  <c r="Q14" i="4"/>
  <c r="R14" i="4" s="1"/>
  <c r="Q6" i="4"/>
  <c r="R6" i="4" s="1"/>
  <c r="Q10" i="5"/>
  <c r="R10" i="5" s="1"/>
  <c r="Q117" i="4"/>
  <c r="R117" i="4" s="1"/>
  <c r="Q109" i="4"/>
  <c r="R109" i="4" s="1"/>
  <c r="Q101" i="4"/>
  <c r="R101" i="4" s="1"/>
  <c r="Q93" i="4"/>
  <c r="R93" i="4" s="1"/>
  <c r="Q29" i="4"/>
  <c r="R29" i="4" s="1"/>
  <c r="Q121" i="5"/>
  <c r="R121" i="5" s="1"/>
  <c r="Q84" i="4"/>
  <c r="R84" i="4" s="1"/>
  <c r="Q76" i="4"/>
  <c r="R76" i="4" s="1"/>
  <c r="Q20" i="4"/>
  <c r="R20" i="4" s="1"/>
  <c r="Q12" i="4"/>
  <c r="R12" i="4" s="1"/>
  <c r="Q72" i="5"/>
  <c r="R72" i="5" s="1"/>
  <c r="Q123" i="4"/>
  <c r="R123" i="4" s="1"/>
  <c r="Q115" i="4"/>
  <c r="R115" i="4" s="1"/>
  <c r="Q107" i="4"/>
  <c r="R107" i="4" s="1"/>
  <c r="Q83" i="4"/>
  <c r="R83" i="4" s="1"/>
  <c r="Q75" i="4"/>
  <c r="R75" i="4" s="1"/>
  <c r="Q67" i="4"/>
  <c r="R67" i="4" s="1"/>
  <c r="Q51" i="4"/>
  <c r="R51" i="4" s="1"/>
  <c r="Q19" i="4"/>
  <c r="R19" i="4" s="1"/>
  <c r="Q11" i="4"/>
  <c r="R11" i="4" s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3" i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2" i="2"/>
  <c r="Q341" i="5" l="1"/>
  <c r="R341" i="5" s="1"/>
  <c r="Q274" i="5"/>
  <c r="R274" i="5" s="1"/>
  <c r="Q365" i="5"/>
  <c r="R365" i="5" s="1"/>
  <c r="Q390" i="5"/>
  <c r="R390" i="5" s="1"/>
  <c r="Q173" i="5"/>
  <c r="R173" i="5" s="1"/>
  <c r="Q445" i="5"/>
  <c r="R445" i="5" s="1"/>
  <c r="Q44" i="4"/>
  <c r="R44" i="4" s="1"/>
  <c r="Q108" i="4"/>
  <c r="R108" i="4" s="1"/>
  <c r="Q172" i="4"/>
  <c r="R172" i="4" s="1"/>
  <c r="Q236" i="4"/>
  <c r="R236" i="4" s="1"/>
  <c r="Q364" i="4"/>
  <c r="R364" i="4" s="1"/>
  <c r="Q237" i="5"/>
  <c r="R237" i="5" s="1"/>
  <c r="Q178" i="5"/>
  <c r="R178" i="5" s="1"/>
  <c r="Q101" i="5"/>
  <c r="R101" i="5" s="1"/>
  <c r="Q229" i="5"/>
  <c r="R229" i="5" s="1"/>
  <c r="Q245" i="4"/>
  <c r="R245" i="4" s="1"/>
  <c r="Q38" i="4"/>
  <c r="R38" i="4" s="1"/>
  <c r="Q102" i="4"/>
  <c r="R102" i="4" s="1"/>
  <c r="Q294" i="4"/>
  <c r="R294" i="4" s="1"/>
  <c r="Q282" i="5"/>
  <c r="R282" i="5" s="1"/>
  <c r="Q213" i="5"/>
  <c r="R213" i="5" s="1"/>
  <c r="Q145" i="5"/>
  <c r="R145" i="5" s="1"/>
  <c r="Q288" i="5"/>
  <c r="R288" i="5" s="1"/>
  <c r="Q422" i="5"/>
  <c r="R422" i="5" s="1"/>
  <c r="Q281" i="5"/>
  <c r="R281" i="5" s="1"/>
  <c r="Q40" i="5"/>
  <c r="R40" i="5" s="1"/>
  <c r="Q153" i="5"/>
  <c r="R153" i="5" s="1"/>
  <c r="Q293" i="5"/>
  <c r="R293" i="5" s="1"/>
  <c r="Q301" i="5"/>
  <c r="R301" i="5" s="1"/>
  <c r="Q109" i="5"/>
  <c r="R109" i="5" s="1"/>
  <c r="Q430" i="4"/>
  <c r="R430" i="4" s="1"/>
  <c r="Q119" i="4"/>
  <c r="R119" i="4" s="1"/>
  <c r="Q247" i="4"/>
  <c r="R247" i="4" s="1"/>
  <c r="Q202" i="5"/>
  <c r="R202" i="5" s="1"/>
  <c r="Q130" i="5"/>
  <c r="R130" i="5" s="1"/>
  <c r="Q433" i="5"/>
  <c r="R433" i="5" s="1"/>
  <c r="Q313" i="5"/>
  <c r="R313" i="5" s="1"/>
  <c r="Q33" i="4"/>
  <c r="R33" i="4" s="1"/>
  <c r="Q289" i="4"/>
  <c r="R289" i="4" s="1"/>
  <c r="Q58" i="5"/>
  <c r="R58" i="5" s="1"/>
  <c r="Q74" i="4"/>
  <c r="R74" i="4" s="1"/>
  <c r="Q138" i="4"/>
  <c r="R138" i="4" s="1"/>
  <c r="Q202" i="4"/>
  <c r="R202" i="4" s="1"/>
  <c r="Q266" i="4"/>
  <c r="R266" i="4" s="1"/>
  <c r="Q114" i="5"/>
  <c r="R114" i="5" s="1"/>
  <c r="Q421" i="5"/>
  <c r="R421" i="5" s="1"/>
  <c r="Q65" i="5"/>
  <c r="R65" i="5" s="1"/>
  <c r="Q357" i="5"/>
  <c r="R357" i="5" s="1"/>
  <c r="Q66" i="5"/>
  <c r="R66" i="5" s="1"/>
  <c r="Q329" i="5"/>
  <c r="R329" i="5" s="1"/>
  <c r="Q37" i="5"/>
  <c r="R37" i="5" s="1"/>
  <c r="Q179" i="4"/>
  <c r="R179" i="4" s="1"/>
  <c r="Q435" i="4"/>
  <c r="R435" i="4" s="1"/>
  <c r="Q138" i="5"/>
  <c r="R138" i="5" s="1"/>
  <c r="Q338" i="4"/>
  <c r="R338" i="4" s="1"/>
  <c r="Q7" i="5"/>
  <c r="R7" i="5" s="1"/>
  <c r="Q235" i="4"/>
  <c r="R235" i="4" s="1"/>
  <c r="Q268" i="4"/>
  <c r="R268" i="4" s="1"/>
  <c r="Q396" i="4"/>
  <c r="R396" i="4" s="1"/>
  <c r="Q41" i="5"/>
  <c r="R41" i="5" s="1"/>
  <c r="Q276" i="4"/>
  <c r="R276" i="4" s="1"/>
  <c r="Q404" i="4"/>
  <c r="R404" i="4" s="1"/>
  <c r="Q89" i="5"/>
  <c r="R89" i="5" s="1"/>
  <c r="Q168" i="5"/>
  <c r="R168" i="5" s="1"/>
  <c r="Q409" i="5"/>
  <c r="R409" i="5" s="1"/>
  <c r="Q443" i="4"/>
  <c r="R443" i="4" s="1"/>
  <c r="Q368" i="5"/>
  <c r="R368" i="5" s="1"/>
  <c r="Q361" i="5"/>
  <c r="R361" i="5" s="1"/>
  <c r="Q195" i="4"/>
  <c r="R195" i="4" s="1"/>
  <c r="Q323" i="4"/>
  <c r="R323" i="4" s="1"/>
  <c r="Q18" i="4"/>
  <c r="R18" i="4" s="1"/>
  <c r="Q104" i="5"/>
  <c r="R104" i="5" s="1"/>
  <c r="Q233" i="5"/>
  <c r="R233" i="5" s="1"/>
  <c r="Q91" i="4"/>
  <c r="R91" i="4" s="1"/>
  <c r="Q283" i="4"/>
  <c r="R283" i="4" s="1"/>
  <c r="Q432" i="5"/>
  <c r="R432" i="5" s="1"/>
  <c r="Q240" i="5"/>
  <c r="R240" i="5" s="1"/>
  <c r="Q180" i="5"/>
  <c r="R180" i="5" s="1"/>
  <c r="Q337" i="5"/>
  <c r="R337" i="5" s="1"/>
  <c r="Q35" i="4"/>
  <c r="R35" i="4" s="1"/>
  <c r="Q163" i="4"/>
  <c r="R163" i="4" s="1"/>
  <c r="Q227" i="4"/>
  <c r="R227" i="4" s="1"/>
  <c r="Q291" i="4"/>
  <c r="R291" i="4" s="1"/>
  <c r="Q355" i="4"/>
  <c r="R355" i="4" s="1"/>
  <c r="Q419" i="4"/>
  <c r="R419" i="4" s="1"/>
  <c r="Q240" i="4"/>
  <c r="R240" i="4" s="1"/>
  <c r="Q112" i="5"/>
  <c r="R112" i="5" s="1"/>
  <c r="Q204" i="4"/>
  <c r="R204" i="4" s="1"/>
  <c r="Q242" i="5"/>
  <c r="R242" i="5" s="1"/>
  <c r="Q309" i="4"/>
  <c r="R309" i="4" s="1"/>
  <c r="Q358" i="4"/>
  <c r="R358" i="4" s="1"/>
  <c r="Q266" i="5"/>
  <c r="R266" i="5" s="1"/>
  <c r="Q201" i="5"/>
  <c r="R201" i="5" s="1"/>
  <c r="Q356" i="4"/>
  <c r="R356" i="4" s="1"/>
  <c r="Q238" i="4"/>
  <c r="R238" i="4" s="1"/>
  <c r="Q276" i="5"/>
  <c r="R276" i="5" s="1"/>
  <c r="Q369" i="5"/>
  <c r="R369" i="5" s="1"/>
  <c r="Q232" i="5"/>
  <c r="R232" i="5" s="1"/>
  <c r="Q56" i="5"/>
  <c r="R56" i="5" s="1"/>
  <c r="Q81" i="5"/>
  <c r="R81" i="5" s="1"/>
  <c r="Q141" i="4"/>
  <c r="R141" i="4" s="1"/>
  <c r="Q98" i="5"/>
  <c r="R98" i="5" s="1"/>
  <c r="Q417" i="5"/>
  <c r="R417" i="5" s="1"/>
  <c r="Q162" i="5"/>
  <c r="R162" i="5" s="1"/>
  <c r="Q289" i="5"/>
  <c r="R289" i="5" s="1"/>
  <c r="Q249" i="5"/>
  <c r="R249" i="5" s="1"/>
  <c r="Q190" i="5"/>
  <c r="R190" i="5" s="1"/>
  <c r="Q286" i="5"/>
  <c r="R286" i="5" s="1"/>
  <c r="Q186" i="5"/>
  <c r="R186" i="5" s="1"/>
  <c r="Q228" i="5"/>
  <c r="R228" i="5" s="1"/>
  <c r="Q172" i="5"/>
  <c r="R172" i="5" s="1"/>
  <c r="Q387" i="4"/>
  <c r="R387" i="4" s="1"/>
  <c r="Q52" i="5"/>
  <c r="R52" i="5" s="1"/>
  <c r="Q82" i="4"/>
  <c r="R82" i="4" s="1"/>
  <c r="Q146" i="4"/>
  <c r="R146" i="4" s="1"/>
  <c r="Q210" i="4"/>
  <c r="R210" i="4" s="1"/>
  <c r="Q274" i="4"/>
  <c r="R274" i="4" s="1"/>
  <c r="Q176" i="5"/>
  <c r="R176" i="5" s="1"/>
  <c r="Q352" i="5"/>
  <c r="R352" i="5" s="1"/>
  <c r="Q25" i="5"/>
  <c r="R25" i="5" s="1"/>
  <c r="Q265" i="5"/>
  <c r="R265" i="5" s="1"/>
  <c r="Q347" i="4"/>
  <c r="R347" i="4" s="1"/>
  <c r="Q411" i="4"/>
  <c r="R411" i="4" s="1"/>
  <c r="Q405" i="4"/>
  <c r="R405" i="4" s="1"/>
  <c r="Q416" i="5"/>
  <c r="R416" i="5" s="1"/>
  <c r="Q129" i="5"/>
  <c r="R129" i="5" s="1"/>
  <c r="Q76" i="5"/>
  <c r="R76" i="5" s="1"/>
  <c r="Q220" i="5"/>
  <c r="R220" i="5" s="1"/>
  <c r="Q404" i="5"/>
  <c r="R404" i="5" s="1"/>
  <c r="Q124" i="5"/>
  <c r="R124" i="5" s="1"/>
  <c r="Q305" i="5"/>
  <c r="R305" i="5" s="1"/>
  <c r="Q225" i="5"/>
  <c r="R225" i="5" s="1"/>
  <c r="Q99" i="4"/>
  <c r="R99" i="4" s="1"/>
  <c r="Q33" i="5"/>
  <c r="R33" i="5" s="1"/>
  <c r="Q421" i="4"/>
  <c r="R421" i="4" s="1"/>
  <c r="Q24" i="5"/>
  <c r="R24" i="5" s="1"/>
  <c r="Q181" i="4"/>
  <c r="R181" i="4" s="1"/>
  <c r="Q373" i="4"/>
  <c r="R373" i="4" s="1"/>
  <c r="Q140" i="5"/>
  <c r="R140" i="5" s="1"/>
  <c r="Q193" i="5"/>
  <c r="R193" i="5" s="1"/>
  <c r="Q10" i="4"/>
  <c r="R10" i="4" s="1"/>
  <c r="Q330" i="4"/>
  <c r="R330" i="4" s="1"/>
  <c r="Q28" i="5"/>
  <c r="R28" i="5" s="1"/>
  <c r="Q360" i="5"/>
  <c r="R360" i="5" s="1"/>
  <c r="Q372" i="5"/>
  <c r="R372" i="5" s="1"/>
  <c r="Q269" i="4"/>
  <c r="R269" i="4" s="1"/>
  <c r="Q397" i="4"/>
  <c r="R397" i="4" s="1"/>
  <c r="Q402" i="4"/>
  <c r="R402" i="4" s="1"/>
  <c r="Q273" i="5"/>
  <c r="R273" i="5" s="1"/>
  <c r="Q136" i="5"/>
  <c r="R136" i="5" s="1"/>
  <c r="Q8" i="5"/>
  <c r="R8" i="5" s="1"/>
  <c r="Q113" i="5"/>
  <c r="R113" i="5" s="1"/>
  <c r="Q272" i="5"/>
  <c r="R272" i="5" s="1"/>
  <c r="G447" i="5"/>
  <c r="Q17" i="5"/>
  <c r="R17" i="5" s="1"/>
  <c r="Q116" i="5"/>
  <c r="R116" i="5" s="1"/>
  <c r="Q400" i="5"/>
  <c r="R400" i="5" s="1"/>
  <c r="Q424" i="5"/>
  <c r="R424" i="5" s="1"/>
  <c r="Q336" i="5"/>
  <c r="R336" i="5" s="1"/>
  <c r="Q425" i="5"/>
  <c r="R425" i="5" s="1"/>
  <c r="Q185" i="5"/>
  <c r="R185" i="5" s="1"/>
  <c r="Q208" i="5"/>
  <c r="R208" i="5" s="1"/>
  <c r="Q393" i="5"/>
  <c r="R393" i="5" s="1"/>
  <c r="Q332" i="4"/>
  <c r="R332" i="4" s="1"/>
  <c r="Q296" i="5"/>
  <c r="R296" i="5" s="1"/>
  <c r="Q297" i="5"/>
  <c r="R297" i="5" s="1"/>
  <c r="Q96" i="5"/>
  <c r="R96" i="5" s="1"/>
  <c r="Q196" i="5"/>
  <c r="R196" i="5" s="1"/>
  <c r="Q379" i="4"/>
  <c r="R379" i="4" s="1"/>
  <c r="Q212" i="5"/>
  <c r="R212" i="5" s="1"/>
  <c r="Q169" i="5"/>
  <c r="R169" i="5" s="1"/>
  <c r="Q209" i="5"/>
  <c r="R209" i="5" s="1"/>
  <c r="Q97" i="5"/>
  <c r="R97" i="5" s="1"/>
  <c r="Q56" i="4"/>
  <c r="R56" i="4" s="1"/>
  <c r="Q120" i="4"/>
  <c r="R120" i="4" s="1"/>
  <c r="Q32" i="5"/>
  <c r="R32" i="5" s="1"/>
  <c r="Q328" i="5"/>
  <c r="R328" i="5" s="1"/>
  <c r="Q64" i="5"/>
  <c r="R64" i="5" s="1"/>
  <c r="Q44" i="5"/>
  <c r="R44" i="5" s="1"/>
  <c r="Q192" i="5"/>
  <c r="R192" i="5" s="1"/>
  <c r="Q148" i="5"/>
  <c r="R148" i="5" s="1"/>
  <c r="Q244" i="5"/>
  <c r="R244" i="5" s="1"/>
  <c r="Q248" i="4"/>
  <c r="R248" i="4" s="1"/>
  <c r="Q312" i="5"/>
  <c r="R312" i="5" s="1"/>
  <c r="Q256" i="5"/>
  <c r="R256" i="5" s="1"/>
  <c r="Q256" i="4"/>
  <c r="R256" i="4" s="1"/>
  <c r="Q92" i="5"/>
  <c r="R92" i="5" s="1"/>
  <c r="Q48" i="5"/>
  <c r="R48" i="5" s="1"/>
  <c r="Q200" i="5"/>
  <c r="R200" i="5" s="1"/>
  <c r="Q188" i="5"/>
  <c r="R188" i="5" s="1"/>
  <c r="Q376" i="5"/>
  <c r="R376" i="5" s="1"/>
  <c r="Q308" i="5"/>
  <c r="R308" i="5" s="1"/>
  <c r="Q320" i="5"/>
  <c r="R320" i="5" s="1"/>
  <c r="Q120" i="5"/>
  <c r="R120" i="5" s="1"/>
  <c r="Q27" i="4"/>
  <c r="R27" i="4" s="1"/>
  <c r="Q384" i="5"/>
  <c r="R384" i="5" s="1"/>
  <c r="Q12" i="5"/>
  <c r="R12" i="5" s="1"/>
  <c r="Q60" i="5"/>
  <c r="R60" i="5" s="1"/>
  <c r="Q264" i="5"/>
  <c r="R264" i="5" s="1"/>
  <c r="Q392" i="5"/>
  <c r="R392" i="5" s="1"/>
  <c r="Q184" i="5"/>
  <c r="R184" i="5" s="1"/>
  <c r="Q248" i="5"/>
  <c r="R248" i="5" s="1"/>
  <c r="Q292" i="4"/>
  <c r="R292" i="4" s="1"/>
  <c r="Q420" i="4"/>
  <c r="R420" i="4" s="1"/>
  <c r="Q77" i="4"/>
  <c r="R77" i="4" s="1"/>
  <c r="L206" i="1"/>
  <c r="F3" i="1"/>
  <c r="O147" i="1"/>
  <c r="F51" i="1"/>
  <c r="F6" i="1"/>
  <c r="V9" i="1"/>
  <c r="K13" i="1"/>
  <c r="E17" i="1"/>
  <c r="X25" i="1"/>
  <c r="U81" i="1"/>
  <c r="X3" i="1"/>
  <c r="K6" i="1"/>
  <c r="V8" i="1"/>
  <c r="V14" i="1"/>
  <c r="E3" i="1"/>
  <c r="I3" i="1" s="1"/>
  <c r="Z3" i="1" s="1"/>
  <c r="Q3" i="1"/>
  <c r="J4" i="1"/>
  <c r="V4" i="1"/>
  <c r="L5" i="1"/>
  <c r="E6" i="1"/>
  <c r="Q6" i="1"/>
  <c r="J7" i="1"/>
  <c r="W7" i="1"/>
  <c r="M7" i="1" s="1"/>
  <c r="AC7" i="1" s="1"/>
  <c r="O8" i="1"/>
  <c r="F9" i="1"/>
  <c r="U9" i="1"/>
  <c r="K10" i="1"/>
  <c r="X10" i="1"/>
  <c r="O11" i="1"/>
  <c r="F12" i="1"/>
  <c r="Q12" i="1"/>
  <c r="J13" i="1"/>
  <c r="W13" i="1"/>
  <c r="O14" i="1"/>
  <c r="F15" i="1"/>
  <c r="U15" i="1"/>
  <c r="K16" i="1"/>
  <c r="X16" i="1"/>
  <c r="P17" i="1"/>
  <c r="G18" i="1"/>
  <c r="U18" i="1"/>
  <c r="J19" i="1"/>
  <c r="V19" i="1"/>
  <c r="L20" i="1"/>
  <c r="X20" i="1"/>
  <c r="P21" i="1"/>
  <c r="G22" i="1"/>
  <c r="V22" i="1"/>
  <c r="L23" i="1"/>
  <c r="E24" i="1"/>
  <c r="Q24" i="1"/>
  <c r="J25" i="1"/>
  <c r="W25" i="1"/>
  <c r="O26" i="1"/>
  <c r="F27" i="1"/>
  <c r="Q27" i="1"/>
  <c r="J28" i="1"/>
  <c r="X28" i="1"/>
  <c r="Q29" i="1"/>
  <c r="K30" i="1"/>
  <c r="J31" i="1"/>
  <c r="X31" i="1"/>
  <c r="U32" i="1"/>
  <c r="Q33" i="1"/>
  <c r="K34" i="1"/>
  <c r="E35" i="1"/>
  <c r="X35" i="1"/>
  <c r="U36" i="1"/>
  <c r="L37" i="1"/>
  <c r="J38" i="1"/>
  <c r="E39" i="1"/>
  <c r="U39" i="1"/>
  <c r="Q40" i="1"/>
  <c r="L41" i="1"/>
  <c r="G42" i="1"/>
  <c r="F43" i="1"/>
  <c r="V43" i="1"/>
  <c r="P44" i="1"/>
  <c r="O45" i="1"/>
  <c r="J46" i="1"/>
  <c r="E47" i="1"/>
  <c r="X47" i="1"/>
  <c r="U48" i="1"/>
  <c r="O49" i="1"/>
  <c r="E51" i="1"/>
  <c r="V52" i="1"/>
  <c r="G55" i="1"/>
  <c r="P57" i="1"/>
  <c r="E60" i="1"/>
  <c r="K62" i="1"/>
  <c r="U64" i="1"/>
  <c r="F67" i="1"/>
  <c r="O69" i="1"/>
  <c r="W71" i="1"/>
  <c r="J74" i="1"/>
  <c r="U76" i="1"/>
  <c r="G79" i="1"/>
  <c r="Q81" i="1"/>
  <c r="F84" i="1"/>
  <c r="E87" i="1"/>
  <c r="J93" i="1"/>
  <c r="Q96" i="1"/>
  <c r="Q100" i="1"/>
  <c r="P104" i="1"/>
  <c r="L109" i="1"/>
  <c r="J121" i="1"/>
  <c r="J133" i="1"/>
  <c r="V145" i="1"/>
  <c r="P158" i="1"/>
  <c r="K178" i="1"/>
  <c r="U3" i="1"/>
  <c r="K7" i="1"/>
  <c r="E11" i="1"/>
  <c r="P14" i="1"/>
  <c r="J18" i="1"/>
  <c r="Q21" i="1"/>
  <c r="U24" i="1"/>
  <c r="U27" i="1"/>
  <c r="K31" i="1"/>
  <c r="L34" i="1"/>
  <c r="P37" i="1"/>
  <c r="U40" i="1"/>
  <c r="L42" i="1"/>
  <c r="G43" i="1"/>
  <c r="K46" i="1"/>
  <c r="J47" i="1"/>
  <c r="E48" i="1"/>
  <c r="V48" i="1"/>
  <c r="U49" i="1"/>
  <c r="W52" i="1"/>
  <c r="Q57" i="1"/>
  <c r="L62" i="1"/>
  <c r="G67" i="1"/>
  <c r="X71" i="1"/>
  <c r="V76" i="1"/>
  <c r="G84" i="1"/>
  <c r="U96" i="1"/>
  <c r="O109" i="1"/>
  <c r="L122" i="1"/>
  <c r="F160" i="1"/>
  <c r="G3" i="1"/>
  <c r="V3" i="1"/>
  <c r="L4" i="1"/>
  <c r="X4" i="1"/>
  <c r="P5" i="1"/>
  <c r="G6" i="1"/>
  <c r="V6" i="1"/>
  <c r="L7" i="1"/>
  <c r="E8" i="1"/>
  <c r="Q8" i="1"/>
  <c r="J9" i="1"/>
  <c r="W9" i="1"/>
  <c r="O10" i="1"/>
  <c r="F11" i="1"/>
  <c r="Q11" i="1"/>
  <c r="J12" i="1"/>
  <c r="V12" i="1"/>
  <c r="L13" i="1"/>
  <c r="E14" i="1"/>
  <c r="Q14" i="1"/>
  <c r="J15" i="1"/>
  <c r="W15" i="1"/>
  <c r="O16" i="1"/>
  <c r="F17" i="1"/>
  <c r="U17" i="1"/>
  <c r="K18" i="1"/>
  <c r="W18" i="1"/>
  <c r="L19" i="1"/>
  <c r="X19" i="1"/>
  <c r="O20" i="1"/>
  <c r="F21" i="1"/>
  <c r="U21" i="1"/>
  <c r="K22" i="1"/>
  <c r="X22" i="1"/>
  <c r="P23" i="1"/>
  <c r="G24" i="1"/>
  <c r="V24" i="1"/>
  <c r="L25" i="1"/>
  <c r="E26" i="1"/>
  <c r="Q26" i="1"/>
  <c r="J27" i="1"/>
  <c r="V27" i="1"/>
  <c r="L28" i="1"/>
  <c r="F29" i="1"/>
  <c r="U29" i="1"/>
  <c r="Q30" i="1"/>
  <c r="L31" i="1"/>
  <c r="F32" i="1"/>
  <c r="E33" i="1"/>
  <c r="V33" i="1"/>
  <c r="K35" i="1"/>
  <c r="F36" i="1"/>
  <c r="W36" i="1"/>
  <c r="Q37" i="1"/>
  <c r="L38" i="1"/>
  <c r="G39" i="1"/>
  <c r="E40" i="1"/>
  <c r="V40" i="1"/>
  <c r="P41" i="1"/>
  <c r="O42" i="1"/>
  <c r="X43" i="1"/>
  <c r="W44" i="1"/>
  <c r="Q45" i="1"/>
  <c r="L46" i="1"/>
  <c r="K47" i="1"/>
  <c r="F48" i="1"/>
  <c r="W48" i="1"/>
  <c r="V49" i="1"/>
  <c r="P51" i="1"/>
  <c r="L53" i="1"/>
  <c r="U55" i="1"/>
  <c r="G58" i="1"/>
  <c r="Q60" i="1"/>
  <c r="X62" i="1"/>
  <c r="K65" i="1"/>
  <c r="U67" i="1"/>
  <c r="F70" i="1"/>
  <c r="L72" i="1"/>
  <c r="W74" i="1"/>
  <c r="K77" i="1"/>
  <c r="V79" i="1"/>
  <c r="J82" i="1"/>
  <c r="V84" i="1"/>
  <c r="V87" i="1"/>
  <c r="E91" i="1"/>
  <c r="F94" i="1"/>
  <c r="Q97" i="1"/>
  <c r="P101" i="1"/>
  <c r="V105" i="1"/>
  <c r="P110" i="1"/>
  <c r="J115" i="1"/>
  <c r="Q123" i="1"/>
  <c r="K136" i="1"/>
  <c r="E149" i="1"/>
  <c r="Q161" i="1"/>
  <c r="X188" i="1"/>
  <c r="W4" i="1"/>
  <c r="X7" i="1"/>
  <c r="P11" i="1"/>
  <c r="G15" i="1"/>
  <c r="K19" i="1"/>
  <c r="W22" i="1"/>
  <c r="K25" i="1"/>
  <c r="K28" i="1"/>
  <c r="E32" i="1"/>
  <c r="J35" i="1"/>
  <c r="K38" i="1"/>
  <c r="O41" i="1"/>
  <c r="W43" i="1"/>
  <c r="J55" i="1"/>
  <c r="F60" i="1"/>
  <c r="V64" i="1"/>
  <c r="P69" i="1"/>
  <c r="K74" i="1"/>
  <c r="J79" i="1"/>
  <c r="F87" i="1"/>
  <c r="U100" i="1"/>
  <c r="Q104" i="1"/>
  <c r="J114" i="1"/>
  <c r="V183" i="1"/>
  <c r="J3" i="1"/>
  <c r="W3" i="1"/>
  <c r="E5" i="1"/>
  <c r="Q5" i="1"/>
  <c r="J6" i="1"/>
  <c r="W6" i="1"/>
  <c r="O7" i="1"/>
  <c r="F8" i="1"/>
  <c r="U8" i="1"/>
  <c r="K9" i="1"/>
  <c r="X9" i="1"/>
  <c r="P10" i="1"/>
  <c r="G11" i="1"/>
  <c r="U11" i="1"/>
  <c r="K12" i="1"/>
  <c r="W12" i="1"/>
  <c r="O13" i="1"/>
  <c r="F14" i="1"/>
  <c r="U14" i="1"/>
  <c r="H14" i="1" s="1"/>
  <c r="Y14" i="1" s="1"/>
  <c r="K15" i="1"/>
  <c r="X15" i="1"/>
  <c r="P16" i="1"/>
  <c r="G17" i="1"/>
  <c r="V17" i="1"/>
  <c r="L18" i="1"/>
  <c r="X18" i="1"/>
  <c r="O19" i="1"/>
  <c r="E20" i="1"/>
  <c r="P20" i="1"/>
  <c r="G21" i="1"/>
  <c r="V21" i="1"/>
  <c r="L22" i="1"/>
  <c r="E23" i="1"/>
  <c r="Q23" i="1"/>
  <c r="J24" i="1"/>
  <c r="W24" i="1"/>
  <c r="O25" i="1"/>
  <c r="F26" i="1"/>
  <c r="U26" i="1"/>
  <c r="K27" i="1"/>
  <c r="W27" i="1"/>
  <c r="O28" i="1"/>
  <c r="G29" i="1"/>
  <c r="X29" i="1"/>
  <c r="U30" i="1"/>
  <c r="K32" i="1"/>
  <c r="F33" i="1"/>
  <c r="W33" i="1"/>
  <c r="Q34" i="1"/>
  <c r="L35" i="1"/>
  <c r="G36" i="1"/>
  <c r="F37" i="1"/>
  <c r="U37" i="1"/>
  <c r="O38" i="1"/>
  <c r="K39" i="1"/>
  <c r="F40" i="1"/>
  <c r="W40" i="1"/>
  <c r="V41" i="1"/>
  <c r="P42" i="1"/>
  <c r="J43" i="1"/>
  <c r="G44" i="1"/>
  <c r="X44" i="1"/>
  <c r="U45" i="1"/>
  <c r="Q46" i="1"/>
  <c r="L47" i="1"/>
  <c r="G48" i="1"/>
  <c r="F49" i="1"/>
  <c r="W49" i="1"/>
  <c r="Q51" i="1"/>
  <c r="O53" i="1"/>
  <c r="V55" i="1"/>
  <c r="J58" i="1"/>
  <c r="U60" i="1"/>
  <c r="E63" i="1"/>
  <c r="L65" i="1"/>
  <c r="V67" i="1"/>
  <c r="G70" i="1"/>
  <c r="O72" i="1"/>
  <c r="X74" i="1"/>
  <c r="L77" i="1"/>
  <c r="W79" i="1"/>
  <c r="K82" i="1"/>
  <c r="W84" i="1"/>
  <c r="W87" i="1"/>
  <c r="F91" i="1"/>
  <c r="G94" i="1"/>
  <c r="V97" i="1"/>
  <c r="Q101" i="1"/>
  <c r="W105" i="1"/>
  <c r="Q110" i="1"/>
  <c r="K115" i="1"/>
  <c r="J125" i="1"/>
  <c r="E138" i="1"/>
  <c r="O150" i="1"/>
  <c r="J163" i="1"/>
  <c r="U196" i="1"/>
  <c r="J90" i="1"/>
  <c r="E10" i="1"/>
  <c r="X12" i="1"/>
  <c r="P13" i="1"/>
  <c r="G14" i="1"/>
  <c r="J17" i="1"/>
  <c r="W17" i="1"/>
  <c r="O18" i="1"/>
  <c r="E19" i="1"/>
  <c r="P19" i="1"/>
  <c r="F20" i="1"/>
  <c r="Q20" i="1"/>
  <c r="J21" i="1"/>
  <c r="W21" i="1"/>
  <c r="O22" i="1"/>
  <c r="F23" i="1"/>
  <c r="U23" i="1"/>
  <c r="K24" i="1"/>
  <c r="X24" i="1"/>
  <c r="P25" i="1"/>
  <c r="G26" i="1"/>
  <c r="V26" i="1"/>
  <c r="L27" i="1"/>
  <c r="X27" i="1"/>
  <c r="P28" i="1"/>
  <c r="E30" i="1"/>
  <c r="V30" i="1"/>
  <c r="O31" i="1"/>
  <c r="L32" i="1"/>
  <c r="G33" i="1"/>
  <c r="X33" i="1"/>
  <c r="U34" i="1"/>
  <c r="O35" i="1"/>
  <c r="J36" i="1"/>
  <c r="G37" i="1"/>
  <c r="V37" i="1"/>
  <c r="P38" i="1"/>
  <c r="L39" i="1"/>
  <c r="G40" i="1"/>
  <c r="X40" i="1"/>
  <c r="W41" i="1"/>
  <c r="Q42" i="1"/>
  <c r="K43" i="1"/>
  <c r="J44" i="1"/>
  <c r="E45" i="1"/>
  <c r="V45" i="1"/>
  <c r="U46" i="1"/>
  <c r="O47" i="1"/>
  <c r="J48" i="1"/>
  <c r="G49" i="1"/>
  <c r="K50" i="1"/>
  <c r="U51" i="1"/>
  <c r="E54" i="1"/>
  <c r="K56" i="1"/>
  <c r="V58" i="1"/>
  <c r="P63" i="1"/>
  <c r="W65" i="1"/>
  <c r="K68" i="1"/>
  <c r="Q70" i="1"/>
  <c r="E73" i="1"/>
  <c r="O75" i="1"/>
  <c r="X77" i="1"/>
  <c r="L80" i="1"/>
  <c r="W82" i="1"/>
  <c r="L85" i="1"/>
  <c r="Q88" i="1"/>
  <c r="W91" i="1"/>
  <c r="W94" i="1"/>
  <c r="P98" i="1"/>
  <c r="O102" i="1"/>
  <c r="E107" i="1"/>
  <c r="V111" i="1"/>
  <c r="L116" i="1"/>
  <c r="U126" i="1"/>
  <c r="O139" i="1"/>
  <c r="G152" i="1"/>
  <c r="Q164" i="1"/>
  <c r="K4" i="1"/>
  <c r="P8" i="1"/>
  <c r="G12" i="1"/>
  <c r="L16" i="1"/>
  <c r="W19" i="1"/>
  <c r="J22" i="1"/>
  <c r="F24" i="1"/>
  <c r="G27" i="1"/>
  <c r="U33" i="1"/>
  <c r="H33" i="1" s="1"/>
  <c r="E36" i="1"/>
  <c r="F39" i="1"/>
  <c r="P45" i="1"/>
  <c r="V134" i="1"/>
  <c r="X464" i="1"/>
  <c r="K464" i="1"/>
  <c r="U463" i="1"/>
  <c r="G463" i="1"/>
  <c r="P462" i="1"/>
  <c r="X461" i="1"/>
  <c r="K461" i="1"/>
  <c r="V460" i="1"/>
  <c r="G460" i="1"/>
  <c r="P459" i="1"/>
  <c r="X458" i="1"/>
  <c r="L458" i="1"/>
  <c r="V457" i="1"/>
  <c r="G457" i="1"/>
  <c r="P456" i="1"/>
  <c r="X455" i="1"/>
  <c r="K455" i="1"/>
  <c r="U454" i="1"/>
  <c r="F454" i="1"/>
  <c r="O453" i="1"/>
  <c r="W452" i="1"/>
  <c r="J452" i="1"/>
  <c r="Q451" i="1"/>
  <c r="E451" i="1"/>
  <c r="L450" i="1"/>
  <c r="V449" i="1"/>
  <c r="J449" i="1"/>
  <c r="Q448" i="1"/>
  <c r="E448" i="1"/>
  <c r="W446" i="1"/>
  <c r="K446" i="1"/>
  <c r="V445" i="1"/>
  <c r="Q444" i="1"/>
  <c r="E444" i="1"/>
  <c r="L443" i="1"/>
  <c r="V442" i="1"/>
  <c r="G442" i="1"/>
  <c r="P441" i="1"/>
  <c r="X440" i="1"/>
  <c r="K440" i="1"/>
  <c r="U439" i="1"/>
  <c r="J439" i="1"/>
  <c r="Q438" i="1"/>
  <c r="F438" i="1"/>
  <c r="O437" i="1"/>
  <c r="X436" i="1"/>
  <c r="K436" i="1"/>
  <c r="U435" i="1"/>
  <c r="F435" i="1"/>
  <c r="O434" i="1"/>
  <c r="W433" i="1"/>
  <c r="J433" i="1"/>
  <c r="Q432" i="1"/>
  <c r="F432" i="1"/>
  <c r="O431" i="1"/>
  <c r="W430" i="1"/>
  <c r="K430" i="1"/>
  <c r="W464" i="1"/>
  <c r="J464" i="1"/>
  <c r="Q463" i="1"/>
  <c r="F463" i="1"/>
  <c r="O462" i="1"/>
  <c r="W461" i="1"/>
  <c r="J461" i="1"/>
  <c r="U460" i="1"/>
  <c r="H460" i="1" s="1"/>
  <c r="Y460" i="1" s="1"/>
  <c r="F460" i="1"/>
  <c r="O459" i="1"/>
  <c r="W458" i="1"/>
  <c r="K458" i="1"/>
  <c r="U457" i="1"/>
  <c r="V464" i="1"/>
  <c r="G464" i="1"/>
  <c r="P463" i="1"/>
  <c r="E463" i="1"/>
  <c r="L462" i="1"/>
  <c r="V461" i="1"/>
  <c r="Q460" i="1"/>
  <c r="E460" i="1"/>
  <c r="L459" i="1"/>
  <c r="V458" i="1"/>
  <c r="J458" i="1"/>
  <c r="N458" i="1" s="1"/>
  <c r="AD458" i="1" s="1"/>
  <c r="Q457" i="1"/>
  <c r="E457" i="1"/>
  <c r="L456" i="1"/>
  <c r="V455" i="1"/>
  <c r="G455" i="1"/>
  <c r="P454" i="1"/>
  <c r="X453" i="1"/>
  <c r="K453" i="1"/>
  <c r="U452" i="1"/>
  <c r="F452" i="1"/>
  <c r="O451" i="1"/>
  <c r="W450" i="1"/>
  <c r="J450" i="1"/>
  <c r="Q449" i="1"/>
  <c r="F449" i="1"/>
  <c r="O448" i="1"/>
  <c r="W447" i="1"/>
  <c r="K447" i="1"/>
  <c r="U446" i="1"/>
  <c r="Q445" i="1"/>
  <c r="F445" i="1"/>
  <c r="O444" i="1"/>
  <c r="W443" i="1"/>
  <c r="J443" i="1"/>
  <c r="Q442" i="1"/>
  <c r="E442" i="1"/>
  <c r="L441" i="1"/>
  <c r="V440" i="1"/>
  <c r="G440" i="1"/>
  <c r="Q439" i="1"/>
  <c r="F439" i="1"/>
  <c r="O438" i="1"/>
  <c r="X437" i="1"/>
  <c r="K437" i="1"/>
  <c r="V436" i="1"/>
  <c r="G436" i="1"/>
  <c r="P435" i="1"/>
  <c r="X434" i="1"/>
  <c r="K434" i="1"/>
  <c r="U433" i="1"/>
  <c r="F433" i="1"/>
  <c r="O432" i="1"/>
  <c r="X431" i="1"/>
  <c r="K431" i="1"/>
  <c r="U430" i="1"/>
  <c r="Q429" i="1"/>
  <c r="E429" i="1"/>
  <c r="L428" i="1"/>
  <c r="V427" i="1"/>
  <c r="G427" i="1"/>
  <c r="P426" i="1"/>
  <c r="X425" i="1"/>
  <c r="L425" i="1"/>
  <c r="V424" i="1"/>
  <c r="Q423" i="1"/>
  <c r="E423" i="1"/>
  <c r="L422" i="1"/>
  <c r="W421" i="1"/>
  <c r="J421" i="1"/>
  <c r="U420" i="1"/>
  <c r="F420" i="1"/>
  <c r="O419" i="1"/>
  <c r="W418" i="1"/>
  <c r="K418" i="1"/>
  <c r="U417" i="1"/>
  <c r="F417" i="1"/>
  <c r="O416" i="1"/>
  <c r="W415" i="1"/>
  <c r="K415" i="1"/>
  <c r="U414" i="1"/>
  <c r="U464" i="1"/>
  <c r="F464" i="1"/>
  <c r="O463" i="1"/>
  <c r="X462" i="1"/>
  <c r="K462" i="1"/>
  <c r="U461" i="1"/>
  <c r="G461" i="1"/>
  <c r="P460" i="1"/>
  <c r="X459" i="1"/>
  <c r="K459" i="1"/>
  <c r="U458" i="1"/>
  <c r="G458" i="1"/>
  <c r="P457" i="1"/>
  <c r="X456" i="1"/>
  <c r="K456" i="1"/>
  <c r="U455" i="1"/>
  <c r="F455" i="1"/>
  <c r="O454" i="1"/>
  <c r="W453" i="1"/>
  <c r="J453" i="1"/>
  <c r="Q452" i="1"/>
  <c r="E452" i="1"/>
  <c r="L451" i="1"/>
  <c r="V450" i="1"/>
  <c r="G450" i="1"/>
  <c r="P449" i="1"/>
  <c r="E449" i="1"/>
  <c r="L448" i="1"/>
  <c r="V447" i="1"/>
  <c r="J447" i="1"/>
  <c r="Q446" i="1"/>
  <c r="G446" i="1"/>
  <c r="P445" i="1"/>
  <c r="E445" i="1"/>
  <c r="L444" i="1"/>
  <c r="V443" i="1"/>
  <c r="G443" i="1"/>
  <c r="P442" i="1"/>
  <c r="X441" i="1"/>
  <c r="K441" i="1"/>
  <c r="U440" i="1"/>
  <c r="F440" i="1"/>
  <c r="P439" i="1"/>
  <c r="E439" i="1"/>
  <c r="W437" i="1"/>
  <c r="J437" i="1"/>
  <c r="U436" i="1"/>
  <c r="F436" i="1"/>
  <c r="O435" i="1"/>
  <c r="W434" i="1"/>
  <c r="J434" i="1"/>
  <c r="Q433" i="1"/>
  <c r="E433" i="1"/>
  <c r="L432" i="1"/>
  <c r="W431" i="1"/>
  <c r="J431" i="1"/>
  <c r="Q430" i="1"/>
  <c r="G430" i="1"/>
  <c r="P429" i="1"/>
  <c r="X428" i="1"/>
  <c r="K428" i="1"/>
  <c r="U427" i="1"/>
  <c r="F427" i="1"/>
  <c r="O426" i="1"/>
  <c r="W425" i="1"/>
  <c r="K425" i="1"/>
  <c r="U424" i="1"/>
  <c r="G424" i="1"/>
  <c r="Q464" i="1"/>
  <c r="E464" i="1"/>
  <c r="W462" i="1"/>
  <c r="J462" i="1"/>
  <c r="Q461" i="1"/>
  <c r="F461" i="1"/>
  <c r="O460" i="1"/>
  <c r="W459" i="1"/>
  <c r="J459" i="1"/>
  <c r="F458" i="1"/>
  <c r="O457" i="1"/>
  <c r="W456" i="1"/>
  <c r="J456" i="1"/>
  <c r="Q455" i="1"/>
  <c r="E455" i="1"/>
  <c r="I455" i="1" s="1"/>
  <c r="L454" i="1"/>
  <c r="V453" i="1"/>
  <c r="G453" i="1"/>
  <c r="P452" i="1"/>
  <c r="X451" i="1"/>
  <c r="K451" i="1"/>
  <c r="U450" i="1"/>
  <c r="F450" i="1"/>
  <c r="O449" i="1"/>
  <c r="X448" i="1"/>
  <c r="K448" i="1"/>
  <c r="U447" i="1"/>
  <c r="G447" i="1"/>
  <c r="P446" i="1"/>
  <c r="F446" i="1"/>
  <c r="O445" i="1"/>
  <c r="X444" i="1"/>
  <c r="K444" i="1"/>
  <c r="U443" i="1"/>
  <c r="F443" i="1"/>
  <c r="O442" i="1"/>
  <c r="W441" i="1"/>
  <c r="J441" i="1"/>
  <c r="Q440" i="1"/>
  <c r="E440" i="1"/>
  <c r="O439" i="1"/>
  <c r="X438" i="1"/>
  <c r="L438" i="1"/>
  <c r="V437" i="1"/>
  <c r="Q436" i="1"/>
  <c r="P464" i="1"/>
  <c r="X463" i="1"/>
  <c r="L463" i="1"/>
  <c r="V462" i="1"/>
  <c r="G462" i="1"/>
  <c r="P461" i="1"/>
  <c r="E461" i="1"/>
  <c r="L460" i="1"/>
  <c r="V459" i="1"/>
  <c r="G459" i="1"/>
  <c r="Q458" i="1"/>
  <c r="E458" i="1"/>
  <c r="L457" i="1"/>
  <c r="V456" i="1"/>
  <c r="G456" i="1"/>
  <c r="P455" i="1"/>
  <c r="X454" i="1"/>
  <c r="K454" i="1"/>
  <c r="U453" i="1"/>
  <c r="F453" i="1"/>
  <c r="O452" i="1"/>
  <c r="W451" i="1"/>
  <c r="J451" i="1"/>
  <c r="Q450" i="1"/>
  <c r="E450" i="1"/>
  <c r="I450" i="1" s="1"/>
  <c r="Z450" i="1" s="1"/>
  <c r="W448" i="1"/>
  <c r="J448" i="1"/>
  <c r="Q447" i="1"/>
  <c r="F447" i="1"/>
  <c r="O446" i="1"/>
  <c r="E446" i="1"/>
  <c r="L445" i="1"/>
  <c r="W444" i="1"/>
  <c r="J444" i="1"/>
  <c r="Q443" i="1"/>
  <c r="E443" i="1"/>
  <c r="L442" i="1"/>
  <c r="V441" i="1"/>
  <c r="G441" i="1"/>
  <c r="P440" i="1"/>
  <c r="X439" i="1"/>
  <c r="W438" i="1"/>
  <c r="K438" i="1"/>
  <c r="U437" i="1"/>
  <c r="G437" i="1"/>
  <c r="P436" i="1"/>
  <c r="X435" i="1"/>
  <c r="K435" i="1"/>
  <c r="U434" i="1"/>
  <c r="F434" i="1"/>
  <c r="O433" i="1"/>
  <c r="W432" i="1"/>
  <c r="J432" i="1"/>
  <c r="U431" i="1"/>
  <c r="F431" i="1"/>
  <c r="O430" i="1"/>
  <c r="E430" i="1"/>
  <c r="H430" i="1" s="1"/>
  <c r="L429" i="1"/>
  <c r="V428" i="1"/>
  <c r="G428" i="1"/>
  <c r="P427" i="1"/>
  <c r="O464" i="1"/>
  <c r="W463" i="1"/>
  <c r="K463" i="1"/>
  <c r="U462" i="1"/>
  <c r="F462" i="1"/>
  <c r="O461" i="1"/>
  <c r="X460" i="1"/>
  <c r="K460" i="1"/>
  <c r="U459" i="1"/>
  <c r="F459" i="1"/>
  <c r="P458" i="1"/>
  <c r="X457" i="1"/>
  <c r="S457" i="1" s="1"/>
  <c r="K457" i="1"/>
  <c r="U456" i="1"/>
  <c r="F456" i="1"/>
  <c r="O455" i="1"/>
  <c r="W454" i="1"/>
  <c r="J454" i="1"/>
  <c r="Q453" i="1"/>
  <c r="E453" i="1"/>
  <c r="H453" i="1" s="1"/>
  <c r="L452" i="1"/>
  <c r="V451" i="1"/>
  <c r="G451" i="1"/>
  <c r="P450" i="1"/>
  <c r="X449" i="1"/>
  <c r="L449" i="1"/>
  <c r="V448" i="1"/>
  <c r="G448" i="1"/>
  <c r="I448" i="1" s="1"/>
  <c r="P447" i="1"/>
  <c r="E447" i="1"/>
  <c r="X445" i="1"/>
  <c r="K445" i="1"/>
  <c r="V444" i="1"/>
  <c r="G444" i="1"/>
  <c r="P443" i="1"/>
  <c r="X442" i="1"/>
  <c r="K442" i="1"/>
  <c r="U441" i="1"/>
  <c r="F441" i="1"/>
  <c r="O440" i="1"/>
  <c r="W439" i="1"/>
  <c r="L439" i="1"/>
  <c r="V438" i="1"/>
  <c r="J438" i="1"/>
  <c r="N438" i="1" s="1"/>
  <c r="AD438" i="1" s="1"/>
  <c r="Q437" i="1"/>
  <c r="F437" i="1"/>
  <c r="O436" i="1"/>
  <c r="W435" i="1"/>
  <c r="J435" i="1"/>
  <c r="Q434" i="1"/>
  <c r="E434" i="1"/>
  <c r="L433" i="1"/>
  <c r="V432" i="1"/>
  <c r="Q431" i="1"/>
  <c r="E431" i="1"/>
  <c r="X429" i="1"/>
  <c r="K429" i="1"/>
  <c r="U428" i="1"/>
  <c r="F428" i="1"/>
  <c r="O427" i="1"/>
  <c r="W426" i="1"/>
  <c r="J426" i="1"/>
  <c r="Q425" i="1"/>
  <c r="F425" i="1"/>
  <c r="O424" i="1"/>
  <c r="X423" i="1"/>
  <c r="K423" i="1"/>
  <c r="U422" i="1"/>
  <c r="G422" i="1"/>
  <c r="P421" i="1"/>
  <c r="E421" i="1"/>
  <c r="L420" i="1"/>
  <c r="V419" i="1"/>
  <c r="G419" i="1"/>
  <c r="Q418" i="1"/>
  <c r="E418" i="1"/>
  <c r="L417" i="1"/>
  <c r="V416" i="1"/>
  <c r="G416" i="1"/>
  <c r="P415" i="1"/>
  <c r="E415" i="1"/>
  <c r="L464" i="1"/>
  <c r="Q459" i="1"/>
  <c r="E456" i="1"/>
  <c r="I456" i="1" s="1"/>
  <c r="P453" i="1"/>
  <c r="F451" i="1"/>
  <c r="U448" i="1"/>
  <c r="L446" i="1"/>
  <c r="F444" i="1"/>
  <c r="Q441" i="1"/>
  <c r="K439" i="1"/>
  <c r="E437" i="1"/>
  <c r="I437" i="1" s="1"/>
  <c r="Z437" i="1" s="1"/>
  <c r="G435" i="1"/>
  <c r="P433" i="1"/>
  <c r="E432" i="1"/>
  <c r="L430" i="1"/>
  <c r="G429" i="1"/>
  <c r="X427" i="1"/>
  <c r="V426" i="1"/>
  <c r="V425" i="1"/>
  <c r="X424" i="1"/>
  <c r="E424" i="1"/>
  <c r="G423" i="1"/>
  <c r="K422" i="1"/>
  <c r="Q421" i="1"/>
  <c r="W420" i="1"/>
  <c r="E420" i="1"/>
  <c r="J419" i="1"/>
  <c r="O418" i="1"/>
  <c r="Q417" i="1"/>
  <c r="W416" i="1"/>
  <c r="E416" i="1"/>
  <c r="J415" i="1"/>
  <c r="O414" i="1"/>
  <c r="X413" i="1"/>
  <c r="K413" i="1"/>
  <c r="V412" i="1"/>
  <c r="G412" i="1"/>
  <c r="P411" i="1"/>
  <c r="X410" i="1"/>
  <c r="K410" i="1"/>
  <c r="U409" i="1"/>
  <c r="F409" i="1"/>
  <c r="O408" i="1"/>
  <c r="W407" i="1"/>
  <c r="L407" i="1"/>
  <c r="V406" i="1"/>
  <c r="G406" i="1"/>
  <c r="P405" i="1"/>
  <c r="E405" i="1"/>
  <c r="L404" i="1"/>
  <c r="V403" i="1"/>
  <c r="G403" i="1"/>
  <c r="P402" i="1"/>
  <c r="X401" i="1"/>
  <c r="K401" i="1"/>
  <c r="U400" i="1"/>
  <c r="F400" i="1"/>
  <c r="O399" i="1"/>
  <c r="W398" i="1"/>
  <c r="K398" i="1"/>
  <c r="V397" i="1"/>
  <c r="G397" i="1"/>
  <c r="P396" i="1"/>
  <c r="X395" i="1"/>
  <c r="K395" i="1"/>
  <c r="U394" i="1"/>
  <c r="F394" i="1"/>
  <c r="O393" i="1"/>
  <c r="W392" i="1"/>
  <c r="J392" i="1"/>
  <c r="U391" i="1"/>
  <c r="G391" i="1"/>
  <c r="P390" i="1"/>
  <c r="E390" i="1"/>
  <c r="L389" i="1"/>
  <c r="W388" i="1"/>
  <c r="J388" i="1"/>
  <c r="Q387" i="1"/>
  <c r="E387" i="1"/>
  <c r="L386" i="1"/>
  <c r="V385" i="1"/>
  <c r="G385" i="1"/>
  <c r="P384" i="1"/>
  <c r="X383" i="1"/>
  <c r="K383" i="1"/>
  <c r="V463" i="1"/>
  <c r="I463" i="1" s="1"/>
  <c r="Z463" i="1" s="1"/>
  <c r="E459" i="1"/>
  <c r="W455" i="1"/>
  <c r="L453" i="1"/>
  <c r="X450" i="1"/>
  <c r="P448" i="1"/>
  <c r="J446" i="1"/>
  <c r="X443" i="1"/>
  <c r="O441" i="1"/>
  <c r="G439" i="1"/>
  <c r="W436" i="1"/>
  <c r="E435" i="1"/>
  <c r="K433" i="1"/>
  <c r="V431" i="1"/>
  <c r="J430" i="1"/>
  <c r="F429" i="1"/>
  <c r="W427" i="1"/>
  <c r="U426" i="1"/>
  <c r="U425" i="1"/>
  <c r="W424" i="1"/>
  <c r="W423" i="1"/>
  <c r="F423" i="1"/>
  <c r="J422" i="1"/>
  <c r="O421" i="1"/>
  <c r="V420" i="1"/>
  <c r="X419" i="1"/>
  <c r="F419" i="1"/>
  <c r="L418" i="1"/>
  <c r="P417" i="1"/>
  <c r="U416" i="1"/>
  <c r="X415" i="1"/>
  <c r="G415" i="1"/>
  <c r="L414" i="1"/>
  <c r="W413" i="1"/>
  <c r="J413" i="1"/>
  <c r="U412" i="1"/>
  <c r="F412" i="1"/>
  <c r="O411" i="1"/>
  <c r="J463" i="1"/>
  <c r="O458" i="1"/>
  <c r="L455" i="1"/>
  <c r="X452" i="1"/>
  <c r="O450" i="1"/>
  <c r="F448" i="1"/>
  <c r="W445" i="1"/>
  <c r="O443" i="1"/>
  <c r="S443" i="1" s="1"/>
  <c r="E441" i="1"/>
  <c r="U438" i="1"/>
  <c r="L436" i="1"/>
  <c r="V434" i="1"/>
  <c r="G433" i="1"/>
  <c r="P431" i="1"/>
  <c r="F430" i="1"/>
  <c r="W428" i="1"/>
  <c r="Q427" i="1"/>
  <c r="Q426" i="1"/>
  <c r="P425" i="1"/>
  <c r="Q424" i="1"/>
  <c r="V423" i="1"/>
  <c r="X422" i="1"/>
  <c r="L421" i="1"/>
  <c r="Q420" i="1"/>
  <c r="R420" i="1" s="1"/>
  <c r="AG420" i="1" s="1"/>
  <c r="W419" i="1"/>
  <c r="E419" i="1"/>
  <c r="J418" i="1"/>
  <c r="O417" i="1"/>
  <c r="Q416" i="1"/>
  <c r="V415" i="1"/>
  <c r="F415" i="1"/>
  <c r="K414" i="1"/>
  <c r="V413" i="1"/>
  <c r="Q412" i="1"/>
  <c r="E412" i="1"/>
  <c r="L411" i="1"/>
  <c r="V410" i="1"/>
  <c r="G410" i="1"/>
  <c r="P409" i="1"/>
  <c r="X408" i="1"/>
  <c r="K408" i="1"/>
  <c r="U407" i="1"/>
  <c r="J407" i="1"/>
  <c r="Q406" i="1"/>
  <c r="E406" i="1"/>
  <c r="L405" i="1"/>
  <c r="W404" i="1"/>
  <c r="J404" i="1"/>
  <c r="M404" i="1" s="1"/>
  <c r="Q403" i="1"/>
  <c r="E403" i="1"/>
  <c r="L402" i="1"/>
  <c r="V401" i="1"/>
  <c r="G401" i="1"/>
  <c r="P400" i="1"/>
  <c r="X399" i="1"/>
  <c r="K399" i="1"/>
  <c r="U398" i="1"/>
  <c r="Q397" i="1"/>
  <c r="E397" i="1"/>
  <c r="L396" i="1"/>
  <c r="V395" i="1"/>
  <c r="G395" i="1"/>
  <c r="Q462" i="1"/>
  <c r="W457" i="1"/>
  <c r="R457" i="1" s="1"/>
  <c r="J455" i="1"/>
  <c r="V452" i="1"/>
  <c r="K450" i="1"/>
  <c r="X447" i="1"/>
  <c r="U445" i="1"/>
  <c r="K443" i="1"/>
  <c r="W440" i="1"/>
  <c r="P438" i="1"/>
  <c r="J436" i="1"/>
  <c r="P434" i="1"/>
  <c r="X432" i="1"/>
  <c r="L431" i="1"/>
  <c r="W429" i="1"/>
  <c r="Q428" i="1"/>
  <c r="L427" i="1"/>
  <c r="L426" i="1"/>
  <c r="M426" i="1" s="1"/>
  <c r="AC426" i="1" s="1"/>
  <c r="O425" i="1"/>
  <c r="P424" i="1"/>
  <c r="U423" i="1"/>
  <c r="W422" i="1"/>
  <c r="M422" i="1" s="1"/>
  <c r="F422" i="1"/>
  <c r="K421" i="1"/>
  <c r="P420" i="1"/>
  <c r="U419" i="1"/>
  <c r="H419" i="1" s="1"/>
  <c r="Y419" i="1" s="1"/>
  <c r="X418" i="1"/>
  <c r="G418" i="1"/>
  <c r="K417" i="1"/>
  <c r="P416" i="1"/>
  <c r="U415" i="1"/>
  <c r="X414" i="1"/>
  <c r="J414" i="1"/>
  <c r="U413" i="1"/>
  <c r="G413" i="1"/>
  <c r="P412" i="1"/>
  <c r="X411" i="1"/>
  <c r="K411" i="1"/>
  <c r="U410" i="1"/>
  <c r="F410" i="1"/>
  <c r="O409" i="1"/>
  <c r="W408" i="1"/>
  <c r="J408" i="1"/>
  <c r="G407" i="1"/>
  <c r="P406" i="1"/>
  <c r="X405" i="1"/>
  <c r="K405" i="1"/>
  <c r="V404" i="1"/>
  <c r="G404" i="1"/>
  <c r="P403" i="1"/>
  <c r="X402" i="1"/>
  <c r="K402" i="1"/>
  <c r="U401" i="1"/>
  <c r="F401" i="1"/>
  <c r="O400" i="1"/>
  <c r="W399" i="1"/>
  <c r="J399" i="1"/>
  <c r="Q398" i="1"/>
  <c r="G398" i="1"/>
  <c r="P397" i="1"/>
  <c r="X396" i="1"/>
  <c r="K396" i="1"/>
  <c r="U395" i="1"/>
  <c r="F395" i="1"/>
  <c r="O394" i="1"/>
  <c r="E462" i="1"/>
  <c r="H462" i="1" s="1"/>
  <c r="Y462" i="1" s="1"/>
  <c r="J457" i="1"/>
  <c r="V454" i="1"/>
  <c r="K452" i="1"/>
  <c r="W449" i="1"/>
  <c r="O447" i="1"/>
  <c r="J445" i="1"/>
  <c r="W442" i="1"/>
  <c r="L440" i="1"/>
  <c r="M440" i="1" s="1"/>
  <c r="G438" i="1"/>
  <c r="E436" i="1"/>
  <c r="L434" i="1"/>
  <c r="N434" i="1" s="1"/>
  <c r="U432" i="1"/>
  <c r="G431" i="1"/>
  <c r="V429" i="1"/>
  <c r="P428" i="1"/>
  <c r="K427" i="1"/>
  <c r="K426" i="1"/>
  <c r="L424" i="1"/>
  <c r="P423" i="1"/>
  <c r="V422" i="1"/>
  <c r="E422" i="1"/>
  <c r="O420" i="1"/>
  <c r="Q419" i="1"/>
  <c r="V418" i="1"/>
  <c r="S418" i="1" s="1"/>
  <c r="F418" i="1"/>
  <c r="J417" i="1"/>
  <c r="L416" i="1"/>
  <c r="Q415" i="1"/>
  <c r="W414" i="1"/>
  <c r="Q413" i="1"/>
  <c r="F413" i="1"/>
  <c r="O412" i="1"/>
  <c r="W411" i="1"/>
  <c r="J411" i="1"/>
  <c r="Q410" i="1"/>
  <c r="E410" i="1"/>
  <c r="L409" i="1"/>
  <c r="V408" i="1"/>
  <c r="G408" i="1"/>
  <c r="Q407" i="1"/>
  <c r="F407" i="1"/>
  <c r="O406" i="1"/>
  <c r="W405" i="1"/>
  <c r="J405" i="1"/>
  <c r="U404" i="1"/>
  <c r="F404" i="1"/>
  <c r="O403" i="1"/>
  <c r="W402" i="1"/>
  <c r="J402" i="1"/>
  <c r="Q401" i="1"/>
  <c r="E401" i="1"/>
  <c r="L400" i="1"/>
  <c r="V399" i="1"/>
  <c r="G399" i="1"/>
  <c r="P398" i="1"/>
  <c r="F398" i="1"/>
  <c r="O397" i="1"/>
  <c r="W396" i="1"/>
  <c r="J396" i="1"/>
  <c r="Q395" i="1"/>
  <c r="E395" i="1"/>
  <c r="L394" i="1"/>
  <c r="V393" i="1"/>
  <c r="G393" i="1"/>
  <c r="P392" i="1"/>
  <c r="E392" i="1"/>
  <c r="W390" i="1"/>
  <c r="J390" i="1"/>
  <c r="U389" i="1"/>
  <c r="G389" i="1"/>
  <c r="P388" i="1"/>
  <c r="X387" i="1"/>
  <c r="K387" i="1"/>
  <c r="U386" i="1"/>
  <c r="F386" i="1"/>
  <c r="O385" i="1"/>
  <c r="W384" i="1"/>
  <c r="J384" i="1"/>
  <c r="Q383" i="1"/>
  <c r="E383" i="1"/>
  <c r="L461" i="1"/>
  <c r="F457" i="1"/>
  <c r="Q454" i="1"/>
  <c r="G452" i="1"/>
  <c r="U449" i="1"/>
  <c r="L447" i="1"/>
  <c r="G445" i="1"/>
  <c r="U442" i="1"/>
  <c r="J440" i="1"/>
  <c r="E438" i="1"/>
  <c r="V435" i="1"/>
  <c r="G434" i="1"/>
  <c r="P432" i="1"/>
  <c r="X430" i="1"/>
  <c r="U429" i="1"/>
  <c r="O428" i="1"/>
  <c r="S428" i="1" s="1"/>
  <c r="AH428" i="1" s="1"/>
  <c r="J427" i="1"/>
  <c r="G426" i="1"/>
  <c r="J425" i="1"/>
  <c r="K424" i="1"/>
  <c r="O423" i="1"/>
  <c r="Q422" i="1"/>
  <c r="X421" i="1"/>
  <c r="G421" i="1"/>
  <c r="K420" i="1"/>
  <c r="P419" i="1"/>
  <c r="U418" i="1"/>
  <c r="X417" i="1"/>
  <c r="G417" i="1"/>
  <c r="K416" i="1"/>
  <c r="O415" i="1"/>
  <c r="V414" i="1"/>
  <c r="G414" i="1"/>
  <c r="P413" i="1"/>
  <c r="E413" i="1"/>
  <c r="L412" i="1"/>
  <c r="V411" i="1"/>
  <c r="G411" i="1"/>
  <c r="P410" i="1"/>
  <c r="X409" i="1"/>
  <c r="S409" i="1" s="1"/>
  <c r="K409" i="1"/>
  <c r="U408" i="1"/>
  <c r="F408" i="1"/>
  <c r="P407" i="1"/>
  <c r="E407" i="1"/>
  <c r="L406" i="1"/>
  <c r="V405" i="1"/>
  <c r="Q404" i="1"/>
  <c r="E404" i="1"/>
  <c r="L403" i="1"/>
  <c r="V402" i="1"/>
  <c r="G402" i="1"/>
  <c r="P401" i="1"/>
  <c r="X400" i="1"/>
  <c r="K400" i="1"/>
  <c r="U399" i="1"/>
  <c r="F399" i="1"/>
  <c r="O398" i="1"/>
  <c r="E398" i="1"/>
  <c r="L397" i="1"/>
  <c r="V396" i="1"/>
  <c r="G396" i="1"/>
  <c r="P395" i="1"/>
  <c r="X394" i="1"/>
  <c r="W460" i="1"/>
  <c r="K449" i="1"/>
  <c r="V439" i="1"/>
  <c r="K432" i="1"/>
  <c r="E427" i="1"/>
  <c r="L423" i="1"/>
  <c r="J420" i="1"/>
  <c r="E417" i="1"/>
  <c r="H417" i="1" s="1"/>
  <c r="Y417" i="1" s="1"/>
  <c r="F414" i="1"/>
  <c r="U411" i="1"/>
  <c r="W409" i="1"/>
  <c r="L408" i="1"/>
  <c r="W406" i="1"/>
  <c r="G405" i="1"/>
  <c r="U403" i="1"/>
  <c r="E402" i="1"/>
  <c r="J400" i="1"/>
  <c r="V398" i="1"/>
  <c r="J397" i="1"/>
  <c r="O395" i="1"/>
  <c r="J394" i="1"/>
  <c r="L393" i="1"/>
  <c r="Q392" i="1"/>
  <c r="W391" i="1"/>
  <c r="F391" i="1"/>
  <c r="K390" i="1"/>
  <c r="P389" i="1"/>
  <c r="V388" i="1"/>
  <c r="E388" i="1"/>
  <c r="G387" i="1"/>
  <c r="K386" i="1"/>
  <c r="P385" i="1"/>
  <c r="U384" i="1"/>
  <c r="W383" i="1"/>
  <c r="F383" i="1"/>
  <c r="X381" i="1"/>
  <c r="K381" i="1"/>
  <c r="U380" i="1"/>
  <c r="F380" i="1"/>
  <c r="O379" i="1"/>
  <c r="W378" i="1"/>
  <c r="J378" i="1"/>
  <c r="Q377" i="1"/>
  <c r="E377" i="1"/>
  <c r="L376" i="1"/>
  <c r="V375" i="1"/>
  <c r="K375" i="1"/>
  <c r="U374" i="1"/>
  <c r="F374" i="1"/>
  <c r="O373" i="1"/>
  <c r="X372" i="1"/>
  <c r="K372" i="1"/>
  <c r="U371" i="1"/>
  <c r="F371" i="1"/>
  <c r="O370" i="1"/>
  <c r="W369" i="1"/>
  <c r="J369" i="1"/>
  <c r="Q368" i="1"/>
  <c r="E368" i="1"/>
  <c r="L367" i="1"/>
  <c r="V366" i="1"/>
  <c r="J366" i="1"/>
  <c r="U365" i="1"/>
  <c r="F365" i="1"/>
  <c r="O364" i="1"/>
  <c r="W363" i="1"/>
  <c r="J363" i="1"/>
  <c r="Q362" i="1"/>
  <c r="F362" i="1"/>
  <c r="J460" i="1"/>
  <c r="G449" i="1"/>
  <c r="G432" i="1"/>
  <c r="X426" i="1"/>
  <c r="J423" i="1"/>
  <c r="G420" i="1"/>
  <c r="X416" i="1"/>
  <c r="E414" i="1"/>
  <c r="Q411" i="1"/>
  <c r="V409" i="1"/>
  <c r="E408" i="1"/>
  <c r="U406" i="1"/>
  <c r="F405" i="1"/>
  <c r="K403" i="1"/>
  <c r="W401" i="1"/>
  <c r="G400" i="1"/>
  <c r="F397" i="1"/>
  <c r="L395" i="1"/>
  <c r="G394" i="1"/>
  <c r="K393" i="1"/>
  <c r="O392" i="1"/>
  <c r="V391" i="1"/>
  <c r="E391" i="1"/>
  <c r="O389" i="1"/>
  <c r="U388" i="1"/>
  <c r="W387" i="1"/>
  <c r="F387" i="1"/>
  <c r="J386" i="1"/>
  <c r="L385" i="1"/>
  <c r="Q384" i="1"/>
  <c r="V383" i="1"/>
  <c r="X382" i="1"/>
  <c r="L382" i="1"/>
  <c r="W381" i="1"/>
  <c r="J381" i="1"/>
  <c r="Q380" i="1"/>
  <c r="E380" i="1"/>
  <c r="L379" i="1"/>
  <c r="V378" i="1"/>
  <c r="G378" i="1"/>
  <c r="P377" i="1"/>
  <c r="X376" i="1"/>
  <c r="N376" i="1" s="1"/>
  <c r="K376" i="1"/>
  <c r="U375" i="1"/>
  <c r="J375" i="1"/>
  <c r="Q374" i="1"/>
  <c r="E374" i="1"/>
  <c r="L373" i="1"/>
  <c r="W372" i="1"/>
  <c r="J372" i="1"/>
  <c r="Q371" i="1"/>
  <c r="E371" i="1"/>
  <c r="L370" i="1"/>
  <c r="V369" i="1"/>
  <c r="G369" i="1"/>
  <c r="P368" i="1"/>
  <c r="X367" i="1"/>
  <c r="K367" i="1"/>
  <c r="U366" i="1"/>
  <c r="Q365" i="1"/>
  <c r="E365" i="1"/>
  <c r="L364" i="1"/>
  <c r="V363" i="1"/>
  <c r="G363" i="1"/>
  <c r="P362" i="1"/>
  <c r="Q456" i="1"/>
  <c r="X446" i="1"/>
  <c r="S446" i="1" s="1"/>
  <c r="AH446" i="1" s="1"/>
  <c r="P437" i="1"/>
  <c r="V430" i="1"/>
  <c r="F426" i="1"/>
  <c r="P422" i="1"/>
  <c r="L419" i="1"/>
  <c r="J416" i="1"/>
  <c r="O413" i="1"/>
  <c r="F411" i="1"/>
  <c r="Q409" i="1"/>
  <c r="X407" i="1"/>
  <c r="K406" i="1"/>
  <c r="X404" i="1"/>
  <c r="J403" i="1"/>
  <c r="O401" i="1"/>
  <c r="E400" i="1"/>
  <c r="L398" i="1"/>
  <c r="U396" i="1"/>
  <c r="J395" i="1"/>
  <c r="E394" i="1"/>
  <c r="J393" i="1"/>
  <c r="L392" i="1"/>
  <c r="Q391" i="1"/>
  <c r="X390" i="1"/>
  <c r="G390" i="1"/>
  <c r="H390" i="1" s="1"/>
  <c r="Y390" i="1" s="1"/>
  <c r="K389" i="1"/>
  <c r="Q388" i="1"/>
  <c r="O456" i="1"/>
  <c r="V446" i="1"/>
  <c r="L437" i="1"/>
  <c r="P430" i="1"/>
  <c r="E426" i="1"/>
  <c r="O422" i="1"/>
  <c r="R422" i="1" s="1"/>
  <c r="AG422" i="1" s="1"/>
  <c r="K419" i="1"/>
  <c r="F416" i="1"/>
  <c r="L413" i="1"/>
  <c r="E411" i="1"/>
  <c r="J409" i="1"/>
  <c r="V407" i="1"/>
  <c r="J406" i="1"/>
  <c r="P404" i="1"/>
  <c r="F403" i="1"/>
  <c r="L401" i="1"/>
  <c r="Q399" i="1"/>
  <c r="J398" i="1"/>
  <c r="Q396" i="1"/>
  <c r="W394" i="1"/>
  <c r="X393" i="1"/>
  <c r="F393" i="1"/>
  <c r="K392" i="1"/>
  <c r="P391" i="1"/>
  <c r="V390" i="1"/>
  <c r="F390" i="1"/>
  <c r="J389" i="1"/>
  <c r="O388" i="1"/>
  <c r="U387" i="1"/>
  <c r="H387" i="1" s="1"/>
  <c r="W386" i="1"/>
  <c r="M386" i="1" s="1"/>
  <c r="AC386" i="1" s="1"/>
  <c r="E386" i="1"/>
  <c r="J385" i="1"/>
  <c r="L384" i="1"/>
  <c r="P383" i="1"/>
  <c r="V382" i="1"/>
  <c r="J382" i="1"/>
  <c r="U381" i="1"/>
  <c r="R381" i="1" s="1"/>
  <c r="F381" i="1"/>
  <c r="O380" i="1"/>
  <c r="W379" i="1"/>
  <c r="J379" i="1"/>
  <c r="Q378" i="1"/>
  <c r="E378" i="1"/>
  <c r="L377" i="1"/>
  <c r="V376" i="1"/>
  <c r="G376" i="1"/>
  <c r="Q375" i="1"/>
  <c r="F375" i="1"/>
  <c r="O374" i="1"/>
  <c r="W373" i="1"/>
  <c r="J373" i="1"/>
  <c r="U372" i="1"/>
  <c r="F372" i="1"/>
  <c r="O371" i="1"/>
  <c r="W370" i="1"/>
  <c r="J370" i="1"/>
  <c r="Q369" i="1"/>
  <c r="E369" i="1"/>
  <c r="L368" i="1"/>
  <c r="V367" i="1"/>
  <c r="G367" i="1"/>
  <c r="P366" i="1"/>
  <c r="F366" i="1"/>
  <c r="O365" i="1"/>
  <c r="W364" i="1"/>
  <c r="J364" i="1"/>
  <c r="Q363" i="1"/>
  <c r="E363" i="1"/>
  <c r="L362" i="1"/>
  <c r="W361" i="1"/>
  <c r="M361" i="1" s="1"/>
  <c r="AC361" i="1" s="1"/>
  <c r="J361" i="1"/>
  <c r="Q360" i="1"/>
  <c r="E360" i="1"/>
  <c r="L359" i="1"/>
  <c r="V358" i="1"/>
  <c r="G358" i="1"/>
  <c r="P357" i="1"/>
  <c r="E357" i="1"/>
  <c r="L356" i="1"/>
  <c r="V355" i="1"/>
  <c r="G355" i="1"/>
  <c r="P354" i="1"/>
  <c r="X353" i="1"/>
  <c r="K353" i="1"/>
  <c r="U352" i="1"/>
  <c r="R352" i="1" s="1"/>
  <c r="G454" i="1"/>
  <c r="H454" i="1" s="1"/>
  <c r="Y454" i="1" s="1"/>
  <c r="U444" i="1"/>
  <c r="Q435" i="1"/>
  <c r="O429" i="1"/>
  <c r="G425" i="1"/>
  <c r="V421" i="1"/>
  <c r="X412" i="1"/>
  <c r="W410" i="1"/>
  <c r="G409" i="1"/>
  <c r="H409" i="1" s="1"/>
  <c r="Y409" i="1" s="1"/>
  <c r="O407" i="1"/>
  <c r="F406" i="1"/>
  <c r="O404" i="1"/>
  <c r="U402" i="1"/>
  <c r="J401" i="1"/>
  <c r="P399" i="1"/>
  <c r="X397" i="1"/>
  <c r="O396" i="1"/>
  <c r="V394" i="1"/>
  <c r="W393" i="1"/>
  <c r="E393" i="1"/>
  <c r="O391" i="1"/>
  <c r="U390" i="1"/>
  <c r="X389" i="1"/>
  <c r="L388" i="1"/>
  <c r="P387" i="1"/>
  <c r="V386" i="1"/>
  <c r="X385" i="1"/>
  <c r="F385" i="1"/>
  <c r="K384" i="1"/>
  <c r="O383" i="1"/>
  <c r="U382" i="1"/>
  <c r="Q381" i="1"/>
  <c r="E381" i="1"/>
  <c r="L380" i="1"/>
  <c r="V379" i="1"/>
  <c r="G379" i="1"/>
  <c r="P378" i="1"/>
  <c r="X377" i="1"/>
  <c r="K377" i="1"/>
  <c r="U376" i="1"/>
  <c r="F376" i="1"/>
  <c r="P375" i="1"/>
  <c r="E375" i="1"/>
  <c r="L374" i="1"/>
  <c r="V373" i="1"/>
  <c r="Q372" i="1"/>
  <c r="E372" i="1"/>
  <c r="L371" i="1"/>
  <c r="V370" i="1"/>
  <c r="G370" i="1"/>
  <c r="P369" i="1"/>
  <c r="X368" i="1"/>
  <c r="K368" i="1"/>
  <c r="U367" i="1"/>
  <c r="F367" i="1"/>
  <c r="O366" i="1"/>
  <c r="E366" i="1"/>
  <c r="L365" i="1"/>
  <c r="V364" i="1"/>
  <c r="G364" i="1"/>
  <c r="P363" i="1"/>
  <c r="X362" i="1"/>
  <c r="K362" i="1"/>
  <c r="V361" i="1"/>
  <c r="G361" i="1"/>
  <c r="P360" i="1"/>
  <c r="X359" i="1"/>
  <c r="K359" i="1"/>
  <c r="U358" i="1"/>
  <c r="F358" i="1"/>
  <c r="O357" i="1"/>
  <c r="X356" i="1"/>
  <c r="K356" i="1"/>
  <c r="U355" i="1"/>
  <c r="F355" i="1"/>
  <c r="O354" i="1"/>
  <c r="W353" i="1"/>
  <c r="J353" i="1"/>
  <c r="Q352" i="1"/>
  <c r="E454" i="1"/>
  <c r="P444" i="1"/>
  <c r="L435" i="1"/>
  <c r="J429" i="1"/>
  <c r="M429" i="1" s="1"/>
  <c r="AC429" i="1" s="1"/>
  <c r="E425" i="1"/>
  <c r="U421" i="1"/>
  <c r="P418" i="1"/>
  <c r="L415" i="1"/>
  <c r="W412" i="1"/>
  <c r="O410" i="1"/>
  <c r="E409" i="1"/>
  <c r="U405" i="1"/>
  <c r="K404" i="1"/>
  <c r="Q402" i="1"/>
  <c r="W400" i="1"/>
  <c r="L399" i="1"/>
  <c r="W397" i="1"/>
  <c r="F396" i="1"/>
  <c r="Q394" i="1"/>
  <c r="U393" i="1"/>
  <c r="X392" i="1"/>
  <c r="G392" i="1"/>
  <c r="L391" i="1"/>
  <c r="Q390" i="1"/>
  <c r="W389" i="1"/>
  <c r="F389" i="1"/>
  <c r="K388" i="1"/>
  <c r="O387" i="1"/>
  <c r="Q386" i="1"/>
  <c r="W385" i="1"/>
  <c r="E385" i="1"/>
  <c r="G384" i="1"/>
  <c r="L383" i="1"/>
  <c r="N383" i="1" s="1"/>
  <c r="AD383" i="1" s="1"/>
  <c r="Q382" i="1"/>
  <c r="G382" i="1"/>
  <c r="P381" i="1"/>
  <c r="X380" i="1"/>
  <c r="K380" i="1"/>
  <c r="U379" i="1"/>
  <c r="F379" i="1"/>
  <c r="O378" i="1"/>
  <c r="S378" i="1" s="1"/>
  <c r="W377" i="1"/>
  <c r="J377" i="1"/>
  <c r="Q376" i="1"/>
  <c r="E376" i="1"/>
  <c r="O375" i="1"/>
  <c r="X374" i="1"/>
  <c r="K374" i="1"/>
  <c r="U373" i="1"/>
  <c r="R373" i="1" s="1"/>
  <c r="G373" i="1"/>
  <c r="P372" i="1"/>
  <c r="X371" i="1"/>
  <c r="K371" i="1"/>
  <c r="U370" i="1"/>
  <c r="F370" i="1"/>
  <c r="O369" i="1"/>
  <c r="W368" i="1"/>
  <c r="R368" i="1" s="1"/>
  <c r="J368" i="1"/>
  <c r="M368" i="1" s="1"/>
  <c r="AC368" i="1" s="1"/>
  <c r="Q367" i="1"/>
  <c r="E367" i="1"/>
  <c r="X365" i="1"/>
  <c r="K365" i="1"/>
  <c r="U364" i="1"/>
  <c r="F364" i="1"/>
  <c r="O363" i="1"/>
  <c r="S363" i="1" s="1"/>
  <c r="W362" i="1"/>
  <c r="J362" i="1"/>
  <c r="U361" i="1"/>
  <c r="U451" i="1"/>
  <c r="H451" i="1" s="1"/>
  <c r="J424" i="1"/>
  <c r="K412" i="1"/>
  <c r="Q405" i="1"/>
  <c r="E399" i="1"/>
  <c r="Q393" i="1"/>
  <c r="R393" i="1" s="1"/>
  <c r="O390" i="1"/>
  <c r="V387" i="1"/>
  <c r="Q385" i="1"/>
  <c r="J383" i="1"/>
  <c r="V381" i="1"/>
  <c r="G380" i="1"/>
  <c r="L378" i="1"/>
  <c r="M378" i="1" s="1"/>
  <c r="W376" i="1"/>
  <c r="M376" i="1" s="1"/>
  <c r="AC376" i="1" s="1"/>
  <c r="L375" i="1"/>
  <c r="Q373" i="1"/>
  <c r="G372" i="1"/>
  <c r="P370" i="1"/>
  <c r="V368" i="1"/>
  <c r="J367" i="1"/>
  <c r="V365" i="1"/>
  <c r="E364" i="1"/>
  <c r="O362" i="1"/>
  <c r="L361" i="1"/>
  <c r="O360" i="1"/>
  <c r="U359" i="1"/>
  <c r="X358" i="1"/>
  <c r="E358" i="1"/>
  <c r="J357" i="1"/>
  <c r="M357" i="1" s="1"/>
  <c r="AC357" i="1" s="1"/>
  <c r="P356" i="1"/>
  <c r="Q355" i="1"/>
  <c r="W354" i="1"/>
  <c r="F354" i="1"/>
  <c r="G353" i="1"/>
  <c r="L352" i="1"/>
  <c r="V351" i="1"/>
  <c r="G351" i="1"/>
  <c r="P350" i="1"/>
  <c r="X349" i="1"/>
  <c r="L349" i="1"/>
  <c r="V348" i="1"/>
  <c r="Q347" i="1"/>
  <c r="E347" i="1"/>
  <c r="L346" i="1"/>
  <c r="V345" i="1"/>
  <c r="Q344" i="1"/>
  <c r="E344" i="1"/>
  <c r="L343" i="1"/>
  <c r="V342" i="1"/>
  <c r="G342" i="1"/>
  <c r="P341" i="1"/>
  <c r="E341" i="1"/>
  <c r="L340" i="1"/>
  <c r="V339" i="1"/>
  <c r="G339" i="1"/>
  <c r="P338" i="1"/>
  <c r="E338" i="1"/>
  <c r="L337" i="1"/>
  <c r="V336" i="1"/>
  <c r="G336" i="1"/>
  <c r="P335" i="1"/>
  <c r="X334" i="1"/>
  <c r="N334" i="1" s="1"/>
  <c r="L334" i="1"/>
  <c r="V333" i="1"/>
  <c r="J333" i="1"/>
  <c r="Q332" i="1"/>
  <c r="F332" i="1"/>
  <c r="O331" i="1"/>
  <c r="P451" i="1"/>
  <c r="AH451" i="1" s="1"/>
  <c r="F424" i="1"/>
  <c r="J412" i="1"/>
  <c r="O405" i="1"/>
  <c r="X398" i="1"/>
  <c r="P393" i="1"/>
  <c r="L390" i="1"/>
  <c r="L387" i="1"/>
  <c r="K385" i="1"/>
  <c r="G383" i="1"/>
  <c r="O381" i="1"/>
  <c r="X379" i="1"/>
  <c r="K378" i="1"/>
  <c r="P376" i="1"/>
  <c r="G375" i="1"/>
  <c r="P373" i="1"/>
  <c r="W371" i="1"/>
  <c r="M371" i="1" s="1"/>
  <c r="K370" i="1"/>
  <c r="U368" i="1"/>
  <c r="X366" i="1"/>
  <c r="P365" i="1"/>
  <c r="X363" i="1"/>
  <c r="K361" i="1"/>
  <c r="L360" i="1"/>
  <c r="Q359" i="1"/>
  <c r="W358" i="1"/>
  <c r="X357" i="1"/>
  <c r="O356" i="1"/>
  <c r="J442" i="1"/>
  <c r="F421" i="1"/>
  <c r="L410" i="1"/>
  <c r="X403" i="1"/>
  <c r="U397" i="1"/>
  <c r="R397" i="1" s="1"/>
  <c r="AG397" i="1" s="1"/>
  <c r="V392" i="1"/>
  <c r="V389" i="1"/>
  <c r="J387" i="1"/>
  <c r="X384" i="1"/>
  <c r="W382" i="1"/>
  <c r="L381" i="1"/>
  <c r="Q379" i="1"/>
  <c r="F378" i="1"/>
  <c r="O376" i="1"/>
  <c r="S376" i="1" s="1"/>
  <c r="W374" i="1"/>
  <c r="K373" i="1"/>
  <c r="V371" i="1"/>
  <c r="E370" i="1"/>
  <c r="O368" i="1"/>
  <c r="W366" i="1"/>
  <c r="J365" i="1"/>
  <c r="U363" i="1"/>
  <c r="R363" i="1" s="1"/>
  <c r="AG363" i="1" s="1"/>
  <c r="G362" i="1"/>
  <c r="F361" i="1"/>
  <c r="K360" i="1"/>
  <c r="P359" i="1"/>
  <c r="Q358" i="1"/>
  <c r="W357" i="1"/>
  <c r="G357" i="1"/>
  <c r="J356" i="1"/>
  <c r="M356" i="1" s="1"/>
  <c r="AC356" i="1" s="1"/>
  <c r="O355" i="1"/>
  <c r="U354" i="1"/>
  <c r="V353" i="1"/>
  <c r="E353" i="1"/>
  <c r="J352" i="1"/>
  <c r="Q351" i="1"/>
  <c r="E351" i="1"/>
  <c r="L350" i="1"/>
  <c r="V349" i="1"/>
  <c r="J349" i="1"/>
  <c r="Q348" i="1"/>
  <c r="F348" i="1"/>
  <c r="O347" i="1"/>
  <c r="W346" i="1"/>
  <c r="J346" i="1"/>
  <c r="Q345" i="1"/>
  <c r="F345" i="1"/>
  <c r="O344" i="1"/>
  <c r="W343" i="1"/>
  <c r="J343" i="1"/>
  <c r="Q342" i="1"/>
  <c r="E342" i="1"/>
  <c r="W340" i="1"/>
  <c r="J340" i="1"/>
  <c r="Q339" i="1"/>
  <c r="E339" i="1"/>
  <c r="W337" i="1"/>
  <c r="J337" i="1"/>
  <c r="Q336" i="1"/>
  <c r="E336" i="1"/>
  <c r="L335" i="1"/>
  <c r="V334" i="1"/>
  <c r="J334" i="1"/>
  <c r="Q333" i="1"/>
  <c r="F333" i="1"/>
  <c r="O332" i="1"/>
  <c r="X331" i="1"/>
  <c r="K331" i="1"/>
  <c r="U330" i="1"/>
  <c r="F442" i="1"/>
  <c r="X420" i="1"/>
  <c r="J410" i="1"/>
  <c r="W403" i="1"/>
  <c r="K397" i="1"/>
  <c r="U392" i="1"/>
  <c r="Q389" i="1"/>
  <c r="X386" i="1"/>
  <c r="N386" i="1" s="1"/>
  <c r="AD386" i="1" s="1"/>
  <c r="V384" i="1"/>
  <c r="I384" i="1" s="1"/>
  <c r="P382" i="1"/>
  <c r="G381" i="1"/>
  <c r="P379" i="1"/>
  <c r="V377" i="1"/>
  <c r="J376" i="1"/>
  <c r="V374" i="1"/>
  <c r="F373" i="1"/>
  <c r="P371" i="1"/>
  <c r="X369" i="1"/>
  <c r="G368" i="1"/>
  <c r="Q366" i="1"/>
  <c r="G365" i="1"/>
  <c r="L363" i="1"/>
  <c r="E362" i="1"/>
  <c r="E361" i="1"/>
  <c r="J360" i="1"/>
  <c r="M360" i="1" s="1"/>
  <c r="O359" i="1"/>
  <c r="P358" i="1"/>
  <c r="V357" i="1"/>
  <c r="F357" i="1"/>
  <c r="G356" i="1"/>
  <c r="L355" i="1"/>
  <c r="Q354" i="1"/>
  <c r="U353" i="1"/>
  <c r="X352" i="1"/>
  <c r="G352" i="1"/>
  <c r="P351" i="1"/>
  <c r="X350" i="1"/>
  <c r="K350" i="1"/>
  <c r="U349" i="1"/>
  <c r="G349" i="1"/>
  <c r="P348" i="1"/>
  <c r="E348" i="1"/>
  <c r="L347" i="1"/>
  <c r="V346" i="1"/>
  <c r="G346" i="1"/>
  <c r="P345" i="1"/>
  <c r="E345" i="1"/>
  <c r="L344" i="1"/>
  <c r="V343" i="1"/>
  <c r="G343" i="1"/>
  <c r="P342" i="1"/>
  <c r="X341" i="1"/>
  <c r="L341" i="1"/>
  <c r="V340" i="1"/>
  <c r="G340" i="1"/>
  <c r="P339" i="1"/>
  <c r="X338" i="1"/>
  <c r="L338" i="1"/>
  <c r="V337" i="1"/>
  <c r="G337" i="1"/>
  <c r="P336" i="1"/>
  <c r="X335" i="1"/>
  <c r="K335" i="1"/>
  <c r="U334" i="1"/>
  <c r="G334" i="1"/>
  <c r="P333" i="1"/>
  <c r="E333" i="1"/>
  <c r="L332" i="1"/>
  <c r="W331" i="1"/>
  <c r="J331" i="1"/>
  <c r="Q330" i="1"/>
  <c r="E330" i="1"/>
  <c r="H330" i="1" s="1"/>
  <c r="L329" i="1"/>
  <c r="V328" i="1"/>
  <c r="G328" i="1"/>
  <c r="P327" i="1"/>
  <c r="X326" i="1"/>
  <c r="L326" i="1"/>
  <c r="V325" i="1"/>
  <c r="G325" i="1"/>
  <c r="P324" i="1"/>
  <c r="X323" i="1"/>
  <c r="K323" i="1"/>
  <c r="U322" i="1"/>
  <c r="F322" i="1"/>
  <c r="X433" i="1"/>
  <c r="W417" i="1"/>
  <c r="R417" i="1" s="1"/>
  <c r="Q408" i="1"/>
  <c r="O402" i="1"/>
  <c r="R402" i="1" s="1"/>
  <c r="E396" i="1"/>
  <c r="F392" i="1"/>
  <c r="E389" i="1"/>
  <c r="P386" i="1"/>
  <c r="O384" i="1"/>
  <c r="O382" i="1"/>
  <c r="W380" i="1"/>
  <c r="M380" i="1" s="1"/>
  <c r="AC380" i="1" s="1"/>
  <c r="K379" i="1"/>
  <c r="U377" i="1"/>
  <c r="X375" i="1"/>
  <c r="P374" i="1"/>
  <c r="E373" i="1"/>
  <c r="J371" i="1"/>
  <c r="U369" i="1"/>
  <c r="F368" i="1"/>
  <c r="L366" i="1"/>
  <c r="X364" i="1"/>
  <c r="K363" i="1"/>
  <c r="X361" i="1"/>
  <c r="X360" i="1"/>
  <c r="G360" i="1"/>
  <c r="J359" i="1"/>
  <c r="O358" i="1"/>
  <c r="S358" i="1" s="1"/>
  <c r="AH358" i="1" s="1"/>
  <c r="U357" i="1"/>
  <c r="W356" i="1"/>
  <c r="F356" i="1"/>
  <c r="K355" i="1"/>
  <c r="L354" i="1"/>
  <c r="Q353" i="1"/>
  <c r="W352" i="1"/>
  <c r="M352" i="1" s="1"/>
  <c r="F352" i="1"/>
  <c r="O351" i="1"/>
  <c r="W350" i="1"/>
  <c r="J350" i="1"/>
  <c r="Q349" i="1"/>
  <c r="F349" i="1"/>
  <c r="O348" i="1"/>
  <c r="X347" i="1"/>
  <c r="K347" i="1"/>
  <c r="U346" i="1"/>
  <c r="H346" i="1" s="1"/>
  <c r="Y346" i="1" s="1"/>
  <c r="F346" i="1"/>
  <c r="O345" i="1"/>
  <c r="X344" i="1"/>
  <c r="K344" i="1"/>
  <c r="U343" i="1"/>
  <c r="F343" i="1"/>
  <c r="O342" i="1"/>
  <c r="W341" i="1"/>
  <c r="K341" i="1"/>
  <c r="U340" i="1"/>
  <c r="F340" i="1"/>
  <c r="O339" i="1"/>
  <c r="W338" i="1"/>
  <c r="K338" i="1"/>
  <c r="U337" i="1"/>
  <c r="F337" i="1"/>
  <c r="O336" i="1"/>
  <c r="W335" i="1"/>
  <c r="J335" i="1"/>
  <c r="F334" i="1"/>
  <c r="O333" i="1"/>
  <c r="X332" i="1"/>
  <c r="K332" i="1"/>
  <c r="V331" i="1"/>
  <c r="G331" i="1"/>
  <c r="P330" i="1"/>
  <c r="X329" i="1"/>
  <c r="K329" i="1"/>
  <c r="U328" i="1"/>
  <c r="F328" i="1"/>
  <c r="O327" i="1"/>
  <c r="W326" i="1"/>
  <c r="K326" i="1"/>
  <c r="U325" i="1"/>
  <c r="F325" i="1"/>
  <c r="O324" i="1"/>
  <c r="W323" i="1"/>
  <c r="J323" i="1"/>
  <c r="Q322" i="1"/>
  <c r="E322" i="1"/>
  <c r="L321" i="1"/>
  <c r="V433" i="1"/>
  <c r="V417" i="1"/>
  <c r="P408" i="1"/>
  <c r="F402" i="1"/>
  <c r="W395" i="1"/>
  <c r="X391" i="1"/>
  <c r="X388" i="1"/>
  <c r="N388" i="1" s="1"/>
  <c r="AD388" i="1" s="1"/>
  <c r="O386" i="1"/>
  <c r="F384" i="1"/>
  <c r="K382" i="1"/>
  <c r="V380" i="1"/>
  <c r="E379" i="1"/>
  <c r="O377" i="1"/>
  <c r="W375" i="1"/>
  <c r="J374" i="1"/>
  <c r="V372" i="1"/>
  <c r="G371" i="1"/>
  <c r="H371" i="1" s="1"/>
  <c r="L369" i="1"/>
  <c r="W367" i="1"/>
  <c r="K366" i="1"/>
  <c r="Q364" i="1"/>
  <c r="F363" i="1"/>
  <c r="Q361" i="1"/>
  <c r="W360" i="1"/>
  <c r="F360" i="1"/>
  <c r="J428" i="1"/>
  <c r="P394" i="1"/>
  <c r="E384" i="1"/>
  <c r="G377" i="1"/>
  <c r="X370" i="1"/>
  <c r="P364" i="1"/>
  <c r="W359" i="1"/>
  <c r="Q357" i="1"/>
  <c r="W355" i="1"/>
  <c r="G354" i="1"/>
  <c r="O352" i="1"/>
  <c r="J351" i="1"/>
  <c r="E350" i="1"/>
  <c r="W348" i="1"/>
  <c r="U347" i="1"/>
  <c r="O346" i="1"/>
  <c r="J345" i="1"/>
  <c r="F344" i="1"/>
  <c r="W342" i="1"/>
  <c r="Q341" i="1"/>
  <c r="O340" i="1"/>
  <c r="J339" i="1"/>
  <c r="F338" i="1"/>
  <c r="W336" i="1"/>
  <c r="Q335" i="1"/>
  <c r="O334" i="1"/>
  <c r="K333" i="1"/>
  <c r="G332" i="1"/>
  <c r="X330" i="1"/>
  <c r="F330" i="1"/>
  <c r="G329" i="1"/>
  <c r="L328" i="1"/>
  <c r="Q327" i="1"/>
  <c r="U326" i="1"/>
  <c r="E326" i="1"/>
  <c r="J325" i="1"/>
  <c r="K324" i="1"/>
  <c r="P323" i="1"/>
  <c r="V322" i="1"/>
  <c r="E428" i="1"/>
  <c r="K394" i="1"/>
  <c r="U383" i="1"/>
  <c r="F377" i="1"/>
  <c r="Q370" i="1"/>
  <c r="K364" i="1"/>
  <c r="V359" i="1"/>
  <c r="S359" i="1" s="1"/>
  <c r="L357" i="1"/>
  <c r="P355" i="1"/>
  <c r="E354" i="1"/>
  <c r="K352" i="1"/>
  <c r="F351" i="1"/>
  <c r="W349" i="1"/>
  <c r="U348" i="1"/>
  <c r="P347" i="1"/>
  <c r="K346" i="1"/>
  <c r="G345" i="1"/>
  <c r="X343" i="1"/>
  <c r="U342" i="1"/>
  <c r="O341" i="1"/>
  <c r="K340" i="1"/>
  <c r="F339" i="1"/>
  <c r="X337" i="1"/>
  <c r="U336" i="1"/>
  <c r="O335" i="1"/>
  <c r="K334" i="1"/>
  <c r="G333" i="1"/>
  <c r="E332" i="1"/>
  <c r="W330" i="1"/>
  <c r="W329" i="1"/>
  <c r="F329" i="1"/>
  <c r="K328" i="1"/>
  <c r="L327" i="1"/>
  <c r="X325" i="1"/>
  <c r="E325" i="1"/>
  <c r="J324" i="1"/>
  <c r="O323" i="1"/>
  <c r="P322" i="1"/>
  <c r="V321" i="1"/>
  <c r="F321" i="1"/>
  <c r="O320" i="1"/>
  <c r="W319" i="1"/>
  <c r="J319" i="1"/>
  <c r="Q318" i="1"/>
  <c r="F318" i="1"/>
  <c r="O317" i="1"/>
  <c r="W316" i="1"/>
  <c r="J316" i="1"/>
  <c r="Q315" i="1"/>
  <c r="E315" i="1"/>
  <c r="W313" i="1"/>
  <c r="J313" i="1"/>
  <c r="Q312" i="1"/>
  <c r="E312" i="1"/>
  <c r="L311" i="1"/>
  <c r="V310" i="1"/>
  <c r="Q309" i="1"/>
  <c r="E309" i="1"/>
  <c r="L308" i="1"/>
  <c r="W307" i="1"/>
  <c r="K307" i="1"/>
  <c r="U306" i="1"/>
  <c r="F306" i="1"/>
  <c r="O305" i="1"/>
  <c r="W304" i="1"/>
  <c r="J304" i="1"/>
  <c r="Q303" i="1"/>
  <c r="E303" i="1"/>
  <c r="O302" i="1"/>
  <c r="W301" i="1"/>
  <c r="K301" i="1"/>
  <c r="U300" i="1"/>
  <c r="F300" i="1"/>
  <c r="Q414" i="1"/>
  <c r="R414" i="1" s="1"/>
  <c r="K391" i="1"/>
  <c r="F382" i="1"/>
  <c r="K369" i="1"/>
  <c r="V362" i="1"/>
  <c r="G359" i="1"/>
  <c r="H359" i="1" s="1"/>
  <c r="Y359" i="1" s="1"/>
  <c r="K357" i="1"/>
  <c r="J355" i="1"/>
  <c r="P353" i="1"/>
  <c r="E352" i="1"/>
  <c r="V350" i="1"/>
  <c r="P349" i="1"/>
  <c r="L348" i="1"/>
  <c r="J347" i="1"/>
  <c r="E346" i="1"/>
  <c r="W344" i="1"/>
  <c r="Q343" i="1"/>
  <c r="L342" i="1"/>
  <c r="J341" i="1"/>
  <c r="E340" i="1"/>
  <c r="V338" i="1"/>
  <c r="Q337" i="1"/>
  <c r="L336" i="1"/>
  <c r="G335" i="1"/>
  <c r="E334" i="1"/>
  <c r="W332" i="1"/>
  <c r="U331" i="1"/>
  <c r="V330" i="1"/>
  <c r="V329" i="1"/>
  <c r="E329" i="1"/>
  <c r="I329" i="1" s="1"/>
  <c r="Z329" i="1" s="1"/>
  <c r="J328" i="1"/>
  <c r="K327" i="1"/>
  <c r="Q326" i="1"/>
  <c r="W325" i="1"/>
  <c r="X324" i="1"/>
  <c r="G324" i="1"/>
  <c r="L323" i="1"/>
  <c r="O322" i="1"/>
  <c r="U321" i="1"/>
  <c r="E321" i="1"/>
  <c r="L320" i="1"/>
  <c r="V319" i="1"/>
  <c r="G319" i="1"/>
  <c r="P318" i="1"/>
  <c r="E318" i="1"/>
  <c r="L317" i="1"/>
  <c r="N317" i="1" s="1"/>
  <c r="AD317" i="1" s="1"/>
  <c r="V316" i="1"/>
  <c r="G316" i="1"/>
  <c r="P315" i="1"/>
  <c r="X314" i="1"/>
  <c r="L314" i="1"/>
  <c r="V313" i="1"/>
  <c r="G313" i="1"/>
  <c r="P312" i="1"/>
  <c r="X311" i="1"/>
  <c r="K311" i="1"/>
  <c r="U310" i="1"/>
  <c r="G310" i="1"/>
  <c r="P309" i="1"/>
  <c r="X308" i="1"/>
  <c r="K308" i="1"/>
  <c r="V307" i="1"/>
  <c r="J307" i="1"/>
  <c r="Q306" i="1"/>
  <c r="E306" i="1"/>
  <c r="L305" i="1"/>
  <c r="V304" i="1"/>
  <c r="G304" i="1"/>
  <c r="P303" i="1"/>
  <c r="X302" i="1"/>
  <c r="N302" i="1" s="1"/>
  <c r="AD302" i="1" s="1"/>
  <c r="L302" i="1"/>
  <c r="V301" i="1"/>
  <c r="J301" i="1"/>
  <c r="Q300" i="1"/>
  <c r="P414" i="1"/>
  <c r="J391" i="1"/>
  <c r="E382" i="1"/>
  <c r="I382" i="1" s="1"/>
  <c r="F369" i="1"/>
  <c r="U362" i="1"/>
  <c r="F359" i="1"/>
  <c r="V356" i="1"/>
  <c r="E355" i="1"/>
  <c r="O353" i="1"/>
  <c r="X351" i="1"/>
  <c r="U350" i="1"/>
  <c r="O349" i="1"/>
  <c r="K348" i="1"/>
  <c r="G347" i="1"/>
  <c r="X345" i="1"/>
  <c r="V344" i="1"/>
  <c r="P343" i="1"/>
  <c r="K342" i="1"/>
  <c r="G341" i="1"/>
  <c r="X339" i="1"/>
  <c r="U338" i="1"/>
  <c r="P337" i="1"/>
  <c r="K336" i="1"/>
  <c r="F335" i="1"/>
  <c r="X333" i="1"/>
  <c r="V332" i="1"/>
  <c r="Q331" i="1"/>
  <c r="O330" i="1"/>
  <c r="U329" i="1"/>
  <c r="X328" i="1"/>
  <c r="E328" i="1"/>
  <c r="J327" i="1"/>
  <c r="P326" i="1"/>
  <c r="Q325" i="1"/>
  <c r="W324" i="1"/>
  <c r="F324" i="1"/>
  <c r="G323" i="1"/>
  <c r="L322" i="1"/>
  <c r="Q321" i="1"/>
  <c r="X320" i="1"/>
  <c r="K320" i="1"/>
  <c r="U319" i="1"/>
  <c r="F319" i="1"/>
  <c r="O318" i="1"/>
  <c r="X317" i="1"/>
  <c r="K317" i="1"/>
  <c r="U316" i="1"/>
  <c r="F316" i="1"/>
  <c r="O315" i="1"/>
  <c r="W314" i="1"/>
  <c r="K314" i="1"/>
  <c r="U313" i="1"/>
  <c r="H313" i="1" s="1"/>
  <c r="Y313" i="1" s="1"/>
  <c r="F313" i="1"/>
  <c r="O312" i="1"/>
  <c r="W311" i="1"/>
  <c r="J311" i="1"/>
  <c r="Q310" i="1"/>
  <c r="F310" i="1"/>
  <c r="O309" i="1"/>
  <c r="W308" i="1"/>
  <c r="M308" i="1" s="1"/>
  <c r="AC308" i="1" s="1"/>
  <c r="J308" i="1"/>
  <c r="U307" i="1"/>
  <c r="G307" i="1"/>
  <c r="P306" i="1"/>
  <c r="X305" i="1"/>
  <c r="K305" i="1"/>
  <c r="U304" i="1"/>
  <c r="K407" i="1"/>
  <c r="G388" i="1"/>
  <c r="P380" i="1"/>
  <c r="G374" i="1"/>
  <c r="P367" i="1"/>
  <c r="P361" i="1"/>
  <c r="E359" i="1"/>
  <c r="U356" i="1"/>
  <c r="X354" i="1"/>
  <c r="L353" i="1"/>
  <c r="N353" i="1" s="1"/>
  <c r="W351" i="1"/>
  <c r="Q350" i="1"/>
  <c r="J348" i="1"/>
  <c r="F347" i="1"/>
  <c r="W345" i="1"/>
  <c r="U344" i="1"/>
  <c r="H344" i="1" s="1"/>
  <c r="O343" i="1"/>
  <c r="J342" i="1"/>
  <c r="F341" i="1"/>
  <c r="W339" i="1"/>
  <c r="Q338" i="1"/>
  <c r="O337" i="1"/>
  <c r="J336" i="1"/>
  <c r="E335" i="1"/>
  <c r="W333" i="1"/>
  <c r="U332" i="1"/>
  <c r="P331" i="1"/>
  <c r="L330" i="1"/>
  <c r="Q329" i="1"/>
  <c r="W328" i="1"/>
  <c r="X327" i="1"/>
  <c r="G327" i="1"/>
  <c r="O326" i="1"/>
  <c r="P325" i="1"/>
  <c r="V324" i="1"/>
  <c r="E324" i="1"/>
  <c r="F323" i="1"/>
  <c r="K322" i="1"/>
  <c r="P321" i="1"/>
  <c r="W320" i="1"/>
  <c r="J320" i="1"/>
  <c r="Q319" i="1"/>
  <c r="E319" i="1"/>
  <c r="L318" i="1"/>
  <c r="W317" i="1"/>
  <c r="J317" i="1"/>
  <c r="Q316" i="1"/>
  <c r="E316" i="1"/>
  <c r="L315" i="1"/>
  <c r="V314" i="1"/>
  <c r="J314" i="1"/>
  <c r="Q313" i="1"/>
  <c r="E313" i="1"/>
  <c r="L312" i="1"/>
  <c r="V311" i="1"/>
  <c r="G311" i="1"/>
  <c r="P310" i="1"/>
  <c r="E310" i="1"/>
  <c r="L309" i="1"/>
  <c r="V308" i="1"/>
  <c r="F307" i="1"/>
  <c r="O306" i="1"/>
  <c r="W305" i="1"/>
  <c r="J305" i="1"/>
  <c r="Q304" i="1"/>
  <c r="E304" i="1"/>
  <c r="L303" i="1"/>
  <c r="V302" i="1"/>
  <c r="J302" i="1"/>
  <c r="Q301" i="1"/>
  <c r="F301" i="1"/>
  <c r="O300" i="1"/>
  <c r="W299" i="1"/>
  <c r="M299" i="1" s="1"/>
  <c r="AC299" i="1" s="1"/>
  <c r="K299" i="1"/>
  <c r="U298" i="1"/>
  <c r="F298" i="1"/>
  <c r="O297" i="1"/>
  <c r="W296" i="1"/>
  <c r="J296" i="1"/>
  <c r="Q295" i="1"/>
  <c r="E295" i="1"/>
  <c r="L294" i="1"/>
  <c r="Q400" i="1"/>
  <c r="R400" i="1" s="1"/>
  <c r="U385" i="1"/>
  <c r="U378" i="1"/>
  <c r="L372" i="1"/>
  <c r="W365" i="1"/>
  <c r="U360" i="1"/>
  <c r="J358" i="1"/>
  <c r="X355" i="1"/>
  <c r="J354" i="1"/>
  <c r="P352" i="1"/>
  <c r="K351" i="1"/>
  <c r="F350" i="1"/>
  <c r="X348" i="1"/>
  <c r="V347" i="1"/>
  <c r="P346" i="1"/>
  <c r="K345" i="1"/>
  <c r="G344" i="1"/>
  <c r="X342" i="1"/>
  <c r="U341" i="1"/>
  <c r="P340" i="1"/>
  <c r="K339" i="1"/>
  <c r="G338" i="1"/>
  <c r="X336" i="1"/>
  <c r="S336" i="1" s="1"/>
  <c r="AH336" i="1" s="1"/>
  <c r="U335" i="1"/>
  <c r="P334" i="1"/>
  <c r="L333" i="1"/>
  <c r="E331" i="1"/>
  <c r="H331" i="1" s="1"/>
  <c r="G330" i="1"/>
  <c r="J329" i="1"/>
  <c r="O328" i="1"/>
  <c r="U327" i="1"/>
  <c r="V326" i="1"/>
  <c r="F326" i="1"/>
  <c r="K325" i="1"/>
  <c r="L324" i="1"/>
  <c r="N324" i="1" s="1"/>
  <c r="Q323" i="1"/>
  <c r="W322" i="1"/>
  <c r="X321" i="1"/>
  <c r="J321" i="1"/>
  <c r="N321" i="1" s="1"/>
  <c r="AD321" i="1" s="1"/>
  <c r="Q320" i="1"/>
  <c r="E320" i="1"/>
  <c r="L319" i="1"/>
  <c r="V318" i="1"/>
  <c r="Q317" i="1"/>
  <c r="E317" i="1"/>
  <c r="L316" i="1"/>
  <c r="N316" i="1" s="1"/>
  <c r="AD316" i="1" s="1"/>
  <c r="V315" i="1"/>
  <c r="G315" i="1"/>
  <c r="P314" i="1"/>
  <c r="E314" i="1"/>
  <c r="L313" i="1"/>
  <c r="V312" i="1"/>
  <c r="G312" i="1"/>
  <c r="P311" i="1"/>
  <c r="X310" i="1"/>
  <c r="K310" i="1"/>
  <c r="V309" i="1"/>
  <c r="G309" i="1"/>
  <c r="P308" i="1"/>
  <c r="E308" i="1"/>
  <c r="O307" i="1"/>
  <c r="W306" i="1"/>
  <c r="J306" i="1"/>
  <c r="Q305" i="1"/>
  <c r="E305" i="1"/>
  <c r="L304" i="1"/>
  <c r="V303" i="1"/>
  <c r="G303" i="1"/>
  <c r="Q302" i="1"/>
  <c r="E302" i="1"/>
  <c r="W300" i="1"/>
  <c r="R300" i="1" s="1"/>
  <c r="J300" i="1"/>
  <c r="F299" i="1"/>
  <c r="O298" i="1"/>
  <c r="W297" i="1"/>
  <c r="J297" i="1"/>
  <c r="Q296" i="1"/>
  <c r="E296" i="1"/>
  <c r="L295" i="1"/>
  <c r="V294" i="1"/>
  <c r="X406" i="1"/>
  <c r="O367" i="1"/>
  <c r="V354" i="1"/>
  <c r="K349" i="1"/>
  <c r="P344" i="1"/>
  <c r="U339" i="1"/>
  <c r="W334" i="1"/>
  <c r="M334" i="1" s="1"/>
  <c r="K330" i="1"/>
  <c r="F327" i="1"/>
  <c r="V323" i="1"/>
  <c r="K321" i="1"/>
  <c r="P319" i="1"/>
  <c r="G318" i="1"/>
  <c r="O316" i="1"/>
  <c r="U314" i="1"/>
  <c r="K313" i="1"/>
  <c r="Q311" i="1"/>
  <c r="X309" i="1"/>
  <c r="O308" i="1"/>
  <c r="X306" i="1"/>
  <c r="G305" i="1"/>
  <c r="W303" i="1"/>
  <c r="O301" i="1"/>
  <c r="R301" i="1" s="1"/>
  <c r="K300" i="1"/>
  <c r="O299" i="1"/>
  <c r="Q298" i="1"/>
  <c r="V297" i="1"/>
  <c r="E297" i="1"/>
  <c r="G296" i="1"/>
  <c r="K295" i="1"/>
  <c r="P294" i="1"/>
  <c r="W293" i="1"/>
  <c r="J293" i="1"/>
  <c r="Q292" i="1"/>
  <c r="E292" i="1"/>
  <c r="L291" i="1"/>
  <c r="V290" i="1"/>
  <c r="J290" i="1"/>
  <c r="G289" i="1"/>
  <c r="P288" i="1"/>
  <c r="X287" i="1"/>
  <c r="K287" i="1"/>
  <c r="U286" i="1"/>
  <c r="G286" i="1"/>
  <c r="P285" i="1"/>
  <c r="X284" i="1"/>
  <c r="K284" i="1"/>
  <c r="U283" i="1"/>
  <c r="F283" i="1"/>
  <c r="O282" i="1"/>
  <c r="W281" i="1"/>
  <c r="J281" i="1"/>
  <c r="Q280" i="1"/>
  <c r="E280" i="1"/>
  <c r="H280" i="1" s="1"/>
  <c r="L279" i="1"/>
  <c r="W278" i="1"/>
  <c r="J278" i="1"/>
  <c r="Q277" i="1"/>
  <c r="E277" i="1"/>
  <c r="L276" i="1"/>
  <c r="W275" i="1"/>
  <c r="J275" i="1"/>
  <c r="Q274" i="1"/>
  <c r="F274" i="1"/>
  <c r="O273" i="1"/>
  <c r="W272" i="1"/>
  <c r="J272" i="1"/>
  <c r="Q271" i="1"/>
  <c r="F271" i="1"/>
  <c r="O270" i="1"/>
  <c r="W269" i="1"/>
  <c r="J269" i="1"/>
  <c r="Q268" i="1"/>
  <c r="E268" i="1"/>
  <c r="L267" i="1"/>
  <c r="V266" i="1"/>
  <c r="G266" i="1"/>
  <c r="P265" i="1"/>
  <c r="V400" i="1"/>
  <c r="I400" i="1" s="1"/>
  <c r="Z400" i="1" s="1"/>
  <c r="G366" i="1"/>
  <c r="K354" i="1"/>
  <c r="E349" i="1"/>
  <c r="J344" i="1"/>
  <c r="L339" i="1"/>
  <c r="Q334" i="1"/>
  <c r="J330" i="1"/>
  <c r="E327" i="1"/>
  <c r="U323" i="1"/>
  <c r="G321" i="1"/>
  <c r="O319" i="1"/>
  <c r="V317" i="1"/>
  <c r="K316" i="1"/>
  <c r="Q314" i="1"/>
  <c r="X312" i="1"/>
  <c r="N312" i="1" s="1"/>
  <c r="O311" i="1"/>
  <c r="W309" i="1"/>
  <c r="G308" i="1"/>
  <c r="V306" i="1"/>
  <c r="F305" i="1"/>
  <c r="U303" i="1"/>
  <c r="P302" i="1"/>
  <c r="L301" i="1"/>
  <c r="G300" i="1"/>
  <c r="L299" i="1"/>
  <c r="P298" i="1"/>
  <c r="F388" i="1"/>
  <c r="O361" i="1"/>
  <c r="F353" i="1"/>
  <c r="G348" i="1"/>
  <c r="K343" i="1"/>
  <c r="O338" i="1"/>
  <c r="U333" i="1"/>
  <c r="P329" i="1"/>
  <c r="J326" i="1"/>
  <c r="E323" i="1"/>
  <c r="V320" i="1"/>
  <c r="K319" i="1"/>
  <c r="U317" i="1"/>
  <c r="X315" i="1"/>
  <c r="O314" i="1"/>
  <c r="W312" i="1"/>
  <c r="F311" i="1"/>
  <c r="U309" i="1"/>
  <c r="F308" i="1"/>
  <c r="L306" i="1"/>
  <c r="X304" i="1"/>
  <c r="O303" i="1"/>
  <c r="K302" i="1"/>
  <c r="G301" i="1"/>
  <c r="E300" i="1"/>
  <c r="J299" i="1"/>
  <c r="L298" i="1"/>
  <c r="Q297" i="1"/>
  <c r="V296" i="1"/>
  <c r="X295" i="1"/>
  <c r="G295" i="1"/>
  <c r="K294" i="1"/>
  <c r="U293" i="1"/>
  <c r="F293" i="1"/>
  <c r="O292" i="1"/>
  <c r="W291" i="1"/>
  <c r="J291" i="1"/>
  <c r="Q290" i="1"/>
  <c r="F290" i="1"/>
  <c r="P289" i="1"/>
  <c r="E289" i="1"/>
  <c r="L288" i="1"/>
  <c r="V287" i="1"/>
  <c r="G287" i="1"/>
  <c r="P286" i="1"/>
  <c r="E286" i="1"/>
  <c r="H286" i="1" s="1"/>
  <c r="L285" i="1"/>
  <c r="V284" i="1"/>
  <c r="G284" i="1"/>
  <c r="P283" i="1"/>
  <c r="X282" i="1"/>
  <c r="K282" i="1"/>
  <c r="U281" i="1"/>
  <c r="F281" i="1"/>
  <c r="O280" i="1"/>
  <c r="W279" i="1"/>
  <c r="J279" i="1"/>
  <c r="U278" i="1"/>
  <c r="F278" i="1"/>
  <c r="O277" i="1"/>
  <c r="W276" i="1"/>
  <c r="J276" i="1"/>
  <c r="M276" i="1" s="1"/>
  <c r="U275" i="1"/>
  <c r="F275" i="1"/>
  <c r="O274" i="1"/>
  <c r="X273" i="1"/>
  <c r="K273" i="1"/>
  <c r="U272" i="1"/>
  <c r="F272" i="1"/>
  <c r="O271" i="1"/>
  <c r="G386" i="1"/>
  <c r="V360" i="1"/>
  <c r="V352" i="1"/>
  <c r="W347" i="1"/>
  <c r="E343" i="1"/>
  <c r="J338" i="1"/>
  <c r="O329" i="1"/>
  <c r="G326" i="1"/>
  <c r="I326" i="1" s="1"/>
  <c r="X322" i="1"/>
  <c r="U320" i="1"/>
  <c r="X318" i="1"/>
  <c r="P317" i="1"/>
  <c r="W315" i="1"/>
  <c r="G314" i="1"/>
  <c r="U312" i="1"/>
  <c r="E311" i="1"/>
  <c r="K309" i="1"/>
  <c r="X307" i="1"/>
  <c r="K306" i="1"/>
  <c r="P304" i="1"/>
  <c r="K303" i="1"/>
  <c r="G302" i="1"/>
  <c r="E301" i="1"/>
  <c r="X299" i="1"/>
  <c r="N299" i="1" s="1"/>
  <c r="AD299" i="1" s="1"/>
  <c r="G299" i="1"/>
  <c r="K298" i="1"/>
  <c r="P297" i="1"/>
  <c r="U296" i="1"/>
  <c r="W295" i="1"/>
  <c r="F295" i="1"/>
  <c r="J294" i="1"/>
  <c r="Q293" i="1"/>
  <c r="E293" i="1"/>
  <c r="L292" i="1"/>
  <c r="V291" i="1"/>
  <c r="G291" i="1"/>
  <c r="P290" i="1"/>
  <c r="E290" i="1"/>
  <c r="O289" i="1"/>
  <c r="X288" i="1"/>
  <c r="K288" i="1"/>
  <c r="U287" i="1"/>
  <c r="F287" i="1"/>
  <c r="O286" i="1"/>
  <c r="X285" i="1"/>
  <c r="K285" i="1"/>
  <c r="U284" i="1"/>
  <c r="F284" i="1"/>
  <c r="O283" i="1"/>
  <c r="W282" i="1"/>
  <c r="J282" i="1"/>
  <c r="Q281" i="1"/>
  <c r="E281" i="1"/>
  <c r="L280" i="1"/>
  <c r="V279" i="1"/>
  <c r="Q278" i="1"/>
  <c r="R278" i="1" s="1"/>
  <c r="E278" i="1"/>
  <c r="L277" i="1"/>
  <c r="V276" i="1"/>
  <c r="Q275" i="1"/>
  <c r="E275" i="1"/>
  <c r="W273" i="1"/>
  <c r="J273" i="1"/>
  <c r="Q272" i="1"/>
  <c r="E272" i="1"/>
  <c r="L271" i="1"/>
  <c r="W270" i="1"/>
  <c r="J270" i="1"/>
  <c r="Q269" i="1"/>
  <c r="E269" i="1"/>
  <c r="L268" i="1"/>
  <c r="V267" i="1"/>
  <c r="G267" i="1"/>
  <c r="P266" i="1"/>
  <c r="X265" i="1"/>
  <c r="K265" i="1"/>
  <c r="X378" i="1"/>
  <c r="K358" i="1"/>
  <c r="L351" i="1"/>
  <c r="Q346" i="1"/>
  <c r="V341" i="1"/>
  <c r="E337" i="1"/>
  <c r="J332" i="1"/>
  <c r="P328" i="1"/>
  <c r="L325" i="1"/>
  <c r="G322" i="1"/>
  <c r="G320" i="1"/>
  <c r="H320" i="1" s="1"/>
  <c r="U318" i="1"/>
  <c r="F317" i="1"/>
  <c r="K315" i="1"/>
  <c r="X313" i="1"/>
  <c r="J312" i="1"/>
  <c r="O310" i="1"/>
  <c r="F309" i="1"/>
  <c r="P307" i="1"/>
  <c r="V305" i="1"/>
  <c r="K304" i="1"/>
  <c r="F303" i="1"/>
  <c r="X301" i="1"/>
  <c r="V300" i="1"/>
  <c r="U299" i="1"/>
  <c r="X298" i="1"/>
  <c r="G298" i="1"/>
  <c r="K297" i="1"/>
  <c r="O296" i="1"/>
  <c r="U295" i="1"/>
  <c r="W294" i="1"/>
  <c r="F294" i="1"/>
  <c r="O293" i="1"/>
  <c r="W292" i="1"/>
  <c r="J292" i="1"/>
  <c r="Q291" i="1"/>
  <c r="E291" i="1"/>
  <c r="W289" i="1"/>
  <c r="K289" i="1"/>
  <c r="V288" i="1"/>
  <c r="G288" i="1"/>
  <c r="P287" i="1"/>
  <c r="X286" i="1"/>
  <c r="N286" i="1" s="1"/>
  <c r="K286" i="1"/>
  <c r="V285" i="1"/>
  <c r="G285" i="1"/>
  <c r="P284" i="1"/>
  <c r="X283" i="1"/>
  <c r="K283" i="1"/>
  <c r="U282" i="1"/>
  <c r="F282" i="1"/>
  <c r="O281" i="1"/>
  <c r="R281" i="1" s="1"/>
  <c r="W280" i="1"/>
  <c r="J280" i="1"/>
  <c r="Q279" i="1"/>
  <c r="F279" i="1"/>
  <c r="O278" i="1"/>
  <c r="W277" i="1"/>
  <c r="J277" i="1"/>
  <c r="Q276" i="1"/>
  <c r="F276" i="1"/>
  <c r="O275" i="1"/>
  <c r="W274" i="1"/>
  <c r="K274" i="1"/>
  <c r="U273" i="1"/>
  <c r="F273" i="1"/>
  <c r="O272" i="1"/>
  <c r="W271" i="1"/>
  <c r="J271" i="1"/>
  <c r="U270" i="1"/>
  <c r="F270" i="1"/>
  <c r="O269" i="1"/>
  <c r="W268" i="1"/>
  <c r="J268" i="1"/>
  <c r="Q267" i="1"/>
  <c r="E267" i="1"/>
  <c r="I267" i="1" s="1"/>
  <c r="Z267" i="1" s="1"/>
  <c r="L266" i="1"/>
  <c r="V265" i="1"/>
  <c r="G265" i="1"/>
  <c r="P264" i="1"/>
  <c r="E264" i="1"/>
  <c r="L263" i="1"/>
  <c r="V262" i="1"/>
  <c r="G262" i="1"/>
  <c r="X373" i="1"/>
  <c r="Q356" i="1"/>
  <c r="O350" i="1"/>
  <c r="U345" i="1"/>
  <c r="X340" i="1"/>
  <c r="F336" i="1"/>
  <c r="L331" i="1"/>
  <c r="N331" i="1" s="1"/>
  <c r="W327" i="1"/>
  <c r="U324" i="1"/>
  <c r="W321" i="1"/>
  <c r="F320" i="1"/>
  <c r="K318" i="1"/>
  <c r="X316" i="1"/>
  <c r="J315" i="1"/>
  <c r="P313" i="1"/>
  <c r="F312" i="1"/>
  <c r="L310" i="1"/>
  <c r="U308" i="1"/>
  <c r="L307" i="1"/>
  <c r="M307" i="1" s="1"/>
  <c r="U305" i="1"/>
  <c r="F304" i="1"/>
  <c r="W302" i="1"/>
  <c r="U301" i="1"/>
  <c r="P300" i="1"/>
  <c r="Q299" i="1"/>
  <c r="W298" i="1"/>
  <c r="E298" i="1"/>
  <c r="G297" i="1"/>
  <c r="I297" i="1" s="1"/>
  <c r="L296" i="1"/>
  <c r="P295" i="1"/>
  <c r="U294" i="1"/>
  <c r="E294" i="1"/>
  <c r="L293" i="1"/>
  <c r="V292" i="1"/>
  <c r="G292" i="1"/>
  <c r="P291" i="1"/>
  <c r="X290" i="1"/>
  <c r="L290" i="1"/>
  <c r="V289" i="1"/>
  <c r="J289" i="1"/>
  <c r="U288" i="1"/>
  <c r="F288" i="1"/>
  <c r="O287" i="1"/>
  <c r="W286" i="1"/>
  <c r="J286" i="1"/>
  <c r="U285" i="1"/>
  <c r="F285" i="1"/>
  <c r="O284" i="1"/>
  <c r="W283" i="1"/>
  <c r="J283" i="1"/>
  <c r="Q282" i="1"/>
  <c r="E282" i="1"/>
  <c r="L281" i="1"/>
  <c r="V280" i="1"/>
  <c r="G280" i="1"/>
  <c r="P279" i="1"/>
  <c r="E279" i="1"/>
  <c r="L278" i="1"/>
  <c r="V277" i="1"/>
  <c r="G277" i="1"/>
  <c r="P276" i="1"/>
  <c r="E276" i="1"/>
  <c r="L275" i="1"/>
  <c r="V274" i="1"/>
  <c r="J274" i="1"/>
  <c r="Q273" i="1"/>
  <c r="E273" i="1"/>
  <c r="L272" i="1"/>
  <c r="V271" i="1"/>
  <c r="Q270" i="1"/>
  <c r="E270" i="1"/>
  <c r="L269" i="1"/>
  <c r="V268" i="1"/>
  <c r="G268" i="1"/>
  <c r="P267" i="1"/>
  <c r="X266" i="1"/>
  <c r="K266" i="1"/>
  <c r="U265" i="1"/>
  <c r="F265" i="1"/>
  <c r="O264" i="1"/>
  <c r="X263" i="1"/>
  <c r="K263" i="1"/>
  <c r="U262" i="1"/>
  <c r="F262" i="1"/>
  <c r="J380" i="1"/>
  <c r="F342" i="1"/>
  <c r="O325" i="1"/>
  <c r="G317" i="1"/>
  <c r="W310" i="1"/>
  <c r="O304" i="1"/>
  <c r="V299" i="1"/>
  <c r="F297" i="1"/>
  <c r="X294" i="1"/>
  <c r="G293" i="1"/>
  <c r="O291" i="1"/>
  <c r="X289" i="1"/>
  <c r="O288" i="1"/>
  <c r="V286" i="1"/>
  <c r="J285" i="1"/>
  <c r="Q283" i="1"/>
  <c r="X281" i="1"/>
  <c r="K280" i="1"/>
  <c r="V278" i="1"/>
  <c r="I278" i="1" s="1"/>
  <c r="Z278" i="1" s="1"/>
  <c r="F277" i="1"/>
  <c r="P275" i="1"/>
  <c r="E274" i="1"/>
  <c r="K272" i="1"/>
  <c r="X270" i="1"/>
  <c r="U269" i="1"/>
  <c r="O268" i="1"/>
  <c r="J267" i="1"/>
  <c r="E266" i="1"/>
  <c r="W264" i="1"/>
  <c r="G264" i="1"/>
  <c r="J263" i="1"/>
  <c r="O262" i="1"/>
  <c r="U261" i="1"/>
  <c r="F261" i="1"/>
  <c r="O260" i="1"/>
  <c r="W259" i="1"/>
  <c r="K259" i="1"/>
  <c r="U258" i="1"/>
  <c r="F258" i="1"/>
  <c r="O257" i="1"/>
  <c r="W256" i="1"/>
  <c r="J256" i="1"/>
  <c r="Q255" i="1"/>
  <c r="F255" i="1"/>
  <c r="O254" i="1"/>
  <c r="X253" i="1"/>
  <c r="K253" i="1"/>
  <c r="U252" i="1"/>
  <c r="G252" i="1"/>
  <c r="P251" i="1"/>
  <c r="X250" i="1"/>
  <c r="L250" i="1"/>
  <c r="V249" i="1"/>
  <c r="J249" i="1"/>
  <c r="U248" i="1"/>
  <c r="G248" i="1"/>
  <c r="P247" i="1"/>
  <c r="E247" i="1"/>
  <c r="L246" i="1"/>
  <c r="V245" i="1"/>
  <c r="G245" i="1"/>
  <c r="P244" i="1"/>
  <c r="X243" i="1"/>
  <c r="K243" i="1"/>
  <c r="U242" i="1"/>
  <c r="F242" i="1"/>
  <c r="O241" i="1"/>
  <c r="E241" i="1"/>
  <c r="O240" i="1"/>
  <c r="X239" i="1"/>
  <c r="K239" i="1"/>
  <c r="V238" i="1"/>
  <c r="G238" i="1"/>
  <c r="P237" i="1"/>
  <c r="X236" i="1"/>
  <c r="K236" i="1"/>
  <c r="U235" i="1"/>
  <c r="G235" i="1"/>
  <c r="P234" i="1"/>
  <c r="X233" i="1"/>
  <c r="K233" i="1"/>
  <c r="U232" i="1"/>
  <c r="F232" i="1"/>
  <c r="O231" i="1"/>
  <c r="S231" i="1" s="1"/>
  <c r="X230" i="1"/>
  <c r="K230" i="1"/>
  <c r="V229" i="1"/>
  <c r="J229" i="1"/>
  <c r="Q228" i="1"/>
  <c r="E228" i="1"/>
  <c r="L227" i="1"/>
  <c r="W226" i="1"/>
  <c r="K226" i="1"/>
  <c r="U225" i="1"/>
  <c r="G224" i="1"/>
  <c r="P223" i="1"/>
  <c r="X222" i="1"/>
  <c r="K222" i="1"/>
  <c r="U221" i="1"/>
  <c r="F221" i="1"/>
  <c r="O220" i="1"/>
  <c r="W219" i="1"/>
  <c r="J219" i="1"/>
  <c r="Q218" i="1"/>
  <c r="E218" i="1"/>
  <c r="O217" i="1"/>
  <c r="X216" i="1"/>
  <c r="K216" i="1"/>
  <c r="U215" i="1"/>
  <c r="Q214" i="1"/>
  <c r="E214" i="1"/>
  <c r="L213" i="1"/>
  <c r="V212" i="1"/>
  <c r="G212" i="1"/>
  <c r="P211" i="1"/>
  <c r="E211" i="1"/>
  <c r="O210" i="1"/>
  <c r="X209" i="1"/>
  <c r="L209" i="1"/>
  <c r="W208" i="1"/>
  <c r="K208" i="1"/>
  <c r="U207" i="1"/>
  <c r="F207" i="1"/>
  <c r="O206" i="1"/>
  <c r="W205" i="1"/>
  <c r="K205" i="1"/>
  <c r="U204" i="1"/>
  <c r="F204" i="1"/>
  <c r="O203" i="1"/>
  <c r="W202" i="1"/>
  <c r="K202" i="1"/>
  <c r="U201" i="1"/>
  <c r="Q200" i="1"/>
  <c r="F200" i="1"/>
  <c r="O199" i="1"/>
  <c r="W198" i="1"/>
  <c r="J198" i="1"/>
  <c r="Q197" i="1"/>
  <c r="E197" i="1"/>
  <c r="W195" i="1"/>
  <c r="J195" i="1"/>
  <c r="Q194" i="1"/>
  <c r="F194" i="1"/>
  <c r="O193" i="1"/>
  <c r="X192" i="1"/>
  <c r="K192" i="1"/>
  <c r="O372" i="1"/>
  <c r="Q340" i="1"/>
  <c r="S340" i="1" s="1"/>
  <c r="AH340" i="1" s="1"/>
  <c r="Q324" i="1"/>
  <c r="P316" i="1"/>
  <c r="J310" i="1"/>
  <c r="X303" i="1"/>
  <c r="P299" i="1"/>
  <c r="X296" i="1"/>
  <c r="Q294" i="1"/>
  <c r="X292" i="1"/>
  <c r="K291" i="1"/>
  <c r="U289" i="1"/>
  <c r="J288" i="1"/>
  <c r="Q286" i="1"/>
  <c r="E285" i="1"/>
  <c r="L283" i="1"/>
  <c r="V281" i="1"/>
  <c r="F280" i="1"/>
  <c r="P278" i="1"/>
  <c r="X276" i="1"/>
  <c r="K275" i="1"/>
  <c r="V273" i="1"/>
  <c r="G272" i="1"/>
  <c r="V270" i="1"/>
  <c r="P269" i="1"/>
  <c r="K268" i="1"/>
  <c r="F267" i="1"/>
  <c r="W265" i="1"/>
  <c r="V264" i="1"/>
  <c r="F264" i="1"/>
  <c r="G263" i="1"/>
  <c r="L262" i="1"/>
  <c r="Q261" i="1"/>
  <c r="E261" i="1"/>
  <c r="L260" i="1"/>
  <c r="V259" i="1"/>
  <c r="J259" i="1"/>
  <c r="Q258" i="1"/>
  <c r="E258" i="1"/>
  <c r="L257" i="1"/>
  <c r="V256" i="1"/>
  <c r="G256" i="1"/>
  <c r="P255" i="1"/>
  <c r="E255" i="1"/>
  <c r="L254" i="1"/>
  <c r="W253" i="1"/>
  <c r="J253" i="1"/>
  <c r="Q252" i="1"/>
  <c r="F252" i="1"/>
  <c r="O251" i="1"/>
  <c r="W250" i="1"/>
  <c r="K250" i="1"/>
  <c r="U249" i="1"/>
  <c r="Q248" i="1"/>
  <c r="F248" i="1"/>
  <c r="O247" i="1"/>
  <c r="X246" i="1"/>
  <c r="K246" i="1"/>
  <c r="U245" i="1"/>
  <c r="L358" i="1"/>
  <c r="K337" i="1"/>
  <c r="J322" i="1"/>
  <c r="U315" i="1"/>
  <c r="J309" i="1"/>
  <c r="J303" i="1"/>
  <c r="E299" i="1"/>
  <c r="H299" i="1" s="1"/>
  <c r="Y299" i="1" s="1"/>
  <c r="P296" i="1"/>
  <c r="O294" i="1"/>
  <c r="U292" i="1"/>
  <c r="F291" i="1"/>
  <c r="Q289" i="1"/>
  <c r="E288" i="1"/>
  <c r="L286" i="1"/>
  <c r="W284" i="1"/>
  <c r="G283" i="1"/>
  <c r="P281" i="1"/>
  <c r="X279" i="1"/>
  <c r="K278" i="1"/>
  <c r="U276" i="1"/>
  <c r="G275" i="1"/>
  <c r="P273" i="1"/>
  <c r="X271" i="1"/>
  <c r="P270" i="1"/>
  <c r="K269" i="1"/>
  <c r="F268" i="1"/>
  <c r="W266" i="1"/>
  <c r="Q265" i="1"/>
  <c r="U264" i="1"/>
  <c r="W263" i="1"/>
  <c r="F263" i="1"/>
  <c r="K262" i="1"/>
  <c r="P261" i="1"/>
  <c r="X260" i="1"/>
  <c r="K260" i="1"/>
  <c r="U259" i="1"/>
  <c r="G259" i="1"/>
  <c r="P258" i="1"/>
  <c r="X257" i="1"/>
  <c r="K257" i="1"/>
  <c r="U256" i="1"/>
  <c r="F256" i="1"/>
  <c r="O255" i="1"/>
  <c r="X254" i="1"/>
  <c r="K254" i="1"/>
  <c r="V253" i="1"/>
  <c r="G253" i="1"/>
  <c r="P252" i="1"/>
  <c r="E252" i="1"/>
  <c r="L251" i="1"/>
  <c r="V250" i="1"/>
  <c r="J250" i="1"/>
  <c r="G249" i="1"/>
  <c r="P248" i="1"/>
  <c r="E248" i="1"/>
  <c r="W246" i="1"/>
  <c r="J246" i="1"/>
  <c r="Q245" i="1"/>
  <c r="E245" i="1"/>
  <c r="L244" i="1"/>
  <c r="V243" i="1"/>
  <c r="G243" i="1"/>
  <c r="P242" i="1"/>
  <c r="X241" i="1"/>
  <c r="L241" i="1"/>
  <c r="W240" i="1"/>
  <c r="L240" i="1"/>
  <c r="V239" i="1"/>
  <c r="Q238" i="1"/>
  <c r="E238" i="1"/>
  <c r="L237" i="1"/>
  <c r="V236" i="1"/>
  <c r="G236" i="1"/>
  <c r="P235" i="1"/>
  <c r="E235" i="1"/>
  <c r="L234" i="1"/>
  <c r="V233" i="1"/>
  <c r="G233" i="1"/>
  <c r="P232" i="1"/>
  <c r="X231" i="1"/>
  <c r="L231" i="1"/>
  <c r="V230" i="1"/>
  <c r="F229" i="1"/>
  <c r="O228" i="1"/>
  <c r="W227" i="1"/>
  <c r="J227" i="1"/>
  <c r="U226" i="1"/>
  <c r="G226" i="1"/>
  <c r="P225" i="1"/>
  <c r="F225" i="1"/>
  <c r="P224" i="1"/>
  <c r="E224" i="1"/>
  <c r="L223" i="1"/>
  <c r="V222" i="1"/>
  <c r="G222" i="1"/>
  <c r="P221" i="1"/>
  <c r="X220" i="1"/>
  <c r="K220" i="1"/>
  <c r="U219" i="1"/>
  <c r="F219" i="1"/>
  <c r="O218" i="1"/>
  <c r="W217" i="1"/>
  <c r="K217" i="1"/>
  <c r="V216" i="1"/>
  <c r="G216" i="1"/>
  <c r="P215" i="1"/>
  <c r="F215" i="1"/>
  <c r="O214" i="1"/>
  <c r="W213" i="1"/>
  <c r="J213" i="1"/>
  <c r="Q212" i="1"/>
  <c r="E212" i="1"/>
  <c r="L211" i="1"/>
  <c r="W210" i="1"/>
  <c r="K210" i="1"/>
  <c r="V209" i="1"/>
  <c r="J209" i="1"/>
  <c r="U208" i="1"/>
  <c r="G208" i="1"/>
  <c r="I208" i="1" s="1"/>
  <c r="Z208" i="1" s="1"/>
  <c r="P207" i="1"/>
  <c r="X206" i="1"/>
  <c r="K206" i="1"/>
  <c r="U205" i="1"/>
  <c r="G205" i="1"/>
  <c r="P204" i="1"/>
  <c r="X203" i="1"/>
  <c r="K203" i="1"/>
  <c r="U202" i="1"/>
  <c r="G202" i="1"/>
  <c r="P201" i="1"/>
  <c r="E356" i="1"/>
  <c r="V335" i="1"/>
  <c r="O321" i="1"/>
  <c r="F315" i="1"/>
  <c r="Q308" i="1"/>
  <c r="U302" i="1"/>
  <c r="V298" i="1"/>
  <c r="K296" i="1"/>
  <c r="G294" i="1"/>
  <c r="P292" i="1"/>
  <c r="W290" i="1"/>
  <c r="L289" i="1"/>
  <c r="W287" i="1"/>
  <c r="Q284" i="1"/>
  <c r="E283" i="1"/>
  <c r="K281" i="1"/>
  <c r="U279" i="1"/>
  <c r="G278" i="1"/>
  <c r="O276" i="1"/>
  <c r="X274" i="1"/>
  <c r="L273" i="1"/>
  <c r="U271" i="1"/>
  <c r="L270" i="1"/>
  <c r="G269" i="1"/>
  <c r="X267" i="1"/>
  <c r="U266" i="1"/>
  <c r="O265" i="1"/>
  <c r="Q264" i="1"/>
  <c r="V263" i="1"/>
  <c r="E263" i="1"/>
  <c r="J262" i="1"/>
  <c r="O261" i="1"/>
  <c r="W260" i="1"/>
  <c r="J260" i="1"/>
  <c r="F259" i="1"/>
  <c r="O258" i="1"/>
  <c r="W257" i="1"/>
  <c r="J257" i="1"/>
  <c r="Q256" i="1"/>
  <c r="E256" i="1"/>
  <c r="W254" i="1"/>
  <c r="J254" i="1"/>
  <c r="U253" i="1"/>
  <c r="F253" i="1"/>
  <c r="O252" i="1"/>
  <c r="X251" i="1"/>
  <c r="K251" i="1"/>
  <c r="U250" i="1"/>
  <c r="G250" i="1"/>
  <c r="Q249" i="1"/>
  <c r="F249" i="1"/>
  <c r="O248" i="1"/>
  <c r="X247" i="1"/>
  <c r="L247" i="1"/>
  <c r="V246" i="1"/>
  <c r="G246" i="1"/>
  <c r="P245" i="1"/>
  <c r="X244" i="1"/>
  <c r="K244" i="1"/>
  <c r="U243" i="1"/>
  <c r="F243" i="1"/>
  <c r="O242" i="1"/>
  <c r="W241" i="1"/>
  <c r="K241" i="1"/>
  <c r="V240" i="1"/>
  <c r="K240" i="1"/>
  <c r="U239" i="1"/>
  <c r="G239" i="1"/>
  <c r="P238" i="1"/>
  <c r="X237" i="1"/>
  <c r="K237" i="1"/>
  <c r="U236" i="1"/>
  <c r="F236" i="1"/>
  <c r="O235" i="1"/>
  <c r="X234" i="1"/>
  <c r="K234" i="1"/>
  <c r="U233" i="1"/>
  <c r="F233" i="1"/>
  <c r="O232" i="1"/>
  <c r="W231" i="1"/>
  <c r="K231" i="1"/>
  <c r="U230" i="1"/>
  <c r="G230" i="1"/>
  <c r="Q229" i="1"/>
  <c r="E229" i="1"/>
  <c r="L228" i="1"/>
  <c r="V227" i="1"/>
  <c r="F226" i="1"/>
  <c r="O225" i="1"/>
  <c r="E225" i="1"/>
  <c r="O224" i="1"/>
  <c r="X223" i="1"/>
  <c r="K223" i="1"/>
  <c r="U222" i="1"/>
  <c r="F222" i="1"/>
  <c r="O221" i="1"/>
  <c r="W220" i="1"/>
  <c r="J220" i="1"/>
  <c r="Q219" i="1"/>
  <c r="E219" i="1"/>
  <c r="L218" i="1"/>
  <c r="V217" i="1"/>
  <c r="J217" i="1"/>
  <c r="U216" i="1"/>
  <c r="F216" i="1"/>
  <c r="O215" i="1"/>
  <c r="E215" i="1"/>
  <c r="L214" i="1"/>
  <c r="V213" i="1"/>
  <c r="G213" i="1"/>
  <c r="P212" i="1"/>
  <c r="X211" i="1"/>
  <c r="K211" i="1"/>
  <c r="V210" i="1"/>
  <c r="J210" i="1"/>
  <c r="U209" i="1"/>
  <c r="Q208" i="1"/>
  <c r="F208" i="1"/>
  <c r="O207" i="1"/>
  <c r="W206" i="1"/>
  <c r="J206" i="1"/>
  <c r="Q205" i="1"/>
  <c r="F205" i="1"/>
  <c r="O204" i="1"/>
  <c r="W203" i="1"/>
  <c r="J203" i="1"/>
  <c r="Q202" i="1"/>
  <c r="F202" i="1"/>
  <c r="O201" i="1"/>
  <c r="E201" i="1"/>
  <c r="W199" i="1"/>
  <c r="J199" i="1"/>
  <c r="Q198" i="1"/>
  <c r="E198" i="1"/>
  <c r="L197" i="1"/>
  <c r="V196" i="1"/>
  <c r="J196" i="1"/>
  <c r="Q195" i="1"/>
  <c r="E195" i="1"/>
  <c r="W193" i="1"/>
  <c r="J193" i="1"/>
  <c r="U192" i="1"/>
  <c r="F192" i="1"/>
  <c r="G350" i="1"/>
  <c r="F331" i="1"/>
  <c r="X319" i="1"/>
  <c r="O313" i="1"/>
  <c r="E307" i="1"/>
  <c r="P301" i="1"/>
  <c r="X297" i="1"/>
  <c r="V295" i="1"/>
  <c r="V293" i="1"/>
  <c r="F292" i="1"/>
  <c r="O290" i="1"/>
  <c r="F289" i="1"/>
  <c r="L287" i="1"/>
  <c r="W285" i="1"/>
  <c r="J284" i="1"/>
  <c r="P282" i="1"/>
  <c r="X280" i="1"/>
  <c r="K279" i="1"/>
  <c r="U277" i="1"/>
  <c r="G276" i="1"/>
  <c r="P274" i="1"/>
  <c r="X272" i="1"/>
  <c r="N272" i="1" s="1"/>
  <c r="K271" i="1"/>
  <c r="G270" i="1"/>
  <c r="X268" i="1"/>
  <c r="U267" i="1"/>
  <c r="O266" i="1"/>
  <c r="J265" i="1"/>
  <c r="L264" i="1"/>
  <c r="Q263" i="1"/>
  <c r="W262" i="1"/>
  <c r="X261" i="1"/>
  <c r="K261" i="1"/>
  <c r="U260" i="1"/>
  <c r="F260" i="1"/>
  <c r="P259" i="1"/>
  <c r="X258" i="1"/>
  <c r="N258" i="1" s="1"/>
  <c r="K258" i="1"/>
  <c r="U257" i="1"/>
  <c r="F257" i="1"/>
  <c r="O256" i="1"/>
  <c r="W255" i="1"/>
  <c r="K255" i="1"/>
  <c r="U254" i="1"/>
  <c r="G254" i="1"/>
  <c r="P253" i="1"/>
  <c r="X252" i="1"/>
  <c r="L252" i="1"/>
  <c r="V251" i="1"/>
  <c r="G251" i="1"/>
  <c r="P250" i="1"/>
  <c r="E250" i="1"/>
  <c r="O249" i="1"/>
  <c r="X248" i="1"/>
  <c r="L248" i="1"/>
  <c r="V247" i="1"/>
  <c r="J247" i="1"/>
  <c r="Q246" i="1"/>
  <c r="E246" i="1"/>
  <c r="L245" i="1"/>
  <c r="V244" i="1"/>
  <c r="G244" i="1"/>
  <c r="P243" i="1"/>
  <c r="X242" i="1"/>
  <c r="K242" i="1"/>
  <c r="U241" i="1"/>
  <c r="G240" i="1"/>
  <c r="P239" i="1"/>
  <c r="E239" i="1"/>
  <c r="L238" i="1"/>
  <c r="V237" i="1"/>
  <c r="G237" i="1"/>
  <c r="P236" i="1"/>
  <c r="X235" i="1"/>
  <c r="K235" i="1"/>
  <c r="V234" i="1"/>
  <c r="G234" i="1"/>
  <c r="P233" i="1"/>
  <c r="X232" i="1"/>
  <c r="K232" i="1"/>
  <c r="U231" i="1"/>
  <c r="G231" i="1"/>
  <c r="P230" i="1"/>
  <c r="E230" i="1"/>
  <c r="O229" i="1"/>
  <c r="W228" i="1"/>
  <c r="J228" i="1"/>
  <c r="Q227" i="1"/>
  <c r="F227" i="1"/>
  <c r="P226" i="1"/>
  <c r="X225" i="1"/>
  <c r="L225" i="1"/>
  <c r="W224" i="1"/>
  <c r="L224" i="1"/>
  <c r="V223" i="1"/>
  <c r="G223" i="1"/>
  <c r="P222" i="1"/>
  <c r="X221" i="1"/>
  <c r="K221" i="1"/>
  <c r="U220" i="1"/>
  <c r="F220" i="1"/>
  <c r="O219" i="1"/>
  <c r="W218" i="1"/>
  <c r="J218" i="1"/>
  <c r="G217" i="1"/>
  <c r="P216" i="1"/>
  <c r="X215" i="1"/>
  <c r="L215" i="1"/>
  <c r="W214" i="1"/>
  <c r="J214" i="1"/>
  <c r="M214" i="1" s="1"/>
  <c r="Q213" i="1"/>
  <c r="E213" i="1"/>
  <c r="L212" i="1"/>
  <c r="V211" i="1"/>
  <c r="G210" i="1"/>
  <c r="Q209" i="1"/>
  <c r="F209" i="1"/>
  <c r="O208" i="1"/>
  <c r="R208" i="1" s="1"/>
  <c r="X207" i="1"/>
  <c r="K207" i="1"/>
  <c r="U206" i="1"/>
  <c r="F206" i="1"/>
  <c r="O205" i="1"/>
  <c r="X204" i="1"/>
  <c r="K204" i="1"/>
  <c r="U203" i="1"/>
  <c r="F203" i="1"/>
  <c r="O202" i="1"/>
  <c r="X201" i="1"/>
  <c r="L201" i="1"/>
  <c r="W200" i="1"/>
  <c r="K200" i="1"/>
  <c r="U199" i="1"/>
  <c r="F199" i="1"/>
  <c r="O198" i="1"/>
  <c r="W197" i="1"/>
  <c r="J197" i="1"/>
  <c r="Q196" i="1"/>
  <c r="F196" i="1"/>
  <c r="O195" i="1"/>
  <c r="W194" i="1"/>
  <c r="K194" i="1"/>
  <c r="U193" i="1"/>
  <c r="G193" i="1"/>
  <c r="P192" i="1"/>
  <c r="X191" i="1"/>
  <c r="K191" i="1"/>
  <c r="U190" i="1"/>
  <c r="F190" i="1"/>
  <c r="O189" i="1"/>
  <c r="W188" i="1"/>
  <c r="J188" i="1"/>
  <c r="Q187" i="1"/>
  <c r="F187" i="1"/>
  <c r="O186" i="1"/>
  <c r="W185" i="1"/>
  <c r="J185" i="1"/>
  <c r="Q184" i="1"/>
  <c r="E184" i="1"/>
  <c r="L183" i="1"/>
  <c r="V182" i="1"/>
  <c r="J182" i="1"/>
  <c r="Q181" i="1"/>
  <c r="E181" i="1"/>
  <c r="X346" i="1"/>
  <c r="Q328" i="1"/>
  <c r="R328" i="1" s="1"/>
  <c r="AG328" i="1" s="1"/>
  <c r="W318" i="1"/>
  <c r="K312" i="1"/>
  <c r="G306" i="1"/>
  <c r="X300" i="1"/>
  <c r="U297" i="1"/>
  <c r="O295" i="1"/>
  <c r="P293" i="1"/>
  <c r="X291" i="1"/>
  <c r="N291" i="1" s="1"/>
  <c r="AD291" i="1" s="1"/>
  <c r="K290" i="1"/>
  <c r="W288" i="1"/>
  <c r="J287" i="1"/>
  <c r="Q285" i="1"/>
  <c r="E284" i="1"/>
  <c r="L282" i="1"/>
  <c r="U280" i="1"/>
  <c r="G279" i="1"/>
  <c r="P277" i="1"/>
  <c r="X275" i="1"/>
  <c r="L274" i="1"/>
  <c r="V272" i="1"/>
  <c r="I272" i="1" s="1"/>
  <c r="G271" i="1"/>
  <c r="X269" i="1"/>
  <c r="U268" i="1"/>
  <c r="O267" i="1"/>
  <c r="R267" i="1" s="1"/>
  <c r="J266" i="1"/>
  <c r="E265" i="1"/>
  <c r="K264" i="1"/>
  <c r="P263" i="1"/>
  <c r="Q262" i="1"/>
  <c r="W261" i="1"/>
  <c r="J261" i="1"/>
  <c r="Q260" i="1"/>
  <c r="R260" i="1" s="1"/>
  <c r="E260" i="1"/>
  <c r="O259" i="1"/>
  <c r="W258" i="1"/>
  <c r="J258" i="1"/>
  <c r="Q257" i="1"/>
  <c r="E257" i="1"/>
  <c r="L256" i="1"/>
  <c r="V255" i="1"/>
  <c r="J255" i="1"/>
  <c r="Q254" i="1"/>
  <c r="F254" i="1"/>
  <c r="O253" i="1"/>
  <c r="W252" i="1"/>
  <c r="K252" i="1"/>
  <c r="U251" i="1"/>
  <c r="F251" i="1"/>
  <c r="O250" i="1"/>
  <c r="X249" i="1"/>
  <c r="L249" i="1"/>
  <c r="W248" i="1"/>
  <c r="K248" i="1"/>
  <c r="U247" i="1"/>
  <c r="G247" i="1"/>
  <c r="P246" i="1"/>
  <c r="X245" i="1"/>
  <c r="K245" i="1"/>
  <c r="U244" i="1"/>
  <c r="F244" i="1"/>
  <c r="O243" i="1"/>
  <c r="W242" i="1"/>
  <c r="J242" i="1"/>
  <c r="Q241" i="1"/>
  <c r="G241" i="1"/>
  <c r="Q240" i="1"/>
  <c r="F240" i="1"/>
  <c r="O239" i="1"/>
  <c r="X238" i="1"/>
  <c r="K238" i="1"/>
  <c r="U237" i="1"/>
  <c r="F237" i="1"/>
  <c r="O236" i="1"/>
  <c r="S236" i="1" s="1"/>
  <c r="W235" i="1"/>
  <c r="J235" i="1"/>
  <c r="U234" i="1"/>
  <c r="F234" i="1"/>
  <c r="O233" i="1"/>
  <c r="W232" i="1"/>
  <c r="J232" i="1"/>
  <c r="Q231" i="1"/>
  <c r="F231" i="1"/>
  <c r="O230" i="1"/>
  <c r="X229" i="1"/>
  <c r="L229" i="1"/>
  <c r="V228" i="1"/>
  <c r="G228" i="1"/>
  <c r="P227" i="1"/>
  <c r="E227" i="1"/>
  <c r="O226" i="1"/>
  <c r="W225" i="1"/>
  <c r="K225" i="1"/>
  <c r="V224" i="1"/>
  <c r="K224" i="1"/>
  <c r="U223" i="1"/>
  <c r="F223" i="1"/>
  <c r="O222" i="1"/>
  <c r="W221" i="1"/>
  <c r="J221" i="1"/>
  <c r="Q220" i="1"/>
  <c r="E220" i="1"/>
  <c r="L219" i="1"/>
  <c r="V218" i="1"/>
  <c r="G218" i="1"/>
  <c r="I218" i="1" s="1"/>
  <c r="Q217" i="1"/>
  <c r="F217" i="1"/>
  <c r="O216" i="1"/>
  <c r="W215" i="1"/>
  <c r="K215" i="1"/>
  <c r="V214" i="1"/>
  <c r="G214" i="1"/>
  <c r="P213" i="1"/>
  <c r="X212" i="1"/>
  <c r="K212" i="1"/>
  <c r="U211" i="1"/>
  <c r="G211" i="1"/>
  <c r="Q210" i="1"/>
  <c r="F210" i="1"/>
  <c r="P209" i="1"/>
  <c r="E209" i="1"/>
  <c r="W207" i="1"/>
  <c r="J207" i="1"/>
  <c r="Q206" i="1"/>
  <c r="E206" i="1"/>
  <c r="W204" i="1"/>
  <c r="J204" i="1"/>
  <c r="Q203" i="1"/>
  <c r="E203" i="1"/>
  <c r="W201" i="1"/>
  <c r="K201" i="1"/>
  <c r="V200" i="1"/>
  <c r="J200" i="1"/>
  <c r="Q199" i="1"/>
  <c r="E199" i="1"/>
  <c r="L198" i="1"/>
  <c r="V197" i="1"/>
  <c r="I197" i="1" s="1"/>
  <c r="G197" i="1"/>
  <c r="P196" i="1"/>
  <c r="E196" i="1"/>
  <c r="L195" i="1"/>
  <c r="V194" i="1"/>
  <c r="J194" i="1"/>
  <c r="Q193" i="1"/>
  <c r="F193" i="1"/>
  <c r="O192" i="1"/>
  <c r="S192" i="1" s="1"/>
  <c r="W191" i="1"/>
  <c r="J191" i="1"/>
  <c r="Q190" i="1"/>
  <c r="E190" i="1"/>
  <c r="L189" i="1"/>
  <c r="V188" i="1"/>
  <c r="G188" i="1"/>
  <c r="P187" i="1"/>
  <c r="E187" i="1"/>
  <c r="L186" i="1"/>
  <c r="V185" i="1"/>
  <c r="G185" i="1"/>
  <c r="P184" i="1"/>
  <c r="X183" i="1"/>
  <c r="K183" i="1"/>
  <c r="U182" i="1"/>
  <c r="G182" i="1"/>
  <c r="P181" i="1"/>
  <c r="X180" i="1"/>
  <c r="L180" i="1"/>
  <c r="U351" i="1"/>
  <c r="Q307" i="1"/>
  <c r="X293" i="1"/>
  <c r="Q287" i="1"/>
  <c r="G281" i="1"/>
  <c r="U274" i="1"/>
  <c r="F269" i="1"/>
  <c r="L261" i="1"/>
  <c r="E259" i="1"/>
  <c r="P256" i="1"/>
  <c r="W251" i="1"/>
  <c r="P249" i="1"/>
  <c r="K247" i="1"/>
  <c r="F245" i="1"/>
  <c r="L243" i="1"/>
  <c r="V241" i="1"/>
  <c r="W238" i="1"/>
  <c r="J237" i="1"/>
  <c r="Q235" i="1"/>
  <c r="E234" i="1"/>
  <c r="L232" i="1"/>
  <c r="W230" i="1"/>
  <c r="K229" i="1"/>
  <c r="U227" i="1"/>
  <c r="J226" i="1"/>
  <c r="U224" i="1"/>
  <c r="J223" i="1"/>
  <c r="Q221" i="1"/>
  <c r="X219" i="1"/>
  <c r="K218" i="1"/>
  <c r="W216" i="1"/>
  <c r="J215" i="1"/>
  <c r="U213" i="1"/>
  <c r="F212" i="1"/>
  <c r="P210" i="1"/>
  <c r="G209" i="1"/>
  <c r="Q207" i="1"/>
  <c r="X205" i="1"/>
  <c r="L204" i="1"/>
  <c r="V202" i="1"/>
  <c r="J201" i="1"/>
  <c r="G200" i="1"/>
  <c r="X198" i="1"/>
  <c r="S198" i="1" s="1"/>
  <c r="U197" i="1"/>
  <c r="O196" i="1"/>
  <c r="K195" i="1"/>
  <c r="G194" i="1"/>
  <c r="E193" i="1"/>
  <c r="V191" i="1"/>
  <c r="E191" i="1"/>
  <c r="J190" i="1"/>
  <c r="K189" i="1"/>
  <c r="P188" i="1"/>
  <c r="V187" i="1"/>
  <c r="X186" i="1"/>
  <c r="G186" i="1"/>
  <c r="L185" i="1"/>
  <c r="O184" i="1"/>
  <c r="U183" i="1"/>
  <c r="X182" i="1"/>
  <c r="F182" i="1"/>
  <c r="K181" i="1"/>
  <c r="P180" i="1"/>
  <c r="W179" i="1"/>
  <c r="K179" i="1"/>
  <c r="U178" i="1"/>
  <c r="F178" i="1"/>
  <c r="O177" i="1"/>
  <c r="X176" i="1"/>
  <c r="K176" i="1"/>
  <c r="U175" i="1"/>
  <c r="F175" i="1"/>
  <c r="O174" i="1"/>
  <c r="W173" i="1"/>
  <c r="J173" i="1"/>
  <c r="Q172" i="1"/>
  <c r="E172" i="1"/>
  <c r="L171" i="1"/>
  <c r="V170" i="1"/>
  <c r="J170" i="1"/>
  <c r="Q169" i="1"/>
  <c r="E169" i="1"/>
  <c r="L168" i="1"/>
  <c r="V167" i="1"/>
  <c r="G167" i="1"/>
  <c r="P166" i="1"/>
  <c r="X165" i="1"/>
  <c r="K165" i="1"/>
  <c r="U164" i="1"/>
  <c r="L345" i="1"/>
  <c r="P305" i="1"/>
  <c r="K293" i="1"/>
  <c r="E287" i="1"/>
  <c r="P280" i="1"/>
  <c r="G274" i="1"/>
  <c r="P268" i="1"/>
  <c r="J264" i="1"/>
  <c r="G261" i="1"/>
  <c r="V258" i="1"/>
  <c r="K256" i="1"/>
  <c r="E254" i="1"/>
  <c r="Q251" i="1"/>
  <c r="K249" i="1"/>
  <c r="F247" i="1"/>
  <c r="W244" i="1"/>
  <c r="J243" i="1"/>
  <c r="P241" i="1"/>
  <c r="J240" i="1"/>
  <c r="U238" i="1"/>
  <c r="E237" i="1"/>
  <c r="L235" i="1"/>
  <c r="W233" i="1"/>
  <c r="G232" i="1"/>
  <c r="Q230" i="1"/>
  <c r="G229" i="1"/>
  <c r="O227" i="1"/>
  <c r="E226" i="1"/>
  <c r="Q224" i="1"/>
  <c r="E223" i="1"/>
  <c r="L221" i="1"/>
  <c r="V219" i="1"/>
  <c r="F218" i="1"/>
  <c r="Q216" i="1"/>
  <c r="G215" i="1"/>
  <c r="O213" i="1"/>
  <c r="W211" i="1"/>
  <c r="L210" i="1"/>
  <c r="X208" i="1"/>
  <c r="L207" i="1"/>
  <c r="V205" i="1"/>
  <c r="G204" i="1"/>
  <c r="P202" i="1"/>
  <c r="G201" i="1"/>
  <c r="E200" i="1"/>
  <c r="V198" i="1"/>
  <c r="P197" i="1"/>
  <c r="L196" i="1"/>
  <c r="G195" i="1"/>
  <c r="E194" i="1"/>
  <c r="W192" i="1"/>
  <c r="U191" i="1"/>
  <c r="X190" i="1"/>
  <c r="G190" i="1"/>
  <c r="J189" i="1"/>
  <c r="O188" i="1"/>
  <c r="U187" i="1"/>
  <c r="W186" i="1"/>
  <c r="F186" i="1"/>
  <c r="K185" i="1"/>
  <c r="L184" i="1"/>
  <c r="Q183" i="1"/>
  <c r="W182" i="1"/>
  <c r="E182" i="1"/>
  <c r="J181" i="1"/>
  <c r="O180" i="1"/>
  <c r="V179" i="1"/>
  <c r="J179" i="1"/>
  <c r="Q178" i="1"/>
  <c r="E178" i="1"/>
  <c r="W176" i="1"/>
  <c r="J176" i="1"/>
  <c r="Q175" i="1"/>
  <c r="E175" i="1"/>
  <c r="L174" i="1"/>
  <c r="V173" i="1"/>
  <c r="G173" i="1"/>
  <c r="P172" i="1"/>
  <c r="X171" i="1"/>
  <c r="K171" i="1"/>
  <c r="U170" i="1"/>
  <c r="G170" i="1"/>
  <c r="P169" i="1"/>
  <c r="X168" i="1"/>
  <c r="P332" i="1"/>
  <c r="F302" i="1"/>
  <c r="K292" i="1"/>
  <c r="F286" i="1"/>
  <c r="O279" i="1"/>
  <c r="G273" i="1"/>
  <c r="W267" i="1"/>
  <c r="U263" i="1"/>
  <c r="V260" i="1"/>
  <c r="L258" i="1"/>
  <c r="X255" i="1"/>
  <c r="Q253" i="1"/>
  <c r="J251" i="1"/>
  <c r="E249" i="1"/>
  <c r="U246" i="1"/>
  <c r="Q244" i="1"/>
  <c r="E243" i="1"/>
  <c r="E240" i="1"/>
  <c r="O238" i="1"/>
  <c r="W236" i="1"/>
  <c r="Q233" i="1"/>
  <c r="E232" i="1"/>
  <c r="L230" i="1"/>
  <c r="X228" i="1"/>
  <c r="K227" i="1"/>
  <c r="V225" i="1"/>
  <c r="W222" i="1"/>
  <c r="G221" i="1"/>
  <c r="P219" i="1"/>
  <c r="X217" i="1"/>
  <c r="L216" i="1"/>
  <c r="X214" i="1"/>
  <c r="K213" i="1"/>
  <c r="Q211" i="1"/>
  <c r="V208" i="1"/>
  <c r="G207" i="1"/>
  <c r="P205" i="1"/>
  <c r="E204" i="1"/>
  <c r="L202" i="1"/>
  <c r="F201" i="1"/>
  <c r="X199" i="1"/>
  <c r="U198" i="1"/>
  <c r="O197" i="1"/>
  <c r="K196" i="1"/>
  <c r="F195" i="1"/>
  <c r="X193" i="1"/>
  <c r="V192" i="1"/>
  <c r="Q191" i="1"/>
  <c r="W190" i="1"/>
  <c r="X189" i="1"/>
  <c r="G189" i="1"/>
  <c r="L188" i="1"/>
  <c r="O187" i="1"/>
  <c r="V186" i="1"/>
  <c r="E186" i="1"/>
  <c r="F185" i="1"/>
  <c r="K184" i="1"/>
  <c r="P183" i="1"/>
  <c r="X181" i="1"/>
  <c r="G181" i="1"/>
  <c r="K180" i="1"/>
  <c r="U179" i="1"/>
  <c r="G179" i="1"/>
  <c r="P178" i="1"/>
  <c r="X177" i="1"/>
  <c r="L177" i="1"/>
  <c r="V176" i="1"/>
  <c r="G176" i="1"/>
  <c r="P175" i="1"/>
  <c r="X174" i="1"/>
  <c r="K174" i="1"/>
  <c r="U173" i="1"/>
  <c r="F173" i="1"/>
  <c r="O172" i="1"/>
  <c r="W171" i="1"/>
  <c r="J171" i="1"/>
  <c r="Q170" i="1"/>
  <c r="F170" i="1"/>
  <c r="O169" i="1"/>
  <c r="W168" i="1"/>
  <c r="J168" i="1"/>
  <c r="Q167" i="1"/>
  <c r="V327" i="1"/>
  <c r="L300" i="1"/>
  <c r="U291" i="1"/>
  <c r="O285" i="1"/>
  <c r="S285" i="1" s="1"/>
  <c r="AH285" i="1" s="1"/>
  <c r="X278" i="1"/>
  <c r="P272" i="1"/>
  <c r="K267" i="1"/>
  <c r="O263" i="1"/>
  <c r="P260" i="1"/>
  <c r="G258" i="1"/>
  <c r="U255" i="1"/>
  <c r="L253" i="1"/>
  <c r="E251" i="1"/>
  <c r="H251" i="1" s="1"/>
  <c r="V248" i="1"/>
  <c r="O246" i="1"/>
  <c r="O244" i="1"/>
  <c r="V242" i="1"/>
  <c r="J241" i="1"/>
  <c r="W239" i="1"/>
  <c r="J238" i="1"/>
  <c r="Q236" i="1"/>
  <c r="F235" i="1"/>
  <c r="L233" i="1"/>
  <c r="V231" i="1"/>
  <c r="J230" i="1"/>
  <c r="U228" i="1"/>
  <c r="G227" i="1"/>
  <c r="Q225" i="1"/>
  <c r="J224" i="1"/>
  <c r="Q222" i="1"/>
  <c r="E221" i="1"/>
  <c r="K219" i="1"/>
  <c r="U217" i="1"/>
  <c r="J216" i="1"/>
  <c r="U214" i="1"/>
  <c r="F213" i="1"/>
  <c r="O211" i="1"/>
  <c r="E210" i="1"/>
  <c r="P208" i="1"/>
  <c r="E207" i="1"/>
  <c r="L205" i="1"/>
  <c r="V203" i="1"/>
  <c r="J202" i="1"/>
  <c r="X200" i="1"/>
  <c r="V199" i="1"/>
  <c r="P198" i="1"/>
  <c r="K197" i="1"/>
  <c r="G196" i="1"/>
  <c r="X194" i="1"/>
  <c r="V193" i="1"/>
  <c r="Q192" i="1"/>
  <c r="P191" i="1"/>
  <c r="V190" i="1"/>
  <c r="W189" i="1"/>
  <c r="F189" i="1"/>
  <c r="K188" i="1"/>
  <c r="L187" i="1"/>
  <c r="U186" i="1"/>
  <c r="X185" i="1"/>
  <c r="E185" i="1"/>
  <c r="J184" i="1"/>
  <c r="O183" i="1"/>
  <c r="Q182" i="1"/>
  <c r="W181" i="1"/>
  <c r="F181" i="1"/>
  <c r="J180" i="1"/>
  <c r="Q179" i="1"/>
  <c r="F179" i="1"/>
  <c r="O178" i="1"/>
  <c r="W177" i="1"/>
  <c r="K177" i="1"/>
  <c r="U176" i="1"/>
  <c r="F176" i="1"/>
  <c r="O175" i="1"/>
  <c r="W174" i="1"/>
  <c r="J174" i="1"/>
  <c r="Q173" i="1"/>
  <c r="E173" i="1"/>
  <c r="L172" i="1"/>
  <c r="V171" i="1"/>
  <c r="G171" i="1"/>
  <c r="P170" i="1"/>
  <c r="E170" i="1"/>
  <c r="L169" i="1"/>
  <c r="V168" i="1"/>
  <c r="G168" i="1"/>
  <c r="P167" i="1"/>
  <c r="X166" i="1"/>
  <c r="K166" i="1"/>
  <c r="U165" i="1"/>
  <c r="F165" i="1"/>
  <c r="O164" i="1"/>
  <c r="P320" i="1"/>
  <c r="J298" i="1"/>
  <c r="U290" i="1"/>
  <c r="L284" i="1"/>
  <c r="X277" i="1"/>
  <c r="P271" i="1"/>
  <c r="Q266" i="1"/>
  <c r="X262" i="1"/>
  <c r="G260" i="1"/>
  <c r="V257" i="1"/>
  <c r="L255" i="1"/>
  <c r="E253" i="1"/>
  <c r="Q250" i="1"/>
  <c r="F246" i="1"/>
  <c r="J244" i="1"/>
  <c r="N244" i="1" s="1"/>
  <c r="Q242" i="1"/>
  <c r="F241" i="1"/>
  <c r="Q239" i="1"/>
  <c r="F238" i="1"/>
  <c r="L236" i="1"/>
  <c r="W234" i="1"/>
  <c r="J233" i="1"/>
  <c r="P231" i="1"/>
  <c r="F230" i="1"/>
  <c r="P228" i="1"/>
  <c r="X226" i="1"/>
  <c r="F224" i="1"/>
  <c r="L222" i="1"/>
  <c r="V220" i="1"/>
  <c r="G219" i="1"/>
  <c r="P217" i="1"/>
  <c r="E216" i="1"/>
  <c r="I216" i="1" s="1"/>
  <c r="Z216" i="1" s="1"/>
  <c r="P214" i="1"/>
  <c r="W212" i="1"/>
  <c r="J211" i="1"/>
  <c r="W209" i="1"/>
  <c r="L208" i="1"/>
  <c r="V206" i="1"/>
  <c r="J205" i="1"/>
  <c r="P203" i="1"/>
  <c r="E202" i="1"/>
  <c r="U200" i="1"/>
  <c r="P199" i="1"/>
  <c r="K198" i="1"/>
  <c r="F197" i="1"/>
  <c r="X195" i="1"/>
  <c r="U194" i="1"/>
  <c r="P193" i="1"/>
  <c r="L192" i="1"/>
  <c r="O191" i="1"/>
  <c r="R191" i="1" s="1"/>
  <c r="P190" i="1"/>
  <c r="V189" i="1"/>
  <c r="E189" i="1"/>
  <c r="F188" i="1"/>
  <c r="K187" i="1"/>
  <c r="Q186" i="1"/>
  <c r="U185" i="1"/>
  <c r="X184" i="1"/>
  <c r="G184" i="1"/>
  <c r="J183" i="1"/>
  <c r="P182" i="1"/>
  <c r="V181" i="1"/>
  <c r="W180" i="1"/>
  <c r="G180" i="1"/>
  <c r="P179" i="1"/>
  <c r="E179" i="1"/>
  <c r="L178" i="1"/>
  <c r="V177" i="1"/>
  <c r="J177" i="1"/>
  <c r="Q176" i="1"/>
  <c r="E176" i="1"/>
  <c r="L175" i="1"/>
  <c r="V174" i="1"/>
  <c r="G174" i="1"/>
  <c r="P173" i="1"/>
  <c r="X172" i="1"/>
  <c r="K172" i="1"/>
  <c r="U171" i="1"/>
  <c r="F171" i="1"/>
  <c r="O170" i="1"/>
  <c r="X169" i="1"/>
  <c r="K169" i="1"/>
  <c r="J318" i="1"/>
  <c r="Q288" i="1"/>
  <c r="K270" i="1"/>
  <c r="X259" i="1"/>
  <c r="P254" i="1"/>
  <c r="W247" i="1"/>
  <c r="L242" i="1"/>
  <c r="F239" i="1"/>
  <c r="O234" i="1"/>
  <c r="W229" i="1"/>
  <c r="L226" i="1"/>
  <c r="E222" i="1"/>
  <c r="L217" i="1"/>
  <c r="X213" i="1"/>
  <c r="N213" i="1" s="1"/>
  <c r="O209" i="1"/>
  <c r="E205" i="1"/>
  <c r="F198" i="1"/>
  <c r="P194" i="1"/>
  <c r="E192" i="1"/>
  <c r="Q189" i="1"/>
  <c r="J187" i="1"/>
  <c r="O185" i="1"/>
  <c r="F183" i="1"/>
  <c r="V180" i="1"/>
  <c r="L179" i="1"/>
  <c r="Q177" i="1"/>
  <c r="X175" i="1"/>
  <c r="P174" i="1"/>
  <c r="V172" i="1"/>
  <c r="E171" i="1"/>
  <c r="U169" i="1"/>
  <c r="K168" i="1"/>
  <c r="K167" i="1"/>
  <c r="O166" i="1"/>
  <c r="Q165" i="1"/>
  <c r="W164" i="1"/>
  <c r="G163" i="1"/>
  <c r="P162" i="1"/>
  <c r="X161" i="1"/>
  <c r="K161" i="1"/>
  <c r="V160" i="1"/>
  <c r="Q159" i="1"/>
  <c r="E159" i="1"/>
  <c r="L158" i="1"/>
  <c r="V157" i="1"/>
  <c r="G157" i="1"/>
  <c r="P156" i="1"/>
  <c r="X155" i="1"/>
  <c r="K155" i="1"/>
  <c r="V154" i="1"/>
  <c r="J154" i="1"/>
  <c r="U153" i="1"/>
  <c r="F153" i="1"/>
  <c r="O152" i="1"/>
  <c r="W151" i="1"/>
  <c r="J151" i="1"/>
  <c r="Q150" i="1"/>
  <c r="E150" i="1"/>
  <c r="O149" i="1"/>
  <c r="W148" i="1"/>
  <c r="J148" i="1"/>
  <c r="U147" i="1"/>
  <c r="G147" i="1"/>
  <c r="P146" i="1"/>
  <c r="X145" i="1"/>
  <c r="K145" i="1"/>
  <c r="V144" i="1"/>
  <c r="G144" i="1"/>
  <c r="P143" i="1"/>
  <c r="X142" i="1"/>
  <c r="K142" i="1"/>
  <c r="U141" i="1"/>
  <c r="F141" i="1"/>
  <c r="O140" i="1"/>
  <c r="X139" i="1"/>
  <c r="K139" i="1"/>
  <c r="V138" i="1"/>
  <c r="J138" i="1"/>
  <c r="U137" i="1"/>
  <c r="F137" i="1"/>
  <c r="O136" i="1"/>
  <c r="W135" i="1"/>
  <c r="J135" i="1"/>
  <c r="F134" i="1"/>
  <c r="P133" i="1"/>
  <c r="X132" i="1"/>
  <c r="K132" i="1"/>
  <c r="U131" i="1"/>
  <c r="F131" i="1"/>
  <c r="O130" i="1"/>
  <c r="W129" i="1"/>
  <c r="K129" i="1"/>
  <c r="U128" i="1"/>
  <c r="F128" i="1"/>
  <c r="O127" i="1"/>
  <c r="W126" i="1"/>
  <c r="K126" i="1"/>
  <c r="U125" i="1"/>
  <c r="F125" i="1"/>
  <c r="O124" i="1"/>
  <c r="W123" i="1"/>
  <c r="J123" i="1"/>
  <c r="Q122" i="1"/>
  <c r="F122" i="1"/>
  <c r="O121" i="1"/>
  <c r="W120" i="1"/>
  <c r="J120" i="1"/>
  <c r="Q119" i="1"/>
  <c r="E119" i="1"/>
  <c r="W117" i="1"/>
  <c r="J117" i="1"/>
  <c r="Q116" i="1"/>
  <c r="E116" i="1"/>
  <c r="O115" i="1"/>
  <c r="X114" i="1"/>
  <c r="L114" i="1"/>
  <c r="W113" i="1"/>
  <c r="J113" i="1"/>
  <c r="Q112" i="1"/>
  <c r="E112" i="1"/>
  <c r="L111" i="1"/>
  <c r="V110" i="1"/>
  <c r="J110" i="1"/>
  <c r="Q109" i="1"/>
  <c r="E109" i="1"/>
  <c r="L108" i="1"/>
  <c r="W107" i="1"/>
  <c r="J107" i="1"/>
  <c r="Q106" i="1"/>
  <c r="E106" i="1"/>
  <c r="L105" i="1"/>
  <c r="V104" i="1"/>
  <c r="G104" i="1"/>
  <c r="P103" i="1"/>
  <c r="X102" i="1"/>
  <c r="L102" i="1"/>
  <c r="V101" i="1"/>
  <c r="G101" i="1"/>
  <c r="P100" i="1"/>
  <c r="X99" i="1"/>
  <c r="K99" i="1"/>
  <c r="U98" i="1"/>
  <c r="F98" i="1"/>
  <c r="O97" i="1"/>
  <c r="W96" i="1"/>
  <c r="J96" i="1"/>
  <c r="Q95" i="1"/>
  <c r="E95" i="1"/>
  <c r="L94" i="1"/>
  <c r="V93" i="1"/>
  <c r="G92" i="1"/>
  <c r="P91" i="1"/>
  <c r="X90" i="1"/>
  <c r="K90" i="1"/>
  <c r="V89" i="1"/>
  <c r="G89" i="1"/>
  <c r="P88" i="1"/>
  <c r="X87" i="1"/>
  <c r="K87" i="1"/>
  <c r="U86" i="1"/>
  <c r="G86" i="1"/>
  <c r="P85" i="1"/>
  <c r="F314" i="1"/>
  <c r="V283" i="1"/>
  <c r="V269" i="1"/>
  <c r="Q259" i="1"/>
  <c r="V252" i="1"/>
  <c r="Q247" i="1"/>
  <c r="G242" i="1"/>
  <c r="W237" i="1"/>
  <c r="J234" i="1"/>
  <c r="U229" i="1"/>
  <c r="J225" i="1"/>
  <c r="V221" i="1"/>
  <c r="U212" i="1"/>
  <c r="K209" i="1"/>
  <c r="V204" i="1"/>
  <c r="P200" i="1"/>
  <c r="X197" i="1"/>
  <c r="O194" i="1"/>
  <c r="L191" i="1"/>
  <c r="P189" i="1"/>
  <c r="W184" i="1"/>
  <c r="E183" i="1"/>
  <c r="U180" i="1"/>
  <c r="X178" i="1"/>
  <c r="P177" i="1"/>
  <c r="W175" i="1"/>
  <c r="F174" i="1"/>
  <c r="U172" i="1"/>
  <c r="X170" i="1"/>
  <c r="J169" i="1"/>
  <c r="F168" i="1"/>
  <c r="J167" i="1"/>
  <c r="L166" i="1"/>
  <c r="P165" i="1"/>
  <c r="V164" i="1"/>
  <c r="G164" i="1"/>
  <c r="Q163" i="1"/>
  <c r="F163" i="1"/>
  <c r="O162" i="1"/>
  <c r="W161" i="1"/>
  <c r="J161" i="1"/>
  <c r="U160" i="1"/>
  <c r="G160" i="1"/>
  <c r="P159" i="1"/>
  <c r="X158" i="1"/>
  <c r="K158" i="1"/>
  <c r="U157" i="1"/>
  <c r="F157" i="1"/>
  <c r="O156" i="1"/>
  <c r="W155" i="1"/>
  <c r="J155" i="1"/>
  <c r="U154" i="1"/>
  <c r="Q153" i="1"/>
  <c r="E153" i="1"/>
  <c r="L152" i="1"/>
  <c r="V151" i="1"/>
  <c r="G151" i="1"/>
  <c r="P150" i="1"/>
  <c r="X149" i="1"/>
  <c r="L149" i="1"/>
  <c r="V148" i="1"/>
  <c r="F147" i="1"/>
  <c r="O146" i="1"/>
  <c r="W145" i="1"/>
  <c r="J145" i="1"/>
  <c r="U144" i="1"/>
  <c r="F144" i="1"/>
  <c r="O143" i="1"/>
  <c r="W142" i="1"/>
  <c r="J142" i="1"/>
  <c r="Q141" i="1"/>
  <c r="E141" i="1"/>
  <c r="W139" i="1"/>
  <c r="J139" i="1"/>
  <c r="U138" i="1"/>
  <c r="Q137" i="1"/>
  <c r="E137" i="1"/>
  <c r="L136" i="1"/>
  <c r="V135" i="1"/>
  <c r="G135" i="1"/>
  <c r="Q134" i="1"/>
  <c r="E134" i="1"/>
  <c r="O133" i="1"/>
  <c r="W132" i="1"/>
  <c r="J132" i="1"/>
  <c r="Q131" i="1"/>
  <c r="E131" i="1"/>
  <c r="L130" i="1"/>
  <c r="V129" i="1"/>
  <c r="J129" i="1"/>
  <c r="Q128" i="1"/>
  <c r="E128" i="1"/>
  <c r="L127" i="1"/>
  <c r="V126" i="1"/>
  <c r="J126" i="1"/>
  <c r="Q125" i="1"/>
  <c r="E125" i="1"/>
  <c r="L124" i="1"/>
  <c r="V123" i="1"/>
  <c r="G123" i="1"/>
  <c r="P122" i="1"/>
  <c r="E122" i="1"/>
  <c r="L121" i="1"/>
  <c r="V120" i="1"/>
  <c r="G120" i="1"/>
  <c r="P119" i="1"/>
  <c r="X118" i="1"/>
  <c r="L118" i="1"/>
  <c r="V117" i="1"/>
  <c r="G117" i="1"/>
  <c r="P116" i="1"/>
  <c r="X115" i="1"/>
  <c r="L115" i="1"/>
  <c r="W114" i="1"/>
  <c r="K114" i="1"/>
  <c r="V113" i="1"/>
  <c r="G113" i="1"/>
  <c r="P112" i="1"/>
  <c r="X111" i="1"/>
  <c r="K111" i="1"/>
  <c r="U110" i="1"/>
  <c r="G110" i="1"/>
  <c r="P109" i="1"/>
  <c r="X108" i="1"/>
  <c r="K108" i="1"/>
  <c r="V107" i="1"/>
  <c r="G107" i="1"/>
  <c r="P106" i="1"/>
  <c r="X105" i="1"/>
  <c r="K105" i="1"/>
  <c r="U104" i="1"/>
  <c r="F104" i="1"/>
  <c r="O103" i="1"/>
  <c r="W102" i="1"/>
  <c r="K102" i="1"/>
  <c r="U101" i="1"/>
  <c r="F101" i="1"/>
  <c r="O100" i="1"/>
  <c r="W99" i="1"/>
  <c r="J99" i="1"/>
  <c r="M99" i="1" s="1"/>
  <c r="AC99" i="1" s="1"/>
  <c r="Q98" i="1"/>
  <c r="E98" i="1"/>
  <c r="L97" i="1"/>
  <c r="V96" i="1"/>
  <c r="G96" i="1"/>
  <c r="L297" i="1"/>
  <c r="G282" i="1"/>
  <c r="L265" i="1"/>
  <c r="P257" i="1"/>
  <c r="J252" i="1"/>
  <c r="O245" i="1"/>
  <c r="X240" i="1"/>
  <c r="O237" i="1"/>
  <c r="V232" i="1"/>
  <c r="K228" i="1"/>
  <c r="X224" i="1"/>
  <c r="L220" i="1"/>
  <c r="V215" i="1"/>
  <c r="J212" i="1"/>
  <c r="E208" i="1"/>
  <c r="L203" i="1"/>
  <c r="L200" i="1"/>
  <c r="W196" i="1"/>
  <c r="L193" i="1"/>
  <c r="F191" i="1"/>
  <c r="U188" i="1"/>
  <c r="P186" i="1"/>
  <c r="U184" i="1"/>
  <c r="L182" i="1"/>
  <c r="F180" i="1"/>
  <c r="V178" i="1"/>
  <c r="F177" i="1"/>
  <c r="K175" i="1"/>
  <c r="X173" i="1"/>
  <c r="G172" i="1"/>
  <c r="F169" i="1"/>
  <c r="X167" i="1"/>
  <c r="E167" i="1"/>
  <c r="G166" i="1"/>
  <c r="L165" i="1"/>
  <c r="P164" i="1"/>
  <c r="E164" i="1"/>
  <c r="O163" i="1"/>
  <c r="X162" i="1"/>
  <c r="K162" i="1"/>
  <c r="U161" i="1"/>
  <c r="G161" i="1"/>
  <c r="P160" i="1"/>
  <c r="E160" i="1"/>
  <c r="L159" i="1"/>
  <c r="V158" i="1"/>
  <c r="G158" i="1"/>
  <c r="P157" i="1"/>
  <c r="X156" i="1"/>
  <c r="K156" i="1"/>
  <c r="U155" i="1"/>
  <c r="G155" i="1"/>
  <c r="Q154" i="1"/>
  <c r="F154" i="1"/>
  <c r="O153" i="1"/>
  <c r="W152" i="1"/>
  <c r="J152" i="1"/>
  <c r="Q151" i="1"/>
  <c r="E151" i="1"/>
  <c r="L150" i="1"/>
  <c r="V149" i="1"/>
  <c r="J149" i="1"/>
  <c r="Q148" i="1"/>
  <c r="F148" i="1"/>
  <c r="P147" i="1"/>
  <c r="X146" i="1"/>
  <c r="K146" i="1"/>
  <c r="U145" i="1"/>
  <c r="G145" i="1"/>
  <c r="P144" i="1"/>
  <c r="X143" i="1"/>
  <c r="K143" i="1"/>
  <c r="U142" i="1"/>
  <c r="F142" i="1"/>
  <c r="O141" i="1"/>
  <c r="W140" i="1"/>
  <c r="K140" i="1"/>
  <c r="U139" i="1"/>
  <c r="G139" i="1"/>
  <c r="Q138" i="1"/>
  <c r="F138" i="1"/>
  <c r="O137" i="1"/>
  <c r="W136" i="1"/>
  <c r="J136" i="1"/>
  <c r="Q135" i="1"/>
  <c r="E135" i="1"/>
  <c r="O134" i="1"/>
  <c r="W133" i="1"/>
  <c r="K133" i="1"/>
  <c r="U132" i="1"/>
  <c r="F132" i="1"/>
  <c r="O131" i="1"/>
  <c r="W130" i="1"/>
  <c r="J130" i="1"/>
  <c r="Q129" i="1"/>
  <c r="F129" i="1"/>
  <c r="O128" i="1"/>
  <c r="W127" i="1"/>
  <c r="J127" i="1"/>
  <c r="M127" i="1" s="1"/>
  <c r="F126" i="1"/>
  <c r="O125" i="1"/>
  <c r="W124" i="1"/>
  <c r="J124" i="1"/>
  <c r="F296" i="1"/>
  <c r="K277" i="1"/>
  <c r="X264" i="1"/>
  <c r="G257" i="1"/>
  <c r="J245" i="1"/>
  <c r="U240" i="1"/>
  <c r="J236" i="1"/>
  <c r="Q232" i="1"/>
  <c r="F228" i="1"/>
  <c r="W223" i="1"/>
  <c r="G220" i="1"/>
  <c r="Q215" i="1"/>
  <c r="R215" i="1" s="1"/>
  <c r="F211" i="1"/>
  <c r="J295" i="1"/>
  <c r="K276" i="1"/>
  <c r="P262" i="1"/>
  <c r="X256" i="1"/>
  <c r="F250" i="1"/>
  <c r="E244" i="1"/>
  <c r="P240" i="1"/>
  <c r="E236" i="1"/>
  <c r="X227" i="1"/>
  <c r="Q223" i="1"/>
  <c r="X218" i="1"/>
  <c r="X210" i="1"/>
  <c r="P206" i="1"/>
  <c r="X202" i="1"/>
  <c r="K199" i="1"/>
  <c r="V195" i="1"/>
  <c r="L190" i="1"/>
  <c r="E188" i="1"/>
  <c r="J186" i="1"/>
  <c r="W183" i="1"/>
  <c r="U181" i="1"/>
  <c r="X179" i="1"/>
  <c r="J178" i="1"/>
  <c r="P176" i="1"/>
  <c r="G175" i="1"/>
  <c r="L173" i="1"/>
  <c r="Q171" i="1"/>
  <c r="K170" i="1"/>
  <c r="Q168" i="1"/>
  <c r="U167" i="1"/>
  <c r="V166" i="1"/>
  <c r="S166" i="1" s="1"/>
  <c r="E166" i="1"/>
  <c r="G165" i="1"/>
  <c r="L164" i="1"/>
  <c r="W163" i="1"/>
  <c r="K163" i="1"/>
  <c r="V162" i="1"/>
  <c r="G162" i="1"/>
  <c r="P161" i="1"/>
  <c r="E161" i="1"/>
  <c r="L160" i="1"/>
  <c r="W159" i="1"/>
  <c r="J159" i="1"/>
  <c r="Q158" i="1"/>
  <c r="E158" i="1"/>
  <c r="L157" i="1"/>
  <c r="V156" i="1"/>
  <c r="G156" i="1"/>
  <c r="P155" i="1"/>
  <c r="E155" i="1"/>
  <c r="O154" i="1"/>
  <c r="X153" i="1"/>
  <c r="K153" i="1"/>
  <c r="U152" i="1"/>
  <c r="F152" i="1"/>
  <c r="O151" i="1"/>
  <c r="W150" i="1"/>
  <c r="J150" i="1"/>
  <c r="F149" i="1"/>
  <c r="O148" i="1"/>
  <c r="X147" i="1"/>
  <c r="L147" i="1"/>
  <c r="V146" i="1"/>
  <c r="G146" i="1"/>
  <c r="P145" i="1"/>
  <c r="E145" i="1"/>
  <c r="L144" i="1"/>
  <c r="V143" i="1"/>
  <c r="G143" i="1"/>
  <c r="P142" i="1"/>
  <c r="X141" i="1"/>
  <c r="K141" i="1"/>
  <c r="U140" i="1"/>
  <c r="G140" i="1"/>
  <c r="P139" i="1"/>
  <c r="E139" i="1"/>
  <c r="O138" i="1"/>
  <c r="X137" i="1"/>
  <c r="K137" i="1"/>
  <c r="U136" i="1"/>
  <c r="F136" i="1"/>
  <c r="O135" i="1"/>
  <c r="W134" i="1"/>
  <c r="K134" i="1"/>
  <c r="U133" i="1"/>
  <c r="G133" i="1"/>
  <c r="P132" i="1"/>
  <c r="X131" i="1"/>
  <c r="K131" i="1"/>
  <c r="U130" i="1"/>
  <c r="F130" i="1"/>
  <c r="O129" i="1"/>
  <c r="X128" i="1"/>
  <c r="K128" i="1"/>
  <c r="U127" i="1"/>
  <c r="F127" i="1"/>
  <c r="P126" i="1"/>
  <c r="X125" i="1"/>
  <c r="K125" i="1"/>
  <c r="U124" i="1"/>
  <c r="F124" i="1"/>
  <c r="O123" i="1"/>
  <c r="W122" i="1"/>
  <c r="J122" i="1"/>
  <c r="U121" i="1"/>
  <c r="F121" i="1"/>
  <c r="O120" i="1"/>
  <c r="W119" i="1"/>
  <c r="J119" i="1"/>
  <c r="Q118" i="1"/>
  <c r="F118" i="1"/>
  <c r="O117" i="1"/>
  <c r="W116" i="1"/>
  <c r="J116" i="1"/>
  <c r="G115" i="1"/>
  <c r="Q114" i="1"/>
  <c r="F114" i="1"/>
  <c r="O113" i="1"/>
  <c r="W112" i="1"/>
  <c r="J112" i="1"/>
  <c r="Q111" i="1"/>
  <c r="E111" i="1"/>
  <c r="W109" i="1"/>
  <c r="J109" i="1"/>
  <c r="Q108" i="1"/>
  <c r="F108" i="1"/>
  <c r="O107" i="1"/>
  <c r="W106" i="1"/>
  <c r="J106" i="1"/>
  <c r="Q105" i="1"/>
  <c r="E105" i="1"/>
  <c r="L104" i="1"/>
  <c r="V103" i="1"/>
  <c r="G103" i="1"/>
  <c r="P102" i="1"/>
  <c r="E102" i="1"/>
  <c r="L101" i="1"/>
  <c r="V100" i="1"/>
  <c r="G100" i="1"/>
  <c r="P99" i="1"/>
  <c r="X98" i="1"/>
  <c r="K98" i="1"/>
  <c r="U97" i="1"/>
  <c r="F97" i="1"/>
  <c r="O96" i="1"/>
  <c r="W95" i="1"/>
  <c r="J95" i="1"/>
  <c r="Q94" i="1"/>
  <c r="E94" i="1"/>
  <c r="L93" i="1"/>
  <c r="W92" i="1"/>
  <c r="L92" i="1"/>
  <c r="V91" i="1"/>
  <c r="G91" i="1"/>
  <c r="P90" i="1"/>
  <c r="E90" i="1"/>
  <c r="L89" i="1"/>
  <c r="V88" i="1"/>
  <c r="G88" i="1"/>
  <c r="P87" i="1"/>
  <c r="X86" i="1"/>
  <c r="L86" i="1"/>
  <c r="V85" i="1"/>
  <c r="Q84" i="1"/>
  <c r="E271" i="1"/>
  <c r="V261" i="1"/>
  <c r="V254" i="1"/>
  <c r="J248" i="1"/>
  <c r="Q243" i="1"/>
  <c r="J239" i="1"/>
  <c r="Q234" i="1"/>
  <c r="E231" i="1"/>
  <c r="Q226" i="1"/>
  <c r="J222" i="1"/>
  <c r="M222" i="1" s="1"/>
  <c r="P218" i="1"/>
  <c r="F214" i="1"/>
  <c r="G206" i="1"/>
  <c r="Q201" i="1"/>
  <c r="G198" i="1"/>
  <c r="P195" i="1"/>
  <c r="G192" i="1"/>
  <c r="U189" i="1"/>
  <c r="W187" i="1"/>
  <c r="P185" i="1"/>
  <c r="G183" i="1"/>
  <c r="L181" i="1"/>
  <c r="U177" i="1"/>
  <c r="L176" i="1"/>
  <c r="Q174" i="1"/>
  <c r="W172" i="1"/>
  <c r="O171" i="1"/>
  <c r="V169" i="1"/>
  <c r="O168" i="1"/>
  <c r="L167" i="1"/>
  <c r="Q166" i="1"/>
  <c r="V165" i="1"/>
  <c r="X164" i="1"/>
  <c r="J164" i="1"/>
  <c r="U163" i="1"/>
  <c r="Q162" i="1"/>
  <c r="E162" i="1"/>
  <c r="L161" i="1"/>
  <c r="W160" i="1"/>
  <c r="J160" i="1"/>
  <c r="U159" i="1"/>
  <c r="F159" i="1"/>
  <c r="O158" i="1"/>
  <c r="W157" i="1"/>
  <c r="J157" i="1"/>
  <c r="Q156" i="1"/>
  <c r="E156" i="1"/>
  <c r="L155" i="1"/>
  <c r="W154" i="1"/>
  <c r="K154" i="1"/>
  <c r="V153" i="1"/>
  <c r="G153" i="1"/>
  <c r="P152" i="1"/>
  <c r="X151" i="1"/>
  <c r="K151" i="1"/>
  <c r="U150" i="1"/>
  <c r="F150" i="1"/>
  <c r="P149" i="1"/>
  <c r="X148" i="1"/>
  <c r="K148" i="1"/>
  <c r="V147" i="1"/>
  <c r="J147" i="1"/>
  <c r="Q146" i="1"/>
  <c r="E146" i="1"/>
  <c r="L145" i="1"/>
  <c r="W144" i="1"/>
  <c r="J144" i="1"/>
  <c r="M144" i="1" s="1"/>
  <c r="Q143" i="1"/>
  <c r="E143" i="1"/>
  <c r="L142" i="1"/>
  <c r="V141" i="1"/>
  <c r="G141" i="1"/>
  <c r="P140" i="1"/>
  <c r="E140" i="1"/>
  <c r="L139" i="1"/>
  <c r="W138" i="1"/>
  <c r="K138" i="1"/>
  <c r="V137" i="1"/>
  <c r="G137" i="1"/>
  <c r="P136" i="1"/>
  <c r="X135" i="1"/>
  <c r="K135" i="1"/>
  <c r="U134" i="1"/>
  <c r="G134" i="1"/>
  <c r="Q133" i="1"/>
  <c r="E133" i="1"/>
  <c r="L132" i="1"/>
  <c r="V131" i="1"/>
  <c r="G131" i="1"/>
  <c r="P130" i="1"/>
  <c r="X129" i="1"/>
  <c r="L129" i="1"/>
  <c r="V128" i="1"/>
  <c r="G128" i="1"/>
  <c r="P127" i="1"/>
  <c r="X126" i="1"/>
  <c r="L126" i="1"/>
  <c r="V125" i="1"/>
  <c r="G125" i="1"/>
  <c r="P124" i="1"/>
  <c r="X123" i="1"/>
  <c r="K123" i="1"/>
  <c r="U122" i="1"/>
  <c r="G122" i="1"/>
  <c r="P121" i="1"/>
  <c r="X120" i="1"/>
  <c r="K120" i="1"/>
  <c r="U119" i="1"/>
  <c r="F119" i="1"/>
  <c r="O118" i="1"/>
  <c r="X117" i="1"/>
  <c r="K117" i="1"/>
  <c r="U116" i="1"/>
  <c r="F116" i="1"/>
  <c r="P115" i="1"/>
  <c r="E115" i="1"/>
  <c r="O114" i="1"/>
  <c r="X113" i="1"/>
  <c r="K113" i="1"/>
  <c r="U112" i="1"/>
  <c r="F112" i="1"/>
  <c r="O111" i="1"/>
  <c r="W110" i="1"/>
  <c r="K110" i="1"/>
  <c r="U109" i="1"/>
  <c r="F109" i="1"/>
  <c r="O108" i="1"/>
  <c r="X107" i="1"/>
  <c r="K107" i="1"/>
  <c r="U106" i="1"/>
  <c r="F106" i="1"/>
  <c r="O105" i="1"/>
  <c r="W104" i="1"/>
  <c r="J104" i="1"/>
  <c r="U311" i="1"/>
  <c r="E233" i="1"/>
  <c r="E217" i="1"/>
  <c r="G203" i="1"/>
  <c r="L194" i="1"/>
  <c r="X187" i="1"/>
  <c r="K182" i="1"/>
  <c r="G177" i="1"/>
  <c r="K173" i="1"/>
  <c r="U168" i="1"/>
  <c r="J166" i="1"/>
  <c r="K164" i="1"/>
  <c r="W162" i="1"/>
  <c r="V159" i="1"/>
  <c r="F158" i="1"/>
  <c r="L156" i="1"/>
  <c r="X154" i="1"/>
  <c r="L153" i="1"/>
  <c r="U151" i="1"/>
  <c r="G150" i="1"/>
  <c r="P148" i="1"/>
  <c r="E147" i="1"/>
  <c r="O145" i="1"/>
  <c r="W143" i="1"/>
  <c r="G142" i="1"/>
  <c r="Q140" i="1"/>
  <c r="F139" i="1"/>
  <c r="P137" i="1"/>
  <c r="E136" i="1"/>
  <c r="L134" i="1"/>
  <c r="V132" i="1"/>
  <c r="J131" i="1"/>
  <c r="P129" i="1"/>
  <c r="X127" i="1"/>
  <c r="O126" i="1"/>
  <c r="V124" i="1"/>
  <c r="L123" i="1"/>
  <c r="E121" i="1"/>
  <c r="V119" i="1"/>
  <c r="P118" i="1"/>
  <c r="L117" i="1"/>
  <c r="G116" i="1"/>
  <c r="F115" i="1"/>
  <c r="E114" i="1"/>
  <c r="V112" i="1"/>
  <c r="P111" i="1"/>
  <c r="L110" i="1"/>
  <c r="G109" i="1"/>
  <c r="E108" i="1"/>
  <c r="V106" i="1"/>
  <c r="P105" i="1"/>
  <c r="K104" i="1"/>
  <c r="J103" i="1"/>
  <c r="J102" i="1"/>
  <c r="K101" i="1"/>
  <c r="K100" i="1"/>
  <c r="L99" i="1"/>
  <c r="L98" i="1"/>
  <c r="K97" i="1"/>
  <c r="L96" i="1"/>
  <c r="O95" i="1"/>
  <c r="U94" i="1"/>
  <c r="W93" i="1"/>
  <c r="F93" i="1"/>
  <c r="Q91" i="1"/>
  <c r="V90" i="1"/>
  <c r="F90" i="1"/>
  <c r="J89" i="1"/>
  <c r="L88" i="1"/>
  <c r="M88" i="1" s="1"/>
  <c r="Q87" i="1"/>
  <c r="V86" i="1"/>
  <c r="E86" i="1"/>
  <c r="J85" i="1"/>
  <c r="P84" i="1"/>
  <c r="X83" i="1"/>
  <c r="K83" i="1"/>
  <c r="U82" i="1"/>
  <c r="F82" i="1"/>
  <c r="O81" i="1"/>
  <c r="W80" i="1"/>
  <c r="J80" i="1"/>
  <c r="Q79" i="1"/>
  <c r="E79" i="1"/>
  <c r="L78" i="1"/>
  <c r="V77" i="1"/>
  <c r="G77" i="1"/>
  <c r="P76" i="1"/>
  <c r="X75" i="1"/>
  <c r="K75" i="1"/>
  <c r="U74" i="1"/>
  <c r="F74" i="1"/>
  <c r="O73" i="1"/>
  <c r="W72" i="1"/>
  <c r="J72" i="1"/>
  <c r="U71" i="1"/>
  <c r="F71" i="1"/>
  <c r="O70" i="1"/>
  <c r="X69" i="1"/>
  <c r="K69" i="1"/>
  <c r="V68" i="1"/>
  <c r="G68" i="1"/>
  <c r="P67" i="1"/>
  <c r="X66" i="1"/>
  <c r="K66" i="1"/>
  <c r="U65" i="1"/>
  <c r="G65" i="1"/>
  <c r="P64" i="1"/>
  <c r="E64" i="1"/>
  <c r="L63" i="1"/>
  <c r="V62" i="1"/>
  <c r="G62" i="1"/>
  <c r="Q61" i="1"/>
  <c r="F61" i="1"/>
  <c r="O60" i="1"/>
  <c r="W59" i="1"/>
  <c r="J59" i="1"/>
  <c r="Q58" i="1"/>
  <c r="E58" i="1"/>
  <c r="L57" i="1"/>
  <c r="V56" i="1"/>
  <c r="G56" i="1"/>
  <c r="P55" i="1"/>
  <c r="E55" i="1"/>
  <c r="O54" i="1"/>
  <c r="W53" i="1"/>
  <c r="J53" i="1"/>
  <c r="Q52" i="1"/>
  <c r="F52" i="1"/>
  <c r="O51" i="1"/>
  <c r="W50" i="1"/>
  <c r="J50" i="1"/>
  <c r="Q49" i="1"/>
  <c r="R49" i="1" s="1"/>
  <c r="E49" i="1"/>
  <c r="H49" i="1" s="1"/>
  <c r="Y49" i="1" s="1"/>
  <c r="L48" i="1"/>
  <c r="V47" i="1"/>
  <c r="G47" i="1"/>
  <c r="P46" i="1"/>
  <c r="X45" i="1"/>
  <c r="K45" i="1"/>
  <c r="U44" i="1"/>
  <c r="F44" i="1"/>
  <c r="O43" i="1"/>
  <c r="X42" i="1"/>
  <c r="K42" i="1"/>
  <c r="U41" i="1"/>
  <c r="F41" i="1"/>
  <c r="O40" i="1"/>
  <c r="S40" i="1" s="1"/>
  <c r="W39" i="1"/>
  <c r="J39" i="1"/>
  <c r="U38" i="1"/>
  <c r="F38" i="1"/>
  <c r="O37" i="1"/>
  <c r="E37" i="1"/>
  <c r="L36" i="1"/>
  <c r="V35" i="1"/>
  <c r="G35" i="1"/>
  <c r="P34" i="1"/>
  <c r="F34" i="1"/>
  <c r="O33" i="1"/>
  <c r="W32" i="1"/>
  <c r="J32" i="1"/>
  <c r="Q31" i="1"/>
  <c r="F31" i="1"/>
  <c r="O30" i="1"/>
  <c r="W29" i="1"/>
  <c r="K29" i="1"/>
  <c r="V28" i="1"/>
  <c r="G290" i="1"/>
  <c r="W249" i="1"/>
  <c r="J231" i="1"/>
  <c r="K214" i="1"/>
  <c r="V201" i="1"/>
  <c r="K193" i="1"/>
  <c r="G187" i="1"/>
  <c r="O181" i="1"/>
  <c r="E177" i="1"/>
  <c r="J172" i="1"/>
  <c r="P168" i="1"/>
  <c r="F166" i="1"/>
  <c r="F164" i="1"/>
  <c r="U162" i="1"/>
  <c r="F161" i="1"/>
  <c r="O159" i="1"/>
  <c r="X157" i="1"/>
  <c r="J156" i="1"/>
  <c r="J153" i="1"/>
  <c r="N153" i="1" s="1"/>
  <c r="P151" i="1"/>
  <c r="W149" i="1"/>
  <c r="L148" i="1"/>
  <c r="W146" i="1"/>
  <c r="U143" i="1"/>
  <c r="E142" i="1"/>
  <c r="L140" i="1"/>
  <c r="X138" i="1"/>
  <c r="L137" i="1"/>
  <c r="U135" i="1"/>
  <c r="J134" i="1"/>
  <c r="Q132" i="1"/>
  <c r="X130" i="1"/>
  <c r="V127" i="1"/>
  <c r="G126" i="1"/>
  <c r="Q124" i="1"/>
  <c r="F123" i="1"/>
  <c r="X121" i="1"/>
  <c r="U120" i="1"/>
  <c r="R120" i="1" s="1"/>
  <c r="O119" i="1"/>
  <c r="K118" i="1"/>
  <c r="F117" i="1"/>
  <c r="W115" i="1"/>
  <c r="V114" i="1"/>
  <c r="U113" i="1"/>
  <c r="O112" i="1"/>
  <c r="J111" i="1"/>
  <c r="F110" i="1"/>
  <c r="W108" i="1"/>
  <c r="U107" i="1"/>
  <c r="H107" i="1" s="1"/>
  <c r="O106" i="1"/>
  <c r="J105" i="1"/>
  <c r="N105" i="1" s="1"/>
  <c r="E104" i="1"/>
  <c r="F103" i="1"/>
  <c r="G102" i="1"/>
  <c r="J101" i="1"/>
  <c r="J100" i="1"/>
  <c r="G99" i="1"/>
  <c r="J98" i="1"/>
  <c r="J97" i="1"/>
  <c r="K96" i="1"/>
  <c r="L95" i="1"/>
  <c r="P94" i="1"/>
  <c r="U93" i="1"/>
  <c r="E93" i="1"/>
  <c r="K92" i="1"/>
  <c r="O91" i="1"/>
  <c r="U90" i="1"/>
  <c r="X89" i="1"/>
  <c r="F89" i="1"/>
  <c r="K88" i="1"/>
  <c r="AC88" i="1" s="1"/>
  <c r="O87" i="1"/>
  <c r="Q86" i="1"/>
  <c r="X85" i="1"/>
  <c r="G85" i="1"/>
  <c r="O84" i="1"/>
  <c r="W83" i="1"/>
  <c r="J83" i="1"/>
  <c r="Q82" i="1"/>
  <c r="E82" i="1"/>
  <c r="L81" i="1"/>
  <c r="V80" i="1"/>
  <c r="G80" i="1"/>
  <c r="P79" i="1"/>
  <c r="X78" i="1"/>
  <c r="K78" i="1"/>
  <c r="U77" i="1"/>
  <c r="F77" i="1"/>
  <c r="O76" i="1"/>
  <c r="W75" i="1"/>
  <c r="J75" i="1"/>
  <c r="Q74" i="1"/>
  <c r="E74" i="1"/>
  <c r="L73" i="1"/>
  <c r="V72" i="1"/>
  <c r="Q71" i="1"/>
  <c r="E71" i="1"/>
  <c r="W69" i="1"/>
  <c r="J69" i="1"/>
  <c r="U68" i="1"/>
  <c r="F68" i="1"/>
  <c r="O67" i="1"/>
  <c r="W66" i="1"/>
  <c r="J66" i="1"/>
  <c r="F65" i="1"/>
  <c r="O64" i="1"/>
  <c r="X63" i="1"/>
  <c r="K63" i="1"/>
  <c r="U62" i="1"/>
  <c r="F62" i="1"/>
  <c r="P61" i="1"/>
  <c r="E61" i="1"/>
  <c r="L60" i="1"/>
  <c r="V59" i="1"/>
  <c r="G59" i="1"/>
  <c r="P58" i="1"/>
  <c r="X57" i="1"/>
  <c r="K57" i="1"/>
  <c r="U56" i="1"/>
  <c r="F56" i="1"/>
  <c r="O55" i="1"/>
  <c r="X54" i="1"/>
  <c r="L54" i="1"/>
  <c r="V53" i="1"/>
  <c r="G53" i="1"/>
  <c r="P52" i="1"/>
  <c r="E52" i="1"/>
  <c r="I52" i="1" s="1"/>
  <c r="L51" i="1"/>
  <c r="V50" i="1"/>
  <c r="G50" i="1"/>
  <c r="P49" i="1"/>
  <c r="X48" i="1"/>
  <c r="K48" i="1"/>
  <c r="U47" i="1"/>
  <c r="F47" i="1"/>
  <c r="O46" i="1"/>
  <c r="W45" i="1"/>
  <c r="J45" i="1"/>
  <c r="Q44" i="1"/>
  <c r="E44" i="1"/>
  <c r="L43" i="1"/>
  <c r="N43" i="1" s="1"/>
  <c r="W42" i="1"/>
  <c r="J42" i="1"/>
  <c r="Q41" i="1"/>
  <c r="E41" i="1"/>
  <c r="L40" i="1"/>
  <c r="V39" i="1"/>
  <c r="Q38" i="1"/>
  <c r="E38" i="1"/>
  <c r="X36" i="1"/>
  <c r="K36" i="1"/>
  <c r="U35" i="1"/>
  <c r="F35" i="1"/>
  <c r="O34" i="1"/>
  <c r="E34" i="1"/>
  <c r="L33" i="1"/>
  <c r="V32" i="1"/>
  <c r="G32" i="1"/>
  <c r="P31" i="1"/>
  <c r="E31" i="1"/>
  <c r="L30" i="1"/>
  <c r="V29" i="1"/>
  <c r="J29" i="1"/>
  <c r="V282" i="1"/>
  <c r="W245" i="1"/>
  <c r="P229" i="1"/>
  <c r="O212" i="1"/>
  <c r="S212" i="1" s="1"/>
  <c r="O200" i="1"/>
  <c r="J192" i="1"/>
  <c r="K186" i="1"/>
  <c r="Q180" i="1"/>
  <c r="O176" i="1"/>
  <c r="F172" i="1"/>
  <c r="E168" i="1"/>
  <c r="W165" i="1"/>
  <c r="X163" i="1"/>
  <c r="L162" i="1"/>
  <c r="X160" i="1"/>
  <c r="K159" i="1"/>
  <c r="Q157" i="1"/>
  <c r="F156" i="1"/>
  <c r="P154" i="1"/>
  <c r="X152" i="1"/>
  <c r="L151" i="1"/>
  <c r="U149" i="1"/>
  <c r="G148" i="1"/>
  <c r="U146" i="1"/>
  <c r="F145" i="1"/>
  <c r="L143" i="1"/>
  <c r="W141" i="1"/>
  <c r="J140" i="1"/>
  <c r="J137" i="1"/>
  <c r="P135" i="1"/>
  <c r="X133" i="1"/>
  <c r="O132" i="1"/>
  <c r="V130" i="1"/>
  <c r="G129" i="1"/>
  <c r="Q127" i="1"/>
  <c r="E126" i="1"/>
  <c r="H126" i="1" s="1"/>
  <c r="Y126" i="1" s="1"/>
  <c r="K124" i="1"/>
  <c r="E123" i="1"/>
  <c r="W121" i="1"/>
  <c r="M121" i="1" s="1"/>
  <c r="Q120" i="1"/>
  <c r="L119" i="1"/>
  <c r="J118" i="1"/>
  <c r="E117" i="1"/>
  <c r="V115" i="1"/>
  <c r="U114" i="1"/>
  <c r="Q113" i="1"/>
  <c r="L112" i="1"/>
  <c r="G111" i="1"/>
  <c r="E110" i="1"/>
  <c r="V108" i="1"/>
  <c r="Q107" i="1"/>
  <c r="L106" i="1"/>
  <c r="G105" i="1"/>
  <c r="X103" i="1"/>
  <c r="E103" i="1"/>
  <c r="F102" i="1"/>
  <c r="E101" i="1"/>
  <c r="F100" i="1"/>
  <c r="F99" i="1"/>
  <c r="G98" i="1"/>
  <c r="G97" i="1"/>
  <c r="F96" i="1"/>
  <c r="K95" i="1"/>
  <c r="O94" i="1"/>
  <c r="Q93" i="1"/>
  <c r="X92" i="1"/>
  <c r="J92" i="1"/>
  <c r="L91" i="1"/>
  <c r="Q90" i="1"/>
  <c r="W89" i="1"/>
  <c r="E89" i="1"/>
  <c r="J88" i="1"/>
  <c r="L87" i="1"/>
  <c r="P86" i="1"/>
  <c r="W85" i="1"/>
  <c r="F85" i="1"/>
  <c r="L84" i="1"/>
  <c r="V83" i="1"/>
  <c r="G83" i="1"/>
  <c r="P82" i="1"/>
  <c r="X81" i="1"/>
  <c r="K81" i="1"/>
  <c r="U80" i="1"/>
  <c r="F80" i="1"/>
  <c r="O79" i="1"/>
  <c r="W78" i="1"/>
  <c r="J78" i="1"/>
  <c r="Q77" i="1"/>
  <c r="E77" i="1"/>
  <c r="L76" i="1"/>
  <c r="V75" i="1"/>
  <c r="G75" i="1"/>
  <c r="P74" i="1"/>
  <c r="X73" i="1"/>
  <c r="K73" i="1"/>
  <c r="U72" i="1"/>
  <c r="G72" i="1"/>
  <c r="P71" i="1"/>
  <c r="X70" i="1"/>
  <c r="L70" i="1"/>
  <c r="V69" i="1"/>
  <c r="Q68" i="1"/>
  <c r="E68" i="1"/>
  <c r="L67" i="1"/>
  <c r="V66" i="1"/>
  <c r="G66" i="1"/>
  <c r="Q65" i="1"/>
  <c r="E65" i="1"/>
  <c r="L64" i="1"/>
  <c r="W63" i="1"/>
  <c r="J63" i="1"/>
  <c r="Q62" i="1"/>
  <c r="E62" i="1"/>
  <c r="O61" i="1"/>
  <c r="X60" i="1"/>
  <c r="K60" i="1"/>
  <c r="U59" i="1"/>
  <c r="F59" i="1"/>
  <c r="O58" i="1"/>
  <c r="W57" i="1"/>
  <c r="J57" i="1"/>
  <c r="Q56" i="1"/>
  <c r="E56" i="1"/>
  <c r="W54" i="1"/>
  <c r="K54" i="1"/>
  <c r="U53" i="1"/>
  <c r="F53" i="1"/>
  <c r="O52" i="1"/>
  <c r="X51" i="1"/>
  <c r="K51" i="1"/>
  <c r="U50" i="1"/>
  <c r="F50" i="1"/>
  <c r="V275" i="1"/>
  <c r="W243" i="1"/>
  <c r="V226" i="1"/>
  <c r="U210" i="1"/>
  <c r="L199" i="1"/>
  <c r="G191" i="1"/>
  <c r="Q185" i="1"/>
  <c r="E180" i="1"/>
  <c r="V175" i="1"/>
  <c r="P171" i="1"/>
  <c r="W167" i="1"/>
  <c r="O165" i="1"/>
  <c r="V163" i="1"/>
  <c r="J162" i="1"/>
  <c r="Q160" i="1"/>
  <c r="G159" i="1"/>
  <c r="O157" i="1"/>
  <c r="V155" i="1"/>
  <c r="L154" i="1"/>
  <c r="V152" i="1"/>
  <c r="F151" i="1"/>
  <c r="Q149" i="1"/>
  <c r="E148" i="1"/>
  <c r="L146" i="1"/>
  <c r="X144" i="1"/>
  <c r="J143" i="1"/>
  <c r="P141" i="1"/>
  <c r="F140" i="1"/>
  <c r="P138" i="1"/>
  <c r="X136" i="1"/>
  <c r="L135" i="1"/>
  <c r="V133" i="1"/>
  <c r="G132" i="1"/>
  <c r="Q130" i="1"/>
  <c r="E129" i="1"/>
  <c r="K127" i="1"/>
  <c r="W125" i="1"/>
  <c r="G124" i="1"/>
  <c r="X122" i="1"/>
  <c r="V121" i="1"/>
  <c r="P120" i="1"/>
  <c r="K119" i="1"/>
  <c r="G118" i="1"/>
  <c r="X116" i="1"/>
  <c r="U115" i="1"/>
  <c r="P113" i="1"/>
  <c r="K112" i="1"/>
  <c r="F111" i="1"/>
  <c r="X109" i="1"/>
  <c r="U108" i="1"/>
  <c r="P107" i="1"/>
  <c r="K106" i="1"/>
  <c r="F105" i="1"/>
  <c r="W103" i="1"/>
  <c r="V102" i="1"/>
  <c r="X101" i="1"/>
  <c r="X100" i="1"/>
  <c r="E100" i="1"/>
  <c r="E99" i="1"/>
  <c r="X97" i="1"/>
  <c r="E97" i="1"/>
  <c r="E96" i="1"/>
  <c r="G95" i="1"/>
  <c r="K94" i="1"/>
  <c r="P93" i="1"/>
  <c r="V92" i="1"/>
  <c r="F92" i="1"/>
  <c r="K91" i="1"/>
  <c r="O90" i="1"/>
  <c r="U89" i="1"/>
  <c r="X88" i="1"/>
  <c r="F88" i="1"/>
  <c r="J87" i="1"/>
  <c r="O86" i="1"/>
  <c r="U85" i="1"/>
  <c r="E85" i="1"/>
  <c r="K84" i="1"/>
  <c r="U83" i="1"/>
  <c r="F83" i="1"/>
  <c r="O82" i="1"/>
  <c r="R82" i="1" s="1"/>
  <c r="W81" i="1"/>
  <c r="J81" i="1"/>
  <c r="Q80" i="1"/>
  <c r="E80" i="1"/>
  <c r="L79" i="1"/>
  <c r="V78" i="1"/>
  <c r="G78" i="1"/>
  <c r="P77" i="1"/>
  <c r="X76" i="1"/>
  <c r="K76" i="1"/>
  <c r="U75" i="1"/>
  <c r="F75" i="1"/>
  <c r="O74" i="1"/>
  <c r="R74" i="1" s="1"/>
  <c r="W73" i="1"/>
  <c r="J73" i="1"/>
  <c r="Q72" i="1"/>
  <c r="F72" i="1"/>
  <c r="O71" i="1"/>
  <c r="W70" i="1"/>
  <c r="K70" i="1"/>
  <c r="U69" i="1"/>
  <c r="G69" i="1"/>
  <c r="P68" i="1"/>
  <c r="X67" i="1"/>
  <c r="K67" i="1"/>
  <c r="U66" i="1"/>
  <c r="F66" i="1"/>
  <c r="P65" i="1"/>
  <c r="X64" i="1"/>
  <c r="K64" i="1"/>
  <c r="V63" i="1"/>
  <c r="G63" i="1"/>
  <c r="P62" i="1"/>
  <c r="X61" i="1"/>
  <c r="L61" i="1"/>
  <c r="W60" i="1"/>
  <c r="J60" i="1"/>
  <c r="Q59" i="1"/>
  <c r="E59" i="1"/>
  <c r="L58" i="1"/>
  <c r="V57" i="1"/>
  <c r="G57" i="1"/>
  <c r="P56" i="1"/>
  <c r="X55" i="1"/>
  <c r="N55" i="1" s="1"/>
  <c r="L55" i="1"/>
  <c r="V54" i="1"/>
  <c r="J54" i="1"/>
  <c r="Q53" i="1"/>
  <c r="E53" i="1"/>
  <c r="W51" i="1"/>
  <c r="J51" i="1"/>
  <c r="Q50" i="1"/>
  <c r="E50" i="1"/>
  <c r="F266" i="1"/>
  <c r="E242" i="1"/>
  <c r="G225" i="1"/>
  <c r="J208" i="1"/>
  <c r="G199" i="1"/>
  <c r="O190" i="1"/>
  <c r="V184" i="1"/>
  <c r="O179" i="1"/>
  <c r="J175" i="1"/>
  <c r="W170" i="1"/>
  <c r="O167" i="1"/>
  <c r="S167" i="1" s="1"/>
  <c r="J165" i="1"/>
  <c r="P163" i="1"/>
  <c r="F162" i="1"/>
  <c r="O160" i="1"/>
  <c r="W158" i="1"/>
  <c r="K157" i="1"/>
  <c r="Q155" i="1"/>
  <c r="G154" i="1"/>
  <c r="Q152" i="1"/>
  <c r="X150" i="1"/>
  <c r="K149" i="1"/>
  <c r="W147" i="1"/>
  <c r="J146" i="1"/>
  <c r="Q144" i="1"/>
  <c r="F143" i="1"/>
  <c r="L141" i="1"/>
  <c r="V139" i="1"/>
  <c r="L138" i="1"/>
  <c r="V136" i="1"/>
  <c r="F135" i="1"/>
  <c r="E132" i="1"/>
  <c r="K130" i="1"/>
  <c r="W128" i="1"/>
  <c r="G127" i="1"/>
  <c r="P125" i="1"/>
  <c r="E124" i="1"/>
  <c r="V122" i="1"/>
  <c r="Q121" i="1"/>
  <c r="L120" i="1"/>
  <c r="G119" i="1"/>
  <c r="E118" i="1"/>
  <c r="V116" i="1"/>
  <c r="Q115" i="1"/>
  <c r="P114" i="1"/>
  <c r="L113" i="1"/>
  <c r="G112" i="1"/>
  <c r="X110" i="1"/>
  <c r="V109" i="1"/>
  <c r="P108" i="1"/>
  <c r="L107" i="1"/>
  <c r="G106" i="1"/>
  <c r="X104" i="1"/>
  <c r="U103" i="1"/>
  <c r="U102" i="1"/>
  <c r="W101" i="1"/>
  <c r="W100" i="1"/>
  <c r="V99" i="1"/>
  <c r="W98" i="1"/>
  <c r="W97" i="1"/>
  <c r="X96" i="1"/>
  <c r="X95" i="1"/>
  <c r="F95" i="1"/>
  <c r="J94" i="1"/>
  <c r="O93" i="1"/>
  <c r="U92" i="1"/>
  <c r="E92" i="1"/>
  <c r="J91" i="1"/>
  <c r="L90" i="1"/>
  <c r="Q89" i="1"/>
  <c r="W88" i="1"/>
  <c r="E88" i="1"/>
  <c r="G87" i="1"/>
  <c r="I87" i="1" s="1"/>
  <c r="Z87" i="1" s="1"/>
  <c r="Q85" i="1"/>
  <c r="X84" i="1"/>
  <c r="J84" i="1"/>
  <c r="Q83" i="1"/>
  <c r="E83" i="1"/>
  <c r="L82" i="1"/>
  <c r="M82" i="1" s="1"/>
  <c r="AC82" i="1" s="1"/>
  <c r="V81" i="1"/>
  <c r="G81" i="1"/>
  <c r="P80" i="1"/>
  <c r="X79" i="1"/>
  <c r="K79" i="1"/>
  <c r="U78" i="1"/>
  <c r="F78" i="1"/>
  <c r="O77" i="1"/>
  <c r="W76" i="1"/>
  <c r="J76" i="1"/>
  <c r="Q75" i="1"/>
  <c r="E75" i="1"/>
  <c r="I75" i="1" s="1"/>
  <c r="Z75" i="1" s="1"/>
  <c r="L74" i="1"/>
  <c r="V73" i="1"/>
  <c r="G73" i="1"/>
  <c r="P72" i="1"/>
  <c r="E72" i="1"/>
  <c r="L71" i="1"/>
  <c r="V70" i="1"/>
  <c r="J70" i="1"/>
  <c r="Q69" i="1"/>
  <c r="F69" i="1"/>
  <c r="O68" i="1"/>
  <c r="W67" i="1"/>
  <c r="J67" i="1"/>
  <c r="Q66" i="1"/>
  <c r="E66" i="1"/>
  <c r="O65" i="1"/>
  <c r="W64" i="1"/>
  <c r="J64" i="1"/>
  <c r="U63" i="1"/>
  <c r="F63" i="1"/>
  <c r="O62" i="1"/>
  <c r="W61" i="1"/>
  <c r="K61" i="1"/>
  <c r="V60" i="1"/>
  <c r="G60" i="1"/>
  <c r="H60" i="1" s="1"/>
  <c r="Y60" i="1" s="1"/>
  <c r="P59" i="1"/>
  <c r="X58" i="1"/>
  <c r="K58" i="1"/>
  <c r="U57" i="1"/>
  <c r="F57" i="1"/>
  <c r="O56" i="1"/>
  <c r="W55" i="1"/>
  <c r="K55" i="1"/>
  <c r="U54" i="1"/>
  <c r="G54" i="1"/>
  <c r="P53" i="1"/>
  <c r="X52" i="1"/>
  <c r="L52" i="1"/>
  <c r="V51" i="1"/>
  <c r="G51" i="1"/>
  <c r="H51" i="1" s="1"/>
  <c r="Y51" i="1" s="1"/>
  <c r="P50" i="1"/>
  <c r="X49" i="1"/>
  <c r="E262" i="1"/>
  <c r="L239" i="1"/>
  <c r="O223" i="1"/>
  <c r="V207" i="1"/>
  <c r="X196" i="1"/>
  <c r="K190" i="1"/>
  <c r="F184" i="1"/>
  <c r="W178" i="1"/>
  <c r="U174" i="1"/>
  <c r="L170" i="1"/>
  <c r="F167" i="1"/>
  <c r="E165" i="1"/>
  <c r="L163" i="1"/>
  <c r="V161" i="1"/>
  <c r="K160" i="1"/>
  <c r="U158" i="1"/>
  <c r="E157" i="1"/>
  <c r="O155" i="1"/>
  <c r="E154" i="1"/>
  <c r="K152" i="1"/>
  <c r="V150" i="1"/>
  <c r="G149" i="1"/>
  <c r="Q147" i="1"/>
  <c r="F146" i="1"/>
  <c r="O144" i="1"/>
  <c r="V142" i="1"/>
  <c r="J141" i="1"/>
  <c r="Q139" i="1"/>
  <c r="G138" i="1"/>
  <c r="H138" i="1" s="1"/>
  <c r="Q136" i="1"/>
  <c r="X134" i="1"/>
  <c r="L133" i="1"/>
  <c r="W131" i="1"/>
  <c r="G130" i="1"/>
  <c r="P128" i="1"/>
  <c r="E127" i="1"/>
  <c r="L125" i="1"/>
  <c r="U123" i="1"/>
  <c r="R123" i="1" s="1"/>
  <c r="O122" i="1"/>
  <c r="K121" i="1"/>
  <c r="F120" i="1"/>
  <c r="W118" i="1"/>
  <c r="U117" i="1"/>
  <c r="O116" i="1"/>
  <c r="G255" i="1"/>
  <c r="V235" i="1"/>
  <c r="S235" i="1" s="1"/>
  <c r="U218" i="1"/>
  <c r="Q204" i="1"/>
  <c r="U195" i="1"/>
  <c r="Q188" i="1"/>
  <c r="O182" i="1"/>
  <c r="G178" i="1"/>
  <c r="O173" i="1"/>
  <c r="G169" i="1"/>
  <c r="U166" i="1"/>
  <c r="E163" i="1"/>
  <c r="O161" i="1"/>
  <c r="X159" i="1"/>
  <c r="J158" i="1"/>
  <c r="U156" i="1"/>
  <c r="F155" i="1"/>
  <c r="P153" i="1"/>
  <c r="E152" i="1"/>
  <c r="K150" i="1"/>
  <c r="U148" i="1"/>
  <c r="K147" i="1"/>
  <c r="Q145" i="1"/>
  <c r="E144" i="1"/>
  <c r="O142" i="1"/>
  <c r="V140" i="1"/>
  <c r="W137" i="1"/>
  <c r="G136" i="1"/>
  <c r="P134" i="1"/>
  <c r="F133" i="1"/>
  <c r="L131" i="1"/>
  <c r="U129" i="1"/>
  <c r="J128" i="1"/>
  <c r="Q126" i="1"/>
  <c r="X124" i="1"/>
  <c r="P123" i="1"/>
  <c r="K122" i="1"/>
  <c r="G121" i="1"/>
  <c r="X119" i="1"/>
  <c r="U118" i="1"/>
  <c r="P117" i="1"/>
  <c r="K116" i="1"/>
  <c r="G114" i="1"/>
  <c r="X112" i="1"/>
  <c r="U111" i="1"/>
  <c r="O110" i="1"/>
  <c r="K109" i="1"/>
  <c r="G108" i="1"/>
  <c r="X106" i="1"/>
  <c r="U105" i="1"/>
  <c r="O104" i="1"/>
  <c r="K103" i="1"/>
  <c r="O101" i="1"/>
  <c r="L100" i="1"/>
  <c r="O99" i="1"/>
  <c r="O98" i="1"/>
  <c r="P97" i="1"/>
  <c r="P96" i="1"/>
  <c r="P95" i="1"/>
  <c r="V94" i="1"/>
  <c r="X93" i="1"/>
  <c r="G93" i="1"/>
  <c r="O92" i="1"/>
  <c r="U91" i="1"/>
  <c r="W90" i="1"/>
  <c r="G90" i="1"/>
  <c r="H90" i="1" s="1"/>
  <c r="K89" i="1"/>
  <c r="O88" i="1"/>
  <c r="U87" i="1"/>
  <c r="W86" i="1"/>
  <c r="F86" i="1"/>
  <c r="K85" i="1"/>
  <c r="U84" i="1"/>
  <c r="E84" i="1"/>
  <c r="L83" i="1"/>
  <c r="V82" i="1"/>
  <c r="G82" i="1"/>
  <c r="P81" i="1"/>
  <c r="X80" i="1"/>
  <c r="K80" i="1"/>
  <c r="U79" i="1"/>
  <c r="F79" i="1"/>
  <c r="O78" i="1"/>
  <c r="W77" i="1"/>
  <c r="J77" i="1"/>
  <c r="N77" i="1" s="1"/>
  <c r="AD77" i="1" s="1"/>
  <c r="Q76" i="1"/>
  <c r="E76" i="1"/>
  <c r="L75" i="1"/>
  <c r="V74" i="1"/>
  <c r="G74" i="1"/>
  <c r="P73" i="1"/>
  <c r="X72" i="1"/>
  <c r="K72" i="1"/>
  <c r="V71" i="1"/>
  <c r="G71" i="1"/>
  <c r="P70" i="1"/>
  <c r="E70" i="1"/>
  <c r="I70" i="1" s="1"/>
  <c r="Z70" i="1" s="1"/>
  <c r="L69" i="1"/>
  <c r="W68" i="1"/>
  <c r="J68" i="1"/>
  <c r="Q67" i="1"/>
  <c r="E67" i="1"/>
  <c r="I67" i="1" s="1"/>
  <c r="Z67" i="1" s="1"/>
  <c r="L66" i="1"/>
  <c r="V65" i="1"/>
  <c r="J65" i="1"/>
  <c r="Q64" i="1"/>
  <c r="F64" i="1"/>
  <c r="O63" i="1"/>
  <c r="W62" i="1"/>
  <c r="J62" i="1"/>
  <c r="N62" i="1" s="1"/>
  <c r="AD62" i="1" s="1"/>
  <c r="G61" i="1"/>
  <c r="P60" i="1"/>
  <c r="X59" i="1"/>
  <c r="K59" i="1"/>
  <c r="U58" i="1"/>
  <c r="F58" i="1"/>
  <c r="O57" i="1"/>
  <c r="W56" i="1"/>
  <c r="J56" i="1"/>
  <c r="Q55" i="1"/>
  <c r="F55" i="1"/>
  <c r="P54" i="1"/>
  <c r="X53" i="1"/>
  <c r="K53" i="1"/>
  <c r="U52" i="1"/>
  <c r="O4" i="1"/>
  <c r="X6" i="1"/>
  <c r="L9" i="1"/>
  <c r="V11" i="1"/>
  <c r="Q16" i="1"/>
  <c r="L3" i="1"/>
  <c r="N3" i="1" s="1"/>
  <c r="E4" i="1"/>
  <c r="P4" i="1"/>
  <c r="G5" i="1"/>
  <c r="V5" i="1"/>
  <c r="L6" i="1"/>
  <c r="E7" i="1"/>
  <c r="Q7" i="1"/>
  <c r="J8" i="1"/>
  <c r="W8" i="1"/>
  <c r="R8" i="1" s="1"/>
  <c r="O9" i="1"/>
  <c r="F10" i="1"/>
  <c r="U10" i="1"/>
  <c r="J11" i="1"/>
  <c r="W11" i="1"/>
  <c r="E13" i="1"/>
  <c r="Q13" i="1"/>
  <c r="J14" i="1"/>
  <c r="W14" i="1"/>
  <c r="O15" i="1"/>
  <c r="F16" i="1"/>
  <c r="U16" i="1"/>
  <c r="K17" i="1"/>
  <c r="X17" i="1"/>
  <c r="P18" i="1"/>
  <c r="F19" i="1"/>
  <c r="Q19" i="1"/>
  <c r="G20" i="1"/>
  <c r="U20" i="1"/>
  <c r="K21" i="1"/>
  <c r="X21" i="1"/>
  <c r="P22" i="1"/>
  <c r="G23" i="1"/>
  <c r="H23" i="1" s="1"/>
  <c r="Y23" i="1" s="1"/>
  <c r="V23" i="1"/>
  <c r="L24" i="1"/>
  <c r="E25" i="1"/>
  <c r="Q25" i="1"/>
  <c r="J26" i="1"/>
  <c r="W26" i="1"/>
  <c r="R26" i="1" s="1"/>
  <c r="E28" i="1"/>
  <c r="Q28" i="1"/>
  <c r="L29" i="1"/>
  <c r="F30" i="1"/>
  <c r="W30" i="1"/>
  <c r="U31" i="1"/>
  <c r="O32" i="1"/>
  <c r="J33" i="1"/>
  <c r="G34" i="1"/>
  <c r="V34" i="1"/>
  <c r="P35" i="1"/>
  <c r="O36" i="1"/>
  <c r="W37" i="1"/>
  <c r="V38" i="1"/>
  <c r="O39" i="1"/>
  <c r="J40" i="1"/>
  <c r="G41" i="1"/>
  <c r="X41" i="1"/>
  <c r="S41" i="1" s="1"/>
  <c r="U42" i="1"/>
  <c r="P43" i="1"/>
  <c r="K44" i="1"/>
  <c r="F45" i="1"/>
  <c r="E46" i="1"/>
  <c r="V46" i="1"/>
  <c r="P47" i="1"/>
  <c r="O48" i="1"/>
  <c r="J49" i="1"/>
  <c r="L50" i="1"/>
  <c r="G52" i="1"/>
  <c r="F54" i="1"/>
  <c r="L56" i="1"/>
  <c r="W58" i="1"/>
  <c r="J61" i="1"/>
  <c r="Q63" i="1"/>
  <c r="X65" i="1"/>
  <c r="L68" i="1"/>
  <c r="U70" i="1"/>
  <c r="F73" i="1"/>
  <c r="P75" i="1"/>
  <c r="E78" i="1"/>
  <c r="O80" i="1"/>
  <c r="X82" i="1"/>
  <c r="O85" i="1"/>
  <c r="U88" i="1"/>
  <c r="X91" i="1"/>
  <c r="X94" i="1"/>
  <c r="V98" i="1"/>
  <c r="Q102" i="1"/>
  <c r="F107" i="1"/>
  <c r="W111" i="1"/>
  <c r="Q117" i="1"/>
  <c r="L128" i="1"/>
  <c r="X140" i="1"/>
  <c r="W153" i="1"/>
  <c r="M153" i="1" s="1"/>
  <c r="W166" i="1"/>
  <c r="P220" i="1"/>
  <c r="U6" i="1"/>
  <c r="H6" i="1" s="1"/>
  <c r="Y6" i="1" s="1"/>
  <c r="L10" i="1"/>
  <c r="X13" i="1"/>
  <c r="N13" i="1" s="1"/>
  <c r="Q17" i="1"/>
  <c r="E29" i="1"/>
  <c r="K93" i="1"/>
  <c r="K3" i="1"/>
  <c r="U5" i="1"/>
  <c r="G8" i="1"/>
  <c r="I8" i="1" s="1"/>
  <c r="Z8" i="1" s="1"/>
  <c r="L15" i="1"/>
  <c r="N15" i="1" s="1"/>
  <c r="AD15" i="1" s="1"/>
  <c r="O3" i="1"/>
  <c r="F4" i="1"/>
  <c r="Q4" i="1"/>
  <c r="J5" i="1"/>
  <c r="W5" i="1"/>
  <c r="O6" i="1"/>
  <c r="F7" i="1"/>
  <c r="U7" i="1"/>
  <c r="K8" i="1"/>
  <c r="X8" i="1"/>
  <c r="S8" i="1" s="1"/>
  <c r="AH8" i="1" s="1"/>
  <c r="P9" i="1"/>
  <c r="G10" i="1"/>
  <c r="V10" i="1"/>
  <c r="K11" i="1"/>
  <c r="X11" i="1"/>
  <c r="O12" i="1"/>
  <c r="F13" i="1"/>
  <c r="U13" i="1"/>
  <c r="K14" i="1"/>
  <c r="X14" i="1"/>
  <c r="S14" i="1" s="1"/>
  <c r="AH14" i="1" s="1"/>
  <c r="P15" i="1"/>
  <c r="G16" i="1"/>
  <c r="V16" i="1"/>
  <c r="L17" i="1"/>
  <c r="E18" i="1"/>
  <c r="Q18" i="1"/>
  <c r="G19" i="1"/>
  <c r="J20" i="1"/>
  <c r="N20" i="1" s="1"/>
  <c r="V20" i="1"/>
  <c r="L21" i="1"/>
  <c r="M21" i="1" s="1"/>
  <c r="E22" i="1"/>
  <c r="I22" i="1" s="1"/>
  <c r="Z22" i="1" s="1"/>
  <c r="Q22" i="1"/>
  <c r="J23" i="1"/>
  <c r="W23" i="1"/>
  <c r="O24" i="1"/>
  <c r="R24" i="1" s="1"/>
  <c r="F25" i="1"/>
  <c r="U25" i="1"/>
  <c r="K26" i="1"/>
  <c r="X26" i="1"/>
  <c r="O27" i="1"/>
  <c r="S27" i="1" s="1"/>
  <c r="F28" i="1"/>
  <c r="U28" i="1"/>
  <c r="O29" i="1"/>
  <c r="G30" i="1"/>
  <c r="H30" i="1" s="1"/>
  <c r="X30" i="1"/>
  <c r="V31" i="1"/>
  <c r="P32" i="1"/>
  <c r="K33" i="1"/>
  <c r="W34" i="1"/>
  <c r="Q35" i="1"/>
  <c r="P36" i="1"/>
  <c r="J37" i="1"/>
  <c r="X37" i="1"/>
  <c r="W38" i="1"/>
  <c r="M38" i="1" s="1"/>
  <c r="P39" i="1"/>
  <c r="K40" i="1"/>
  <c r="J41" i="1"/>
  <c r="E42" i="1"/>
  <c r="V42" i="1"/>
  <c r="Q43" i="1"/>
  <c r="L44" i="1"/>
  <c r="M44" i="1" s="1"/>
  <c r="G45" i="1"/>
  <c r="H45" i="1" s="1"/>
  <c r="F46" i="1"/>
  <c r="W46" i="1"/>
  <c r="M46" i="1" s="1"/>
  <c r="AC46" i="1" s="1"/>
  <c r="Q47" i="1"/>
  <c r="P48" i="1"/>
  <c r="K49" i="1"/>
  <c r="O50" i="1"/>
  <c r="J52" i="1"/>
  <c r="Q54" i="1"/>
  <c r="X56" i="1"/>
  <c r="L59" i="1"/>
  <c r="U61" i="1"/>
  <c r="G64" i="1"/>
  <c r="O66" i="1"/>
  <c r="X68" i="1"/>
  <c r="J71" i="1"/>
  <c r="Q73" i="1"/>
  <c r="F76" i="1"/>
  <c r="P78" i="1"/>
  <c r="E81" i="1"/>
  <c r="O83" i="1"/>
  <c r="J86" i="1"/>
  <c r="O89" i="1"/>
  <c r="P92" i="1"/>
  <c r="U95" i="1"/>
  <c r="Q99" i="1"/>
  <c r="L103" i="1"/>
  <c r="E113" i="1"/>
  <c r="V118" i="1"/>
  <c r="E130" i="1"/>
  <c r="Q142" i="1"/>
  <c r="W169" i="1"/>
  <c r="Q237" i="1"/>
  <c r="O5" i="1"/>
  <c r="G9" i="1"/>
  <c r="U12" i="1"/>
  <c r="V15" i="1"/>
  <c r="V18" i="1"/>
  <c r="E21" i="1"/>
  <c r="O23" i="1"/>
  <c r="P26" i="1"/>
  <c r="AG26" i="1" s="1"/>
  <c r="P30" i="1"/>
  <c r="X32" i="1"/>
  <c r="V36" i="1"/>
  <c r="X39" i="1"/>
  <c r="V44" i="1"/>
  <c r="I44" i="1" s="1"/>
  <c r="F5" i="1"/>
  <c r="P7" i="1"/>
  <c r="Q10" i="1"/>
  <c r="L12" i="1"/>
  <c r="E16" i="1"/>
  <c r="P3" i="1"/>
  <c r="G4" i="1"/>
  <c r="U4" i="1"/>
  <c r="K5" i="1"/>
  <c r="X5" i="1"/>
  <c r="P6" i="1"/>
  <c r="G7" i="1"/>
  <c r="V7" i="1"/>
  <c r="L8" i="1"/>
  <c r="E9" i="1"/>
  <c r="Q9" i="1"/>
  <c r="J10" i="1"/>
  <c r="W10" i="1"/>
  <c r="L11" i="1"/>
  <c r="E12" i="1"/>
  <c r="I12" i="1" s="1"/>
  <c r="Z12" i="1" s="1"/>
  <c r="P12" i="1"/>
  <c r="G13" i="1"/>
  <c r="V13" i="1"/>
  <c r="L14" i="1"/>
  <c r="E15" i="1"/>
  <c r="Q15" i="1"/>
  <c r="J16" i="1"/>
  <c r="N16" i="1" s="1"/>
  <c r="AD16" i="1" s="1"/>
  <c r="W16" i="1"/>
  <c r="M16" i="1" s="1"/>
  <c r="AC16" i="1" s="1"/>
  <c r="O17" i="1"/>
  <c r="F18" i="1"/>
  <c r="U19" i="1"/>
  <c r="K20" i="1"/>
  <c r="W20" i="1"/>
  <c r="O21" i="1"/>
  <c r="F22" i="1"/>
  <c r="U22" i="1"/>
  <c r="K23" i="1"/>
  <c r="X23" i="1"/>
  <c r="P24" i="1"/>
  <c r="G25" i="1"/>
  <c r="V25" i="1"/>
  <c r="L26" i="1"/>
  <c r="E27" i="1"/>
  <c r="H27" i="1" s="1"/>
  <c r="P27" i="1"/>
  <c r="G28" i="1"/>
  <c r="W28" i="1"/>
  <c r="P29" i="1"/>
  <c r="J30" i="1"/>
  <c r="G31" i="1"/>
  <c r="W31" i="1"/>
  <c r="Q32" i="1"/>
  <c r="P33" i="1"/>
  <c r="J34" i="1"/>
  <c r="X34" i="1"/>
  <c r="W35" i="1"/>
  <c r="Q36" i="1"/>
  <c r="K37" i="1"/>
  <c r="G38" i="1"/>
  <c r="X38" i="1"/>
  <c r="N38" i="1" s="1"/>
  <c r="Q39" i="1"/>
  <c r="P40" i="1"/>
  <c r="K41" i="1"/>
  <c r="F42" i="1"/>
  <c r="E43" i="1"/>
  <c r="I43" i="1" s="1"/>
  <c r="Z43" i="1" s="1"/>
  <c r="U43" i="1"/>
  <c r="O44" i="1"/>
  <c r="L45" i="1"/>
  <c r="G46" i="1"/>
  <c r="X46" i="1"/>
  <c r="N46" i="1" s="1"/>
  <c r="AD46" i="1" s="1"/>
  <c r="W47" i="1"/>
  <c r="M47" i="1" s="1"/>
  <c r="AC47" i="1" s="1"/>
  <c r="Q48" i="1"/>
  <c r="L49" i="1"/>
  <c r="X50" i="1"/>
  <c r="K52" i="1"/>
  <c r="E57" i="1"/>
  <c r="O59" i="1"/>
  <c r="V61" i="1"/>
  <c r="P66" i="1"/>
  <c r="E69" i="1"/>
  <c r="K71" i="1"/>
  <c r="U73" i="1"/>
  <c r="G76" i="1"/>
  <c r="Q78" i="1"/>
  <c r="F81" i="1"/>
  <c r="P83" i="1"/>
  <c r="K86" i="1"/>
  <c r="P89" i="1"/>
  <c r="Q92" i="1"/>
  <c r="V95" i="1"/>
  <c r="U99" i="1"/>
  <c r="Q103" i="1"/>
  <c r="J108" i="1"/>
  <c r="F113" i="1"/>
  <c r="E120" i="1"/>
  <c r="P131" i="1"/>
  <c r="K144" i="1"/>
  <c r="W156" i="1"/>
  <c r="E174" i="1"/>
  <c r="L259" i="1"/>
  <c r="S16" i="1"/>
  <c r="H17" i="1"/>
  <c r="Y17" i="1" s="1"/>
  <c r="I40" i="1"/>
  <c r="Z40" i="1" s="1"/>
  <c r="N7" i="1"/>
  <c r="AD7" i="1" s="1"/>
  <c r="M13" i="1"/>
  <c r="I26" i="1"/>
  <c r="Z26" i="1" s="1"/>
  <c r="N35" i="1"/>
  <c r="H101" i="1"/>
  <c r="Y101" i="1" s="1"/>
  <c r="R424" i="1"/>
  <c r="S424" i="1"/>
  <c r="AH424" i="1" s="1"/>
  <c r="S172" i="1"/>
  <c r="AH172" i="1" s="1"/>
  <c r="N230" i="1"/>
  <c r="R392" i="1"/>
  <c r="AG392" i="1" s="1"/>
  <c r="S423" i="1"/>
  <c r="R359" i="1"/>
  <c r="N362" i="1"/>
  <c r="S362" i="1"/>
  <c r="AH362" i="1" s="1"/>
  <c r="N377" i="1"/>
  <c r="AD377" i="1" s="1"/>
  <c r="N412" i="1"/>
  <c r="AD412" i="1" s="1"/>
  <c r="H414" i="1"/>
  <c r="Y414" i="1" s="1"/>
  <c r="I424" i="1"/>
  <c r="H429" i="1"/>
  <c r="Y429" i="1" s="1"/>
  <c r="R431" i="1"/>
  <c r="AG431" i="1" s="1"/>
  <c r="N444" i="1"/>
  <c r="AD444" i="1" s="1"/>
  <c r="N352" i="1"/>
  <c r="S373" i="1"/>
  <c r="S395" i="1"/>
  <c r="AH395" i="1" s="1"/>
  <c r="N417" i="1"/>
  <c r="AD417" i="1" s="1"/>
  <c r="M430" i="1"/>
  <c r="I438" i="1"/>
  <c r="Z438" i="1" s="1"/>
  <c r="S450" i="1"/>
  <c r="AH450" i="1" s="1"/>
  <c r="N452" i="1"/>
  <c r="R347" i="1"/>
  <c r="R375" i="1"/>
  <c r="AG375" i="1" s="1"/>
  <c r="S458" i="1"/>
  <c r="AH458" i="1" s="1"/>
  <c r="S381" i="1"/>
  <c r="AH381" i="1" s="1"/>
  <c r="S426" i="1"/>
  <c r="I427" i="1"/>
  <c r="Z427" i="1" s="1"/>
  <c r="R440" i="1"/>
  <c r="I441" i="1"/>
  <c r="Z441" i="1" s="1"/>
  <c r="H464" i="1"/>
  <c r="N373" i="1"/>
  <c r="N378" i="1"/>
  <c r="N405" i="1"/>
  <c r="AD405" i="1" s="1"/>
  <c r="R415" i="1"/>
  <c r="N424" i="1"/>
  <c r="AD424" i="1" s="1"/>
  <c r="N437" i="1"/>
  <c r="AD437" i="1" s="1"/>
  <c r="I440" i="1"/>
  <c r="N451" i="1"/>
  <c r="AD451" i="1" s="1"/>
  <c r="H461" i="1"/>
  <c r="M463" i="1"/>
  <c r="AC463" i="1" s="1"/>
  <c r="S397" i="1"/>
  <c r="I444" i="1"/>
  <c r="Z444" i="1" s="1"/>
  <c r="R426" i="1"/>
  <c r="S440" i="1"/>
  <c r="AH440" i="1" s="1"/>
  <c r="M454" i="1"/>
  <c r="AC454" i="1" s="1"/>
  <c r="S451" i="1"/>
  <c r="H26" i="1"/>
  <c r="H40" i="1"/>
  <c r="Y40" i="1" s="1"/>
  <c r="N25" i="1"/>
  <c r="AD25" i="1" s="1"/>
  <c r="M36" i="1"/>
  <c r="M19" i="1"/>
  <c r="AC19" i="1" s="1"/>
  <c r="H24" i="1"/>
  <c r="Y24" i="1" s="1"/>
  <c r="N31" i="1"/>
  <c r="H198" i="1"/>
  <c r="H189" i="1"/>
  <c r="I220" i="1"/>
  <c r="Z220" i="1" s="1"/>
  <c r="M182" i="1"/>
  <c r="R205" i="1"/>
  <c r="M229" i="1"/>
  <c r="AC229" i="1" s="1"/>
  <c r="H303" i="1"/>
  <c r="N294" i="1"/>
  <c r="S300" i="1"/>
  <c r="H343" i="1"/>
  <c r="N281" i="1"/>
  <c r="M323" i="1"/>
  <c r="I351" i="1"/>
  <c r="Z351" i="1" s="1"/>
  <c r="N284" i="1"/>
  <c r="M313" i="1"/>
  <c r="AC313" i="1" s="1"/>
  <c r="H278" i="1"/>
  <c r="Y278" i="1" s="1"/>
  <c r="I378" i="1"/>
  <c r="H378" i="1"/>
  <c r="Y378" i="1" s="1"/>
  <c r="I410" i="1"/>
  <c r="Z410" i="1" s="1"/>
  <c r="H410" i="1"/>
  <c r="Y410" i="1" s="1"/>
  <c r="I442" i="1"/>
  <c r="R459" i="1"/>
  <c r="AG459" i="1" s="1"/>
  <c r="S419" i="1"/>
  <c r="M353" i="1"/>
  <c r="AC353" i="1" s="1"/>
  <c r="N395" i="1"/>
  <c r="AD395" i="1" s="1"/>
  <c r="M411" i="1"/>
  <c r="AC411" i="1" s="1"/>
  <c r="N427" i="1"/>
  <c r="M427" i="1"/>
  <c r="I419" i="1"/>
  <c r="Z419" i="1" s="1"/>
  <c r="S434" i="1"/>
  <c r="M324" i="1"/>
  <c r="AC324" i="1" s="1"/>
  <c r="H347" i="1"/>
  <c r="Y347" i="1" s="1"/>
  <c r="H370" i="1"/>
  <c r="Y370" i="1" s="1"/>
  <c r="I386" i="1"/>
  <c r="H386" i="1"/>
  <c r="N420" i="1"/>
  <c r="AD420" i="1" s="1"/>
  <c r="I434" i="1"/>
  <c r="Z434" i="1" s="1"/>
  <c r="R435" i="1"/>
  <c r="AG435" i="1" s="1"/>
  <c r="H441" i="1"/>
  <c r="S449" i="1"/>
  <c r="I385" i="1"/>
  <c r="I396" i="1"/>
  <c r="S421" i="1"/>
  <c r="AH421" i="1" s="1"/>
  <c r="S433" i="1"/>
  <c r="S437" i="1"/>
  <c r="AH437" i="1" s="1"/>
  <c r="I449" i="1"/>
  <c r="Z449" i="1" s="1"/>
  <c r="H449" i="1"/>
  <c r="Y449" i="1" s="1"/>
  <c r="N429" i="1"/>
  <c r="AD429" i="1" s="1"/>
  <c r="N435" i="1"/>
  <c r="AD435" i="1" s="1"/>
  <c r="M435" i="1"/>
  <c r="AC435" i="1" s="1"/>
  <c r="M439" i="1"/>
  <c r="I457" i="1"/>
  <c r="Z457" i="1" s="1"/>
  <c r="H457" i="1"/>
  <c r="Y457" i="1" s="1"/>
  <c r="M462" i="1"/>
  <c r="H395" i="1"/>
  <c r="H403" i="1"/>
  <c r="Y403" i="1" s="1"/>
  <c r="H411" i="1"/>
  <c r="M412" i="1"/>
  <c r="AC412" i="1" s="1"/>
  <c r="M420" i="1"/>
  <c r="AC420" i="1" s="1"/>
  <c r="R421" i="1"/>
  <c r="H427" i="1"/>
  <c r="Y427" i="1" s="1"/>
  <c r="H435" i="1"/>
  <c r="R445" i="1"/>
  <c r="M452" i="1"/>
  <c r="R453" i="1"/>
  <c r="AG453" i="1" s="1"/>
  <c r="H459" i="1"/>
  <c r="Y459" i="1" s="1"/>
  <c r="R461" i="1"/>
  <c r="AG461" i="1" s="1"/>
  <c r="M373" i="1"/>
  <c r="H388" i="1"/>
  <c r="H396" i="1"/>
  <c r="H404" i="1"/>
  <c r="Y404" i="1" s="1"/>
  <c r="R406" i="1"/>
  <c r="AG406" i="1" s="1"/>
  <c r="M421" i="1"/>
  <c r="AC421" i="1" s="1"/>
  <c r="R430" i="1"/>
  <c r="AG430" i="1" s="1"/>
  <c r="H436" i="1"/>
  <c r="Y436" i="1" s="1"/>
  <c r="H444" i="1"/>
  <c r="Y444" i="1" s="1"/>
  <c r="M445" i="1"/>
  <c r="AC445" i="1" s="1"/>
  <c r="H452" i="1"/>
  <c r="Y452" i="1" s="1"/>
  <c r="M453" i="1"/>
  <c r="M461" i="1"/>
  <c r="AC461" i="1" s="1"/>
  <c r="H391" i="1"/>
  <c r="Y391" i="1" s="1"/>
  <c r="M400" i="1"/>
  <c r="AC400" i="1" s="1"/>
  <c r="R401" i="1"/>
  <c r="H407" i="1"/>
  <c r="Y407" i="1" s="1"/>
  <c r="H415" i="1"/>
  <c r="Y415" i="1" s="1"/>
  <c r="M424" i="1"/>
  <c r="AC424" i="1" s="1"/>
  <c r="H447" i="1"/>
  <c r="Y447" i="1" s="1"/>
  <c r="M448" i="1"/>
  <c r="AC448" i="1" s="1"/>
  <c r="R449" i="1"/>
  <c r="H455" i="1"/>
  <c r="Y455" i="1" s="1"/>
  <c r="M464" i="1"/>
  <c r="AC464" i="1" s="1"/>
  <c r="M451" i="1"/>
  <c r="AC451" i="1" s="1"/>
  <c r="AC422" i="1"/>
  <c r="Z382" i="1"/>
  <c r="Z455" i="1"/>
  <c r="AD353" i="1"/>
  <c r="Y27" i="1" l="1"/>
  <c r="Z440" i="1"/>
  <c r="Z378" i="1"/>
  <c r="I104" i="1"/>
  <c r="H351" i="1"/>
  <c r="Y351" i="1" s="1"/>
  <c r="M290" i="1"/>
  <c r="AC290" i="1" s="1"/>
  <c r="R305" i="1"/>
  <c r="N391" i="1"/>
  <c r="AD391" i="1" s="1"/>
  <c r="H304" i="1"/>
  <c r="Y304" i="1" s="1"/>
  <c r="N308" i="1"/>
  <c r="AD308" i="1" s="1"/>
  <c r="H377" i="1"/>
  <c r="Y377" i="1" s="1"/>
  <c r="M359" i="1"/>
  <c r="R389" i="1"/>
  <c r="N399" i="1"/>
  <c r="Y424" i="1"/>
  <c r="R380" i="1"/>
  <c r="M94" i="1"/>
  <c r="M109" i="1"/>
  <c r="AC109" i="1" s="1"/>
  <c r="N203" i="1"/>
  <c r="AD203" i="1" s="1"/>
  <c r="Z272" i="1"/>
  <c r="N267" i="1"/>
  <c r="H356" i="1"/>
  <c r="Y356" i="1" s="1"/>
  <c r="AD324" i="1"/>
  <c r="I464" i="1"/>
  <c r="R361" i="1"/>
  <c r="H450" i="1"/>
  <c r="Y450" i="1" s="1"/>
  <c r="R192" i="1"/>
  <c r="H64" i="1"/>
  <c r="R18" i="1"/>
  <c r="N24" i="1"/>
  <c r="AD24" i="1" s="1"/>
  <c r="N93" i="1"/>
  <c r="AD93" i="1" s="1"/>
  <c r="H243" i="1"/>
  <c r="H306" i="1"/>
  <c r="I349" i="1"/>
  <c r="R403" i="1"/>
  <c r="AG403" i="1" s="1"/>
  <c r="M442" i="1"/>
  <c r="AC442" i="1" s="1"/>
  <c r="H425" i="1"/>
  <c r="Y425" i="1" s="1"/>
  <c r="I391" i="1"/>
  <c r="Z391" i="1" s="1"/>
  <c r="H420" i="1"/>
  <c r="Y420" i="1" s="1"/>
  <c r="I401" i="1"/>
  <c r="Z401" i="1" s="1"/>
  <c r="AD434" i="1"/>
  <c r="M407" i="1"/>
  <c r="I412" i="1"/>
  <c r="Z412" i="1" s="1"/>
  <c r="S436" i="1"/>
  <c r="AH436" i="1" s="1"/>
  <c r="H458" i="1"/>
  <c r="Y458" i="1" s="1"/>
  <c r="Y33" i="1"/>
  <c r="I33" i="1"/>
  <c r="Z33" i="1" s="1"/>
  <c r="I198" i="1"/>
  <c r="M28" i="1"/>
  <c r="AC28" i="1" s="1"/>
  <c r="AD13" i="1"/>
  <c r="R42" i="1"/>
  <c r="S49" i="1"/>
  <c r="M93" i="1"/>
  <c r="S123" i="1"/>
  <c r="AH123" i="1" s="1"/>
  <c r="N227" i="1"/>
  <c r="AD227" i="1" s="1"/>
  <c r="H238" i="1"/>
  <c r="N275" i="1"/>
  <c r="H424" i="1"/>
  <c r="N18" i="1"/>
  <c r="AD18" i="1" s="1"/>
  <c r="M305" i="1"/>
  <c r="R90" i="1"/>
  <c r="AG90" i="1" s="1"/>
  <c r="H341" i="1"/>
  <c r="Y341" i="1" s="1"/>
  <c r="H342" i="1"/>
  <c r="Y342" i="1" s="1"/>
  <c r="N332" i="1"/>
  <c r="AD332" i="1" s="1"/>
  <c r="S352" i="1"/>
  <c r="AH352" i="1" s="1"/>
  <c r="R364" i="1"/>
  <c r="M384" i="1"/>
  <c r="N364" i="1"/>
  <c r="AD364" i="1" s="1"/>
  <c r="S369" i="1"/>
  <c r="AH369" i="1" s="1"/>
  <c r="R384" i="1"/>
  <c r="AG384" i="1" s="1"/>
  <c r="I435" i="1"/>
  <c r="Z435" i="1" s="1"/>
  <c r="H423" i="1"/>
  <c r="Y423" i="1" s="1"/>
  <c r="N455" i="1"/>
  <c r="AD455" i="1" s="1"/>
  <c r="S441" i="1"/>
  <c r="H421" i="1"/>
  <c r="Y421" i="1" s="1"/>
  <c r="R425" i="1"/>
  <c r="S453" i="1"/>
  <c r="AH453" i="1" s="1"/>
  <c r="M437" i="1"/>
  <c r="AC437" i="1" s="1"/>
  <c r="R452" i="1"/>
  <c r="N431" i="1"/>
  <c r="AD431" i="1" s="1"/>
  <c r="H446" i="1"/>
  <c r="Y446" i="1" s="1"/>
  <c r="R451" i="1"/>
  <c r="AG451" i="1" s="1"/>
  <c r="M456" i="1"/>
  <c r="AC456" i="1" s="1"/>
  <c r="S461" i="1"/>
  <c r="AH461" i="1" s="1"/>
  <c r="R284" i="1"/>
  <c r="AG284" i="1" s="1"/>
  <c r="R14" i="1"/>
  <c r="AG14" i="1" s="1"/>
  <c r="AG42" i="1"/>
  <c r="Y371" i="1"/>
  <c r="S430" i="1"/>
  <c r="AH430" i="1" s="1"/>
  <c r="I369" i="1"/>
  <c r="Z386" i="1"/>
  <c r="I458" i="1"/>
  <c r="Z458" i="1" s="1"/>
  <c r="I364" i="1"/>
  <c r="Z364" i="1" s="1"/>
  <c r="Z456" i="1"/>
  <c r="Y453" i="1"/>
  <c r="R349" i="1"/>
  <c r="AG349" i="1" s="1"/>
  <c r="AC360" i="1"/>
  <c r="AC462" i="1"/>
  <c r="Y441" i="1"/>
  <c r="Y45" i="1"/>
  <c r="S6" i="1"/>
  <c r="AH6" i="1" s="1"/>
  <c r="Y320" i="1"/>
  <c r="AC359" i="1"/>
  <c r="R337" i="1"/>
  <c r="AG337" i="1" s="1"/>
  <c r="AC371" i="1"/>
  <c r="Y330" i="1"/>
  <c r="AD284" i="1"/>
  <c r="H10" i="1"/>
  <c r="Y10" i="1" s="1"/>
  <c r="H245" i="1"/>
  <c r="Y245" i="1" s="1"/>
  <c r="H323" i="1"/>
  <c r="Y323" i="1" s="1"/>
  <c r="S317" i="1"/>
  <c r="M348" i="1"/>
  <c r="AC348" i="1" s="1"/>
  <c r="AC452" i="1"/>
  <c r="Y386" i="1"/>
  <c r="H428" i="1"/>
  <c r="Y428" i="1" s="1"/>
  <c r="I433" i="1"/>
  <c r="Z433" i="1" s="1"/>
  <c r="H367" i="1"/>
  <c r="I163" i="1"/>
  <c r="Z163" i="1" s="1"/>
  <c r="M105" i="1"/>
  <c r="AC105" i="1" s="1"/>
  <c r="S84" i="1"/>
  <c r="AH84" i="1" s="1"/>
  <c r="M98" i="1"/>
  <c r="AC98" i="1" s="1"/>
  <c r="N141" i="1"/>
  <c r="H154" i="1"/>
  <c r="N67" i="1"/>
  <c r="AD67" i="1" s="1"/>
  <c r="AC94" i="1"/>
  <c r="N146" i="1"/>
  <c r="AD146" i="1" s="1"/>
  <c r="M54" i="1"/>
  <c r="AC54" i="1" s="1"/>
  <c r="H65" i="1"/>
  <c r="Y65" i="1" s="1"/>
  <c r="M33" i="1"/>
  <c r="S74" i="1"/>
  <c r="AH74" i="1" s="1"/>
  <c r="M125" i="1"/>
  <c r="N36" i="1"/>
  <c r="AD36" i="1" s="1"/>
  <c r="S31" i="1"/>
  <c r="AH31" i="1" s="1"/>
  <c r="R31" i="1"/>
  <c r="AG31" i="1" s="1"/>
  <c r="AD20" i="1"/>
  <c r="I130" i="1"/>
  <c r="Z130" i="1" s="1"/>
  <c r="N33" i="1"/>
  <c r="I118" i="1"/>
  <c r="M128" i="1"/>
  <c r="AC128" i="1" s="1"/>
  <c r="N65" i="1"/>
  <c r="AD65" i="1" s="1"/>
  <c r="M133" i="1"/>
  <c r="AC133" i="1" s="1"/>
  <c r="H132" i="1"/>
  <c r="Y132" i="1" s="1"/>
  <c r="I97" i="1"/>
  <c r="Z97" i="1" s="1"/>
  <c r="H35" i="1"/>
  <c r="Y35" i="1" s="1"/>
  <c r="N187" i="1"/>
  <c r="AD187" i="1" s="1"/>
  <c r="M117" i="1"/>
  <c r="AC117" i="1" s="1"/>
  <c r="I190" i="1"/>
  <c r="Z190" i="1" s="1"/>
  <c r="M42" i="1"/>
  <c r="AC42" i="1" s="1"/>
  <c r="I72" i="1"/>
  <c r="M39" i="1"/>
  <c r="AC39" i="1" s="1"/>
  <c r="R110" i="1"/>
  <c r="AG110" i="1" s="1"/>
  <c r="S129" i="1"/>
  <c r="AH129" i="1" s="1"/>
  <c r="AC144" i="1"/>
  <c r="M187" i="1"/>
  <c r="AC187" i="1" s="1"/>
  <c r="I88" i="1"/>
  <c r="AC127" i="1"/>
  <c r="I151" i="1"/>
  <c r="Z151" i="1" s="1"/>
  <c r="R172" i="1"/>
  <c r="AG172" i="1" s="1"/>
  <c r="I171" i="1"/>
  <c r="Z171" i="1" s="1"/>
  <c r="S185" i="1"/>
  <c r="AH185" i="1" s="1"/>
  <c r="R170" i="1"/>
  <c r="S262" i="1"/>
  <c r="AH262" i="1" s="1"/>
  <c r="I185" i="1"/>
  <c r="N238" i="1"/>
  <c r="AD238" i="1" s="1"/>
  <c r="R179" i="1"/>
  <c r="I170" i="1"/>
  <c r="Z170" i="1" s="1"/>
  <c r="Z197" i="1"/>
  <c r="H203" i="1"/>
  <c r="Y203" i="1" s="1"/>
  <c r="Z218" i="1"/>
  <c r="S255" i="1"/>
  <c r="AD258" i="1"/>
  <c r="R198" i="1"/>
  <c r="AG198" i="1" s="1"/>
  <c r="M203" i="1"/>
  <c r="AC203" i="1" s="1"/>
  <c r="R257" i="1"/>
  <c r="AG257" i="1" s="1"/>
  <c r="H208" i="1"/>
  <c r="Y208" i="1" s="1"/>
  <c r="N237" i="1"/>
  <c r="M284" i="1"/>
  <c r="AC284" i="1" s="1"/>
  <c r="H261" i="1"/>
  <c r="M195" i="1"/>
  <c r="AC195" i="1" s="1"/>
  <c r="N250" i="1"/>
  <c r="AD250" i="1" s="1"/>
  <c r="H294" i="1"/>
  <c r="Y294" i="1" s="1"/>
  <c r="S310" i="1"/>
  <c r="AH310" i="1" s="1"/>
  <c r="R333" i="1"/>
  <c r="AG333" i="1" s="1"/>
  <c r="S322" i="1"/>
  <c r="M347" i="1"/>
  <c r="AC347" i="1" s="1"/>
  <c r="M316" i="1"/>
  <c r="AC316" i="1" s="1"/>
  <c r="N339" i="1"/>
  <c r="AD339" i="1" s="1"/>
  <c r="S361" i="1"/>
  <c r="AH361" i="1" s="1"/>
  <c r="I343" i="1"/>
  <c r="Z343" i="1" s="1"/>
  <c r="R353" i="1"/>
  <c r="AG353" i="1" s="1"/>
  <c r="Z384" i="1"/>
  <c r="N340" i="1"/>
  <c r="R358" i="1"/>
  <c r="AG358" i="1" s="1"/>
  <c r="R362" i="1"/>
  <c r="H373" i="1"/>
  <c r="Y373" i="1" s="1"/>
  <c r="R377" i="1"/>
  <c r="AG377" i="1" s="1"/>
  <c r="R382" i="1"/>
  <c r="AG382" i="1" s="1"/>
  <c r="I361" i="1"/>
  <c r="Z361" i="1" s="1"/>
  <c r="H366" i="1"/>
  <c r="Y366" i="1" s="1"/>
  <c r="I370" i="1"/>
  <c r="Z370" i="1" s="1"/>
  <c r="R371" i="1"/>
  <c r="AG371" i="1" s="1"/>
  <c r="M381" i="1"/>
  <c r="AC381" i="1" s="1"/>
  <c r="S379" i="1"/>
  <c r="H402" i="1"/>
  <c r="Y402" i="1" s="1"/>
  <c r="S394" i="1"/>
  <c r="AH394" i="1" s="1"/>
  <c r="H399" i="1"/>
  <c r="Y399" i="1" s="1"/>
  <c r="S404" i="1"/>
  <c r="AH404" i="1" s="1"/>
  <c r="R407" i="1"/>
  <c r="AG407" i="1" s="1"/>
  <c r="R412" i="1"/>
  <c r="AG412" i="1" s="1"/>
  <c r="AH418" i="1"/>
  <c r="M408" i="1"/>
  <c r="AC408" i="1" s="1"/>
  <c r="N408" i="1"/>
  <c r="AD408" i="1" s="1"/>
  <c r="R411" i="1"/>
  <c r="AG411" i="1" s="1"/>
  <c r="M389" i="1"/>
  <c r="AC389" i="1" s="1"/>
  <c r="S403" i="1"/>
  <c r="AH403" i="1" s="1"/>
  <c r="H422" i="1"/>
  <c r="Y422" i="1" s="1"/>
  <c r="S427" i="1"/>
  <c r="AH427" i="1" s="1"/>
  <c r="Z448" i="1"/>
  <c r="R462" i="1"/>
  <c r="AG462" i="1" s="1"/>
  <c r="Y430" i="1"/>
  <c r="H434" i="1"/>
  <c r="Y434" i="1" s="1"/>
  <c r="R444" i="1"/>
  <c r="AG444" i="1" s="1"/>
  <c r="I459" i="1"/>
  <c r="Z459" i="1" s="1"/>
  <c r="R450" i="1"/>
  <c r="R455" i="1"/>
  <c r="AG455" i="1" s="1"/>
  <c r="Y461" i="1"/>
  <c r="M434" i="1"/>
  <c r="AC434" i="1" s="1"/>
  <c r="H445" i="1"/>
  <c r="Y445" i="1" s="1"/>
  <c r="R433" i="1"/>
  <c r="AG433" i="1" s="1"/>
  <c r="R438" i="1"/>
  <c r="AG438" i="1" s="1"/>
  <c r="I239" i="1"/>
  <c r="H20" i="1"/>
  <c r="Y20" i="1" s="1"/>
  <c r="R4" i="1"/>
  <c r="AG4" i="1" s="1"/>
  <c r="S110" i="1"/>
  <c r="AH110" i="1" s="1"/>
  <c r="M170" i="1"/>
  <c r="AC170" i="1" s="1"/>
  <c r="N80" i="1"/>
  <c r="AD80" i="1" s="1"/>
  <c r="S120" i="1"/>
  <c r="M163" i="1"/>
  <c r="AC163" i="1" s="1"/>
  <c r="N115" i="1"/>
  <c r="I141" i="1"/>
  <c r="M120" i="1"/>
  <c r="AC120" i="1" s="1"/>
  <c r="M135" i="1"/>
  <c r="AC135" i="1" s="1"/>
  <c r="I150" i="1"/>
  <c r="I189" i="1"/>
  <c r="N222" i="1"/>
  <c r="AD222" i="1" s="1"/>
  <c r="I240" i="1"/>
  <c r="Z240" i="1" s="1"/>
  <c r="H234" i="1"/>
  <c r="Y234" i="1" s="1"/>
  <c r="N182" i="1"/>
  <c r="M260" i="1"/>
  <c r="AC260" i="1" s="1"/>
  <c r="R255" i="1"/>
  <c r="R266" i="1"/>
  <c r="R193" i="1"/>
  <c r="N229" i="1"/>
  <c r="AD229" i="1" s="1"/>
  <c r="N266" i="1"/>
  <c r="AD266" i="1" s="1"/>
  <c r="I282" i="1"/>
  <c r="Z282" i="1" s="1"/>
  <c r="M286" i="1"/>
  <c r="AC286" i="1" s="1"/>
  <c r="Z297" i="1"/>
  <c r="R286" i="1"/>
  <c r="AG286" i="1" s="1"/>
  <c r="H291" i="1"/>
  <c r="Y291" i="1" s="1"/>
  <c r="R296" i="1"/>
  <c r="AG296" i="1" s="1"/>
  <c r="AH317" i="1"/>
  <c r="M267" i="1"/>
  <c r="AC267" i="1" s="1"/>
  <c r="H277" i="1"/>
  <c r="Y277" i="1" s="1"/>
  <c r="M281" i="1"/>
  <c r="I303" i="1"/>
  <c r="Z303" i="1" s="1"/>
  <c r="Y331" i="1"/>
  <c r="R317" i="1"/>
  <c r="R329" i="1"/>
  <c r="N305" i="1"/>
  <c r="AD305" i="1" s="1"/>
  <c r="N314" i="1"/>
  <c r="AD314" i="1" s="1"/>
  <c r="R332" i="1"/>
  <c r="M342" i="1"/>
  <c r="H326" i="1"/>
  <c r="R324" i="1"/>
  <c r="N181" i="1"/>
  <c r="I200" i="1"/>
  <c r="Z200" i="1" s="1"/>
  <c r="M294" i="1"/>
  <c r="AC294" i="1" s="1"/>
  <c r="Z239" i="1"/>
  <c r="AG301" i="1"/>
  <c r="H67" i="1"/>
  <c r="Y67" i="1" s="1"/>
  <c r="N82" i="1"/>
  <c r="AD82" i="1" s="1"/>
  <c r="S134" i="1"/>
  <c r="R115" i="1"/>
  <c r="I139" i="1"/>
  <c r="Z139" i="1" s="1"/>
  <c r="I105" i="1"/>
  <c r="Z105" i="1" s="1"/>
  <c r="R41" i="1"/>
  <c r="S337" i="1"/>
  <c r="Y464" i="1"/>
  <c r="S208" i="1"/>
  <c r="I49" i="1"/>
  <c r="Z49" i="1" s="1"/>
  <c r="AD352" i="1"/>
  <c r="R342" i="1"/>
  <c r="AG342" i="1" s="1"/>
  <c r="I245" i="1"/>
  <c r="AC125" i="1"/>
  <c r="N289" i="1"/>
  <c r="AD289" i="1" s="1"/>
  <c r="H311" i="1"/>
  <c r="AG300" i="1"/>
  <c r="N404" i="1"/>
  <c r="AD404" i="1" s="1"/>
  <c r="R44" i="1"/>
  <c r="AG44" i="1" s="1"/>
  <c r="I10" i="1"/>
  <c r="M5" i="1"/>
  <c r="R129" i="1"/>
  <c r="AG129" i="1" s="1"/>
  <c r="H178" i="1"/>
  <c r="Y178" i="1" s="1"/>
  <c r="Z464" i="1"/>
  <c r="N381" i="1"/>
  <c r="AD381" i="1" s="1"/>
  <c r="Z44" i="1"/>
  <c r="R340" i="1"/>
  <c r="AG340" i="1" s="1"/>
  <c r="M289" i="1"/>
  <c r="N440" i="1"/>
  <c r="N39" i="1"/>
  <c r="AD39" i="1" s="1"/>
  <c r="Z118" i="1"/>
  <c r="H88" i="1"/>
  <c r="N95" i="1"/>
  <c r="AD95" i="1" s="1"/>
  <c r="S152" i="1"/>
  <c r="AH152" i="1" s="1"/>
  <c r="Y344" i="1"/>
  <c r="H120" i="1"/>
  <c r="H12" i="1"/>
  <c r="Y12" i="1" s="1"/>
  <c r="S117" i="1"/>
  <c r="AH117" i="1" s="1"/>
  <c r="I23" i="1"/>
  <c r="Z23" i="1" s="1"/>
  <c r="N14" i="1"/>
  <c r="AD14" i="1" s="1"/>
  <c r="R77" i="1"/>
  <c r="AG77" i="1" s="1"/>
  <c r="S94" i="1"/>
  <c r="AH94" i="1" s="1"/>
  <c r="H136" i="1"/>
  <c r="Y136" i="1" s="1"/>
  <c r="R158" i="1"/>
  <c r="AG158" i="1" s="1"/>
  <c r="AH49" i="1"/>
  <c r="I310" i="1"/>
  <c r="Z310" i="1" s="1"/>
  <c r="H439" i="1"/>
  <c r="Y439" i="1" s="1"/>
  <c r="S444" i="1"/>
  <c r="AH444" i="1" s="1"/>
  <c r="N450" i="1"/>
  <c r="AD450" i="1" s="1"/>
  <c r="S70" i="1"/>
  <c r="AH70" i="1" s="1"/>
  <c r="S24" i="1"/>
  <c r="H36" i="1"/>
  <c r="Y36" i="1" s="1"/>
  <c r="H5" i="1"/>
  <c r="Y5" i="1" s="1"/>
  <c r="M79" i="1"/>
  <c r="AC79" i="1" s="1"/>
  <c r="M18" i="1"/>
  <c r="AC18" i="1" s="1"/>
  <c r="N4" i="1"/>
  <c r="AD4" i="1" s="1"/>
  <c r="H39" i="1"/>
  <c r="Y39" i="1" s="1"/>
  <c r="H3" i="1"/>
  <c r="Y3" i="1" s="1"/>
  <c r="H150" i="1"/>
  <c r="M331" i="1"/>
  <c r="M145" i="1"/>
  <c r="AC145" i="1" s="1"/>
  <c r="N114" i="1"/>
  <c r="AD114" i="1" s="1"/>
  <c r="H219" i="1"/>
  <c r="Y219" i="1" s="1"/>
  <c r="S270" i="1"/>
  <c r="AH270" i="1" s="1"/>
  <c r="S296" i="1"/>
  <c r="AH296" i="1" s="1"/>
  <c r="M302" i="1"/>
  <c r="AC302" i="1" s="1"/>
  <c r="S332" i="1"/>
  <c r="H358" i="1"/>
  <c r="Y358" i="1" s="1"/>
  <c r="H297" i="1"/>
  <c r="Y297" i="1" s="1"/>
  <c r="S383" i="1"/>
  <c r="AH383" i="1" s="1"/>
  <c r="M113" i="1"/>
  <c r="AC113" i="1" s="1"/>
  <c r="R70" i="1"/>
  <c r="AG70" i="1" s="1"/>
  <c r="I99" i="1"/>
  <c r="Z99" i="1" s="1"/>
  <c r="N154" i="1"/>
  <c r="AD154" i="1" s="1"/>
  <c r="N40" i="1"/>
  <c r="N54" i="1"/>
  <c r="N85" i="1"/>
  <c r="H177" i="1"/>
  <c r="Y177" i="1" s="1"/>
  <c r="M32" i="1"/>
  <c r="AC32" i="1" s="1"/>
  <c r="M80" i="1"/>
  <c r="AC80" i="1" s="1"/>
  <c r="M156" i="1"/>
  <c r="AC156" i="1" s="1"/>
  <c r="M147" i="1"/>
  <c r="AC147" i="1" s="1"/>
  <c r="N167" i="1"/>
  <c r="M95" i="1"/>
  <c r="I111" i="1"/>
  <c r="N125" i="1"/>
  <c r="AD125" i="1" s="1"/>
  <c r="S223" i="1"/>
  <c r="N236" i="1"/>
  <c r="AD236" i="1" s="1"/>
  <c r="I135" i="1"/>
  <c r="Z135" i="1" s="1"/>
  <c r="N97" i="1"/>
  <c r="AD97" i="1" s="1"/>
  <c r="N121" i="1"/>
  <c r="I101" i="1"/>
  <c r="Z101" i="1" s="1"/>
  <c r="Z141" i="1"/>
  <c r="N172" i="1"/>
  <c r="AD172" i="1" s="1"/>
  <c r="S177" i="1"/>
  <c r="AH177" i="1" s="1"/>
  <c r="N199" i="1"/>
  <c r="AD199" i="1" s="1"/>
  <c r="S205" i="1"/>
  <c r="AH205" i="1" s="1"/>
  <c r="M230" i="1"/>
  <c r="AC230" i="1" s="1"/>
  <c r="N221" i="1"/>
  <c r="AD221" i="1" s="1"/>
  <c r="S230" i="1"/>
  <c r="AH230" i="1" s="1"/>
  <c r="M258" i="1"/>
  <c r="AC258" i="1" s="1"/>
  <c r="Y306" i="1"/>
  <c r="H231" i="1"/>
  <c r="AH236" i="1"/>
  <c r="M206" i="1"/>
  <c r="AC206" i="1" s="1"/>
  <c r="S211" i="1"/>
  <c r="AH211" i="1" s="1"/>
  <c r="R250" i="1"/>
  <c r="AG250" i="1" s="1"/>
  <c r="AC281" i="1"/>
  <c r="N251" i="1"/>
  <c r="AD251" i="1" s="1"/>
  <c r="S279" i="1"/>
  <c r="AH279" i="1" s="1"/>
  <c r="N254" i="1"/>
  <c r="AD254" i="1" s="1"/>
  <c r="M259" i="1"/>
  <c r="AC259" i="1" s="1"/>
  <c r="H214" i="1"/>
  <c r="Y214" i="1" s="1"/>
  <c r="H224" i="1"/>
  <c r="N243" i="1"/>
  <c r="AD243" i="1" s="1"/>
  <c r="R248" i="1"/>
  <c r="AG248" i="1" s="1"/>
  <c r="R262" i="1"/>
  <c r="AG262" i="1" s="1"/>
  <c r="I277" i="1"/>
  <c r="Z277" i="1" s="1"/>
  <c r="N313" i="1"/>
  <c r="AD313" i="1" s="1"/>
  <c r="I291" i="1"/>
  <c r="Z291" i="1" s="1"/>
  <c r="H284" i="1"/>
  <c r="Y284" i="1" s="1"/>
  <c r="S319" i="1"/>
  <c r="Z349" i="1"/>
  <c r="M272" i="1"/>
  <c r="AC272" i="1" s="1"/>
  <c r="I314" i="1"/>
  <c r="Z314" i="1" s="1"/>
  <c r="N342" i="1"/>
  <c r="N330" i="1"/>
  <c r="AD330" i="1" s="1"/>
  <c r="R339" i="1"/>
  <c r="AG339" i="1" s="1"/>
  <c r="I374" i="1"/>
  <c r="Z374" i="1" s="1"/>
  <c r="H307" i="1"/>
  <c r="Y307" i="1" s="1"/>
  <c r="I356" i="1"/>
  <c r="N325" i="1"/>
  <c r="AD325" i="1" s="1"/>
  <c r="M345" i="1"/>
  <c r="AC345" i="1" s="1"/>
  <c r="S329" i="1"/>
  <c r="N344" i="1"/>
  <c r="AD344" i="1" s="1"/>
  <c r="I389" i="1"/>
  <c r="Z389" i="1" s="1"/>
  <c r="S341" i="1"/>
  <c r="AH341" i="1" s="1"/>
  <c r="I346" i="1"/>
  <c r="Z346" i="1" s="1"/>
  <c r="M337" i="1"/>
  <c r="AC337" i="1" s="1"/>
  <c r="I353" i="1"/>
  <c r="Z353" i="1" s="1"/>
  <c r="H338" i="1"/>
  <c r="Y338" i="1" s="1"/>
  <c r="N365" i="1"/>
  <c r="AD365" i="1" s="1"/>
  <c r="H355" i="1"/>
  <c r="Y355" i="1" s="1"/>
  <c r="M364" i="1"/>
  <c r="AC364" i="1" s="1"/>
  <c r="AC384" i="1"/>
  <c r="S390" i="1"/>
  <c r="AH390" i="1" s="1"/>
  <c r="N397" i="1"/>
  <c r="R409" i="1"/>
  <c r="AG409" i="1" s="1"/>
  <c r="S445" i="1"/>
  <c r="AH445" i="1" s="1"/>
  <c r="S460" i="1"/>
  <c r="I6" i="1"/>
  <c r="Z6" i="1" s="1"/>
  <c r="N96" i="1"/>
  <c r="AD96" i="1" s="1"/>
  <c r="N138" i="1"/>
  <c r="AD138" i="1" s="1"/>
  <c r="R51" i="1"/>
  <c r="AG51" i="1" s="1"/>
  <c r="H57" i="1"/>
  <c r="R71" i="1"/>
  <c r="AG71" i="1" s="1"/>
  <c r="M81" i="1"/>
  <c r="AC81" i="1" s="1"/>
  <c r="I92" i="1"/>
  <c r="S155" i="1"/>
  <c r="AH155" i="1" s="1"/>
  <c r="M243" i="1"/>
  <c r="AC243" i="1" s="1"/>
  <c r="N73" i="1"/>
  <c r="AD73" i="1" s="1"/>
  <c r="H149" i="1"/>
  <c r="Y149" i="1" s="1"/>
  <c r="M30" i="1"/>
  <c r="AC30" i="1" s="1"/>
  <c r="M60" i="1"/>
  <c r="AC60" i="1" s="1"/>
  <c r="N42" i="1"/>
  <c r="AD42" i="1" s="1"/>
  <c r="S52" i="1"/>
  <c r="AH52" i="1" s="1"/>
  <c r="M57" i="1"/>
  <c r="AC57" i="1" s="1"/>
  <c r="I62" i="1"/>
  <c r="Z62" i="1" s="1"/>
  <c r="AC93" i="1"/>
  <c r="N110" i="1"/>
  <c r="R145" i="1"/>
  <c r="AG145" i="1" s="1"/>
  <c r="R104" i="1"/>
  <c r="S114" i="1"/>
  <c r="AH114" i="1" s="1"/>
  <c r="M157" i="1"/>
  <c r="S91" i="1"/>
  <c r="AH91" i="1" s="1"/>
  <c r="N101" i="1"/>
  <c r="AD101" i="1" s="1"/>
  <c r="M106" i="1"/>
  <c r="AC106" i="1" s="1"/>
  <c r="M160" i="1"/>
  <c r="AC160" i="1" s="1"/>
  <c r="I165" i="1"/>
  <c r="Z165" i="1" s="1"/>
  <c r="M295" i="1"/>
  <c r="AC295" i="1" s="1"/>
  <c r="H240" i="1"/>
  <c r="Y240" i="1" s="1"/>
  <c r="R125" i="1"/>
  <c r="AG125" i="1" s="1"/>
  <c r="I164" i="1"/>
  <c r="Z164" i="1" s="1"/>
  <c r="S215" i="1"/>
  <c r="AH215" i="1" s="1"/>
  <c r="H98" i="1"/>
  <c r="Y98" i="1" s="1"/>
  <c r="S107" i="1"/>
  <c r="AH107" i="1" s="1"/>
  <c r="I126" i="1"/>
  <c r="Z126" i="1" s="1"/>
  <c r="S131" i="1"/>
  <c r="M136" i="1"/>
  <c r="AC136" i="1" s="1"/>
  <c r="I153" i="1"/>
  <c r="Z153" i="1" s="1"/>
  <c r="S97" i="1"/>
  <c r="AH97" i="1" s="1"/>
  <c r="M107" i="1"/>
  <c r="AC107" i="1" s="1"/>
  <c r="H141" i="1"/>
  <c r="Y141" i="1" s="1"/>
  <c r="M151" i="1"/>
  <c r="AC151" i="1" s="1"/>
  <c r="S184" i="1"/>
  <c r="AH184" i="1" s="1"/>
  <c r="AG191" i="1"/>
  <c r="R200" i="1"/>
  <c r="AG200" i="1" s="1"/>
  <c r="I168" i="1"/>
  <c r="R173" i="1"/>
  <c r="AG173" i="1" s="1"/>
  <c r="N214" i="1"/>
  <c r="AD214" i="1" s="1"/>
  <c r="N228" i="1"/>
  <c r="AD228" i="1" s="1"/>
  <c r="S244" i="1"/>
  <c r="AH244" i="1" s="1"/>
  <c r="R263" i="1"/>
  <c r="AG263" i="1" s="1"/>
  <c r="H226" i="1"/>
  <c r="R196" i="1"/>
  <c r="AG196" i="1" s="1"/>
  <c r="R288" i="1"/>
  <c r="AG288" i="1" s="1"/>
  <c r="AD312" i="1"/>
  <c r="M183" i="1"/>
  <c r="AC183" i="1" s="1"/>
  <c r="H193" i="1"/>
  <c r="Y193" i="1" s="1"/>
  <c r="N242" i="1"/>
  <c r="AD242" i="1" s="1"/>
  <c r="H283" i="1"/>
  <c r="Y283" i="1" s="1"/>
  <c r="N206" i="1"/>
  <c r="AD206" i="1" s="1"/>
  <c r="R289" i="1"/>
  <c r="AG289" i="1" s="1"/>
  <c r="R214" i="1"/>
  <c r="AG214" i="1" s="1"/>
  <c r="S286" i="1"/>
  <c r="AH286" i="1" s="1"/>
  <c r="I319" i="1"/>
  <c r="Z319" i="1" s="1"/>
  <c r="S405" i="1"/>
  <c r="AH405" i="1" s="1"/>
  <c r="H438" i="1"/>
  <c r="Y438" i="1" s="1"/>
  <c r="Z185" i="1"/>
  <c r="Y226" i="1"/>
  <c r="N232" i="1"/>
  <c r="AD232" i="1" s="1"/>
  <c r="R259" i="1"/>
  <c r="AG259" i="1" s="1"/>
  <c r="I213" i="1"/>
  <c r="Z213" i="1" s="1"/>
  <c r="AD237" i="1"/>
  <c r="R241" i="1"/>
  <c r="I298" i="1"/>
  <c r="Z298" i="1" s="1"/>
  <c r="M231" i="1"/>
  <c r="AC231" i="1" s="1"/>
  <c r="M358" i="1"/>
  <c r="AC358" i="1" s="1"/>
  <c r="N276" i="1"/>
  <c r="AD276" i="1" s="1"/>
  <c r="I274" i="1"/>
  <c r="Z274" i="1" s="1"/>
  <c r="Y280" i="1"/>
  <c r="S422" i="1"/>
  <c r="AH422" i="1" s="1"/>
  <c r="S7" i="1"/>
  <c r="AH27" i="1"/>
  <c r="S12" i="1"/>
  <c r="AH12" i="1" s="1"/>
  <c r="R7" i="1"/>
  <c r="AG7" i="1" s="1"/>
  <c r="AH41" i="1"/>
  <c r="M8" i="1"/>
  <c r="AC8" i="1" s="1"/>
  <c r="H218" i="1"/>
  <c r="Y218" i="1" s="1"/>
  <c r="R122" i="1"/>
  <c r="AG122" i="1" s="1"/>
  <c r="R69" i="1"/>
  <c r="AG69" i="1" s="1"/>
  <c r="AG115" i="1"/>
  <c r="S79" i="1"/>
  <c r="AH79" i="1" s="1"/>
  <c r="M66" i="1"/>
  <c r="AC66" i="1" s="1"/>
  <c r="M146" i="1"/>
  <c r="AC146" i="1" s="1"/>
  <c r="R38" i="1"/>
  <c r="S43" i="1"/>
  <c r="AH43" i="1" s="1"/>
  <c r="N53" i="1"/>
  <c r="AD53" i="1" s="1"/>
  <c r="S62" i="1"/>
  <c r="AH62" i="1" s="1"/>
  <c r="H121" i="1"/>
  <c r="Y121" i="1" s="1"/>
  <c r="H147" i="1"/>
  <c r="Y147" i="1" s="1"/>
  <c r="AD110" i="1"/>
  <c r="N248" i="1"/>
  <c r="AD248" i="1" s="1"/>
  <c r="M92" i="1"/>
  <c r="R106" i="1"/>
  <c r="AG106" i="1" s="1"/>
  <c r="M122" i="1"/>
  <c r="H146" i="1"/>
  <c r="I156" i="1"/>
  <c r="Z156" i="1" s="1"/>
  <c r="M245" i="1"/>
  <c r="AC245" i="1" s="1"/>
  <c r="M132" i="1"/>
  <c r="AC132" i="1" s="1"/>
  <c r="H137" i="1"/>
  <c r="Y137" i="1" s="1"/>
  <c r="S148" i="1"/>
  <c r="AH148" i="1" s="1"/>
  <c r="R184" i="1"/>
  <c r="AG184" i="1" s="1"/>
  <c r="N117" i="1"/>
  <c r="AD117" i="1" s="1"/>
  <c r="R127" i="1"/>
  <c r="AG127" i="1" s="1"/>
  <c r="H169" i="1"/>
  <c r="Y169" i="1" s="1"/>
  <c r="I202" i="1"/>
  <c r="Z202" i="1" s="1"/>
  <c r="AD272" i="1"/>
  <c r="M269" i="1"/>
  <c r="R322" i="1"/>
  <c r="AG322" i="1" s="1"/>
  <c r="N88" i="1"/>
  <c r="AD88" i="1" s="1"/>
  <c r="H80" i="1"/>
  <c r="Y80" i="1" s="1"/>
  <c r="AD121" i="1"/>
  <c r="S263" i="1"/>
  <c r="H334" i="1"/>
  <c r="Y334" i="1" s="1"/>
  <c r="N198" i="1"/>
  <c r="AD198" i="1" s="1"/>
  <c r="Y388" i="1"/>
  <c r="R404" i="1"/>
  <c r="AG404" i="1" s="1"/>
  <c r="AC430" i="1"/>
  <c r="R15" i="1"/>
  <c r="AG15" i="1" s="1"/>
  <c r="AC44" i="1"/>
  <c r="H25" i="1"/>
  <c r="Y25" i="1" s="1"/>
  <c r="I20" i="1"/>
  <c r="Z20" i="1" s="1"/>
  <c r="Z10" i="1"/>
  <c r="AC5" i="1"/>
  <c r="N98" i="1"/>
  <c r="AD98" i="1" s="1"/>
  <c r="S138" i="1"/>
  <c r="AD153" i="1"/>
  <c r="H176" i="1"/>
  <c r="Y176" i="1" s="1"/>
  <c r="N185" i="1"/>
  <c r="AD185" i="1" s="1"/>
  <c r="M261" i="1"/>
  <c r="AC261" i="1" s="1"/>
  <c r="H190" i="1"/>
  <c r="Y190" i="1" s="1"/>
  <c r="I234" i="1"/>
  <c r="Z234" i="1" s="1"/>
  <c r="I250" i="1"/>
  <c r="Z250" i="1" s="1"/>
  <c r="M213" i="1"/>
  <c r="AC213" i="1" s="1"/>
  <c r="M227" i="1"/>
  <c r="I280" i="1"/>
  <c r="Z280" i="1" s="1"/>
  <c r="H272" i="1"/>
  <c r="Y272" i="1" s="1"/>
  <c r="M291" i="1"/>
  <c r="AC291" i="1" s="1"/>
  <c r="S314" i="1"/>
  <c r="AH314" i="1" s="1"/>
  <c r="M275" i="1"/>
  <c r="AC275" i="1" s="1"/>
  <c r="I296" i="1"/>
  <c r="Z296" i="1" s="1"/>
  <c r="I304" i="1"/>
  <c r="S377" i="1"/>
  <c r="AH377" i="1" s="1"/>
  <c r="N323" i="1"/>
  <c r="AC352" i="1"/>
  <c r="M346" i="1"/>
  <c r="AC346" i="1" s="1"/>
  <c r="R394" i="1"/>
  <c r="AG394" i="1" s="1"/>
  <c r="M416" i="1"/>
  <c r="AC416" i="1" s="1"/>
  <c r="N393" i="1"/>
  <c r="AD393" i="1" s="1"/>
  <c r="AD427" i="1"/>
  <c r="AC13" i="1"/>
  <c r="I403" i="1"/>
  <c r="Z403" i="1" s="1"/>
  <c r="M237" i="1"/>
  <c r="AC237" i="1" s="1"/>
  <c r="R269" i="1"/>
  <c r="AG269" i="1" s="1"/>
  <c r="R376" i="1"/>
  <c r="AG376" i="1" s="1"/>
  <c r="AG347" i="1"/>
  <c r="M37" i="1"/>
  <c r="AC37" i="1" s="1"/>
  <c r="M67" i="1"/>
  <c r="AC67" i="1" s="1"/>
  <c r="H72" i="1"/>
  <c r="Y72" i="1" s="1"/>
  <c r="I422" i="1"/>
  <c r="Z422" i="1" s="1"/>
  <c r="S182" i="1"/>
  <c r="AH182" i="1" s="1"/>
  <c r="R231" i="1"/>
  <c r="AG231" i="1" s="1"/>
  <c r="H383" i="1"/>
  <c r="Y383" i="1" s="1"/>
  <c r="M428" i="1"/>
  <c r="AC428" i="1" s="1"/>
  <c r="AD35" i="1"/>
  <c r="AC407" i="1"/>
  <c r="R419" i="1"/>
  <c r="AG419" i="1" s="1"/>
  <c r="Y387" i="1"/>
  <c r="S411" i="1"/>
  <c r="AH411" i="1" s="1"/>
  <c r="M317" i="1"/>
  <c r="N409" i="1"/>
  <c r="AD409" i="1" s="1"/>
  <c r="H168" i="1"/>
  <c r="Y168" i="1" s="1"/>
  <c r="S199" i="1"/>
  <c r="R308" i="1"/>
  <c r="AG308" i="1" s="1"/>
  <c r="M321" i="1"/>
  <c r="AC321" i="1" s="1"/>
  <c r="I285" i="1"/>
  <c r="Z285" i="1" s="1"/>
  <c r="H295" i="1"/>
  <c r="Y295" i="1" s="1"/>
  <c r="M271" i="1"/>
  <c r="AC271" i="1" s="1"/>
  <c r="N277" i="1"/>
  <c r="AD277" i="1" s="1"/>
  <c r="N292" i="1"/>
  <c r="AD292" i="1" s="1"/>
  <c r="N307" i="1"/>
  <c r="R279" i="1"/>
  <c r="AG279" i="1" s="1"/>
  <c r="S284" i="1"/>
  <c r="AH284" i="1" s="1"/>
  <c r="AD294" i="1"/>
  <c r="H301" i="1"/>
  <c r="Y301" i="1" s="1"/>
  <c r="M312" i="1"/>
  <c r="AC312" i="1" s="1"/>
  <c r="N293" i="1"/>
  <c r="AD293" i="1" s="1"/>
  <c r="I320" i="1"/>
  <c r="Z320" i="1" s="1"/>
  <c r="H298" i="1"/>
  <c r="Y298" i="1" s="1"/>
  <c r="N322" i="1"/>
  <c r="AD322" i="1" s="1"/>
  <c r="I347" i="1"/>
  <c r="Z347" i="1" s="1"/>
  <c r="R306" i="1"/>
  <c r="AG306" i="1" s="1"/>
  <c r="M344" i="1"/>
  <c r="AC344" i="1" s="1"/>
  <c r="R309" i="1"/>
  <c r="AG309" i="1" s="1"/>
  <c r="S315" i="1"/>
  <c r="AH315" i="1" s="1"/>
  <c r="R336" i="1"/>
  <c r="S345" i="1"/>
  <c r="H352" i="1"/>
  <c r="Y352" i="1" s="1"/>
  <c r="R344" i="1"/>
  <c r="AG344" i="1" s="1"/>
  <c r="N371" i="1"/>
  <c r="AD371" i="1" s="1"/>
  <c r="H375" i="1"/>
  <c r="Y375" i="1" s="1"/>
  <c r="S435" i="1"/>
  <c r="AH435" i="1" s="1"/>
  <c r="N370" i="1"/>
  <c r="AD370" i="1" s="1"/>
  <c r="R388" i="1"/>
  <c r="AG388" i="1" s="1"/>
  <c r="I365" i="1"/>
  <c r="Z365" i="1" s="1"/>
  <c r="M375" i="1"/>
  <c r="AC375" i="1" s="1"/>
  <c r="R383" i="1"/>
  <c r="AG383" i="1" s="1"/>
  <c r="I426" i="1"/>
  <c r="Z426" i="1" s="1"/>
  <c r="H392" i="1"/>
  <c r="Y392" i="1" s="1"/>
  <c r="S401" i="1"/>
  <c r="AH401" i="1" s="1"/>
  <c r="M388" i="1"/>
  <c r="AC388" i="1" s="1"/>
  <c r="N453" i="1"/>
  <c r="AD453" i="1" s="1"/>
  <c r="S132" i="1"/>
  <c r="AH132" i="1" s="1"/>
  <c r="I132" i="1"/>
  <c r="Z132" i="1" s="1"/>
  <c r="I112" i="1"/>
  <c r="Z112" i="1" s="1"/>
  <c r="H112" i="1"/>
  <c r="Y112" i="1" s="1"/>
  <c r="S86" i="1"/>
  <c r="AH86" i="1" s="1"/>
  <c r="R86" i="1"/>
  <c r="AG86" i="1" s="1"/>
  <c r="R81" i="1"/>
  <c r="AG81" i="1" s="1"/>
  <c r="S81" i="1"/>
  <c r="S222" i="1"/>
  <c r="AH222" i="1" s="1"/>
  <c r="R222" i="1"/>
  <c r="AG222" i="1" s="1"/>
  <c r="I152" i="1"/>
  <c r="Z152" i="1" s="1"/>
  <c r="H152" i="1"/>
  <c r="Y152" i="1" s="1"/>
  <c r="N87" i="1"/>
  <c r="AD87" i="1" s="1"/>
  <c r="M87" i="1"/>
  <c r="AC87" i="1" s="1"/>
  <c r="I166" i="1"/>
  <c r="H166" i="1"/>
  <c r="Y166" i="1" s="1"/>
  <c r="I236" i="1"/>
  <c r="Z236" i="1" s="1"/>
  <c r="R27" i="1"/>
  <c r="AG27" i="1" s="1"/>
  <c r="N108" i="1"/>
  <c r="M108" i="1"/>
  <c r="AC108" i="1" s="1"/>
  <c r="Z72" i="1"/>
  <c r="R112" i="1"/>
  <c r="R152" i="1"/>
  <c r="AG152" i="1" s="1"/>
  <c r="R45" i="1"/>
  <c r="AG45" i="1" s="1"/>
  <c r="M141" i="1"/>
  <c r="AC141" i="1" s="1"/>
  <c r="S42" i="1"/>
  <c r="AH42" i="1" s="1"/>
  <c r="H7" i="1"/>
  <c r="Y7" i="1" s="1"/>
  <c r="N49" i="1"/>
  <c r="AD49" i="1" s="1"/>
  <c r="M49" i="1"/>
  <c r="AC49" i="1" s="1"/>
  <c r="S96" i="1"/>
  <c r="AH96" i="1" s="1"/>
  <c r="I183" i="1"/>
  <c r="Z183" i="1" s="1"/>
  <c r="M84" i="1"/>
  <c r="AC84" i="1" s="1"/>
  <c r="N84" i="1"/>
  <c r="AD84" i="1" s="1"/>
  <c r="H106" i="1"/>
  <c r="Y106" i="1" s="1"/>
  <c r="I106" i="1"/>
  <c r="Z106" i="1" s="1"/>
  <c r="M72" i="1"/>
  <c r="AC72" i="1" s="1"/>
  <c r="N72" i="1"/>
  <c r="AD72" i="1" s="1"/>
  <c r="AD141" i="1"/>
  <c r="R137" i="1"/>
  <c r="AG137" i="1" s="1"/>
  <c r="M29" i="1"/>
  <c r="AC29" i="1" s="1"/>
  <c r="R72" i="1"/>
  <c r="AG72" i="1" s="1"/>
  <c r="R147" i="1"/>
  <c r="AG147" i="1" s="1"/>
  <c r="H71" i="1"/>
  <c r="Y71" i="1" s="1"/>
  <c r="I71" i="1"/>
  <c r="Z71" i="1" s="1"/>
  <c r="AC33" i="1"/>
  <c r="AD33" i="1"/>
  <c r="N165" i="1"/>
  <c r="AD165" i="1" s="1"/>
  <c r="M165" i="1"/>
  <c r="AC165" i="1" s="1"/>
  <c r="S46" i="1"/>
  <c r="AH46" i="1" s="1"/>
  <c r="I60" i="1"/>
  <c r="Z60" i="1" s="1"/>
  <c r="M3" i="1"/>
  <c r="AC3" i="1" s="1"/>
  <c r="S71" i="1"/>
  <c r="AH71" i="1" s="1"/>
  <c r="R12" i="1"/>
  <c r="AG12" i="1" s="1"/>
  <c r="S69" i="1"/>
  <c r="AH69" i="1" s="1"/>
  <c r="I58" i="1"/>
  <c r="Z58" i="1" s="1"/>
  <c r="H58" i="1"/>
  <c r="Y58" i="1" s="1"/>
  <c r="I102" i="1"/>
  <c r="Z102" i="1" s="1"/>
  <c r="H102" i="1"/>
  <c r="Y102" i="1" s="1"/>
  <c r="AD108" i="1"/>
  <c r="I84" i="1"/>
  <c r="Z84" i="1" s="1"/>
  <c r="H84" i="1"/>
  <c r="Y84" i="1" s="1"/>
  <c r="H105" i="1"/>
  <c r="Y105" i="1" s="1"/>
  <c r="H92" i="1"/>
  <c r="Y92" i="1" s="1"/>
  <c r="M140" i="1"/>
  <c r="AC140" i="1" s="1"/>
  <c r="N134" i="1"/>
  <c r="AD134" i="1" s="1"/>
  <c r="R107" i="1"/>
  <c r="AG107" i="1" s="1"/>
  <c r="I146" i="1"/>
  <c r="Z146" i="1" s="1"/>
  <c r="Y303" i="1"/>
  <c r="Z88" i="1"/>
  <c r="R48" i="1"/>
  <c r="AG48" i="1" s="1"/>
  <c r="R35" i="1"/>
  <c r="AG35" i="1" s="1"/>
  <c r="S13" i="1"/>
  <c r="H9" i="1"/>
  <c r="Y9" i="1" s="1"/>
  <c r="I4" i="1"/>
  <c r="Z4" i="1" s="1"/>
  <c r="H237" i="1"/>
  <c r="Y237" i="1" s="1"/>
  <c r="I264" i="1"/>
  <c r="Z264" i="1" s="1"/>
  <c r="AD275" i="1"/>
  <c r="N23" i="1"/>
  <c r="AD23" i="1" s="1"/>
  <c r="S33" i="1"/>
  <c r="R33" i="1"/>
  <c r="AG33" i="1" s="1"/>
  <c r="M252" i="1"/>
  <c r="AC252" i="1" s="1"/>
  <c r="N252" i="1"/>
  <c r="AD252" i="1" s="1"/>
  <c r="I281" i="1"/>
  <c r="Z281" i="1" s="1"/>
  <c r="H281" i="1"/>
  <c r="Y281" i="1" s="1"/>
  <c r="N217" i="1"/>
  <c r="AD217" i="1" s="1"/>
  <c r="M217" i="1"/>
  <c r="AC217" i="1" s="1"/>
  <c r="N270" i="1"/>
  <c r="AD270" i="1" s="1"/>
  <c r="M270" i="1"/>
  <c r="AC270" i="1" s="1"/>
  <c r="N220" i="1"/>
  <c r="AD220" i="1" s="1"/>
  <c r="S220" i="1"/>
  <c r="AH220" i="1" s="1"/>
  <c r="I252" i="1"/>
  <c r="Z252" i="1" s="1"/>
  <c r="H252" i="1"/>
  <c r="Y252" i="1" s="1"/>
  <c r="I255" i="1"/>
  <c r="Z255" i="1" s="1"/>
  <c r="H255" i="1"/>
  <c r="Y255" i="1" s="1"/>
  <c r="M278" i="1"/>
  <c r="AC278" i="1" s="1"/>
  <c r="S356" i="1"/>
  <c r="AH356" i="1" s="1"/>
  <c r="H216" i="1"/>
  <c r="Y216" i="1" s="1"/>
  <c r="S303" i="1"/>
  <c r="AH303" i="1" s="1"/>
  <c r="R303" i="1"/>
  <c r="R442" i="1"/>
  <c r="AG442" i="1" s="1"/>
  <c r="H442" i="1"/>
  <c r="Y442" i="1" s="1"/>
  <c r="R408" i="1"/>
  <c r="AG408" i="1" s="1"/>
  <c r="N22" i="1"/>
  <c r="AD22" i="1" s="1"/>
  <c r="M22" i="1"/>
  <c r="AC22" i="1" s="1"/>
  <c r="M370" i="1"/>
  <c r="AC370" i="1" s="1"/>
  <c r="R47" i="1"/>
  <c r="AG47" i="1" s="1"/>
  <c r="S73" i="1"/>
  <c r="AH73" i="1" s="1"/>
  <c r="H77" i="1"/>
  <c r="Y77" i="1" s="1"/>
  <c r="H97" i="1"/>
  <c r="Y97" i="1" s="1"/>
  <c r="M123" i="1"/>
  <c r="AC123" i="1" s="1"/>
  <c r="M138" i="1"/>
  <c r="AC138" i="1" s="1"/>
  <c r="R271" i="1"/>
  <c r="AG271" i="1" s="1"/>
  <c r="S271" i="1"/>
  <c r="AH271" i="1" s="1"/>
  <c r="S338" i="1"/>
  <c r="AH338" i="1" s="1"/>
  <c r="R338" i="1"/>
  <c r="H381" i="1"/>
  <c r="Y381" i="1" s="1"/>
  <c r="N12" i="1"/>
  <c r="AD12" i="1" s="1"/>
  <c r="AC38" i="1"/>
  <c r="N74" i="1"/>
  <c r="AD74" i="1" s="1"/>
  <c r="M74" i="1"/>
  <c r="AC74" i="1" s="1"/>
  <c r="Z369" i="1"/>
  <c r="I57" i="1"/>
  <c r="Z57" i="1" s="1"/>
  <c r="I51" i="1"/>
  <c r="Z51" i="1" s="1"/>
  <c r="R92" i="1"/>
  <c r="AG92" i="1" s="1"/>
  <c r="H56" i="1"/>
  <c r="Y56" i="1" s="1"/>
  <c r="Y411" i="1"/>
  <c r="AD182" i="1"/>
  <c r="I352" i="1"/>
  <c r="Z352" i="1" s="1"/>
  <c r="H365" i="1"/>
  <c r="Y365" i="1" s="1"/>
  <c r="R10" i="1"/>
  <c r="AG10" i="1" s="1"/>
  <c r="S23" i="1"/>
  <c r="AH23" i="1" s="1"/>
  <c r="M11" i="1"/>
  <c r="AC11" i="1" s="1"/>
  <c r="N175" i="1"/>
  <c r="AD175" i="1" s="1"/>
  <c r="S78" i="1"/>
  <c r="AH78" i="1" s="1"/>
  <c r="S108" i="1"/>
  <c r="AH108" i="1" s="1"/>
  <c r="I32" i="1"/>
  <c r="Z32" i="1" s="1"/>
  <c r="AD43" i="1"/>
  <c r="I53" i="1"/>
  <c r="Z53" i="1" s="1"/>
  <c r="N57" i="1"/>
  <c r="AD57" i="1" s="1"/>
  <c r="M83" i="1"/>
  <c r="AC83" i="1" s="1"/>
  <c r="S143" i="1"/>
  <c r="S170" i="1"/>
  <c r="AH170" i="1" s="1"/>
  <c r="N174" i="1"/>
  <c r="AD174" i="1" s="1"/>
  <c r="M174" i="1"/>
  <c r="AC174" i="1" s="1"/>
  <c r="H175" i="1"/>
  <c r="Y175" i="1" s="1"/>
  <c r="H327" i="1"/>
  <c r="Y327" i="1" s="1"/>
  <c r="I327" i="1"/>
  <c r="Z327" i="1" s="1"/>
  <c r="S301" i="1"/>
  <c r="AH301" i="1" s="1"/>
  <c r="S396" i="1"/>
  <c r="AH396" i="1" s="1"/>
  <c r="R396" i="1"/>
  <c r="AG396" i="1" s="1"/>
  <c r="AD115" i="1"/>
  <c r="M48" i="1"/>
  <c r="AC48" i="1" s="1"/>
  <c r="S459" i="1"/>
  <c r="AH459" i="1" s="1"/>
  <c r="N426" i="1"/>
  <c r="AD426" i="1" s="1"/>
  <c r="M293" i="1"/>
  <c r="AC293" i="1" s="1"/>
  <c r="N21" i="1"/>
  <c r="AD21" i="1" s="1"/>
  <c r="M65" i="1"/>
  <c r="AC65" i="1" s="1"/>
  <c r="R84" i="1"/>
  <c r="AG84" i="1" s="1"/>
  <c r="H59" i="1"/>
  <c r="Y59" i="1" s="1"/>
  <c r="S102" i="1"/>
  <c r="AH102" i="1" s="1"/>
  <c r="N278" i="1"/>
  <c r="AD278" i="1" s="1"/>
  <c r="S51" i="1"/>
  <c r="AH51" i="1" s="1"/>
  <c r="I454" i="1"/>
  <c r="Z454" i="1" s="1"/>
  <c r="Z424" i="1"/>
  <c r="AH7" i="1"/>
  <c r="AC21" i="1"/>
  <c r="I65" i="1"/>
  <c r="Z65" i="1" s="1"/>
  <c r="H118" i="1"/>
  <c r="Y118" i="1" s="1"/>
  <c r="R116" i="1"/>
  <c r="AG116" i="1" s="1"/>
  <c r="H81" i="1"/>
  <c r="Y81" i="1" s="1"/>
  <c r="M100" i="1"/>
  <c r="AC100" i="1" s="1"/>
  <c r="I54" i="1"/>
  <c r="Z54" i="1" s="1"/>
  <c r="R89" i="1"/>
  <c r="AG89" i="1" s="1"/>
  <c r="R56" i="1"/>
  <c r="AG56" i="1" s="1"/>
  <c r="I66" i="1"/>
  <c r="Z66" i="1" s="1"/>
  <c r="AD38" i="1"/>
  <c r="AC373" i="1"/>
  <c r="R428" i="1"/>
  <c r="AG428" i="1" s="1"/>
  <c r="M362" i="1"/>
  <c r="AC362" i="1" s="1"/>
  <c r="AC323" i="1"/>
  <c r="M134" i="1"/>
  <c r="AC134" i="1" s="1"/>
  <c r="H70" i="1"/>
  <c r="Y70" i="1" s="1"/>
  <c r="I27" i="1"/>
  <c r="Z27" i="1" s="1"/>
  <c r="S267" i="1"/>
  <c r="AH267" i="1" s="1"/>
  <c r="I261" i="1"/>
  <c r="Z261" i="1" s="1"/>
  <c r="N103" i="1"/>
  <c r="AD103" i="1" s="1"/>
  <c r="H125" i="1"/>
  <c r="Y125" i="1" s="1"/>
  <c r="I125" i="1"/>
  <c r="Z125" i="1" s="1"/>
  <c r="S153" i="1"/>
  <c r="AH153" i="1" s="1"/>
  <c r="S254" i="1"/>
  <c r="AH254" i="1" s="1"/>
  <c r="R132" i="1"/>
  <c r="AG132" i="1" s="1"/>
  <c r="M193" i="1"/>
  <c r="AC193" i="1" s="1"/>
  <c r="N193" i="1"/>
  <c r="AD193" i="1" s="1"/>
  <c r="M398" i="1"/>
  <c r="AC398" i="1" s="1"/>
  <c r="N419" i="1"/>
  <c r="AD419" i="1" s="1"/>
  <c r="M419" i="1"/>
  <c r="AC419" i="1" s="1"/>
  <c r="I418" i="1"/>
  <c r="Z418" i="1" s="1"/>
  <c r="N443" i="1"/>
  <c r="AD443" i="1" s="1"/>
  <c r="M443" i="1"/>
  <c r="AC443" i="1" s="1"/>
  <c r="H48" i="1"/>
  <c r="Y48" i="1" s="1"/>
  <c r="I48" i="1"/>
  <c r="Z48" i="1" s="1"/>
  <c r="R460" i="1"/>
  <c r="AG460" i="1" s="1"/>
  <c r="M450" i="1"/>
  <c r="AC450" i="1" s="1"/>
  <c r="M340" i="1"/>
  <c r="AC340" i="1" s="1"/>
  <c r="AD376" i="1"/>
  <c r="M90" i="1"/>
  <c r="AC90" i="1" s="1"/>
  <c r="S142" i="1"/>
  <c r="AH142" i="1" s="1"/>
  <c r="H353" i="1"/>
  <c r="Y353" i="1" s="1"/>
  <c r="S272" i="1"/>
  <c r="AH272" i="1" s="1"/>
  <c r="R99" i="1"/>
  <c r="AG99" i="1" s="1"/>
  <c r="S5" i="1"/>
  <c r="AH5" i="1" s="1"/>
  <c r="R169" i="1"/>
  <c r="AG169" i="1" s="1"/>
  <c r="N56" i="1"/>
  <c r="AD56" i="1" s="1"/>
  <c r="R16" i="1"/>
  <c r="AG16" i="1" s="1"/>
  <c r="M9" i="1"/>
  <c r="AC9" i="1" s="1"/>
  <c r="S139" i="1"/>
  <c r="AH139" i="1" s="1"/>
  <c r="H165" i="1"/>
  <c r="Y165" i="1" s="1"/>
  <c r="M61" i="1"/>
  <c r="AC61" i="1" s="1"/>
  <c r="S93" i="1"/>
  <c r="AH93" i="1" s="1"/>
  <c r="H119" i="1"/>
  <c r="Y119" i="1" s="1"/>
  <c r="M103" i="1"/>
  <c r="AC103" i="1" s="1"/>
  <c r="M444" i="1"/>
  <c r="AC444" i="1" s="1"/>
  <c r="S388" i="1"/>
  <c r="AH388" i="1" s="1"/>
  <c r="H170" i="1"/>
  <c r="Y170" i="1" s="1"/>
  <c r="Y198" i="1"/>
  <c r="R315" i="1"/>
  <c r="AG315" i="1" s="1"/>
  <c r="Y64" i="1"/>
  <c r="R28" i="1"/>
  <c r="AG28" i="1" s="1"/>
  <c r="H13" i="1"/>
  <c r="Y13" i="1" s="1"/>
  <c r="R17" i="1"/>
  <c r="Y88" i="1"/>
  <c r="S36" i="1"/>
  <c r="AH36" i="1" s="1"/>
  <c r="H82" i="1"/>
  <c r="Y82" i="1" s="1"/>
  <c r="S101" i="1"/>
  <c r="AH101" i="1" s="1"/>
  <c r="N58" i="1"/>
  <c r="AD58" i="1" s="1"/>
  <c r="H63" i="1"/>
  <c r="Y63" i="1" s="1"/>
  <c r="R68" i="1"/>
  <c r="AG68" i="1" s="1"/>
  <c r="I73" i="1"/>
  <c r="Z73" i="1" s="1"/>
  <c r="S122" i="1"/>
  <c r="AH122" i="1" s="1"/>
  <c r="I226" i="1"/>
  <c r="Z226" i="1" s="1"/>
  <c r="M112" i="1"/>
  <c r="AC112" i="1" s="1"/>
  <c r="AC121" i="1"/>
  <c r="I148" i="1"/>
  <c r="Z148" i="1" s="1"/>
  <c r="N160" i="1"/>
  <c r="AD160" i="1" s="1"/>
  <c r="AD40" i="1"/>
  <c r="M45" i="1"/>
  <c r="AC45" i="1" s="1"/>
  <c r="N45" i="1"/>
  <c r="AD45" i="1" s="1"/>
  <c r="AD54" i="1"/>
  <c r="M69" i="1"/>
  <c r="AC69" i="1" s="1"/>
  <c r="Y107" i="1"/>
  <c r="S127" i="1"/>
  <c r="AH127" i="1" s="1"/>
  <c r="H86" i="1"/>
  <c r="Y86" i="1" s="1"/>
  <c r="I86" i="1"/>
  <c r="Z86" i="1" s="1"/>
  <c r="R143" i="1"/>
  <c r="AG143" i="1" s="1"/>
  <c r="I137" i="1"/>
  <c r="Z137" i="1" s="1"/>
  <c r="R201" i="1"/>
  <c r="AG201" i="1" s="1"/>
  <c r="Z111" i="1"/>
  <c r="I140" i="1"/>
  <c r="Z140" i="1" s="1"/>
  <c r="M159" i="1"/>
  <c r="AC159" i="1" s="1"/>
  <c r="M173" i="1"/>
  <c r="AC173" i="1" s="1"/>
  <c r="AC276" i="1"/>
  <c r="M130" i="1"/>
  <c r="AC130" i="1" s="1"/>
  <c r="S158" i="1"/>
  <c r="AH158" i="1" s="1"/>
  <c r="N111" i="1"/>
  <c r="AD111" i="1" s="1"/>
  <c r="R157" i="1"/>
  <c r="AG157" i="1" s="1"/>
  <c r="R180" i="1"/>
  <c r="AG180" i="1" s="1"/>
  <c r="R96" i="1"/>
  <c r="AG96" i="1" s="1"/>
  <c r="I116" i="1"/>
  <c r="Z116" i="1" s="1"/>
  <c r="S121" i="1"/>
  <c r="AH121" i="1" s="1"/>
  <c r="R136" i="1"/>
  <c r="AG136" i="1" s="1"/>
  <c r="R150" i="1"/>
  <c r="M179" i="1"/>
  <c r="AC179" i="1" s="1"/>
  <c r="N178" i="1"/>
  <c r="AD178" i="1" s="1"/>
  <c r="M211" i="1"/>
  <c r="AC211" i="1" s="1"/>
  <c r="S246" i="1"/>
  <c r="AH246" i="1" s="1"/>
  <c r="N168" i="1"/>
  <c r="AD168" i="1" s="1"/>
  <c r="M168" i="1"/>
  <c r="AC168" i="1" s="1"/>
  <c r="M190" i="1"/>
  <c r="AC190" i="1" s="1"/>
  <c r="AD213" i="1"/>
  <c r="Y243" i="1"/>
  <c r="I260" i="1"/>
  <c r="Z260" i="1" s="1"/>
  <c r="AG332" i="1"/>
  <c r="H173" i="1"/>
  <c r="Y173" i="1" s="1"/>
  <c r="M184" i="1"/>
  <c r="AC184" i="1" s="1"/>
  <c r="I237" i="1"/>
  <c r="Z237" i="1" s="1"/>
  <c r="S187" i="1"/>
  <c r="AH187" i="1" s="1"/>
  <c r="M191" i="1"/>
  <c r="AC191" i="1" s="1"/>
  <c r="S216" i="1"/>
  <c r="AH216" i="1" s="1"/>
  <c r="M221" i="1"/>
  <c r="AC221" i="1" s="1"/>
  <c r="R230" i="1"/>
  <c r="AG230" i="1" s="1"/>
  <c r="M235" i="1"/>
  <c r="AC235" i="1" s="1"/>
  <c r="M287" i="1"/>
  <c r="AC287" i="1" s="1"/>
  <c r="R187" i="1"/>
  <c r="AG187" i="1" s="1"/>
  <c r="N197" i="1"/>
  <c r="AD197" i="1" s="1"/>
  <c r="Y231" i="1"/>
  <c r="S293" i="1"/>
  <c r="AH293" i="1" s="1"/>
  <c r="S221" i="1"/>
  <c r="AH221" i="1" s="1"/>
  <c r="I256" i="1"/>
  <c r="Z256" i="1" s="1"/>
  <c r="Y224" i="1"/>
  <c r="I229" i="1"/>
  <c r="Z229" i="1" s="1"/>
  <c r="S324" i="1"/>
  <c r="AH324" i="1" s="1"/>
  <c r="I324" i="1"/>
  <c r="Z324" i="1" s="1"/>
  <c r="AC317" i="1"/>
  <c r="I301" i="1"/>
  <c r="Z301" i="1" s="1"/>
  <c r="M327" i="1"/>
  <c r="AC327" i="1" s="1"/>
  <c r="H325" i="1"/>
  <c r="Y325" i="1" s="1"/>
  <c r="R325" i="1"/>
  <c r="AG325" i="1" s="1"/>
  <c r="N350" i="1"/>
  <c r="AD350" i="1" s="1"/>
  <c r="M350" i="1"/>
  <c r="AC350" i="1" s="1"/>
  <c r="H333" i="1"/>
  <c r="Y333" i="1" s="1"/>
  <c r="I333" i="1"/>
  <c r="Z333" i="1" s="1"/>
  <c r="N410" i="1"/>
  <c r="AD410" i="1" s="1"/>
  <c r="M410" i="1"/>
  <c r="AC410" i="1" s="1"/>
  <c r="I339" i="1"/>
  <c r="Z339" i="1" s="1"/>
  <c r="H339" i="1"/>
  <c r="Y339" i="1" s="1"/>
  <c r="R356" i="1"/>
  <c r="AG356" i="1" s="1"/>
  <c r="S355" i="1"/>
  <c r="AH355" i="1" s="1"/>
  <c r="I355" i="1"/>
  <c r="Z355" i="1" s="1"/>
  <c r="M385" i="1"/>
  <c r="AC385" i="1" s="1"/>
  <c r="N385" i="1"/>
  <c r="AD385" i="1" s="1"/>
  <c r="R398" i="1"/>
  <c r="AG398" i="1" s="1"/>
  <c r="H408" i="1"/>
  <c r="R113" i="1"/>
  <c r="AG113" i="1" s="1"/>
  <c r="S35" i="1"/>
  <c r="AH35" i="1" s="1"/>
  <c r="AH40" i="1"/>
  <c r="N50" i="1"/>
  <c r="AD50" i="1" s="1"/>
  <c r="Z396" i="1"/>
  <c r="H426" i="1"/>
  <c r="Y426" i="1" s="1"/>
  <c r="AG364" i="1"/>
  <c r="AD373" i="1"/>
  <c r="Z104" i="1"/>
  <c r="AC182" i="1"/>
  <c r="AC36" i="1"/>
  <c r="AG381" i="1"/>
  <c r="Y251" i="1"/>
  <c r="I299" i="1"/>
  <c r="Z299" i="1" s="1"/>
  <c r="I244" i="1"/>
  <c r="Z244" i="1" s="1"/>
  <c r="I217" i="1"/>
  <c r="Z217" i="1" s="1"/>
  <c r="H116" i="1"/>
  <c r="Y116" i="1" s="1"/>
  <c r="N135" i="1"/>
  <c r="AD135" i="1" s="1"/>
  <c r="R154" i="1"/>
  <c r="AG154" i="1" s="1"/>
  <c r="H159" i="1"/>
  <c r="Y159" i="1" s="1"/>
  <c r="S164" i="1"/>
  <c r="AH164" i="1" s="1"/>
  <c r="S103" i="1"/>
  <c r="AH103" i="1" s="1"/>
  <c r="N128" i="1"/>
  <c r="AD128" i="1" s="1"/>
  <c r="H143" i="1"/>
  <c r="Y143" i="1" s="1"/>
  <c r="H158" i="1"/>
  <c r="Y158" i="1" s="1"/>
  <c r="S162" i="1"/>
  <c r="R128" i="1"/>
  <c r="AG128" i="1" s="1"/>
  <c r="Y138" i="1"/>
  <c r="R142" i="1"/>
  <c r="AG142" i="1" s="1"/>
  <c r="S156" i="1"/>
  <c r="H161" i="1"/>
  <c r="Y161" i="1" s="1"/>
  <c r="M139" i="1"/>
  <c r="AC139" i="1" s="1"/>
  <c r="R194" i="1"/>
  <c r="AG194" i="1" s="1"/>
  <c r="H229" i="1"/>
  <c r="Y229" i="1" s="1"/>
  <c r="S99" i="1"/>
  <c r="AH99" i="1" s="1"/>
  <c r="S104" i="1"/>
  <c r="AH104" i="1" s="1"/>
  <c r="R119" i="1"/>
  <c r="AG119" i="1" s="1"/>
  <c r="M148" i="1"/>
  <c r="AC148" i="1" s="1"/>
  <c r="S189" i="1"/>
  <c r="AH189" i="1" s="1"/>
  <c r="H222" i="1"/>
  <c r="Y222" i="1" s="1"/>
  <c r="R176" i="1"/>
  <c r="AG176" i="1" s="1"/>
  <c r="S206" i="1"/>
  <c r="AH206" i="1" s="1"/>
  <c r="S193" i="1"/>
  <c r="AH193" i="1" s="1"/>
  <c r="R228" i="1"/>
  <c r="AG228" i="1" s="1"/>
  <c r="N188" i="1"/>
  <c r="AD188" i="1" s="1"/>
  <c r="M236" i="1"/>
  <c r="AC236" i="1" s="1"/>
  <c r="S188" i="1"/>
  <c r="AH188" i="1" s="1"/>
  <c r="N196" i="1"/>
  <c r="AD196" i="1" s="1"/>
  <c r="N207" i="1"/>
  <c r="AD207" i="1" s="1"/>
  <c r="S169" i="1"/>
  <c r="AH169" i="1" s="1"/>
  <c r="H213" i="1"/>
  <c r="Y213" i="1" s="1"/>
  <c r="M238" i="1"/>
  <c r="AC238" i="1" s="1"/>
  <c r="H199" i="1"/>
  <c r="Y199" i="1" s="1"/>
  <c r="S214" i="1"/>
  <c r="AH214" i="1" s="1"/>
  <c r="S228" i="1"/>
  <c r="AH228" i="1" s="1"/>
  <c r="R233" i="1"/>
  <c r="AG233" i="1" s="1"/>
  <c r="R242" i="1"/>
  <c r="N269" i="1"/>
  <c r="AD269" i="1" s="1"/>
  <c r="R209" i="1"/>
  <c r="N245" i="1"/>
  <c r="AD245" i="1" s="1"/>
  <c r="Y435" i="1"/>
  <c r="AH449" i="1"/>
  <c r="AG380" i="1"/>
  <c r="AD286" i="1"/>
  <c r="AH120" i="1"/>
  <c r="I31" i="1"/>
  <c r="Z31" i="1" s="1"/>
  <c r="R50" i="1"/>
  <c r="AG50" i="1" s="1"/>
  <c r="I154" i="1"/>
  <c r="Z154" i="1" s="1"/>
  <c r="H115" i="1"/>
  <c r="Y115" i="1" s="1"/>
  <c r="I77" i="1"/>
  <c r="Z77" i="1" s="1"/>
  <c r="H44" i="1"/>
  <c r="Y44" i="1" s="1"/>
  <c r="AC453" i="1"/>
  <c r="Y396" i="1"/>
  <c r="AC427" i="1"/>
  <c r="Z442" i="1"/>
  <c r="AD31" i="1"/>
  <c r="AD55" i="1"/>
  <c r="I121" i="1"/>
  <c r="Z121" i="1" s="1"/>
  <c r="M115" i="1"/>
  <c r="AC115" i="1" s="1"/>
  <c r="I253" i="1"/>
  <c r="Z253" i="1" s="1"/>
  <c r="S287" i="1"/>
  <c r="AH287" i="1" s="1"/>
  <c r="I265" i="1"/>
  <c r="Z265" i="1" s="1"/>
  <c r="S318" i="1"/>
  <c r="AH318" i="1" s="1"/>
  <c r="H300" i="1"/>
  <c r="Y300" i="1" s="1"/>
  <c r="Y311" i="1"/>
  <c r="M326" i="1"/>
  <c r="AC326" i="1" s="1"/>
  <c r="S306" i="1"/>
  <c r="AH306" i="1" s="1"/>
  <c r="S282" i="1"/>
  <c r="I307" i="1"/>
  <c r="Z307" i="1" s="1"/>
  <c r="R311" i="1"/>
  <c r="AG311" i="1" s="1"/>
  <c r="Z356" i="1"/>
  <c r="M320" i="1"/>
  <c r="AC320" i="1" s="1"/>
  <c r="I334" i="1"/>
  <c r="Z334" i="1" s="1"/>
  <c r="I309" i="1"/>
  <c r="Z309" i="1" s="1"/>
  <c r="AC334" i="1"/>
  <c r="N343" i="1"/>
  <c r="AD343" i="1" s="1"/>
  <c r="R327" i="1"/>
  <c r="R335" i="1"/>
  <c r="AG335" i="1" s="1"/>
  <c r="M355" i="1"/>
  <c r="AC355" i="1" s="1"/>
  <c r="N428" i="1"/>
  <c r="AD428" i="1" s="1"/>
  <c r="S349" i="1"/>
  <c r="AH349" i="1" s="1"/>
  <c r="I186" i="1"/>
  <c r="Z186" i="1" s="1"/>
  <c r="I409" i="1"/>
  <c r="Z409" i="1" s="1"/>
  <c r="M457" i="1"/>
  <c r="AC457" i="1" s="1"/>
  <c r="S281" i="1"/>
  <c r="AH281" i="1" s="1"/>
  <c r="H400" i="1"/>
  <c r="Y400" i="1" s="1"/>
  <c r="S415" i="1"/>
  <c r="AH415" i="1" s="1"/>
  <c r="R254" i="1"/>
  <c r="AG254" i="1" s="1"/>
  <c r="S313" i="1"/>
  <c r="AH313" i="1" s="1"/>
  <c r="M199" i="1"/>
  <c r="AC199" i="1" s="1"/>
  <c r="R219" i="1"/>
  <c r="AG219" i="1" s="1"/>
  <c r="N234" i="1"/>
  <c r="AD234" i="1" s="1"/>
  <c r="R321" i="1"/>
  <c r="AG321" i="1" s="1"/>
  <c r="R218" i="1"/>
  <c r="AG218" i="1" s="1"/>
  <c r="N223" i="1"/>
  <c r="AD223" i="1" s="1"/>
  <c r="S238" i="1"/>
  <c r="S243" i="1"/>
  <c r="AH243" i="1" s="1"/>
  <c r="N257" i="1"/>
  <c r="AD257" i="1" s="1"/>
  <c r="M262" i="1"/>
  <c r="AC262" i="1" s="1"/>
  <c r="M283" i="1"/>
  <c r="AC283" i="1" s="1"/>
  <c r="S197" i="1"/>
  <c r="AH197" i="1" s="1"/>
  <c r="H212" i="1"/>
  <c r="Y212" i="1" s="1"/>
  <c r="H228" i="1"/>
  <c r="Y228" i="1" s="1"/>
  <c r="R232" i="1"/>
  <c r="AG232" i="1" s="1"/>
  <c r="M256" i="1"/>
  <c r="AC256" i="1" s="1"/>
  <c r="N315" i="1"/>
  <c r="AD315" i="1" s="1"/>
  <c r="N268" i="1"/>
  <c r="AD268" i="1" s="1"/>
  <c r="M277" i="1"/>
  <c r="AC277" i="1" s="1"/>
  <c r="H282" i="1"/>
  <c r="Y282" i="1" s="1"/>
  <c r="M292" i="1"/>
  <c r="AC292" i="1" s="1"/>
  <c r="I322" i="1"/>
  <c r="Z322" i="1" s="1"/>
  <c r="M273" i="1"/>
  <c r="AC273" i="1" s="1"/>
  <c r="H302" i="1"/>
  <c r="Y302" i="1" s="1"/>
  <c r="I287" i="1"/>
  <c r="Z287" i="1" s="1"/>
  <c r="S297" i="1"/>
  <c r="AH297" i="1" s="1"/>
  <c r="N306" i="1"/>
  <c r="AD306" i="1" s="1"/>
  <c r="R280" i="1"/>
  <c r="AG280" i="1" s="1"/>
  <c r="S290" i="1"/>
  <c r="AH290" i="1" s="1"/>
  <c r="H318" i="1"/>
  <c r="Y318" i="1" s="1"/>
  <c r="H317" i="1"/>
  <c r="Y317" i="1" s="1"/>
  <c r="R365" i="1"/>
  <c r="AG365" i="1" s="1"/>
  <c r="M296" i="1"/>
  <c r="AC296" i="1" s="1"/>
  <c r="I311" i="1"/>
  <c r="Z311" i="1" s="1"/>
  <c r="S316" i="1"/>
  <c r="AH316" i="1" s="1"/>
  <c r="R345" i="1"/>
  <c r="AG345" i="1" s="1"/>
  <c r="I359" i="1"/>
  <c r="Z359" i="1" s="1"/>
  <c r="H319" i="1"/>
  <c r="Y319" i="1" s="1"/>
  <c r="S351" i="1"/>
  <c r="AH351" i="1" s="1"/>
  <c r="Z304" i="1"/>
  <c r="H340" i="1"/>
  <c r="Y340" i="1" s="1"/>
  <c r="AC307" i="1"/>
  <c r="M325" i="1"/>
  <c r="AC325" i="1" s="1"/>
  <c r="R341" i="1"/>
  <c r="AG341" i="1" s="1"/>
  <c r="M351" i="1"/>
  <c r="AC351" i="1" s="1"/>
  <c r="S364" i="1"/>
  <c r="AH364" i="1" s="1"/>
  <c r="AD323" i="1"/>
  <c r="N359" i="1"/>
  <c r="AD359" i="1" s="1"/>
  <c r="R369" i="1"/>
  <c r="AG369" i="1" s="1"/>
  <c r="S382" i="1"/>
  <c r="M417" i="1"/>
  <c r="AC417" i="1" s="1"/>
  <c r="N355" i="1"/>
  <c r="AD355" i="1" s="1"/>
  <c r="R357" i="1"/>
  <c r="AG357" i="1" s="1"/>
  <c r="N403" i="1"/>
  <c r="S331" i="1"/>
  <c r="AH331" i="1" s="1"/>
  <c r="I341" i="1"/>
  <c r="Z341" i="1" s="1"/>
  <c r="I380" i="1"/>
  <c r="Z380" i="1" s="1"/>
  <c r="AD399" i="1"/>
  <c r="Y367" i="1"/>
  <c r="H382" i="1"/>
  <c r="Y382" i="1" s="1"/>
  <c r="N389" i="1"/>
  <c r="AD389" i="1" s="1"/>
  <c r="S412" i="1"/>
  <c r="AH412" i="1" s="1"/>
  <c r="I367" i="1"/>
  <c r="Z367" i="1" s="1"/>
  <c r="R372" i="1"/>
  <c r="AG372" i="1" s="1"/>
  <c r="I407" i="1"/>
  <c r="Z407" i="1" s="1"/>
  <c r="N366" i="1"/>
  <c r="AD366" i="1" s="1"/>
  <c r="I375" i="1"/>
  <c r="Z375" i="1" s="1"/>
  <c r="H380" i="1"/>
  <c r="Y380" i="1" s="1"/>
  <c r="I387" i="1"/>
  <c r="Z387" i="1" s="1"/>
  <c r="H405" i="1"/>
  <c r="Y405" i="1" s="1"/>
  <c r="M423" i="1"/>
  <c r="AC423" i="1" s="1"/>
  <c r="N394" i="1"/>
  <c r="AD394" i="1" s="1"/>
  <c r="I399" i="1"/>
  <c r="Z399" i="1" s="1"/>
  <c r="S408" i="1"/>
  <c r="N464" i="1"/>
  <c r="AD464" i="1" s="1"/>
  <c r="S241" i="1"/>
  <c r="AH241" i="1" s="1"/>
  <c r="M250" i="1"/>
  <c r="I414" i="1"/>
  <c r="Z414" i="1" s="1"/>
  <c r="I460" i="1"/>
  <c r="Z460" i="1" s="1"/>
  <c r="H267" i="1"/>
  <c r="Y267" i="1" s="1"/>
  <c r="I331" i="1"/>
  <c r="Z331" i="1" s="1"/>
  <c r="I373" i="1"/>
  <c r="Z373" i="1" s="1"/>
  <c r="S455" i="1"/>
  <c r="AH455" i="1" s="1"/>
  <c r="N361" i="1"/>
  <c r="AD361" i="1" s="1"/>
  <c r="H337" i="1"/>
  <c r="Y337" i="1" s="1"/>
  <c r="S366" i="1"/>
  <c r="AH366" i="1" s="1"/>
  <c r="AH379" i="1"/>
  <c r="M343" i="1"/>
  <c r="AC343" i="1" s="1"/>
  <c r="R348" i="1"/>
  <c r="AG348" i="1" s="1"/>
  <c r="N442" i="1"/>
  <c r="AD442" i="1" s="1"/>
  <c r="AD378" i="1"/>
  <c r="S398" i="1"/>
  <c r="S348" i="1"/>
  <c r="AH348" i="1" s="1"/>
  <c r="S385" i="1"/>
  <c r="AH385" i="1" s="1"/>
  <c r="Y451" i="1"/>
  <c r="S392" i="1"/>
  <c r="AH392" i="1" s="1"/>
  <c r="I425" i="1"/>
  <c r="Z425" i="1" s="1"/>
  <c r="H364" i="1"/>
  <c r="Y364" i="1" s="1"/>
  <c r="I379" i="1"/>
  <c r="Z379" i="1" s="1"/>
  <c r="M379" i="1"/>
  <c r="AC379" i="1" s="1"/>
  <c r="N363" i="1"/>
  <c r="AD363" i="1" s="1"/>
  <c r="AD397" i="1"/>
  <c r="I439" i="1"/>
  <c r="Z439" i="1" s="1"/>
  <c r="H418" i="1"/>
  <c r="Y418" i="1" s="1"/>
  <c r="R405" i="1"/>
  <c r="AG405" i="1" s="1"/>
  <c r="S410" i="1"/>
  <c r="AH410" i="1" s="1"/>
  <c r="AD452" i="1"/>
  <c r="N411" i="1"/>
  <c r="AD411" i="1" s="1"/>
  <c r="N402" i="1"/>
  <c r="AD402" i="1" s="1"/>
  <c r="N407" i="1"/>
  <c r="AD407" i="1" s="1"/>
  <c r="H412" i="1"/>
  <c r="Y412" i="1" s="1"/>
  <c r="M418" i="1"/>
  <c r="AC418" i="1" s="1"/>
  <c r="M455" i="1"/>
  <c r="AC455" i="1" s="1"/>
  <c r="M414" i="1"/>
  <c r="AC414" i="1" s="1"/>
  <c r="S420" i="1"/>
  <c r="AH420" i="1" s="1"/>
  <c r="R427" i="1"/>
  <c r="AG427" i="1" s="1"/>
  <c r="R441" i="1"/>
  <c r="AG441" i="1" s="1"/>
  <c r="R387" i="1"/>
  <c r="N401" i="1"/>
  <c r="AD401" i="1" s="1"/>
  <c r="I406" i="1"/>
  <c r="Z406" i="1" s="1"/>
  <c r="I423" i="1"/>
  <c r="Z423" i="1" s="1"/>
  <c r="R448" i="1"/>
  <c r="AG448" i="1" s="1"/>
  <c r="H416" i="1"/>
  <c r="Y416" i="1" s="1"/>
  <c r="I421" i="1"/>
  <c r="Z421" i="1" s="1"/>
  <c r="H431" i="1"/>
  <c r="Y431" i="1" s="1"/>
  <c r="R436" i="1"/>
  <c r="AG436" i="1" s="1"/>
  <c r="I451" i="1"/>
  <c r="Z451" i="1" s="1"/>
  <c r="I443" i="1"/>
  <c r="Z443" i="1" s="1"/>
  <c r="R447" i="1"/>
  <c r="AG447" i="1" s="1"/>
  <c r="S462" i="1"/>
  <c r="AH462" i="1" s="1"/>
  <c r="M459" i="1"/>
  <c r="AC459" i="1" s="1"/>
  <c r="S464" i="1"/>
  <c r="AH464" i="1" s="1"/>
  <c r="S452" i="1"/>
  <c r="AH452" i="1" s="1"/>
  <c r="N421" i="1"/>
  <c r="AD421" i="1" s="1"/>
  <c r="I436" i="1"/>
  <c r="Z436" i="1" s="1"/>
  <c r="M441" i="1"/>
  <c r="AC441" i="1" s="1"/>
  <c r="R446" i="1"/>
  <c r="AG446" i="1" s="1"/>
  <c r="N456" i="1"/>
  <c r="AD456" i="1" s="1"/>
  <c r="M458" i="1"/>
  <c r="AC458" i="1" s="1"/>
  <c r="R463" i="1"/>
  <c r="AG463" i="1" s="1"/>
  <c r="M433" i="1"/>
  <c r="AC433" i="1" s="1"/>
  <c r="S442" i="1"/>
  <c r="AH442" i="1" s="1"/>
  <c r="S45" i="1"/>
  <c r="S38" i="1"/>
  <c r="AH38" i="1" s="1"/>
  <c r="H21" i="1"/>
  <c r="Y21" i="1" s="1"/>
  <c r="M55" i="1"/>
  <c r="AC55" i="1" s="1"/>
  <c r="R22" i="1"/>
  <c r="AG22" i="1" s="1"/>
  <c r="R30" i="1"/>
  <c r="AG30" i="1" s="1"/>
  <c r="M15" i="1"/>
  <c r="AC15" i="1" s="1"/>
  <c r="N47" i="1"/>
  <c r="AD47" i="1" s="1"/>
  <c r="I24" i="1"/>
  <c r="Z24" i="1" s="1"/>
  <c r="N19" i="1"/>
  <c r="AD19" i="1" s="1"/>
  <c r="S4" i="1"/>
  <c r="AH4" i="1" s="1"/>
  <c r="I14" i="1"/>
  <c r="Z14" i="1" s="1"/>
  <c r="M71" i="1"/>
  <c r="AC71" i="1" s="1"/>
  <c r="N71" i="1"/>
  <c r="AD71" i="1" s="1"/>
  <c r="N30" i="1"/>
  <c r="AD30" i="1" s="1"/>
  <c r="S30" i="1"/>
  <c r="AH30" i="1" s="1"/>
  <c r="H46" i="1"/>
  <c r="Y46" i="1" s="1"/>
  <c r="I46" i="1"/>
  <c r="Z46" i="1" s="1"/>
  <c r="H91" i="1"/>
  <c r="Y91" i="1" s="1"/>
  <c r="R91" i="1"/>
  <c r="AG91" i="1" s="1"/>
  <c r="H156" i="1"/>
  <c r="Y156" i="1" s="1"/>
  <c r="R156" i="1"/>
  <c r="AG156" i="1" s="1"/>
  <c r="I127" i="1"/>
  <c r="Z127" i="1" s="1"/>
  <c r="H127" i="1"/>
  <c r="Y127" i="1" s="1"/>
  <c r="I96" i="1"/>
  <c r="Z96" i="1" s="1"/>
  <c r="H96" i="1"/>
  <c r="Y96" i="1" s="1"/>
  <c r="AC214" i="1"/>
  <c r="M59" i="1"/>
  <c r="AC59" i="1" s="1"/>
  <c r="R59" i="1"/>
  <c r="AG59" i="1" s="1"/>
  <c r="H110" i="1"/>
  <c r="Y110" i="1" s="1"/>
  <c r="I110" i="1"/>
  <c r="Z110" i="1" s="1"/>
  <c r="I95" i="1"/>
  <c r="Z95" i="1" s="1"/>
  <c r="H95" i="1"/>
  <c r="Y95" i="1" s="1"/>
  <c r="R124" i="1"/>
  <c r="AG124" i="1" s="1"/>
  <c r="S124" i="1"/>
  <c r="AH124" i="1" s="1"/>
  <c r="N158" i="1"/>
  <c r="AD158" i="1" s="1"/>
  <c r="M158" i="1"/>
  <c r="AC158" i="1" s="1"/>
  <c r="H171" i="1"/>
  <c r="Y171" i="1" s="1"/>
  <c r="R171" i="1"/>
  <c r="AG171" i="1" s="1"/>
  <c r="R186" i="1"/>
  <c r="AG186" i="1" s="1"/>
  <c r="H186" i="1"/>
  <c r="Y186" i="1" s="1"/>
  <c r="I258" i="1"/>
  <c r="Z258" i="1" s="1"/>
  <c r="H258" i="1"/>
  <c r="Y258" i="1" s="1"/>
  <c r="N176" i="1"/>
  <c r="AD176" i="1" s="1"/>
  <c r="M176" i="1"/>
  <c r="AC176" i="1" s="1"/>
  <c r="M264" i="1"/>
  <c r="AC264" i="1" s="1"/>
  <c r="N264" i="1"/>
  <c r="AD264" i="1" s="1"/>
  <c r="N201" i="1"/>
  <c r="AD201" i="1" s="1"/>
  <c r="M201" i="1"/>
  <c r="AC201" i="1" s="1"/>
  <c r="S268" i="1"/>
  <c r="AH268" i="1" s="1"/>
  <c r="R268" i="1"/>
  <c r="AG268" i="1" s="1"/>
  <c r="R351" i="1"/>
  <c r="AG351" i="1" s="1"/>
  <c r="M14" i="1"/>
  <c r="AC14" i="1" s="1"/>
  <c r="H28" i="1"/>
  <c r="Y28" i="1" s="1"/>
  <c r="M315" i="1"/>
  <c r="AC315" i="1" s="1"/>
  <c r="S119" i="1"/>
  <c r="AH119" i="1" s="1"/>
  <c r="H99" i="1"/>
  <c r="Y99" i="1" s="1"/>
  <c r="N11" i="1"/>
  <c r="AD11" i="1" s="1"/>
  <c r="H151" i="1"/>
  <c r="Y151" i="1" s="1"/>
  <c r="R151" i="1"/>
  <c r="AG151" i="1" s="1"/>
  <c r="H94" i="1"/>
  <c r="Y94" i="1" s="1"/>
  <c r="I94" i="1"/>
  <c r="Z94" i="1" s="1"/>
  <c r="S100" i="1"/>
  <c r="AH100" i="1" s="1"/>
  <c r="R100" i="1"/>
  <c r="AG100" i="1" s="1"/>
  <c r="I203" i="1"/>
  <c r="Z203" i="1" s="1"/>
  <c r="S203" i="1"/>
  <c r="AH203" i="1" s="1"/>
  <c r="N171" i="1"/>
  <c r="AD171" i="1" s="1"/>
  <c r="M171" i="1"/>
  <c r="AC171" i="1" s="1"/>
  <c r="M210" i="1"/>
  <c r="AC210" i="1" s="1"/>
  <c r="N210" i="1"/>
  <c r="AD210" i="1" s="1"/>
  <c r="H239" i="1"/>
  <c r="Y239" i="1" s="1"/>
  <c r="R239" i="1"/>
  <c r="AG239" i="1" s="1"/>
  <c r="R276" i="1"/>
  <c r="AG276" i="1" s="1"/>
  <c r="S276" i="1"/>
  <c r="AH276" i="1" s="1"/>
  <c r="H264" i="1"/>
  <c r="Y264" i="1" s="1"/>
  <c r="R264" i="1"/>
  <c r="S247" i="1"/>
  <c r="AH247" i="1" s="1"/>
  <c r="R247" i="1"/>
  <c r="AG247" i="1" s="1"/>
  <c r="AC222" i="1"/>
  <c r="I276" i="1"/>
  <c r="Z276" i="1" s="1"/>
  <c r="H276" i="1"/>
  <c r="Y276" i="1" s="1"/>
  <c r="R40" i="1"/>
  <c r="S15" i="1"/>
  <c r="AH15" i="1" s="1"/>
  <c r="N68" i="1"/>
  <c r="AD68" i="1" s="1"/>
  <c r="M68" i="1"/>
  <c r="AC68" i="1" s="1"/>
  <c r="R148" i="1"/>
  <c r="AG148" i="1" s="1"/>
  <c r="R190" i="1"/>
  <c r="AG190" i="1" s="1"/>
  <c r="S190" i="1"/>
  <c r="AH190" i="1" s="1"/>
  <c r="M51" i="1"/>
  <c r="AC51" i="1" s="1"/>
  <c r="N51" i="1"/>
  <c r="AD51" i="1" s="1"/>
  <c r="N78" i="1"/>
  <c r="AD78" i="1" s="1"/>
  <c r="M78" i="1"/>
  <c r="AC78" i="1" s="1"/>
  <c r="I103" i="1"/>
  <c r="Z103" i="1" s="1"/>
  <c r="H103" i="1"/>
  <c r="Y103" i="1" s="1"/>
  <c r="M75" i="1"/>
  <c r="AC75" i="1" s="1"/>
  <c r="N113" i="1"/>
  <c r="AD113" i="1" s="1"/>
  <c r="S113" i="1"/>
  <c r="AH113" i="1" s="1"/>
  <c r="I128" i="1"/>
  <c r="Z128" i="1" s="1"/>
  <c r="H128" i="1"/>
  <c r="Y128" i="1" s="1"/>
  <c r="N142" i="1"/>
  <c r="AD142" i="1" s="1"/>
  <c r="M142" i="1"/>
  <c r="AC142" i="1" s="1"/>
  <c r="AC95" i="1"/>
  <c r="AC227" i="1"/>
  <c r="AD181" i="1"/>
  <c r="R270" i="1"/>
  <c r="AG270" i="1" s="1"/>
  <c r="H314" i="1"/>
  <c r="Y314" i="1" s="1"/>
  <c r="I302" i="1"/>
  <c r="Z302" i="1" s="1"/>
  <c r="I174" i="1"/>
  <c r="Z174" i="1" s="1"/>
  <c r="H174" i="1"/>
  <c r="Y174" i="1" s="1"/>
  <c r="R39" i="1"/>
  <c r="AG39" i="1" s="1"/>
  <c r="S39" i="1"/>
  <c r="AH39" i="1" s="1"/>
  <c r="S98" i="1"/>
  <c r="AH98" i="1" s="1"/>
  <c r="R98" i="1"/>
  <c r="AG98" i="1" s="1"/>
  <c r="M162" i="1"/>
  <c r="AC162" i="1" s="1"/>
  <c r="N162" i="1"/>
  <c r="AD162" i="1" s="1"/>
  <c r="R61" i="1"/>
  <c r="AG61" i="1" s="1"/>
  <c r="S61" i="1"/>
  <c r="AH61" i="1" s="1"/>
  <c r="M118" i="1"/>
  <c r="AC118" i="1" s="1"/>
  <c r="N118" i="1"/>
  <c r="AD118" i="1" s="1"/>
  <c r="R62" i="1"/>
  <c r="AG62" i="1" s="1"/>
  <c r="H62" i="1"/>
  <c r="Y62" i="1" s="1"/>
  <c r="H55" i="1"/>
  <c r="Y55" i="1" s="1"/>
  <c r="I55" i="1"/>
  <c r="Z55" i="1" s="1"/>
  <c r="N166" i="1"/>
  <c r="AD166" i="1" s="1"/>
  <c r="M166" i="1"/>
  <c r="AC166" i="1" s="1"/>
  <c r="I167" i="1"/>
  <c r="Z167" i="1" s="1"/>
  <c r="H167" i="1"/>
  <c r="Y167" i="1" s="1"/>
  <c r="AD105" i="1"/>
  <c r="R155" i="1"/>
  <c r="AG155" i="1" s="1"/>
  <c r="M155" i="1"/>
  <c r="AC155" i="1" s="1"/>
  <c r="I182" i="1"/>
  <c r="Z182" i="1" s="1"/>
  <c r="H182" i="1"/>
  <c r="Y182" i="1" s="1"/>
  <c r="S295" i="1"/>
  <c r="AH295" i="1" s="1"/>
  <c r="R295" i="1"/>
  <c r="S224" i="1"/>
  <c r="AH224" i="1" s="1"/>
  <c r="R224" i="1"/>
  <c r="R265" i="1"/>
  <c r="AG265" i="1" s="1"/>
  <c r="S265" i="1"/>
  <c r="AH265" i="1" s="1"/>
  <c r="I275" i="1"/>
  <c r="Z275" i="1" s="1"/>
  <c r="H275" i="1"/>
  <c r="Y275" i="1" s="1"/>
  <c r="S217" i="1"/>
  <c r="AH217" i="1" s="1"/>
  <c r="R217" i="1"/>
  <c r="H250" i="1"/>
  <c r="Y250" i="1" s="1"/>
  <c r="I69" i="1"/>
  <c r="Z69" i="1" s="1"/>
  <c r="H69" i="1"/>
  <c r="Y69" i="1" s="1"/>
  <c r="R57" i="1"/>
  <c r="AG57" i="1" s="1"/>
  <c r="S57" i="1"/>
  <c r="AH57" i="1" s="1"/>
  <c r="M167" i="1"/>
  <c r="AC167" i="1" s="1"/>
  <c r="R167" i="1"/>
  <c r="AG167" i="1" s="1"/>
  <c r="S58" i="1"/>
  <c r="AH58" i="1" s="1"/>
  <c r="R58" i="1"/>
  <c r="AG58" i="1" s="1"/>
  <c r="S34" i="1"/>
  <c r="AH34" i="1" s="1"/>
  <c r="R34" i="1"/>
  <c r="AG34" i="1" s="1"/>
  <c r="S59" i="1"/>
  <c r="AH59" i="1" s="1"/>
  <c r="I80" i="1"/>
  <c r="Z80" i="1" s="1"/>
  <c r="S80" i="1"/>
  <c r="AH80" i="1" s="1"/>
  <c r="N131" i="1"/>
  <c r="AD131" i="1" s="1"/>
  <c r="M131" i="1"/>
  <c r="AC131" i="1" s="1"/>
  <c r="N104" i="1"/>
  <c r="AD104" i="1" s="1"/>
  <c r="M104" i="1"/>
  <c r="AC104" i="1" s="1"/>
  <c r="AC153" i="1"/>
  <c r="M257" i="1"/>
  <c r="AC257" i="1" s="1"/>
  <c r="H76" i="1"/>
  <c r="Y76" i="1" s="1"/>
  <c r="I76" i="1"/>
  <c r="Z76" i="1" s="1"/>
  <c r="I38" i="1"/>
  <c r="Z38" i="1" s="1"/>
  <c r="H38" i="1"/>
  <c r="Y38" i="1" s="1"/>
  <c r="M137" i="1"/>
  <c r="AC137" i="1" s="1"/>
  <c r="N137" i="1"/>
  <c r="AD137" i="1" s="1"/>
  <c r="H79" i="1"/>
  <c r="Y79" i="1" s="1"/>
  <c r="I79" i="1"/>
  <c r="Z79" i="1" s="1"/>
  <c r="H192" i="1"/>
  <c r="Y192" i="1" s="1"/>
  <c r="I192" i="1"/>
  <c r="Z192" i="1" s="1"/>
  <c r="R114" i="1"/>
  <c r="M114" i="1"/>
  <c r="AC114" i="1" s="1"/>
  <c r="R153" i="1"/>
  <c r="AG153" i="1" s="1"/>
  <c r="H153" i="1"/>
  <c r="Y153" i="1" s="1"/>
  <c r="M233" i="1"/>
  <c r="AC233" i="1" s="1"/>
  <c r="N233" i="1"/>
  <c r="AD233" i="1" s="1"/>
  <c r="N180" i="1"/>
  <c r="AD180" i="1" s="1"/>
  <c r="M180" i="1"/>
  <c r="AC180" i="1" s="1"/>
  <c r="N241" i="1"/>
  <c r="AD241" i="1" s="1"/>
  <c r="M241" i="1"/>
  <c r="AC241" i="1" s="1"/>
  <c r="S219" i="1"/>
  <c r="AH219" i="1" s="1"/>
  <c r="I219" i="1"/>
  <c r="Z219" i="1" s="1"/>
  <c r="I191" i="1"/>
  <c r="Z191" i="1" s="1"/>
  <c r="N204" i="1"/>
  <c r="AD204" i="1" s="1"/>
  <c r="M204" i="1"/>
  <c r="AC204" i="1" s="1"/>
  <c r="I257" i="1"/>
  <c r="Z257" i="1" s="1"/>
  <c r="H257" i="1"/>
  <c r="Y257" i="1" s="1"/>
  <c r="I195" i="1"/>
  <c r="Z195" i="1" s="1"/>
  <c r="H195" i="1"/>
  <c r="Y195" i="1" s="1"/>
  <c r="S233" i="1"/>
  <c r="I233" i="1"/>
  <c r="Z233" i="1" s="1"/>
  <c r="I288" i="1"/>
  <c r="Z288" i="1" s="1"/>
  <c r="H288" i="1"/>
  <c r="Y288" i="1" s="1"/>
  <c r="H207" i="1"/>
  <c r="Y207" i="1" s="1"/>
  <c r="R207" i="1"/>
  <c r="AG207" i="1" s="1"/>
  <c r="M175" i="1"/>
  <c r="AC175" i="1" s="1"/>
  <c r="M50" i="1"/>
  <c r="AC50" i="1" s="1"/>
  <c r="R67" i="1"/>
  <c r="AG67" i="1" s="1"/>
  <c r="S67" i="1"/>
  <c r="AH67" i="1" s="1"/>
  <c r="I157" i="1"/>
  <c r="Z157" i="1" s="1"/>
  <c r="H157" i="1"/>
  <c r="Y157" i="1" s="1"/>
  <c r="H75" i="1"/>
  <c r="Y75" i="1" s="1"/>
  <c r="R75" i="1"/>
  <c r="AG75" i="1" s="1"/>
  <c r="H68" i="1"/>
  <c r="Y68" i="1" s="1"/>
  <c r="I68" i="1"/>
  <c r="Z68" i="1" s="1"/>
  <c r="S133" i="1"/>
  <c r="AH133" i="1" s="1"/>
  <c r="N133" i="1"/>
  <c r="AD133" i="1" s="1"/>
  <c r="AD85" i="1"/>
  <c r="S56" i="1"/>
  <c r="AH56" i="1" s="1"/>
  <c r="S118" i="1"/>
  <c r="AH118" i="1" s="1"/>
  <c r="R118" i="1"/>
  <c r="AG118" i="1" s="1"/>
  <c r="H133" i="1"/>
  <c r="Y133" i="1" s="1"/>
  <c r="I133" i="1"/>
  <c r="Z133" i="1" s="1"/>
  <c r="R290" i="1"/>
  <c r="AG290" i="1" s="1"/>
  <c r="I158" i="1"/>
  <c r="Z158" i="1" s="1"/>
  <c r="R23" i="1"/>
  <c r="AG23" i="1" s="1"/>
  <c r="S68" i="1"/>
  <c r="AH68" i="1" s="1"/>
  <c r="M77" i="1"/>
  <c r="AC77" i="1" s="1"/>
  <c r="R21" i="1"/>
  <c r="AG21" i="1" s="1"/>
  <c r="S21" i="1"/>
  <c r="S89" i="1"/>
  <c r="AH89" i="1" s="1"/>
  <c r="N89" i="1"/>
  <c r="AD89" i="1" s="1"/>
  <c r="R126" i="1"/>
  <c r="AG126" i="1" s="1"/>
  <c r="S126" i="1"/>
  <c r="AH126" i="1" s="1"/>
  <c r="N297" i="1"/>
  <c r="AD297" i="1" s="1"/>
  <c r="M297" i="1"/>
  <c r="AC297" i="1" s="1"/>
  <c r="I134" i="1"/>
  <c r="Z134" i="1" s="1"/>
  <c r="H134" i="1"/>
  <c r="Y134" i="1" s="1"/>
  <c r="S259" i="1"/>
  <c r="AH259" i="1" s="1"/>
  <c r="N259" i="1"/>
  <c r="AD259" i="1" s="1"/>
  <c r="N216" i="1"/>
  <c r="AD216" i="1" s="1"/>
  <c r="M216" i="1"/>
  <c r="AC216" i="1" s="1"/>
  <c r="R164" i="1"/>
  <c r="AG164" i="1" s="1"/>
  <c r="H259" i="1"/>
  <c r="Y259" i="1" s="1"/>
  <c r="I259" i="1"/>
  <c r="Z259" i="1" s="1"/>
  <c r="N194" i="1"/>
  <c r="AD194" i="1" s="1"/>
  <c r="M194" i="1"/>
  <c r="AC194" i="1" s="1"/>
  <c r="S195" i="1"/>
  <c r="AH195" i="1" s="1"/>
  <c r="R195" i="1"/>
  <c r="AG195" i="1" s="1"/>
  <c r="H230" i="1"/>
  <c r="Y230" i="1" s="1"/>
  <c r="I230" i="1"/>
  <c r="Z230" i="1" s="1"/>
  <c r="I215" i="1"/>
  <c r="Z215" i="1" s="1"/>
  <c r="H215" i="1"/>
  <c r="Y215" i="1" s="1"/>
  <c r="N309" i="1"/>
  <c r="AD309" i="1" s="1"/>
  <c r="M309" i="1"/>
  <c r="AC309" i="1" s="1"/>
  <c r="I228" i="1"/>
  <c r="Z228" i="1" s="1"/>
  <c r="AC157" i="1"/>
  <c r="R83" i="1"/>
  <c r="AG83" i="1" s="1"/>
  <c r="S83" i="1"/>
  <c r="AH83" i="1" s="1"/>
  <c r="I42" i="1"/>
  <c r="Z42" i="1" s="1"/>
  <c r="H42" i="1"/>
  <c r="Y42" i="1" s="1"/>
  <c r="S161" i="1"/>
  <c r="AH161" i="1" s="1"/>
  <c r="R161" i="1"/>
  <c r="AG161" i="1" s="1"/>
  <c r="R144" i="1"/>
  <c r="AG144" i="1" s="1"/>
  <c r="S144" i="1"/>
  <c r="AH144" i="1" s="1"/>
  <c r="H142" i="1"/>
  <c r="Y142" i="1" s="1"/>
  <c r="I142" i="1"/>
  <c r="Z142" i="1" s="1"/>
  <c r="R37" i="1"/>
  <c r="AG37" i="1" s="1"/>
  <c r="S37" i="1"/>
  <c r="AH37" i="1" s="1"/>
  <c r="N75" i="1"/>
  <c r="AD75" i="1" s="1"/>
  <c r="S75" i="1"/>
  <c r="AH75" i="1" s="1"/>
  <c r="R121" i="1"/>
  <c r="AG121" i="1" s="1"/>
  <c r="R313" i="1"/>
  <c r="AG313" i="1" s="1"/>
  <c r="S128" i="1"/>
  <c r="AH128" i="1" s="1"/>
  <c r="M40" i="1"/>
  <c r="AC40" i="1" s="1"/>
  <c r="M43" i="1"/>
  <c r="AC43" i="1" s="1"/>
  <c r="R272" i="1"/>
  <c r="AG272" i="1" s="1"/>
  <c r="M26" i="1"/>
  <c r="AC26" i="1" s="1"/>
  <c r="N26" i="1"/>
  <c r="AD26" i="1" s="1"/>
  <c r="N6" i="1"/>
  <c r="AD6" i="1" s="1"/>
  <c r="M6" i="1"/>
  <c r="AC6" i="1" s="1"/>
  <c r="I144" i="1"/>
  <c r="Z144" i="1" s="1"/>
  <c r="H144" i="1"/>
  <c r="Y144" i="1" s="1"/>
  <c r="I74" i="1"/>
  <c r="Z74" i="1" s="1"/>
  <c r="H74" i="1"/>
  <c r="Y74" i="1" s="1"/>
  <c r="H271" i="1"/>
  <c r="Y271" i="1" s="1"/>
  <c r="I271" i="1"/>
  <c r="Z271" i="1" s="1"/>
  <c r="M119" i="1"/>
  <c r="AC119" i="1" s="1"/>
  <c r="N119" i="1"/>
  <c r="AD119" i="1" s="1"/>
  <c r="M223" i="1"/>
  <c r="AC223" i="1" s="1"/>
  <c r="R223" i="1"/>
  <c r="AG223" i="1" s="1"/>
  <c r="N152" i="1"/>
  <c r="AD152" i="1" s="1"/>
  <c r="M152" i="1"/>
  <c r="AC152" i="1" s="1"/>
  <c r="H160" i="1"/>
  <c r="Y160" i="1" s="1"/>
  <c r="R160" i="1"/>
  <c r="AG160" i="1" s="1"/>
  <c r="R175" i="1"/>
  <c r="AG175" i="1" s="1"/>
  <c r="S175" i="1"/>
  <c r="AH175" i="1" s="1"/>
  <c r="N300" i="1"/>
  <c r="AD300" i="1" s="1"/>
  <c r="M300" i="1"/>
  <c r="AC300" i="1" s="1"/>
  <c r="R174" i="1"/>
  <c r="AG174" i="1" s="1"/>
  <c r="S174" i="1"/>
  <c r="AH174" i="1" s="1"/>
  <c r="R185" i="1"/>
  <c r="AG185" i="1" s="1"/>
  <c r="M185" i="1"/>
  <c r="AC185" i="1" s="1"/>
  <c r="H220" i="1"/>
  <c r="Y220" i="1" s="1"/>
  <c r="R220" i="1"/>
  <c r="AG220" i="1" s="1"/>
  <c r="M265" i="1"/>
  <c r="AC265" i="1" s="1"/>
  <c r="N265" i="1"/>
  <c r="AD265" i="1" s="1"/>
  <c r="R253" i="1"/>
  <c r="AG253" i="1" s="1"/>
  <c r="H253" i="1"/>
  <c r="Y253" i="1" s="1"/>
  <c r="M209" i="1"/>
  <c r="AC209" i="1" s="1"/>
  <c r="N209" i="1"/>
  <c r="AD209" i="1" s="1"/>
  <c r="S252" i="1"/>
  <c r="AH252" i="1" s="1"/>
  <c r="R252" i="1"/>
  <c r="AG252" i="1" s="1"/>
  <c r="S9" i="1"/>
  <c r="AH9" i="1" s="1"/>
  <c r="R9" i="1"/>
  <c r="AG9" i="1" s="1"/>
  <c r="R52" i="1"/>
  <c r="AG52" i="1" s="1"/>
  <c r="H52" i="1"/>
  <c r="Y52" i="1" s="1"/>
  <c r="H87" i="1"/>
  <c r="Y87" i="1" s="1"/>
  <c r="AC122" i="1"/>
  <c r="H262" i="1"/>
  <c r="Y262" i="1" s="1"/>
  <c r="I262" i="1"/>
  <c r="Z262" i="1" s="1"/>
  <c r="I83" i="1"/>
  <c r="Z83" i="1" s="1"/>
  <c r="H83" i="1"/>
  <c r="Y83" i="1" s="1"/>
  <c r="H129" i="1"/>
  <c r="Y129" i="1" s="1"/>
  <c r="I129" i="1"/>
  <c r="Z129" i="1" s="1"/>
  <c r="M63" i="1"/>
  <c r="AC63" i="1" s="1"/>
  <c r="N63" i="1"/>
  <c r="AD63" i="1" s="1"/>
  <c r="I89" i="1"/>
  <c r="Z89" i="1" s="1"/>
  <c r="H89" i="1"/>
  <c r="Y89" i="1" s="1"/>
  <c r="R64" i="1"/>
  <c r="AG64" i="1" s="1"/>
  <c r="S64" i="1"/>
  <c r="S157" i="1"/>
  <c r="AH157" i="1" s="1"/>
  <c r="N157" i="1"/>
  <c r="AD157" i="1" s="1"/>
  <c r="I47" i="1"/>
  <c r="Z47" i="1" s="1"/>
  <c r="H47" i="1"/>
  <c r="Y47" i="1" s="1"/>
  <c r="I177" i="1"/>
  <c r="Z177" i="1" s="1"/>
  <c r="S151" i="1"/>
  <c r="AH151" i="1" s="1"/>
  <c r="N151" i="1"/>
  <c r="AD151" i="1" s="1"/>
  <c r="R138" i="1"/>
  <c r="AG138" i="1" s="1"/>
  <c r="S194" i="1"/>
  <c r="AH194" i="1" s="1"/>
  <c r="N52" i="1"/>
  <c r="AD52" i="1" s="1"/>
  <c r="M52" i="1"/>
  <c r="AC52" i="1" s="1"/>
  <c r="S32" i="1"/>
  <c r="AH32" i="1" s="1"/>
  <c r="R32" i="1"/>
  <c r="AG32" i="1" s="1"/>
  <c r="M76" i="1"/>
  <c r="AC76" i="1" s="1"/>
  <c r="N76" i="1"/>
  <c r="AD76" i="1" s="1"/>
  <c r="S109" i="1"/>
  <c r="AH109" i="1" s="1"/>
  <c r="I109" i="1"/>
  <c r="Z109" i="1" s="1"/>
  <c r="Z166" i="1"/>
  <c r="S232" i="1"/>
  <c r="AH232" i="1" s="1"/>
  <c r="I232" i="1"/>
  <c r="Z232" i="1" s="1"/>
  <c r="N129" i="1"/>
  <c r="AD129" i="1" s="1"/>
  <c r="M129" i="1"/>
  <c r="AC129" i="1" s="1"/>
  <c r="M226" i="1"/>
  <c r="AC226" i="1" s="1"/>
  <c r="N226" i="1"/>
  <c r="AD226" i="1" s="1"/>
  <c r="N189" i="1"/>
  <c r="AD189" i="1" s="1"/>
  <c r="M189" i="1"/>
  <c r="AC189" i="1" s="1"/>
  <c r="H181" i="1"/>
  <c r="Y181" i="1" s="1"/>
  <c r="I181" i="1"/>
  <c r="Z181" i="1" s="1"/>
  <c r="I247" i="1"/>
  <c r="Z247" i="1" s="1"/>
  <c r="H247" i="1"/>
  <c r="Y247" i="1" s="1"/>
  <c r="H285" i="1"/>
  <c r="Y285" i="1" s="1"/>
  <c r="R285" i="1"/>
  <c r="AG285" i="1" s="1"/>
  <c r="I269" i="1"/>
  <c r="Z269" i="1" s="1"/>
  <c r="H269" i="1"/>
  <c r="Y269" i="1" s="1"/>
  <c r="H290" i="1"/>
  <c r="Y290" i="1" s="1"/>
  <c r="I290" i="1"/>
  <c r="Z290" i="1" s="1"/>
  <c r="N338" i="1"/>
  <c r="AD338" i="1" s="1"/>
  <c r="M338" i="1"/>
  <c r="AC338" i="1" s="1"/>
  <c r="S277" i="1"/>
  <c r="AH277" i="1" s="1"/>
  <c r="R277" i="1"/>
  <c r="AG277" i="1" s="1"/>
  <c r="Z150" i="1"/>
  <c r="H111" i="1"/>
  <c r="Y111" i="1" s="1"/>
  <c r="S95" i="1"/>
  <c r="AH95" i="1" s="1"/>
  <c r="R73" i="1"/>
  <c r="AG73" i="1" s="1"/>
  <c r="H73" i="1"/>
  <c r="Y73" i="1" s="1"/>
  <c r="H43" i="1"/>
  <c r="Y43" i="1" s="1"/>
  <c r="R43" i="1"/>
  <c r="AG43" i="1" s="1"/>
  <c r="S25" i="1"/>
  <c r="AH25" i="1" s="1"/>
  <c r="I25" i="1"/>
  <c r="Z25" i="1" s="1"/>
  <c r="I15" i="1"/>
  <c r="Z15" i="1" s="1"/>
  <c r="H15" i="1"/>
  <c r="Y15" i="1" s="1"/>
  <c r="N10" i="1"/>
  <c r="AD10" i="1" s="1"/>
  <c r="M10" i="1"/>
  <c r="AC10" i="1" s="1"/>
  <c r="R297" i="1"/>
  <c r="R258" i="1"/>
  <c r="Y261" i="1"/>
  <c r="I317" i="1"/>
  <c r="Z317" i="1" s="1"/>
  <c r="R216" i="1"/>
  <c r="AG216" i="1" s="1"/>
  <c r="H135" i="1"/>
  <c r="Y135" i="1" s="1"/>
  <c r="N235" i="1"/>
  <c r="AD235" i="1" s="1"/>
  <c r="S136" i="1"/>
  <c r="AH136" i="1" s="1"/>
  <c r="Z198" i="1"/>
  <c r="S111" i="1"/>
  <c r="M96" i="1"/>
  <c r="AC96" i="1" s="1"/>
  <c r="AH24" i="1"/>
  <c r="I224" i="1"/>
  <c r="Z224" i="1" s="1"/>
  <c r="S135" i="1"/>
  <c r="AH135" i="1" s="1"/>
  <c r="R135" i="1"/>
  <c r="AG135" i="1" s="1"/>
  <c r="I188" i="1"/>
  <c r="Z188" i="1" s="1"/>
  <c r="H188" i="1"/>
  <c r="Y188" i="1" s="1"/>
  <c r="R139" i="1"/>
  <c r="AG139" i="1" s="1"/>
  <c r="R163" i="1"/>
  <c r="AG163" i="1" s="1"/>
  <c r="S163" i="1"/>
  <c r="AH163" i="1" s="1"/>
  <c r="R245" i="1"/>
  <c r="S245" i="1"/>
  <c r="AH245" i="1" s="1"/>
  <c r="I131" i="1"/>
  <c r="Z131" i="1" s="1"/>
  <c r="H131" i="1"/>
  <c r="Y131" i="1" s="1"/>
  <c r="I204" i="1"/>
  <c r="Z204" i="1" s="1"/>
  <c r="S204" i="1"/>
  <c r="AH204" i="1" s="1"/>
  <c r="I293" i="1"/>
  <c r="Z293" i="1" s="1"/>
  <c r="R292" i="1"/>
  <c r="AG292" i="1" s="1"/>
  <c r="H292" i="1"/>
  <c r="Y292" i="1" s="1"/>
  <c r="N310" i="1"/>
  <c r="AD310" i="1" s="1"/>
  <c r="M310" i="1"/>
  <c r="AC310" i="1" s="1"/>
  <c r="M263" i="1"/>
  <c r="AC263" i="1" s="1"/>
  <c r="M279" i="1"/>
  <c r="AC279" i="1" s="1"/>
  <c r="N279" i="1"/>
  <c r="AD279" i="1" s="1"/>
  <c r="S298" i="1"/>
  <c r="AH298" i="1" s="1"/>
  <c r="R298" i="1"/>
  <c r="AG298" i="1" s="1"/>
  <c r="H324" i="1"/>
  <c r="Y324" i="1" s="1"/>
  <c r="S321" i="1"/>
  <c r="AH321" i="1" s="1"/>
  <c r="I306" i="1"/>
  <c r="Z306" i="1" s="1"/>
  <c r="M304" i="1"/>
  <c r="AC304" i="1" s="1"/>
  <c r="N304" i="1"/>
  <c r="AD304" i="1" s="1"/>
  <c r="M333" i="1"/>
  <c r="AC333" i="1" s="1"/>
  <c r="N333" i="1"/>
  <c r="AD333" i="1" s="1"/>
  <c r="R360" i="1"/>
  <c r="AG360" i="1" s="1"/>
  <c r="S360" i="1"/>
  <c r="AH360" i="1" s="1"/>
  <c r="S354" i="1"/>
  <c r="AH354" i="1" s="1"/>
  <c r="R354" i="1"/>
  <c r="AG354" i="1" s="1"/>
  <c r="I393" i="1"/>
  <c r="Z393" i="1" s="1"/>
  <c r="H393" i="1"/>
  <c r="Y393" i="1" s="1"/>
  <c r="I360" i="1"/>
  <c r="Z360" i="1" s="1"/>
  <c r="H360" i="1"/>
  <c r="Y360" i="1" s="1"/>
  <c r="H368" i="1"/>
  <c r="Y368" i="1" s="1"/>
  <c r="I368" i="1"/>
  <c r="Z368" i="1" s="1"/>
  <c r="N372" i="1"/>
  <c r="AD372" i="1" s="1"/>
  <c r="S372" i="1"/>
  <c r="AH372" i="1" s="1"/>
  <c r="I398" i="1"/>
  <c r="Z398" i="1" s="1"/>
  <c r="H398" i="1"/>
  <c r="Y398" i="1" s="1"/>
  <c r="S402" i="1"/>
  <c r="I402" i="1"/>
  <c r="Z402" i="1" s="1"/>
  <c r="I413" i="1"/>
  <c r="Z413" i="1" s="1"/>
  <c r="H413" i="1"/>
  <c r="Y413" i="1" s="1"/>
  <c r="N425" i="1"/>
  <c r="AD425" i="1" s="1"/>
  <c r="M425" i="1"/>
  <c r="AC425" i="1" s="1"/>
  <c r="S454" i="1"/>
  <c r="AH454" i="1" s="1"/>
  <c r="R454" i="1"/>
  <c r="I145" i="1"/>
  <c r="Z145" i="1" s="1"/>
  <c r="H145" i="1"/>
  <c r="Y145" i="1" s="1"/>
  <c r="N212" i="1"/>
  <c r="AD212" i="1" s="1"/>
  <c r="M212" i="1"/>
  <c r="AC212" i="1" s="1"/>
  <c r="R234" i="1"/>
  <c r="AG234" i="1" s="1"/>
  <c r="S234" i="1"/>
  <c r="AH234" i="1" s="1"/>
  <c r="I184" i="1"/>
  <c r="Z184" i="1" s="1"/>
  <c r="H184" i="1"/>
  <c r="Y184" i="1" s="1"/>
  <c r="AD267" i="1"/>
  <c r="I196" i="1"/>
  <c r="Z196" i="1" s="1"/>
  <c r="H196" i="1"/>
  <c r="Y196" i="1" s="1"/>
  <c r="R211" i="1"/>
  <c r="AG211" i="1" s="1"/>
  <c r="R206" i="1"/>
  <c r="AG206" i="1" s="1"/>
  <c r="M247" i="1"/>
  <c r="AC247" i="1" s="1"/>
  <c r="N247" i="1"/>
  <c r="AD247" i="1" s="1"/>
  <c r="S261" i="1"/>
  <c r="AH261" i="1" s="1"/>
  <c r="R261" i="1"/>
  <c r="AG261" i="1" s="1"/>
  <c r="N219" i="1"/>
  <c r="AD219" i="1" s="1"/>
  <c r="R274" i="1"/>
  <c r="AG274" i="1" s="1"/>
  <c r="S274" i="1"/>
  <c r="AH274" i="1" s="1"/>
  <c r="I289" i="1"/>
  <c r="Z289" i="1" s="1"/>
  <c r="H289" i="1"/>
  <c r="Y289" i="1" s="1"/>
  <c r="I268" i="1"/>
  <c r="Z268" i="1" s="1"/>
  <c r="H268" i="1"/>
  <c r="Y268" i="1" s="1"/>
  <c r="S367" i="1"/>
  <c r="AH367" i="1" s="1"/>
  <c r="R367" i="1"/>
  <c r="AG367" i="1" s="1"/>
  <c r="R310" i="1"/>
  <c r="AG310" i="1" s="1"/>
  <c r="H310" i="1"/>
  <c r="Y310" i="1" s="1"/>
  <c r="H322" i="1"/>
  <c r="Y322" i="1" s="1"/>
  <c r="N380" i="1"/>
  <c r="AD380" i="1" s="1"/>
  <c r="S380" i="1"/>
  <c r="AH380" i="1" s="1"/>
  <c r="R429" i="1"/>
  <c r="AG429" i="1" s="1"/>
  <c r="S429" i="1"/>
  <c r="AH429" i="1" s="1"/>
  <c r="I394" i="1"/>
  <c r="Z394" i="1" s="1"/>
  <c r="H394" i="1"/>
  <c r="Y394" i="1" s="1"/>
  <c r="AD334" i="1"/>
  <c r="M403" i="1"/>
  <c r="AC403" i="1" s="1"/>
  <c r="R355" i="1"/>
  <c r="AG355" i="1" s="1"/>
  <c r="R343" i="1"/>
  <c r="AG343" i="1" s="1"/>
  <c r="H256" i="1"/>
  <c r="Y256" i="1" s="1"/>
  <c r="M254" i="1"/>
  <c r="AC254" i="1" s="1"/>
  <c r="AG215" i="1"/>
  <c r="S260" i="1"/>
  <c r="AH260" i="1" s="1"/>
  <c r="H206" i="1"/>
  <c r="Y206" i="1" s="1"/>
  <c r="M181" i="1"/>
  <c r="AC181" i="1" s="1"/>
  <c r="R294" i="1"/>
  <c r="AG294" i="1" s="1"/>
  <c r="M97" i="1"/>
  <c r="AC97" i="1" s="1"/>
  <c r="M172" i="1"/>
  <c r="AC172" i="1" s="1"/>
  <c r="Y120" i="1"/>
  <c r="I81" i="1"/>
  <c r="Z81" i="1" s="1"/>
  <c r="H54" i="1"/>
  <c r="Y54" i="1" s="1"/>
  <c r="N61" i="1"/>
  <c r="AD61" i="1" s="1"/>
  <c r="Z92" i="1"/>
  <c r="H53" i="1"/>
  <c r="Y53" i="1" s="1"/>
  <c r="S55" i="1"/>
  <c r="AH55" i="1" s="1"/>
  <c r="I119" i="1"/>
  <c r="Z119" i="1" s="1"/>
  <c r="S168" i="1"/>
  <c r="AH168" i="1" s="1"/>
  <c r="R131" i="1"/>
  <c r="AG131" i="1" s="1"/>
  <c r="N298" i="1"/>
  <c r="AD298" i="1" s="1"/>
  <c r="I172" i="1"/>
  <c r="Z172" i="1" s="1"/>
  <c r="S176" i="1"/>
  <c r="AH176" i="1" s="1"/>
  <c r="S196" i="1"/>
  <c r="AH196" i="1" s="1"/>
  <c r="M207" i="1"/>
  <c r="AC207" i="1" s="1"/>
  <c r="S292" i="1"/>
  <c r="AH292" i="1" s="1"/>
  <c r="R273" i="1"/>
  <c r="AG273" i="1" s="1"/>
  <c r="N116" i="1"/>
  <c r="AD116" i="1" s="1"/>
  <c r="M116" i="1"/>
  <c r="AC116" i="1" s="1"/>
  <c r="S308" i="1"/>
  <c r="AH308" i="1" s="1"/>
  <c r="H316" i="1"/>
  <c r="Y316" i="1" s="1"/>
  <c r="R316" i="1"/>
  <c r="AG316" i="1" s="1"/>
  <c r="M335" i="1"/>
  <c r="AC335" i="1" s="1"/>
  <c r="N335" i="1"/>
  <c r="AD335" i="1" s="1"/>
  <c r="S371" i="1"/>
  <c r="AH371" i="1" s="1"/>
  <c r="I371" i="1"/>
  <c r="Z371" i="1" s="1"/>
  <c r="N413" i="1"/>
  <c r="AD413" i="1" s="1"/>
  <c r="M413" i="1"/>
  <c r="AC413" i="1" s="1"/>
  <c r="AD3" i="1"/>
  <c r="AD403" i="1"/>
  <c r="M365" i="1"/>
  <c r="AC365" i="1" s="1"/>
  <c r="M391" i="1"/>
  <c r="AC391" i="1" s="1"/>
  <c r="M363" i="1"/>
  <c r="AC363" i="1" s="1"/>
  <c r="R282" i="1"/>
  <c r="AG282" i="1" s="1"/>
  <c r="R287" i="1"/>
  <c r="AG287" i="1" s="1"/>
  <c r="S343" i="1"/>
  <c r="AH343" i="1" s="1"/>
  <c r="H349" i="1"/>
  <c r="Y349" i="1" s="1"/>
  <c r="R319" i="1"/>
  <c r="AG319" i="1" s="1"/>
  <c r="M251" i="1"/>
  <c r="AC251" i="1" s="1"/>
  <c r="H200" i="1"/>
  <c r="Y200" i="1" s="1"/>
  <c r="S311" i="1"/>
  <c r="AH311" i="1" s="1"/>
  <c r="N211" i="1"/>
  <c r="AD211" i="1" s="1"/>
  <c r="N239" i="1"/>
  <c r="AD239" i="1" s="1"/>
  <c r="M239" i="1"/>
  <c r="AC239" i="1" s="1"/>
  <c r="S105" i="1"/>
  <c r="AH105" i="1" s="1"/>
  <c r="R105" i="1"/>
  <c r="AG105" i="1" s="1"/>
  <c r="H130" i="1"/>
  <c r="Y130" i="1" s="1"/>
  <c r="R130" i="1"/>
  <c r="AG130" i="1" s="1"/>
  <c r="I155" i="1"/>
  <c r="Z155" i="1" s="1"/>
  <c r="H155" i="1"/>
  <c r="Y155" i="1" s="1"/>
  <c r="N149" i="1"/>
  <c r="AD149" i="1" s="1"/>
  <c r="M149" i="1"/>
  <c r="AC149" i="1" s="1"/>
  <c r="S141" i="1"/>
  <c r="AH141" i="1" s="1"/>
  <c r="R141" i="1"/>
  <c r="AG141" i="1" s="1"/>
  <c r="I242" i="1"/>
  <c r="Z242" i="1" s="1"/>
  <c r="H242" i="1"/>
  <c r="Y242" i="1" s="1"/>
  <c r="S90" i="1"/>
  <c r="N90" i="1"/>
  <c r="AD90" i="1" s="1"/>
  <c r="N145" i="1"/>
  <c r="AD145" i="1" s="1"/>
  <c r="S160" i="1"/>
  <c r="I221" i="1"/>
  <c r="Z221" i="1" s="1"/>
  <c r="H221" i="1"/>
  <c r="Y221" i="1" s="1"/>
  <c r="M225" i="1"/>
  <c r="AC225" i="1" s="1"/>
  <c r="R244" i="1"/>
  <c r="AG244" i="1" s="1"/>
  <c r="H244" i="1"/>
  <c r="Y244" i="1" s="1"/>
  <c r="S201" i="1"/>
  <c r="AH201" i="1" s="1"/>
  <c r="S251" i="1"/>
  <c r="AH251" i="1" s="1"/>
  <c r="H236" i="1"/>
  <c r="Y236" i="1" s="1"/>
  <c r="R236" i="1"/>
  <c r="AG236" i="1" s="1"/>
  <c r="I246" i="1"/>
  <c r="Z246" i="1" s="1"/>
  <c r="H246" i="1"/>
  <c r="Y246" i="1" s="1"/>
  <c r="N288" i="1"/>
  <c r="AD288" i="1" s="1"/>
  <c r="M288" i="1"/>
  <c r="AC288" i="1" s="1"/>
  <c r="R204" i="1"/>
  <c r="AG204" i="1" s="1"/>
  <c r="H204" i="1"/>
  <c r="Y204" i="1" s="1"/>
  <c r="M285" i="1"/>
  <c r="AC285" i="1" s="1"/>
  <c r="N285" i="1"/>
  <c r="AD285" i="1" s="1"/>
  <c r="I273" i="1"/>
  <c r="Z273" i="1" s="1"/>
  <c r="H273" i="1"/>
  <c r="Y273" i="1" s="1"/>
  <c r="N301" i="1"/>
  <c r="AD301" i="1" s="1"/>
  <c r="I315" i="1"/>
  <c r="Z315" i="1" s="1"/>
  <c r="H315" i="1"/>
  <c r="Y315" i="1" s="1"/>
  <c r="I354" i="1"/>
  <c r="Z354" i="1" s="1"/>
  <c r="H354" i="1"/>
  <c r="Y354" i="1" s="1"/>
  <c r="N345" i="1"/>
  <c r="AD345" i="1" s="1"/>
  <c r="S417" i="1"/>
  <c r="AH417" i="1" s="1"/>
  <c r="I417" i="1"/>
  <c r="Z417" i="1" s="1"/>
  <c r="S342" i="1"/>
  <c r="AH342" i="1" s="1"/>
  <c r="AC404" i="1"/>
  <c r="S374" i="1"/>
  <c r="AH374" i="1" s="1"/>
  <c r="R374" i="1"/>
  <c r="AG374" i="1" s="1"/>
  <c r="S399" i="1"/>
  <c r="R399" i="1"/>
  <c r="AG399" i="1" s="1"/>
  <c r="R456" i="1"/>
  <c r="AG456" i="1" s="1"/>
  <c r="S456" i="1"/>
  <c r="AH456" i="1" s="1"/>
  <c r="AD307" i="1"/>
  <c r="AC289" i="1"/>
  <c r="AD167" i="1"/>
  <c r="M397" i="1"/>
  <c r="AC397" i="1" s="1"/>
  <c r="N379" i="1"/>
  <c r="AD379" i="1" s="1"/>
  <c r="M339" i="1"/>
  <c r="AC339" i="1" s="1"/>
  <c r="N326" i="1"/>
  <c r="AD326" i="1" s="1"/>
  <c r="H296" i="1"/>
  <c r="Y296" i="1" s="1"/>
  <c r="H309" i="1"/>
  <c r="Y309" i="1" s="1"/>
  <c r="M219" i="1"/>
  <c r="AC219" i="1" s="1"/>
  <c r="H31" i="1"/>
  <c r="Y31" i="1" s="1"/>
  <c r="Y57" i="1"/>
  <c r="H389" i="1"/>
  <c r="Y389" i="1" s="1"/>
  <c r="N320" i="1"/>
  <c r="AD320" i="1" s="1"/>
  <c r="I243" i="1"/>
  <c r="Z243" i="1" s="1"/>
  <c r="N150" i="1"/>
  <c r="AD150" i="1" s="1"/>
  <c r="M150" i="1"/>
  <c r="AC150" i="1" s="1"/>
  <c r="M124" i="1"/>
  <c r="AC124" i="1" s="1"/>
  <c r="N126" i="1"/>
  <c r="AD126" i="1" s="1"/>
  <c r="M126" i="1"/>
  <c r="AC126" i="1" s="1"/>
  <c r="S146" i="1"/>
  <c r="AH146" i="1" s="1"/>
  <c r="R146" i="1"/>
  <c r="AG146" i="1" s="1"/>
  <c r="N318" i="1"/>
  <c r="AD318" i="1" s="1"/>
  <c r="M318" i="1"/>
  <c r="AC318" i="1" s="1"/>
  <c r="R256" i="1"/>
  <c r="AG256" i="1" s="1"/>
  <c r="S256" i="1"/>
  <c r="AH256" i="1" s="1"/>
  <c r="I350" i="1"/>
  <c r="Z350" i="1" s="1"/>
  <c r="H350" i="1"/>
  <c r="Y350" i="1" s="1"/>
  <c r="R199" i="1"/>
  <c r="AG199" i="1" s="1"/>
  <c r="I214" i="1"/>
  <c r="Z214" i="1" s="1"/>
  <c r="S350" i="1"/>
  <c r="AH350" i="1" s="1"/>
  <c r="R350" i="1"/>
  <c r="AG350" i="1" s="1"/>
  <c r="M282" i="1"/>
  <c r="AC282" i="1" s="1"/>
  <c r="N282" i="1"/>
  <c r="AD282" i="1" s="1"/>
  <c r="R293" i="1"/>
  <c r="AG293" i="1" s="1"/>
  <c r="H293" i="1"/>
  <c r="Y293" i="1" s="1"/>
  <c r="R385" i="1"/>
  <c r="AG385" i="1" s="1"/>
  <c r="H385" i="1"/>
  <c r="Y385" i="1" s="1"/>
  <c r="I328" i="1"/>
  <c r="Z328" i="1" s="1"/>
  <c r="H328" i="1"/>
  <c r="Y328" i="1" s="1"/>
  <c r="AC378" i="1"/>
  <c r="M332" i="1"/>
  <c r="AC332" i="1" s="1"/>
  <c r="N351" i="1"/>
  <c r="AD351" i="1" s="1"/>
  <c r="Y343" i="1"/>
  <c r="R246" i="1"/>
  <c r="AG246" i="1" s="1"/>
  <c r="AG192" i="1"/>
  <c r="Y30" i="1"/>
  <c r="I266" i="1"/>
  <c r="Z266" i="1" s="1"/>
  <c r="H266" i="1"/>
  <c r="Y266" i="1" s="1"/>
  <c r="S307" i="1"/>
  <c r="AH307" i="1" s="1"/>
  <c r="R307" i="1"/>
  <c r="AG307" i="1" s="1"/>
  <c r="I312" i="1"/>
  <c r="Z312" i="1" s="1"/>
  <c r="H312" i="1"/>
  <c r="Y312" i="1" s="1"/>
  <c r="N329" i="1"/>
  <c r="AD329" i="1" s="1"/>
  <c r="M329" i="1"/>
  <c r="AC329" i="1" s="1"/>
  <c r="N296" i="1"/>
  <c r="AD296" i="1" s="1"/>
  <c r="S327" i="1"/>
  <c r="AH327" i="1" s="1"/>
  <c r="N327" i="1"/>
  <c r="AD327" i="1" s="1"/>
  <c r="M336" i="1"/>
  <c r="AC336" i="1" s="1"/>
  <c r="N336" i="1"/>
  <c r="AD336" i="1" s="1"/>
  <c r="AC305" i="1"/>
  <c r="R314" i="1"/>
  <c r="AG314" i="1" s="1"/>
  <c r="AH332" i="1"/>
  <c r="AD342" i="1"/>
  <c r="AC342" i="1"/>
  <c r="S330" i="1"/>
  <c r="AH330" i="1" s="1"/>
  <c r="I330" i="1"/>
  <c r="Z330" i="1" s="1"/>
  <c r="S302" i="1"/>
  <c r="AH302" i="1" s="1"/>
  <c r="S323" i="1"/>
  <c r="AH323" i="1" s="1"/>
  <c r="R330" i="1"/>
  <c r="M330" i="1"/>
  <c r="AC330" i="1" s="1"/>
  <c r="R395" i="1"/>
  <c r="AG395" i="1" s="1"/>
  <c r="M395" i="1"/>
  <c r="AC395" i="1" s="1"/>
  <c r="S347" i="1"/>
  <c r="AH347" i="1" s="1"/>
  <c r="N347" i="1"/>
  <c r="AD347" i="1" s="1"/>
  <c r="S325" i="1"/>
  <c r="AH325" i="1" s="1"/>
  <c r="I325" i="1"/>
  <c r="Z325" i="1" s="1"/>
  <c r="I340" i="1"/>
  <c r="Z340" i="1" s="1"/>
  <c r="I345" i="1"/>
  <c r="Z345" i="1" s="1"/>
  <c r="H345" i="1"/>
  <c r="Y345" i="1" s="1"/>
  <c r="I362" i="1"/>
  <c r="Z362" i="1" s="1"/>
  <c r="H362" i="1"/>
  <c r="Y362" i="1" s="1"/>
  <c r="AC331" i="1"/>
  <c r="AD331" i="1"/>
  <c r="I336" i="1"/>
  <c r="Z336" i="1" s="1"/>
  <c r="H336" i="1"/>
  <c r="Y336" i="1" s="1"/>
  <c r="I342" i="1"/>
  <c r="Z342" i="1" s="1"/>
  <c r="M390" i="1"/>
  <c r="AC390" i="1" s="1"/>
  <c r="R390" i="1"/>
  <c r="AG390" i="1" s="1"/>
  <c r="N396" i="1"/>
  <c r="AD396" i="1" s="1"/>
  <c r="M396" i="1"/>
  <c r="AC396" i="1" s="1"/>
  <c r="I397" i="1"/>
  <c r="Z397" i="1" s="1"/>
  <c r="H397" i="1"/>
  <c r="Y397" i="1" s="1"/>
  <c r="M436" i="1"/>
  <c r="AC436" i="1" s="1"/>
  <c r="N436" i="1"/>
  <c r="AD436" i="1" s="1"/>
  <c r="N392" i="1"/>
  <c r="AD392" i="1" s="1"/>
  <c r="I432" i="1"/>
  <c r="Z432" i="1" s="1"/>
  <c r="H432" i="1"/>
  <c r="Y432" i="1" s="1"/>
  <c r="R432" i="1"/>
  <c r="AG432" i="1" s="1"/>
  <c r="M432" i="1"/>
  <c r="AC432" i="1" s="1"/>
  <c r="H437" i="1"/>
  <c r="Y437" i="1" s="1"/>
  <c r="R437" i="1"/>
  <c r="AG437" i="1" s="1"/>
  <c r="S439" i="1"/>
  <c r="AH439" i="1" s="1"/>
  <c r="R439" i="1"/>
  <c r="AG439" i="1" s="1"/>
  <c r="R416" i="1"/>
  <c r="AG416" i="1" s="1"/>
  <c r="M17" i="1"/>
  <c r="AC17" i="1" s="1"/>
  <c r="N17" i="1"/>
  <c r="AD17" i="1" s="1"/>
  <c r="S150" i="1"/>
  <c r="AH150" i="1" s="1"/>
  <c r="S72" i="1"/>
  <c r="AH72" i="1" s="1"/>
  <c r="R53" i="1"/>
  <c r="AG53" i="1" s="1"/>
  <c r="I113" i="1"/>
  <c r="Z113" i="1" s="1"/>
  <c r="H113" i="1"/>
  <c r="Y113" i="1" s="1"/>
  <c r="I18" i="1"/>
  <c r="Z18" i="1" s="1"/>
  <c r="H18" i="1"/>
  <c r="Y18" i="1" s="1"/>
  <c r="I82" i="1"/>
  <c r="Z82" i="1" s="1"/>
  <c r="M178" i="1"/>
  <c r="AC178" i="1" s="1"/>
  <c r="R178" i="1"/>
  <c r="AG178" i="1" s="1"/>
  <c r="I199" i="1"/>
  <c r="Z199" i="1" s="1"/>
  <c r="R66" i="1"/>
  <c r="AG66" i="1" s="1"/>
  <c r="I100" i="1"/>
  <c r="Z100" i="1" s="1"/>
  <c r="I41" i="1"/>
  <c r="Z41" i="1" s="1"/>
  <c r="H41" i="1"/>
  <c r="Y41" i="1" s="1"/>
  <c r="S76" i="1"/>
  <c r="AH76" i="1" s="1"/>
  <c r="R76" i="1"/>
  <c r="AG76" i="1" s="1"/>
  <c r="I93" i="1"/>
  <c r="Z93" i="1" s="1"/>
  <c r="H93" i="1"/>
  <c r="Y93" i="1" s="1"/>
  <c r="S147" i="1"/>
  <c r="AH147" i="1" s="1"/>
  <c r="S149" i="1"/>
  <c r="AH149" i="1" s="1"/>
  <c r="R102" i="1"/>
  <c r="AG102" i="1" s="1"/>
  <c r="M102" i="1"/>
  <c r="AC102" i="1" s="1"/>
  <c r="H117" i="1"/>
  <c r="Y117" i="1" s="1"/>
  <c r="I117" i="1"/>
  <c r="Z117" i="1" s="1"/>
  <c r="I122" i="1"/>
  <c r="Z122" i="1" s="1"/>
  <c r="H183" i="1"/>
  <c r="Y183" i="1" s="1"/>
  <c r="I179" i="1"/>
  <c r="Z179" i="1" s="1"/>
  <c r="H179" i="1"/>
  <c r="Y179" i="1" s="1"/>
  <c r="S191" i="1"/>
  <c r="AH191" i="1" s="1"/>
  <c r="M177" i="1"/>
  <c r="AC177" i="1" s="1"/>
  <c r="R177" i="1"/>
  <c r="AG177" i="1" s="1"/>
  <c r="S173" i="1"/>
  <c r="AH173" i="1" s="1"/>
  <c r="H287" i="1"/>
  <c r="Y287" i="1" s="1"/>
  <c r="H187" i="1"/>
  <c r="Y187" i="1" s="1"/>
  <c r="I187" i="1"/>
  <c r="Z187" i="1" s="1"/>
  <c r="R202" i="1"/>
  <c r="AG202" i="1" s="1"/>
  <c r="S202" i="1"/>
  <c r="AH202" i="1" s="1"/>
  <c r="M218" i="1"/>
  <c r="AC218" i="1" s="1"/>
  <c r="N218" i="1"/>
  <c r="AD218" i="1" s="1"/>
  <c r="S207" i="1"/>
  <c r="AH207" i="1" s="1"/>
  <c r="H270" i="1"/>
  <c r="Y270" i="1" s="1"/>
  <c r="N287" i="1"/>
  <c r="AD287" i="1" s="1"/>
  <c r="I305" i="1"/>
  <c r="Z305" i="1" s="1"/>
  <c r="M314" i="1"/>
  <c r="AC314" i="1" s="1"/>
  <c r="N328" i="1"/>
  <c r="AD328" i="1" s="1"/>
  <c r="S346" i="1"/>
  <c r="AH346" i="1" s="1"/>
  <c r="R346" i="1"/>
  <c r="AG346" i="1" s="1"/>
  <c r="S85" i="1"/>
  <c r="AH85" i="1" s="1"/>
  <c r="R85" i="1"/>
  <c r="AG85" i="1" s="1"/>
  <c r="S88" i="1"/>
  <c r="AH88" i="1" s="1"/>
  <c r="R88" i="1"/>
  <c r="S112" i="1"/>
  <c r="AH112" i="1" s="1"/>
  <c r="N112" i="1"/>
  <c r="AD112" i="1" s="1"/>
  <c r="I123" i="1"/>
  <c r="Z123" i="1" s="1"/>
  <c r="H123" i="1"/>
  <c r="Y123" i="1" s="1"/>
  <c r="R181" i="1"/>
  <c r="AG181" i="1" s="1"/>
  <c r="S66" i="1"/>
  <c r="AH66" i="1" s="1"/>
  <c r="S145" i="1"/>
  <c r="AH145" i="1" s="1"/>
  <c r="H164" i="1"/>
  <c r="Y164" i="1" s="1"/>
  <c r="I205" i="1"/>
  <c r="Z205" i="1" s="1"/>
  <c r="H205" i="1"/>
  <c r="Y205" i="1" s="1"/>
  <c r="Z168" i="1"/>
  <c r="S183" i="1"/>
  <c r="AH183" i="1" s="1"/>
  <c r="R183" i="1"/>
  <c r="AG183" i="1" s="1"/>
  <c r="H210" i="1"/>
  <c r="Y210" i="1" s="1"/>
  <c r="I210" i="1"/>
  <c r="Z210" i="1" s="1"/>
  <c r="S248" i="1"/>
  <c r="AH248" i="1" s="1"/>
  <c r="I248" i="1"/>
  <c r="Z248" i="1" s="1"/>
  <c r="N179" i="1"/>
  <c r="AD179" i="1" s="1"/>
  <c r="Y238" i="1"/>
  <c r="S227" i="1"/>
  <c r="AH227" i="1" s="1"/>
  <c r="N262" i="1"/>
  <c r="AD262" i="1" s="1"/>
  <c r="R225" i="1"/>
  <c r="AG225" i="1" s="1"/>
  <c r="N249" i="1"/>
  <c r="AD249" i="1" s="1"/>
  <c r="M249" i="1"/>
  <c r="AC249" i="1" s="1"/>
  <c r="S304" i="1"/>
  <c r="AH304" i="1" s="1"/>
  <c r="R304" i="1"/>
  <c r="AG304" i="1" s="1"/>
  <c r="N280" i="1"/>
  <c r="AD280" i="1" s="1"/>
  <c r="M280" i="1"/>
  <c r="AC280" i="1" s="1"/>
  <c r="H308" i="1"/>
  <c r="Y308" i="1" s="1"/>
  <c r="S309" i="1"/>
  <c r="AH309" i="1" s="1"/>
  <c r="N354" i="1"/>
  <c r="AD354" i="1" s="1"/>
  <c r="M354" i="1"/>
  <c r="AC354" i="1" s="1"/>
  <c r="I335" i="1"/>
  <c r="Z335" i="1" s="1"/>
  <c r="H335" i="1"/>
  <c r="Y335" i="1" s="1"/>
  <c r="S320" i="1"/>
  <c r="AH320" i="1" s="1"/>
  <c r="R320" i="1"/>
  <c r="AG320" i="1" s="1"/>
  <c r="S335" i="1"/>
  <c r="AH335" i="1" s="1"/>
  <c r="AC250" i="1"/>
  <c r="M392" i="1"/>
  <c r="AC392" i="1" s="1"/>
  <c r="M405" i="1"/>
  <c r="AC405" i="1" s="1"/>
  <c r="H443" i="1"/>
  <c r="Y443" i="1" s="1"/>
  <c r="I428" i="1"/>
  <c r="Z428" i="1" s="1"/>
  <c r="Z385" i="1"/>
  <c r="S387" i="1"/>
  <c r="AH387" i="1" s="1"/>
  <c r="M328" i="1"/>
  <c r="AC328" i="1" s="1"/>
  <c r="M402" i="1"/>
  <c r="AC402" i="1" s="1"/>
  <c r="AD281" i="1"/>
  <c r="Y150" i="1"/>
  <c r="Y189" i="1"/>
  <c r="R55" i="1"/>
  <c r="AG55" i="1" s="1"/>
  <c r="N418" i="1"/>
  <c r="AD418" i="1" s="1"/>
  <c r="N459" i="1"/>
  <c r="AD459" i="1" s="1"/>
  <c r="N433" i="1"/>
  <c r="AD433" i="1" s="1"/>
  <c r="R331" i="1"/>
  <c r="AG331" i="1" s="1"/>
  <c r="S242" i="1"/>
  <c r="AH242" i="1" s="1"/>
  <c r="S416" i="1"/>
  <c r="AH416" i="1" s="1"/>
  <c r="S125" i="1"/>
  <c r="AH125" i="1" s="1"/>
  <c r="M23" i="1"/>
  <c r="AC23" i="1" s="1"/>
  <c r="S63" i="1"/>
  <c r="AH63" i="1" s="1"/>
  <c r="R63" i="1"/>
  <c r="N64" i="1"/>
  <c r="AD64" i="1" s="1"/>
  <c r="M64" i="1"/>
  <c r="AC64" i="1" s="1"/>
  <c r="R78" i="1"/>
  <c r="H78" i="1"/>
  <c r="Y78" i="1" s="1"/>
  <c r="I124" i="1"/>
  <c r="Z124" i="1" s="1"/>
  <c r="M89" i="1"/>
  <c r="AC89" i="1" s="1"/>
  <c r="N192" i="1"/>
  <c r="AD192" i="1" s="1"/>
  <c r="M192" i="1"/>
  <c r="AC192" i="1" s="1"/>
  <c r="S159" i="1"/>
  <c r="AH159" i="1" s="1"/>
  <c r="R159" i="1"/>
  <c r="AG159" i="1" s="1"/>
  <c r="H109" i="1"/>
  <c r="Y109" i="1" s="1"/>
  <c r="I143" i="1"/>
  <c r="Z143" i="1" s="1"/>
  <c r="I162" i="1"/>
  <c r="Z162" i="1" s="1"/>
  <c r="H162" i="1"/>
  <c r="Y162" i="1" s="1"/>
  <c r="H140" i="1"/>
  <c r="Y140" i="1" s="1"/>
  <c r="N190" i="1"/>
  <c r="AD190" i="1" s="1"/>
  <c r="R240" i="1"/>
  <c r="AG240" i="1" s="1"/>
  <c r="I173" i="1"/>
  <c r="Z173" i="1" s="1"/>
  <c r="R213" i="1"/>
  <c r="AG213" i="1" s="1"/>
  <c r="H254" i="1"/>
  <c r="Y254" i="1" s="1"/>
  <c r="I254" i="1"/>
  <c r="Z254" i="1" s="1"/>
  <c r="S226" i="1"/>
  <c r="AH226" i="1" s="1"/>
  <c r="R226" i="1"/>
  <c r="AG226" i="1" s="1"/>
  <c r="H265" i="1"/>
  <c r="Y265" i="1" s="1"/>
  <c r="R197" i="1"/>
  <c r="AG197" i="1" s="1"/>
  <c r="I270" i="1"/>
  <c r="Z270" i="1" s="1"/>
  <c r="M197" i="1"/>
  <c r="AC197" i="1" s="1"/>
  <c r="M246" i="1"/>
  <c r="AC246" i="1" s="1"/>
  <c r="N246" i="1"/>
  <c r="AD246" i="1" s="1"/>
  <c r="S239" i="1"/>
  <c r="AH239" i="1" s="1"/>
  <c r="S253" i="1"/>
  <c r="AH253" i="1" s="1"/>
  <c r="N253" i="1"/>
  <c r="AD253" i="1" s="1"/>
  <c r="M298" i="1"/>
  <c r="AC298" i="1" s="1"/>
  <c r="S275" i="1"/>
  <c r="AH275" i="1" s="1"/>
  <c r="R275" i="1"/>
  <c r="AG275" i="1" s="1"/>
  <c r="I337" i="1"/>
  <c r="Z337" i="1" s="1"/>
  <c r="R299" i="1"/>
  <c r="AG299" i="1" s="1"/>
  <c r="S299" i="1"/>
  <c r="AH299" i="1" s="1"/>
  <c r="R312" i="1"/>
  <c r="AG312" i="1" s="1"/>
  <c r="S312" i="1"/>
  <c r="Y326" i="1"/>
  <c r="R238" i="1"/>
  <c r="AG238" i="1" s="1"/>
  <c r="Y146" i="1"/>
  <c r="R168" i="1"/>
  <c r="AG168" i="1" s="1"/>
  <c r="Z189" i="1"/>
  <c r="I149" i="1"/>
  <c r="Z149" i="1" s="1"/>
  <c r="H100" i="1"/>
  <c r="Y100" i="1" s="1"/>
  <c r="I292" i="1"/>
  <c r="Z292" i="1" s="1"/>
  <c r="R97" i="1"/>
  <c r="AG97" i="1" s="1"/>
  <c r="Y90" i="1"/>
  <c r="S463" i="1"/>
  <c r="AH463" i="1" s="1"/>
  <c r="I431" i="1"/>
  <c r="Z431" i="1" s="1"/>
  <c r="M366" i="1"/>
  <c r="AC366" i="1" s="1"/>
  <c r="H305" i="1"/>
  <c r="Y305" i="1" s="1"/>
  <c r="S181" i="1"/>
  <c r="AH181" i="1" s="1"/>
  <c r="S273" i="1"/>
  <c r="AH273" i="1" s="1"/>
  <c r="S82" i="1"/>
  <c r="AH82" i="1" s="1"/>
  <c r="N106" i="1"/>
  <c r="AD106" i="1" s="1"/>
  <c r="M41" i="1"/>
  <c r="AC41" i="1" s="1"/>
  <c r="N41" i="1"/>
  <c r="AD41" i="1" s="1"/>
  <c r="H4" i="1"/>
  <c r="Y4" i="1" s="1"/>
  <c r="M143" i="1"/>
  <c r="AC143" i="1" s="1"/>
  <c r="S130" i="1"/>
  <c r="N173" i="1"/>
  <c r="AD173" i="1" s="1"/>
  <c r="AH131" i="1"/>
  <c r="N169" i="1"/>
  <c r="AD169" i="1" s="1"/>
  <c r="M169" i="1"/>
  <c r="AC169" i="1" s="1"/>
  <c r="S180" i="1"/>
  <c r="AH180" i="1" s="1"/>
  <c r="I180" i="1"/>
  <c r="Z180" i="1" s="1"/>
  <c r="M188" i="1"/>
  <c r="AC188" i="1" s="1"/>
  <c r="I223" i="1"/>
  <c r="Z223" i="1" s="1"/>
  <c r="H223" i="1"/>
  <c r="Y223" i="1" s="1"/>
  <c r="N283" i="1"/>
  <c r="AD283" i="1" s="1"/>
  <c r="I321" i="1"/>
  <c r="Z321" i="1" s="1"/>
  <c r="H321" i="1"/>
  <c r="Y321" i="1" s="1"/>
  <c r="AC269" i="1"/>
  <c r="M394" i="1"/>
  <c r="AC394" i="1" s="1"/>
  <c r="AG373" i="1"/>
  <c r="I283" i="1"/>
  <c r="Z283" i="1" s="1"/>
  <c r="AG266" i="1"/>
  <c r="I284" i="1"/>
  <c r="Z284" i="1" s="1"/>
  <c r="N143" i="1"/>
  <c r="AD143" i="1" s="1"/>
  <c r="S213" i="1"/>
  <c r="AH213" i="1" s="1"/>
  <c r="R366" i="1"/>
  <c r="AG366" i="1" s="1"/>
  <c r="N387" i="1"/>
  <c r="AD387" i="1" s="1"/>
  <c r="M387" i="1"/>
  <c r="AC387" i="1" s="1"/>
  <c r="M367" i="1"/>
  <c r="AC367" i="1" s="1"/>
  <c r="N367" i="1"/>
  <c r="AD367" i="1" s="1"/>
  <c r="S357" i="1"/>
  <c r="AH357" i="1" s="1"/>
  <c r="I372" i="1"/>
  <c r="Z372" i="1" s="1"/>
  <c r="H372" i="1"/>
  <c r="Y372" i="1" s="1"/>
  <c r="S389" i="1"/>
  <c r="AH389" i="1" s="1"/>
  <c r="H363" i="1"/>
  <c r="Y363" i="1" s="1"/>
  <c r="I363" i="1"/>
  <c r="Z363" i="1" s="1"/>
  <c r="N382" i="1"/>
  <c r="AD382" i="1" s="1"/>
  <c r="M382" i="1"/>
  <c r="AC382" i="1" s="1"/>
  <c r="N416" i="1"/>
  <c r="AD416" i="1" s="1"/>
  <c r="M460" i="1"/>
  <c r="AC460" i="1" s="1"/>
  <c r="N460" i="1"/>
  <c r="AD460" i="1" s="1"/>
  <c r="N384" i="1"/>
  <c r="AD384" i="1" s="1"/>
  <c r="S413" i="1"/>
  <c r="AH413" i="1" s="1"/>
  <c r="R413" i="1"/>
  <c r="AG413" i="1" s="1"/>
  <c r="N445" i="1"/>
  <c r="AD445" i="1" s="1"/>
  <c r="S414" i="1"/>
  <c r="AH414" i="1" s="1"/>
  <c r="R20" i="1"/>
  <c r="AG20" i="1" s="1"/>
  <c r="S20" i="1"/>
  <c r="AH20" i="1" s="1"/>
  <c r="I35" i="1"/>
  <c r="Z35" i="1" s="1"/>
  <c r="S344" i="1"/>
  <c r="AH344" i="1" s="1"/>
  <c r="N349" i="1"/>
  <c r="AD349" i="1" s="1"/>
  <c r="M349" i="1"/>
  <c r="AC349" i="1" s="1"/>
  <c r="N34" i="1"/>
  <c r="AD34" i="1" s="1"/>
  <c r="S17" i="1"/>
  <c r="AH17" i="1" s="1"/>
  <c r="H16" i="1"/>
  <c r="Y16" i="1" s="1"/>
  <c r="I16" i="1"/>
  <c r="Z16" i="1" s="1"/>
  <c r="I9" i="1"/>
  <c r="Z9" i="1" s="1"/>
  <c r="M111" i="1"/>
  <c r="AC111" i="1" s="1"/>
  <c r="M34" i="1"/>
  <c r="AC34" i="1" s="1"/>
  <c r="Y395" i="1"/>
  <c r="Y286" i="1"/>
  <c r="AD244" i="1"/>
  <c r="Y154" i="1"/>
  <c r="Y26" i="1"/>
  <c r="AD340" i="1"/>
  <c r="Z52" i="1"/>
  <c r="AH16" i="1"/>
  <c r="S44" i="1"/>
  <c r="AH44" i="1" s="1"/>
  <c r="N86" i="1"/>
  <c r="AD86" i="1" s="1"/>
  <c r="M86" i="1"/>
  <c r="AC86" i="1" s="1"/>
  <c r="R29" i="1"/>
  <c r="AG29" i="1" s="1"/>
  <c r="S29" i="1"/>
  <c r="H29" i="1"/>
  <c r="Y29" i="1" s="1"/>
  <c r="I29" i="1"/>
  <c r="Z29" i="1" s="1"/>
  <c r="M62" i="1"/>
  <c r="AC62" i="1" s="1"/>
  <c r="N100" i="1"/>
  <c r="AD100" i="1" s="1"/>
  <c r="S77" i="1"/>
  <c r="H85" i="1"/>
  <c r="Y85" i="1" s="1"/>
  <c r="N29" i="1"/>
  <c r="AD29" i="1" s="1"/>
  <c r="H34" i="1"/>
  <c r="Y34" i="1" s="1"/>
  <c r="N69" i="1"/>
  <c r="AD69" i="1" s="1"/>
  <c r="S106" i="1"/>
  <c r="AH106" i="1" s="1"/>
  <c r="N156" i="1"/>
  <c r="AD156" i="1" s="1"/>
  <c r="R249" i="1"/>
  <c r="AG249" i="1" s="1"/>
  <c r="N32" i="1"/>
  <c r="AD32" i="1" s="1"/>
  <c r="H37" i="1"/>
  <c r="Y37" i="1" s="1"/>
  <c r="I37" i="1"/>
  <c r="Z37" i="1" s="1"/>
  <c r="M85" i="1"/>
  <c r="AC85" i="1" s="1"/>
  <c r="H108" i="1"/>
  <c r="Y108" i="1" s="1"/>
  <c r="I108" i="1"/>
  <c r="Z108" i="1" s="1"/>
  <c r="R108" i="1"/>
  <c r="AG108" i="1" s="1"/>
  <c r="H122" i="1"/>
  <c r="Y122" i="1" s="1"/>
  <c r="I85" i="1"/>
  <c r="Z85" i="1" s="1"/>
  <c r="R109" i="1"/>
  <c r="AG109" i="1" s="1"/>
  <c r="S154" i="1"/>
  <c r="AH154" i="1" s="1"/>
  <c r="N159" i="1"/>
  <c r="AD159" i="1" s="1"/>
  <c r="M186" i="1"/>
  <c r="AC186" i="1" s="1"/>
  <c r="N124" i="1"/>
  <c r="AD124" i="1" s="1"/>
  <c r="R134" i="1"/>
  <c r="AG134" i="1" s="1"/>
  <c r="N130" i="1"/>
  <c r="AD130" i="1" s="1"/>
  <c r="M161" i="1"/>
  <c r="AC161" i="1" s="1"/>
  <c r="S115" i="1"/>
  <c r="AH115" i="1" s="1"/>
  <c r="R166" i="1"/>
  <c r="AG166" i="1" s="1"/>
  <c r="N183" i="1"/>
  <c r="AD183" i="1" s="1"/>
  <c r="S171" i="1"/>
  <c r="AH171" i="1" s="1"/>
  <c r="I207" i="1"/>
  <c r="Z207" i="1" s="1"/>
  <c r="S225" i="1"/>
  <c r="AH225" i="1" s="1"/>
  <c r="I178" i="1"/>
  <c r="Z178" i="1" s="1"/>
  <c r="H274" i="1"/>
  <c r="Y274" i="1" s="1"/>
  <c r="N186" i="1"/>
  <c r="AD186" i="1" s="1"/>
  <c r="H194" i="1"/>
  <c r="Y194" i="1" s="1"/>
  <c r="N200" i="1"/>
  <c r="AD200" i="1" s="1"/>
  <c r="M200" i="1"/>
  <c r="AC200" i="1" s="1"/>
  <c r="I206" i="1"/>
  <c r="Z206" i="1" s="1"/>
  <c r="N191" i="1"/>
  <c r="AD191" i="1" s="1"/>
  <c r="I231" i="1"/>
  <c r="Z231" i="1" s="1"/>
  <c r="M196" i="1"/>
  <c r="AC196" i="1" s="1"/>
  <c r="I235" i="1"/>
  <c r="Z235" i="1" s="1"/>
  <c r="H235" i="1"/>
  <c r="Y235" i="1" s="1"/>
  <c r="S250" i="1"/>
  <c r="AH250" i="1" s="1"/>
  <c r="M266" i="1"/>
  <c r="AC266" i="1" s="1"/>
  <c r="M322" i="1"/>
  <c r="AC322" i="1" s="1"/>
  <c r="N303" i="1"/>
  <c r="AD303" i="1" s="1"/>
  <c r="S257" i="1"/>
  <c r="AH257" i="1" s="1"/>
  <c r="S269" i="1"/>
  <c r="AH269" i="1" s="1"/>
  <c r="S288" i="1"/>
  <c r="AH288" i="1" s="1"/>
  <c r="I323" i="1"/>
  <c r="Z323" i="1" s="1"/>
  <c r="I313" i="1"/>
  <c r="Z313" i="1" s="1"/>
  <c r="N348" i="1"/>
  <c r="AD348" i="1" s="1"/>
  <c r="M311" i="1"/>
  <c r="AC311" i="1" s="1"/>
  <c r="M319" i="1"/>
  <c r="AC319" i="1" s="1"/>
  <c r="R334" i="1"/>
  <c r="AG334" i="1" s="1"/>
  <c r="N337" i="1"/>
  <c r="AD337" i="1" s="1"/>
  <c r="M383" i="1"/>
  <c r="AC383" i="1" s="1"/>
  <c r="S375" i="1"/>
  <c r="AH375" i="1" s="1"/>
  <c r="I392" i="1"/>
  <c r="Z392" i="1" s="1"/>
  <c r="N398" i="1"/>
  <c r="AD398" i="1" s="1"/>
  <c r="I411" i="1"/>
  <c r="Z411" i="1" s="1"/>
  <c r="H369" i="1"/>
  <c r="Y369" i="1" s="1"/>
  <c r="H374" i="1"/>
  <c r="Y374" i="1" s="1"/>
  <c r="I377" i="1"/>
  <c r="Z377" i="1" s="1"/>
  <c r="N390" i="1"/>
  <c r="AD390" i="1" s="1"/>
  <c r="I416" i="1"/>
  <c r="Z416" i="1" s="1"/>
  <c r="N432" i="1"/>
  <c r="AD432" i="1" s="1"/>
  <c r="N457" i="1"/>
  <c r="AD457" i="1" s="1"/>
  <c r="I462" i="1"/>
  <c r="Z462" i="1" s="1"/>
  <c r="M447" i="1"/>
  <c r="AC447" i="1" s="1"/>
  <c r="N447" i="1"/>
  <c r="AD447" i="1" s="1"/>
  <c r="I452" i="1"/>
  <c r="Z452" i="1" s="1"/>
  <c r="H448" i="1"/>
  <c r="Y448" i="1" s="1"/>
  <c r="I36" i="1"/>
  <c r="Z36" i="1" s="1"/>
  <c r="I107" i="1"/>
  <c r="Z107" i="1" s="1"/>
  <c r="S22" i="1"/>
  <c r="AH22" i="1" s="1"/>
  <c r="N163" i="1"/>
  <c r="AD163" i="1" s="1"/>
  <c r="M393" i="1"/>
  <c r="AC393" i="1" s="1"/>
  <c r="N375" i="1"/>
  <c r="AD375" i="1" s="1"/>
  <c r="Y408" i="1"/>
  <c r="R386" i="1"/>
  <c r="AG386" i="1" s="1"/>
  <c r="S406" i="1"/>
  <c r="AH406" i="1" s="1"/>
  <c r="R458" i="1"/>
  <c r="AG458" i="1" s="1"/>
  <c r="I447" i="1"/>
  <c r="Z447" i="1" s="1"/>
  <c r="N448" i="1"/>
  <c r="AD448" i="1" s="1"/>
  <c r="N449" i="1"/>
  <c r="AD449" i="1" s="1"/>
  <c r="M449" i="1"/>
  <c r="AC449" i="1" s="1"/>
  <c r="I45" i="1"/>
  <c r="Z45" i="1" s="1"/>
  <c r="I138" i="1"/>
  <c r="Z138" i="1" s="1"/>
  <c r="R25" i="1"/>
  <c r="AG25" i="1" s="1"/>
  <c r="I91" i="1"/>
  <c r="Z91" i="1" s="1"/>
  <c r="I11" i="1"/>
  <c r="Z11" i="1" s="1"/>
  <c r="H11" i="1"/>
  <c r="Y11" i="1" s="1"/>
  <c r="N28" i="1"/>
  <c r="AD28" i="1" s="1"/>
  <c r="M4" i="1"/>
  <c r="AC4" i="1" s="1"/>
  <c r="S48" i="1"/>
  <c r="AH48" i="1" s="1"/>
  <c r="N8" i="1"/>
  <c r="AD8" i="1" s="1"/>
  <c r="N91" i="1"/>
  <c r="AD91" i="1" s="1"/>
  <c r="M208" i="1"/>
  <c r="AC208" i="1" s="1"/>
  <c r="N208" i="1"/>
  <c r="AD208" i="1" s="1"/>
  <c r="R79" i="1"/>
  <c r="AG79" i="1" s="1"/>
  <c r="H114" i="1"/>
  <c r="Y114" i="1" s="1"/>
  <c r="S200" i="1"/>
  <c r="AH200" i="1" s="1"/>
  <c r="R46" i="1"/>
  <c r="AG46" i="1" s="1"/>
  <c r="H61" i="1"/>
  <c r="Y61" i="1" s="1"/>
  <c r="I61" i="1"/>
  <c r="Z61" i="1" s="1"/>
  <c r="N66" i="1"/>
  <c r="AD66" i="1" s="1"/>
  <c r="R87" i="1"/>
  <c r="AG87" i="1" s="1"/>
  <c r="M101" i="1"/>
  <c r="AC101" i="1" s="1"/>
  <c r="M53" i="1"/>
  <c r="AC53" i="1" s="1"/>
  <c r="N102" i="1"/>
  <c r="AD102" i="1" s="1"/>
  <c r="I115" i="1"/>
  <c r="Z115" i="1" s="1"/>
  <c r="I169" i="1"/>
  <c r="Z169" i="1" s="1"/>
  <c r="N122" i="1"/>
  <c r="AD122" i="1" s="1"/>
  <c r="I161" i="1"/>
  <c r="Z161" i="1" s="1"/>
  <c r="N136" i="1"/>
  <c r="AD136" i="1" s="1"/>
  <c r="R140" i="1"/>
  <c r="AG140" i="1" s="1"/>
  <c r="I160" i="1"/>
  <c r="Z160" i="1" s="1"/>
  <c r="R103" i="1"/>
  <c r="AG103" i="1" s="1"/>
  <c r="N132" i="1"/>
  <c r="AD132" i="1" s="1"/>
  <c r="I147" i="1"/>
  <c r="Z147" i="1" s="1"/>
  <c r="S209" i="1"/>
  <c r="AH209" i="1" s="1"/>
  <c r="H202" i="1"/>
  <c r="Y202" i="1" s="1"/>
  <c r="S178" i="1"/>
  <c r="AH178" i="1" s="1"/>
  <c r="N184" i="1"/>
  <c r="AD184" i="1" s="1"/>
  <c r="N224" i="1"/>
  <c r="AD224" i="1" s="1"/>
  <c r="M224" i="1"/>
  <c r="AC224" i="1" s="1"/>
  <c r="I251" i="1"/>
  <c r="Z251" i="1" s="1"/>
  <c r="S179" i="1"/>
  <c r="AH179" i="1" s="1"/>
  <c r="R227" i="1"/>
  <c r="AG227" i="1" s="1"/>
  <c r="N240" i="1"/>
  <c r="AD240" i="1" s="1"/>
  <c r="M240" i="1"/>
  <c r="AC240" i="1" s="1"/>
  <c r="I227" i="1"/>
  <c r="Z227" i="1" s="1"/>
  <c r="H227" i="1"/>
  <c r="Y227" i="1" s="1"/>
  <c r="M255" i="1"/>
  <c r="AC255" i="1" s="1"/>
  <c r="N255" i="1"/>
  <c r="AD255" i="1" s="1"/>
  <c r="H260" i="1"/>
  <c r="Y260" i="1" s="1"/>
  <c r="R188" i="1"/>
  <c r="AG188" i="1" s="1"/>
  <c r="M248" i="1"/>
  <c r="AC248" i="1" s="1"/>
  <c r="H263" i="1"/>
  <c r="Y263" i="1" s="1"/>
  <c r="R302" i="1"/>
  <c r="AG302" i="1" s="1"/>
  <c r="N195" i="1"/>
  <c r="AD195" i="1" s="1"/>
  <c r="M205" i="1"/>
  <c r="AC205" i="1" s="1"/>
  <c r="R210" i="1"/>
  <c r="AG210" i="1" s="1"/>
  <c r="S210" i="1"/>
  <c r="AH210" i="1" s="1"/>
  <c r="S240" i="1"/>
  <c r="AH240" i="1" s="1"/>
  <c r="N263" i="1"/>
  <c r="AD263" i="1" s="1"/>
  <c r="M274" i="1"/>
  <c r="AC274" i="1" s="1"/>
  <c r="I279" i="1"/>
  <c r="Z279" i="1" s="1"/>
  <c r="H279" i="1"/>
  <c r="Y279" i="1" s="1"/>
  <c r="N271" i="1"/>
  <c r="AD271" i="1" s="1"/>
  <c r="S283" i="1"/>
  <c r="AH283" i="1" s="1"/>
  <c r="S280" i="1"/>
  <c r="AH280" i="1" s="1"/>
  <c r="I295" i="1"/>
  <c r="Z295" i="1" s="1"/>
  <c r="R283" i="1"/>
  <c r="AG283" i="1" s="1"/>
  <c r="S305" i="1"/>
  <c r="AH305" i="1" s="1"/>
  <c r="N311" i="1"/>
  <c r="AD311" i="1" s="1"/>
  <c r="H348" i="1"/>
  <c r="Y348" i="1" s="1"/>
  <c r="I348" i="1"/>
  <c r="Z348" i="1" s="1"/>
  <c r="N369" i="1"/>
  <c r="AD369" i="1" s="1"/>
  <c r="M374" i="1"/>
  <c r="AC374" i="1" s="1"/>
  <c r="I344" i="1"/>
  <c r="Z344" i="1" s="1"/>
  <c r="M377" i="1"/>
  <c r="AC377" i="1" s="1"/>
  <c r="S386" i="1"/>
  <c r="AH386" i="1" s="1"/>
  <c r="S407" i="1"/>
  <c r="AH407" i="1" s="1"/>
  <c r="N356" i="1"/>
  <c r="AD356" i="1" s="1"/>
  <c r="S365" i="1"/>
  <c r="AH365" i="1" s="1"/>
  <c r="M369" i="1"/>
  <c r="AC369" i="1" s="1"/>
  <c r="N400" i="1"/>
  <c r="AD400" i="1" s="1"/>
  <c r="I404" i="1"/>
  <c r="Z404" i="1" s="1"/>
  <c r="S425" i="1"/>
  <c r="AH425" i="1" s="1"/>
  <c r="N463" i="1"/>
  <c r="AD463" i="1" s="1"/>
  <c r="N422" i="1"/>
  <c r="AD422" i="1" s="1"/>
  <c r="N430" i="1"/>
  <c r="AD430" i="1" s="1"/>
  <c r="N446" i="1"/>
  <c r="AD446" i="1" s="1"/>
  <c r="S393" i="1"/>
  <c r="AH393" i="1" s="1"/>
  <c r="R418" i="1"/>
  <c r="S432" i="1"/>
  <c r="AH432" i="1" s="1"/>
  <c r="M438" i="1"/>
  <c r="AC438" i="1" s="1"/>
  <c r="H463" i="1"/>
  <c r="Y463" i="1" s="1"/>
  <c r="R434" i="1"/>
  <c r="AG434" i="1" s="1"/>
  <c r="N439" i="1"/>
  <c r="R94" i="1"/>
  <c r="AG94" i="1" s="1"/>
  <c r="N44" i="1"/>
  <c r="AD44" i="1" s="1"/>
  <c r="S87" i="1"/>
  <c r="AH87" i="1" s="1"/>
  <c r="I17" i="1"/>
  <c r="Z17" i="1" s="1"/>
  <c r="Z326" i="1"/>
  <c r="R5" i="1"/>
  <c r="AG5" i="1" s="1"/>
  <c r="R80" i="1"/>
  <c r="AG80" i="1" s="1"/>
  <c r="I34" i="1"/>
  <c r="Z34" i="1" s="1"/>
  <c r="I28" i="1"/>
  <c r="Z28" i="1" s="1"/>
  <c r="I13" i="1"/>
  <c r="Z13" i="1" s="1"/>
  <c r="S140" i="1"/>
  <c r="AH140" i="1" s="1"/>
  <c r="S65" i="1"/>
  <c r="AH65" i="1" s="1"/>
  <c r="R65" i="1"/>
  <c r="AG65" i="1" s="1"/>
  <c r="M70" i="1"/>
  <c r="AC70" i="1" s="1"/>
  <c r="N70" i="1"/>
  <c r="AD70" i="1" s="1"/>
  <c r="N107" i="1"/>
  <c r="AD107" i="1" s="1"/>
  <c r="S116" i="1"/>
  <c r="AH116" i="1" s="1"/>
  <c r="I98" i="1"/>
  <c r="Z98" i="1" s="1"/>
  <c r="N140" i="1"/>
  <c r="AD140" i="1" s="1"/>
  <c r="R162" i="1"/>
  <c r="AG162" i="1" s="1"/>
  <c r="R95" i="1"/>
  <c r="AG95" i="1" s="1"/>
  <c r="I136" i="1"/>
  <c r="Z136" i="1" s="1"/>
  <c r="N139" i="1"/>
  <c r="AD139" i="1" s="1"/>
  <c r="N144" i="1"/>
  <c r="AD144" i="1" s="1"/>
  <c r="N148" i="1"/>
  <c r="AD148" i="1" s="1"/>
  <c r="H163" i="1"/>
  <c r="Y163" i="1" s="1"/>
  <c r="N127" i="1"/>
  <c r="AD127" i="1" s="1"/>
  <c r="N99" i="1"/>
  <c r="AD99" i="1" s="1"/>
  <c r="H172" i="1"/>
  <c r="Y172" i="1" s="1"/>
  <c r="R117" i="1"/>
  <c r="AG117" i="1" s="1"/>
  <c r="N123" i="1"/>
  <c r="AD123" i="1" s="1"/>
  <c r="H180" i="1"/>
  <c r="Y180" i="1" s="1"/>
  <c r="H185" i="1"/>
  <c r="Y185" i="1" s="1"/>
  <c r="H232" i="1"/>
  <c r="Y232" i="1" s="1"/>
  <c r="H249" i="1"/>
  <c r="Y249" i="1" s="1"/>
  <c r="I249" i="1"/>
  <c r="Z249" i="1" s="1"/>
  <c r="I175" i="1"/>
  <c r="Z175" i="1" s="1"/>
  <c r="R251" i="1"/>
  <c r="AG251" i="1" s="1"/>
  <c r="I209" i="1"/>
  <c r="Z209" i="1" s="1"/>
  <c r="H209" i="1"/>
  <c r="Y209" i="1" s="1"/>
  <c r="M232" i="1"/>
  <c r="AC232" i="1" s="1"/>
  <c r="S291" i="1"/>
  <c r="AH291" i="1" s="1"/>
  <c r="R189" i="1"/>
  <c r="AG189" i="1" s="1"/>
  <c r="M228" i="1"/>
  <c r="AC228" i="1" s="1"/>
  <c r="R203" i="1"/>
  <c r="AG203" i="1" s="1"/>
  <c r="H233" i="1"/>
  <c r="Y233" i="1" s="1"/>
  <c r="R212" i="1"/>
  <c r="AG212" i="1" s="1"/>
  <c r="I222" i="1"/>
  <c r="Z222" i="1" s="1"/>
  <c r="H248" i="1"/>
  <c r="Y248" i="1" s="1"/>
  <c r="I211" i="1"/>
  <c r="Z211" i="1" s="1"/>
  <c r="H211" i="1"/>
  <c r="Y211" i="1" s="1"/>
  <c r="I241" i="1"/>
  <c r="Z241" i="1" s="1"/>
  <c r="H241" i="1"/>
  <c r="Y241" i="1" s="1"/>
  <c r="S264" i="1"/>
  <c r="AH264" i="1" s="1"/>
  <c r="I294" i="1"/>
  <c r="Z294" i="1" s="1"/>
  <c r="I286" i="1"/>
  <c r="Z286" i="1" s="1"/>
  <c r="N295" i="1"/>
  <c r="AD295" i="1" s="1"/>
  <c r="I300" i="1"/>
  <c r="Z300" i="1" s="1"/>
  <c r="S400" i="1"/>
  <c r="AH400" i="1" s="1"/>
  <c r="M306" i="1"/>
  <c r="AC306" i="1" s="1"/>
  <c r="N358" i="1"/>
  <c r="AD358" i="1" s="1"/>
  <c r="R326" i="1"/>
  <c r="S326" i="1"/>
  <c r="AH326" i="1" s="1"/>
  <c r="R318" i="1"/>
  <c r="AG318" i="1" s="1"/>
  <c r="H329" i="1"/>
  <c r="Y329" i="1" s="1"/>
  <c r="N374" i="1"/>
  <c r="AD374" i="1" s="1"/>
  <c r="N360" i="1"/>
  <c r="AD360" i="1" s="1"/>
  <c r="S334" i="1"/>
  <c r="AH334" i="1" s="1"/>
  <c r="S339" i="1"/>
  <c r="AH339" i="1" s="1"/>
  <c r="N368" i="1"/>
  <c r="AD368" i="1" s="1"/>
  <c r="R410" i="1"/>
  <c r="AG410" i="1" s="1"/>
  <c r="I366" i="1"/>
  <c r="Z366" i="1" s="1"/>
  <c r="S370" i="1"/>
  <c r="AH370" i="1" s="1"/>
  <c r="I381" i="1"/>
  <c r="Z381" i="1" s="1"/>
  <c r="H357" i="1"/>
  <c r="Y357" i="1" s="1"/>
  <c r="I357" i="1"/>
  <c r="Z357" i="1" s="1"/>
  <c r="I376" i="1"/>
  <c r="Z376" i="1" s="1"/>
  <c r="R379" i="1"/>
  <c r="AG379" i="1" s="1"/>
  <c r="R391" i="1"/>
  <c r="AG391" i="1" s="1"/>
  <c r="I383" i="1"/>
  <c r="Z383" i="1" s="1"/>
  <c r="R443" i="1"/>
  <c r="AG443" i="1" s="1"/>
  <c r="S431" i="1"/>
  <c r="AH431" i="1" s="1"/>
  <c r="H456" i="1"/>
  <c r="Y456" i="1" s="1"/>
  <c r="I453" i="1"/>
  <c r="Z453" i="1" s="1"/>
  <c r="I430" i="1"/>
  <c r="Z430" i="1" s="1"/>
  <c r="N441" i="1"/>
  <c r="AD441" i="1" s="1"/>
  <c r="I445" i="1"/>
  <c r="Z445" i="1" s="1"/>
  <c r="S438" i="1"/>
  <c r="AH438" i="1" s="1"/>
  <c r="S448" i="1"/>
  <c r="AH448" i="1" s="1"/>
  <c r="M91" i="1"/>
  <c r="AC91" i="1" s="1"/>
  <c r="M24" i="1"/>
  <c r="AC24" i="1" s="1"/>
  <c r="S19" i="1"/>
  <c r="AH19" i="1" s="1"/>
  <c r="R19" i="1"/>
  <c r="AG19" i="1" s="1"/>
  <c r="I5" i="1"/>
  <c r="Z5" i="1" s="1"/>
  <c r="N79" i="1"/>
  <c r="AD79" i="1" s="1"/>
  <c r="N9" i="1"/>
  <c r="AD9" i="1" s="1"/>
  <c r="I39" i="1"/>
  <c r="Z39" i="1" s="1"/>
  <c r="H22" i="1"/>
  <c r="Y22" i="1" s="1"/>
  <c r="AD362" i="1"/>
  <c r="Z245" i="1"/>
  <c r="AG208" i="1"/>
  <c r="AD230" i="1"/>
  <c r="AC92" i="1"/>
  <c r="R6" i="1"/>
  <c r="AG6" i="1" s="1"/>
  <c r="I78" i="1"/>
  <c r="Z78" i="1" s="1"/>
  <c r="R11" i="1"/>
  <c r="AG11" i="1" s="1"/>
  <c r="I7" i="1"/>
  <c r="Z7" i="1" s="1"/>
  <c r="S11" i="1"/>
  <c r="AH11" i="1" s="1"/>
  <c r="H66" i="1"/>
  <c r="Y66" i="1" s="1"/>
  <c r="I59" i="1"/>
  <c r="Z59" i="1" s="1"/>
  <c r="H148" i="1"/>
  <c r="Y148" i="1" s="1"/>
  <c r="H50" i="1"/>
  <c r="Y50" i="1" s="1"/>
  <c r="I56" i="1"/>
  <c r="Z56" i="1" s="1"/>
  <c r="N92" i="1"/>
  <c r="AD92" i="1" s="1"/>
  <c r="M73" i="1"/>
  <c r="AC73" i="1" s="1"/>
  <c r="N83" i="1"/>
  <c r="AD83" i="1" s="1"/>
  <c r="S54" i="1"/>
  <c r="AH54" i="1" s="1"/>
  <c r="R54" i="1"/>
  <c r="AG54" i="1" s="1"/>
  <c r="N59" i="1"/>
  <c r="AD59" i="1" s="1"/>
  <c r="I64" i="1"/>
  <c r="Z64" i="1" s="1"/>
  <c r="I114" i="1"/>
  <c r="Z114" i="1" s="1"/>
  <c r="R111" i="1"/>
  <c r="AG111" i="1" s="1"/>
  <c r="M164" i="1"/>
  <c r="AC164" i="1" s="1"/>
  <c r="N164" i="1"/>
  <c r="AD164" i="1" s="1"/>
  <c r="N147" i="1"/>
  <c r="AD147" i="1" s="1"/>
  <c r="S137" i="1"/>
  <c r="AH137" i="1" s="1"/>
  <c r="R133" i="1"/>
  <c r="AG133" i="1" s="1"/>
  <c r="N155" i="1"/>
  <c r="AD155" i="1" s="1"/>
  <c r="N225" i="1"/>
  <c r="AD225" i="1" s="1"/>
  <c r="N94" i="1"/>
  <c r="AD94" i="1" s="1"/>
  <c r="H104" i="1"/>
  <c r="Y104" i="1" s="1"/>
  <c r="N205" i="1"/>
  <c r="AD205" i="1" s="1"/>
  <c r="N202" i="1"/>
  <c r="AD202" i="1" s="1"/>
  <c r="M202" i="1"/>
  <c r="AC202" i="1" s="1"/>
  <c r="H191" i="1"/>
  <c r="Y191" i="1" s="1"/>
  <c r="S218" i="1"/>
  <c r="AH218" i="1" s="1"/>
  <c r="R237" i="1"/>
  <c r="AG237" i="1" s="1"/>
  <c r="M242" i="1"/>
  <c r="AC242" i="1" s="1"/>
  <c r="N256" i="1"/>
  <c r="AD256" i="1" s="1"/>
  <c r="N346" i="1"/>
  <c r="AD346" i="1" s="1"/>
  <c r="S229" i="1"/>
  <c r="AH229" i="1" s="1"/>
  <c r="R229" i="1"/>
  <c r="AG229" i="1" s="1"/>
  <c r="S249" i="1"/>
  <c r="AH249" i="1" s="1"/>
  <c r="S258" i="1"/>
  <c r="AH258" i="1" s="1"/>
  <c r="N274" i="1"/>
  <c r="AD274" i="1" s="1"/>
  <c r="M303" i="1"/>
  <c r="AC303" i="1" s="1"/>
  <c r="S294" i="1"/>
  <c r="AH294" i="1" s="1"/>
  <c r="H197" i="1"/>
  <c r="Y197" i="1" s="1"/>
  <c r="R221" i="1"/>
  <c r="AG221" i="1" s="1"/>
  <c r="S278" i="1"/>
  <c r="AH278" i="1" s="1"/>
  <c r="R291" i="1"/>
  <c r="AG291" i="1" s="1"/>
  <c r="N273" i="1"/>
  <c r="AD273" i="1" s="1"/>
  <c r="S289" i="1"/>
  <c r="AH289" i="1" s="1"/>
  <c r="N290" i="1"/>
  <c r="AD290" i="1" s="1"/>
  <c r="S328" i="1"/>
  <c r="AH328" i="1" s="1"/>
  <c r="I338" i="1"/>
  <c r="Z338" i="1" s="1"/>
  <c r="I316" i="1"/>
  <c r="Z316" i="1" s="1"/>
  <c r="I318" i="1"/>
  <c r="Z318" i="1" s="1"/>
  <c r="M301" i="1"/>
  <c r="AC301" i="1" s="1"/>
  <c r="S391" i="1"/>
  <c r="AH391" i="1" s="1"/>
  <c r="H361" i="1"/>
  <c r="Y361" i="1" s="1"/>
  <c r="N357" i="1"/>
  <c r="AD357" i="1" s="1"/>
  <c r="R378" i="1"/>
  <c r="AG378" i="1" s="1"/>
  <c r="H376" i="1"/>
  <c r="Y376" i="1" s="1"/>
  <c r="N406" i="1"/>
  <c r="AD406" i="1" s="1"/>
  <c r="M372" i="1"/>
  <c r="AC372" i="1" s="1"/>
  <c r="R370" i="1"/>
  <c r="AG370" i="1" s="1"/>
  <c r="I408" i="1"/>
  <c r="Z408" i="1" s="1"/>
  <c r="M399" i="1"/>
  <c r="AC399" i="1" s="1"/>
  <c r="N414" i="1"/>
  <c r="AD414" i="1" s="1"/>
  <c r="R423" i="1"/>
  <c r="AG423" i="1" s="1"/>
  <c r="I390" i="1"/>
  <c r="Z390" i="1" s="1"/>
  <c r="I420" i="1"/>
  <c r="Z420" i="1" s="1"/>
  <c r="AD439" i="1"/>
  <c r="AC439" i="1"/>
  <c r="H440" i="1"/>
  <c r="Y440" i="1" s="1"/>
  <c r="I429" i="1"/>
  <c r="Z429" i="1" s="1"/>
  <c r="N461" i="1"/>
  <c r="AD461" i="1" s="1"/>
  <c r="AD440" i="1"/>
  <c r="AC440" i="1"/>
  <c r="I30" i="1"/>
  <c r="Z30" i="1" s="1"/>
  <c r="I63" i="1"/>
  <c r="Z63" i="1" s="1"/>
  <c r="S28" i="1"/>
  <c r="AH28" i="1" s="1"/>
  <c r="M35" i="1"/>
  <c r="AC35" i="1" s="1"/>
  <c r="S26" i="1"/>
  <c r="AH26" i="1" s="1"/>
  <c r="I405" i="1"/>
  <c r="Z405" i="1" s="1"/>
  <c r="N423" i="1"/>
  <c r="AD423" i="1" s="1"/>
  <c r="N454" i="1"/>
  <c r="AD454" i="1" s="1"/>
  <c r="I446" i="1"/>
  <c r="Z446" i="1" s="1"/>
  <c r="I461" i="1"/>
  <c r="Z461" i="1" s="1"/>
  <c r="N462" i="1"/>
  <c r="AD462" i="1" s="1"/>
  <c r="M431" i="1"/>
  <c r="AC431" i="1" s="1"/>
  <c r="N48" i="1"/>
  <c r="AD48" i="1" s="1"/>
  <c r="I19" i="1"/>
  <c r="Z19" i="1" s="1"/>
  <c r="H19" i="1"/>
  <c r="Y19" i="1" s="1"/>
  <c r="R60" i="1"/>
  <c r="AG60" i="1" s="1"/>
  <c r="M27" i="1"/>
  <c r="AC27" i="1" s="1"/>
  <c r="R13" i="1"/>
  <c r="AG13" i="1" s="1"/>
  <c r="H32" i="1"/>
  <c r="Y32" i="1" s="1"/>
  <c r="N27" i="1"/>
  <c r="AD27" i="1" s="1"/>
  <c r="H8" i="1"/>
  <c r="Y8" i="1" s="1"/>
  <c r="M31" i="1"/>
  <c r="AC31" i="1" s="1"/>
  <c r="I21" i="1"/>
  <c r="Z21" i="1" s="1"/>
  <c r="S50" i="1"/>
  <c r="AH50" i="1" s="1"/>
  <c r="N37" i="1"/>
  <c r="AD37" i="1" s="1"/>
  <c r="M20" i="1"/>
  <c r="AC20" i="1" s="1"/>
  <c r="N5" i="1"/>
  <c r="AD5" i="1" s="1"/>
  <c r="M56" i="1"/>
  <c r="AC56" i="1" s="1"/>
  <c r="S92" i="1"/>
  <c r="AH92" i="1" s="1"/>
  <c r="R182" i="1"/>
  <c r="AG182" i="1" s="1"/>
  <c r="I50" i="1"/>
  <c r="Z50" i="1" s="1"/>
  <c r="N60" i="1"/>
  <c r="AD60" i="1" s="1"/>
  <c r="N81" i="1"/>
  <c r="AD81" i="1" s="1"/>
  <c r="R93" i="1"/>
  <c r="AG93" i="1" s="1"/>
  <c r="S53" i="1"/>
  <c r="AH53" i="1" s="1"/>
  <c r="N231" i="1"/>
  <c r="AD231" i="1" s="1"/>
  <c r="S60" i="1"/>
  <c r="AH60" i="1" s="1"/>
  <c r="S165" i="1"/>
  <c r="AH165" i="1" s="1"/>
  <c r="I90" i="1"/>
  <c r="Z90" i="1" s="1"/>
  <c r="N109" i="1"/>
  <c r="AD109" i="1" s="1"/>
  <c r="H124" i="1"/>
  <c r="Y124" i="1" s="1"/>
  <c r="H139" i="1"/>
  <c r="Y139" i="1" s="1"/>
  <c r="S237" i="1"/>
  <c r="AH237" i="1" s="1"/>
  <c r="I120" i="1"/>
  <c r="Z120" i="1" s="1"/>
  <c r="N161" i="1"/>
  <c r="AD161" i="1" s="1"/>
  <c r="M110" i="1"/>
  <c r="AC110" i="1" s="1"/>
  <c r="N120" i="1"/>
  <c r="AD120" i="1" s="1"/>
  <c r="R149" i="1"/>
  <c r="AG149" i="1" s="1"/>
  <c r="M154" i="1"/>
  <c r="AC154" i="1" s="1"/>
  <c r="I159" i="1"/>
  <c r="Z159" i="1" s="1"/>
  <c r="R165" i="1"/>
  <c r="AG165" i="1" s="1"/>
  <c r="N177" i="1"/>
  <c r="AD177" i="1" s="1"/>
  <c r="M234" i="1"/>
  <c r="AC234" i="1" s="1"/>
  <c r="H217" i="1"/>
  <c r="Y217" i="1" s="1"/>
  <c r="I176" i="1"/>
  <c r="Z176" i="1" s="1"/>
  <c r="N170" i="1"/>
  <c r="AD170" i="1" s="1"/>
  <c r="I193" i="1"/>
  <c r="Z193" i="1" s="1"/>
  <c r="M215" i="1"/>
  <c r="AC215" i="1" s="1"/>
  <c r="N215" i="1"/>
  <c r="AD215" i="1" s="1"/>
  <c r="N261" i="1"/>
  <c r="AD261" i="1" s="1"/>
  <c r="I194" i="1"/>
  <c r="Z194" i="1" s="1"/>
  <c r="R243" i="1"/>
  <c r="AG243" i="1" s="1"/>
  <c r="S186" i="1"/>
  <c r="AH186" i="1" s="1"/>
  <c r="S266" i="1"/>
  <c r="AH266" i="1" s="1"/>
  <c r="N319" i="1"/>
  <c r="AD319" i="1" s="1"/>
  <c r="I201" i="1"/>
  <c r="Z201" i="1" s="1"/>
  <c r="H201" i="1"/>
  <c r="Y201" i="1" s="1"/>
  <c r="M220" i="1"/>
  <c r="AC220" i="1" s="1"/>
  <c r="I225" i="1"/>
  <c r="Z225" i="1" s="1"/>
  <c r="H225" i="1"/>
  <c r="Y225" i="1" s="1"/>
  <c r="R235" i="1"/>
  <c r="AG235" i="1" s="1"/>
  <c r="N260" i="1"/>
  <c r="AD260" i="1" s="1"/>
  <c r="M244" i="1"/>
  <c r="AC244" i="1" s="1"/>
  <c r="M253" i="1"/>
  <c r="AC253" i="1" s="1"/>
  <c r="I263" i="1"/>
  <c r="Z263" i="1" s="1"/>
  <c r="M198" i="1"/>
  <c r="AC198" i="1" s="1"/>
  <c r="I212" i="1"/>
  <c r="Z212" i="1" s="1"/>
  <c r="I238" i="1"/>
  <c r="Z238" i="1" s="1"/>
  <c r="M268" i="1"/>
  <c r="AC268" i="1" s="1"/>
  <c r="I308" i="1"/>
  <c r="Z308" i="1" s="1"/>
  <c r="S353" i="1"/>
  <c r="AH353" i="1" s="1"/>
  <c r="M341" i="1"/>
  <c r="AC341" i="1" s="1"/>
  <c r="N341" i="1"/>
  <c r="AD341" i="1" s="1"/>
  <c r="I332" i="1"/>
  <c r="Z332" i="1" s="1"/>
  <c r="H332" i="1"/>
  <c r="Y332" i="1" s="1"/>
  <c r="H384" i="1"/>
  <c r="Y384" i="1" s="1"/>
  <c r="H379" i="1"/>
  <c r="Y379" i="1" s="1"/>
  <c r="R323" i="1"/>
  <c r="AG323" i="1" s="1"/>
  <c r="S333" i="1"/>
  <c r="AH333" i="1" s="1"/>
  <c r="S384" i="1"/>
  <c r="AH384" i="1" s="1"/>
  <c r="S368" i="1"/>
  <c r="AH368" i="1" s="1"/>
  <c r="M401" i="1"/>
  <c r="AC401" i="1" s="1"/>
  <c r="I358" i="1"/>
  <c r="Z358" i="1" s="1"/>
  <c r="M409" i="1"/>
  <c r="AC409" i="1" s="1"/>
  <c r="I388" i="1"/>
  <c r="Z388" i="1" s="1"/>
  <c r="M406" i="1"/>
  <c r="AC406" i="1" s="1"/>
  <c r="I395" i="1"/>
  <c r="Z395" i="1" s="1"/>
  <c r="S447" i="1"/>
  <c r="AH447" i="1" s="1"/>
  <c r="H401" i="1"/>
  <c r="Y401" i="1" s="1"/>
  <c r="H406" i="1"/>
  <c r="Y406" i="1" s="1"/>
  <c r="H433" i="1"/>
  <c r="Y433" i="1" s="1"/>
  <c r="M415" i="1"/>
  <c r="AC415" i="1" s="1"/>
  <c r="N415" i="1"/>
  <c r="AD415" i="1" s="1"/>
  <c r="I415" i="1"/>
  <c r="Z415" i="1" s="1"/>
  <c r="R464" i="1"/>
  <c r="AG464" i="1" s="1"/>
  <c r="M446" i="1"/>
  <c r="AC446" i="1" s="1"/>
  <c r="S47" i="1"/>
  <c r="AH47" i="1" s="1"/>
  <c r="S18" i="1"/>
  <c r="AH18" i="1" s="1"/>
  <c r="R101" i="1"/>
  <c r="AG101" i="1" s="1"/>
  <c r="M58" i="1"/>
  <c r="AC58" i="1" s="1"/>
  <c r="M12" i="1"/>
  <c r="AC12" i="1" s="1"/>
  <c r="R36" i="1"/>
  <c r="AG36" i="1" s="1"/>
  <c r="M25" i="1"/>
  <c r="AC25" i="1" s="1"/>
  <c r="S10" i="1"/>
  <c r="AH10" i="1" s="1"/>
  <c r="S3" i="1"/>
  <c r="AH3" i="1" s="1"/>
  <c r="R3" i="1"/>
  <c r="AG3" i="1" s="1"/>
  <c r="AH208" i="1"/>
  <c r="AG317" i="1"/>
  <c r="AG112" i="1"/>
  <c r="AG88" i="1"/>
  <c r="AG193" i="1"/>
  <c r="AH192" i="1"/>
  <c r="AG424" i="1"/>
  <c r="AG123" i="1"/>
  <c r="AG452" i="1"/>
  <c r="AG245" i="1"/>
  <c r="AG205" i="1"/>
  <c r="AG242" i="1"/>
  <c r="AH223" i="1"/>
  <c r="AH138" i="1"/>
  <c r="AH81" i="1"/>
  <c r="AH460" i="1"/>
  <c r="AH397" i="1"/>
  <c r="AG421" i="1"/>
  <c r="AG74" i="1"/>
  <c r="AH233" i="1"/>
  <c r="AG264" i="1"/>
  <c r="AG326" i="1"/>
  <c r="AG389" i="1"/>
  <c r="AH443" i="1"/>
  <c r="AG41" i="1"/>
  <c r="AH423" i="1"/>
  <c r="AG8" i="1"/>
  <c r="AG414" i="1"/>
  <c r="AH263" i="1"/>
  <c r="AG352" i="1"/>
  <c r="AG179" i="1"/>
  <c r="AG454" i="1"/>
  <c r="AG38" i="1"/>
  <c r="AG120" i="1"/>
  <c r="AH408" i="1"/>
  <c r="AH143" i="1"/>
  <c r="AH111" i="1"/>
  <c r="AH156" i="1"/>
  <c r="AG63" i="1"/>
  <c r="AG224" i="1"/>
  <c r="AH134" i="1"/>
  <c r="AG387" i="1"/>
  <c r="AH77" i="1"/>
  <c r="AG82" i="1"/>
  <c r="AG18" i="1"/>
  <c r="AH373" i="1"/>
  <c r="AH90" i="1"/>
  <c r="AH166" i="1"/>
  <c r="AG49" i="1"/>
  <c r="AH21" i="1"/>
  <c r="AH337" i="1"/>
  <c r="AG209" i="1"/>
  <c r="AH64" i="1"/>
  <c r="AG361" i="1"/>
  <c r="AG329" i="1"/>
  <c r="AH322" i="1"/>
  <c r="AH409" i="1"/>
  <c r="AG40" i="1"/>
  <c r="AG295" i="1"/>
  <c r="AG170" i="1"/>
  <c r="AH312" i="1"/>
  <c r="AG305" i="1"/>
  <c r="AG362" i="1"/>
  <c r="AH398" i="1"/>
  <c r="AG104" i="1"/>
  <c r="AH29" i="1"/>
  <c r="AH382" i="1"/>
  <c r="AG24" i="1"/>
  <c r="AH235" i="1"/>
  <c r="AG393" i="1"/>
  <c r="AG425" i="1"/>
  <c r="AG324" i="1"/>
  <c r="AG241" i="1"/>
  <c r="AG258" i="1"/>
  <c r="AH345" i="1"/>
  <c r="AG330" i="1"/>
  <c r="AH457" i="1"/>
  <c r="AG457" i="1"/>
  <c r="AG217" i="1"/>
  <c r="AG297" i="1"/>
  <c r="AG368" i="1"/>
  <c r="AG336" i="1"/>
  <c r="AH378" i="1"/>
  <c r="AH329" i="1"/>
  <c r="AG303" i="1"/>
  <c r="AG150" i="1"/>
  <c r="AG417" i="1"/>
  <c r="AG114" i="1"/>
  <c r="AH231" i="1"/>
  <c r="AG440" i="1"/>
  <c r="AH441" i="1"/>
  <c r="AG402" i="1"/>
  <c r="AH282" i="1"/>
  <c r="AH399" i="1"/>
  <c r="AH434" i="1"/>
  <c r="AH238" i="1"/>
  <c r="AH359" i="1"/>
  <c r="AG415" i="1"/>
  <c r="AG359" i="1"/>
  <c r="AH160" i="1"/>
  <c r="AG445" i="1"/>
  <c r="AH162" i="1"/>
  <c r="AG17" i="1"/>
  <c r="AG400" i="1"/>
  <c r="AH212" i="1"/>
  <c r="AG450" i="1"/>
  <c r="AH433" i="1"/>
  <c r="AH426" i="1"/>
  <c r="AG281" i="1"/>
  <c r="AG418" i="1"/>
  <c r="AG426" i="1"/>
  <c r="AH402" i="1"/>
  <c r="AG401" i="1"/>
  <c r="AG267" i="1"/>
  <c r="AG327" i="1"/>
  <c r="AG449" i="1"/>
  <c r="AH255" i="1"/>
  <c r="AH130" i="1"/>
  <c r="AH363" i="1"/>
  <c r="AH300" i="1"/>
  <c r="AG278" i="1"/>
  <c r="AH33" i="1"/>
  <c r="AG338" i="1"/>
  <c r="AH45" i="1"/>
  <c r="AG255" i="1"/>
  <c r="AH419" i="1"/>
  <c r="AH199" i="1"/>
  <c r="AH13" i="1"/>
  <c r="AH198" i="1"/>
  <c r="AG78" i="1"/>
  <c r="AH167" i="1"/>
  <c r="AH376" i="1"/>
  <c r="AG260" i="1"/>
  <c r="AH319" i="1"/>
  <c r="P2" i="5" l="1"/>
  <c r="P447" i="5" s="1"/>
  <c r="N447" i="5"/>
  <c r="Q2" i="5" l="1"/>
  <c r="R2" i="5" s="1"/>
</calcChain>
</file>

<file path=xl/sharedStrings.xml><?xml version="1.0" encoding="utf-8"?>
<sst xmlns="http://schemas.openxmlformats.org/spreadsheetml/2006/main" count="5471" uniqueCount="96">
  <si>
    <t>RPM</t>
  </si>
  <si>
    <t>ASM</t>
  </si>
  <si>
    <t>Year</t>
  </si>
  <si>
    <t>Month</t>
  </si>
  <si>
    <t>Domestic</t>
  </si>
  <si>
    <t>International</t>
  </si>
  <si>
    <t>Total</t>
  </si>
  <si>
    <t>Cost per Gallon (dollars)</t>
  </si>
  <si>
    <t>Cost per Gallon ( dollars)</t>
  </si>
  <si>
    <t>Airline</t>
  </si>
  <si>
    <t>AS</t>
  </si>
  <si>
    <t>AA</t>
  </si>
  <si>
    <t>WN</t>
  </si>
  <si>
    <t>UA</t>
  </si>
  <si>
    <t>NK</t>
  </si>
  <si>
    <t>DL</t>
  </si>
  <si>
    <t>B6</t>
  </si>
  <si>
    <t>CASM - Fuel</t>
  </si>
  <si>
    <t>CRPM - Fuel</t>
  </si>
  <si>
    <t>ASM Allocation Variance</t>
  </si>
  <si>
    <t>RPM Allocation Variance</t>
  </si>
  <si>
    <t>ASM Rounding adjustment</t>
  </si>
  <si>
    <t>RSM Rounding adjustment</t>
  </si>
  <si>
    <t>Desired Result</t>
  </si>
  <si>
    <t>Consumption (gallons)</t>
  </si>
  <si>
    <t>Cost (dollars)</t>
  </si>
  <si>
    <t>YEAR</t>
  </si>
  <si>
    <t>QUARTER</t>
  </si>
  <si>
    <t>MONTH</t>
  </si>
  <si>
    <t>UNIQUE_CARRIER</t>
  </si>
  <si>
    <t>TDOMT_GALLONS</t>
  </si>
  <si>
    <t>TDOMT_COST</t>
  </si>
  <si>
    <t>TDOMT_COST_PER</t>
  </si>
  <si>
    <t>ASM_DOM</t>
  </si>
  <si>
    <t>RPM_DOM</t>
  </si>
  <si>
    <t>TINT_GALLONS</t>
  </si>
  <si>
    <t>TINT_COST</t>
  </si>
  <si>
    <t>TINT_COST_PER</t>
  </si>
  <si>
    <t>ASM_INT</t>
  </si>
  <si>
    <t>RPM_INT</t>
  </si>
  <si>
    <t>TOTAL_GALLONS</t>
  </si>
  <si>
    <t>TOTAL_COST</t>
  </si>
  <si>
    <t>TOTAL_COST_PER</t>
  </si>
  <si>
    <t>ASM_TOTAL</t>
  </si>
  <si>
    <t>RPM_TOTAL</t>
  </si>
  <si>
    <t>Key</t>
  </si>
  <si>
    <t>Grand Total</t>
  </si>
  <si>
    <t>Part-time</t>
  </si>
  <si>
    <t>Full-time</t>
  </si>
  <si>
    <t>https://www.transtats.bts.gov/Employment/TimeSeries.aspx?Pn44vr4=ja&amp;Pn44vr4_anzr=f176u9r56</t>
  </si>
  <si>
    <t>Southwest Airlines</t>
  </si>
  <si>
    <t>https://www.transtats.bts.gov/Employment/TimeSeries.aspx?Pn44vr4=hN&amp;Pn44vr4_anzr=h0v6rq</t>
  </si>
  <si>
    <t>United Airlines</t>
  </si>
  <si>
    <t>https://www.transtats.bts.gov/Employment/TimeSeries.aspx?Pn44vr4=aX&amp;Pn44vr4_anzr=f2v4v6</t>
  </si>
  <si>
    <t>Spirit Airlines</t>
  </si>
  <si>
    <t>https://www.transtats.bts.gov/Employment/TimeSeries.aspx?Pn44vr4=QY&amp;Pn44vr4_anzr=Qry6n</t>
  </si>
  <si>
    <t>Delta Airlines</t>
  </si>
  <si>
    <t>https://www.transtats.bts.gov/Employment/TimeSeries.aspx?Pn44vr4=OJ&amp;Pn44vr4_anzr=Wr6Oy7r</t>
  </si>
  <si>
    <t>JetBlue Airlines</t>
  </si>
  <si>
    <t>https://www.transtats.bts.gov/Employment/TimeSeries.aspx?Pn44vr4=NN&amp;Pn44vr4_anzr=Nzr4vpn0</t>
  </si>
  <si>
    <t>American Airlines</t>
  </si>
  <si>
    <t>https://www.transtats.bts.gov/Employment/TimeSeries.aspx?Pn44vr4=Nf&amp;Pn44vr4_anzr=Nyn5xn</t>
  </si>
  <si>
    <t>Alaska Airlines</t>
  </si>
  <si>
    <t>QRT</t>
  </si>
  <si>
    <t>EOQ</t>
  </si>
  <si>
    <t>REGION</t>
  </si>
  <si>
    <t>SALARIES_BENEFITS</t>
  </si>
  <si>
    <t>AIRCRAFT_FUEL</t>
  </si>
  <si>
    <t>MATERIALS_TOTAL</t>
  </si>
  <si>
    <t>SERVICES_TOTAL</t>
  </si>
  <si>
    <t>LANDING_FEES</t>
  </si>
  <si>
    <t>RENTALS</t>
  </si>
  <si>
    <t>DEPRECIATION</t>
  </si>
  <si>
    <t>AMORTIZATION</t>
  </si>
  <si>
    <t>OTHER</t>
  </si>
  <si>
    <t>TRANS_EXPENSE</t>
  </si>
  <si>
    <t>OP_EXPENSE</t>
  </si>
  <si>
    <t>RPM_000</t>
  </si>
  <si>
    <t>ASM_000</t>
  </si>
  <si>
    <t>P</t>
  </si>
  <si>
    <t>A</t>
  </si>
  <si>
    <t>L</t>
  </si>
  <si>
    <t>D</t>
  </si>
  <si>
    <t>OP_REVENUES</t>
  </si>
  <si>
    <t>TRANS_REV_PAX</t>
  </si>
  <si>
    <t>OP_EXPENSES</t>
  </si>
  <si>
    <t>OP_PROFIT_LOSS</t>
  </si>
  <si>
    <t>NET_INCOME</t>
  </si>
  <si>
    <t>RENT_DEP_AMORT</t>
  </si>
  <si>
    <t>OP_REV</t>
  </si>
  <si>
    <t>Variance P1-1 to P6</t>
  </si>
  <si>
    <t>Adjustment (allocated to Other)</t>
  </si>
  <si>
    <t>LABOR</t>
  </si>
  <si>
    <t>FUEL</t>
  </si>
  <si>
    <t>Landing Fees</t>
  </si>
  <si>
    <t>Other Exepenses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</si>
</sst>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0.0000"/>
    <numFmt numFmtId="165" formatCode="0.0000000"/>
    <numFmt numFmtId="166" formatCode="#,##0.0000"/>
    <numFmt numFmtId="167" formatCode="#,##0.00000"/>
    <numFmt numFmtId="168" formatCode="_(* #,##0.00000_);_(* \(#,##0.00000\);_(* &quot;-&quot;??_);_(@_)"/>
    <numFmt numFmtId="169" formatCode="_(* #,##0_);_(* \(#,##0\);_(* &quot;-&quot;??_);_(@_)"/>
    <numFmt numFmtId="170" formatCode="0.000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FFFF"/>
      <name val="Arial"/>
      <family val="2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5D95C9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rgb="FF808080"/>
      </top>
      <bottom/>
      <diagonal/>
    </border>
    <border>
      <left/>
      <right/>
      <top/>
      <bottom style="medium">
        <color rgb="FF80808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rgb="FF808080"/>
      </top>
      <bottom/>
      <diagonal/>
    </border>
    <border>
      <left style="thin">
        <color indexed="64"/>
      </left>
      <right/>
      <top style="medium">
        <color rgb="FF808080"/>
      </top>
      <bottom style="thin">
        <color indexed="64"/>
      </bottom>
      <diagonal/>
    </border>
    <border>
      <left/>
      <right/>
      <top style="medium">
        <color rgb="FF80808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4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right" vertical="top" wrapText="1"/>
    </xf>
    <xf numFmtId="0" fontId="3" fillId="3" borderId="1" xfId="0" applyFont="1" applyFill="1" applyBorder="1" applyAlignment="1">
      <alignment horizontal="right" vertical="top" wrapText="1"/>
    </xf>
    <xf numFmtId="3" fontId="3" fillId="4" borderId="1" xfId="0" applyNumberFormat="1" applyFont="1" applyFill="1" applyBorder="1" applyAlignment="1">
      <alignment horizontal="right" vertical="top" wrapText="1"/>
    </xf>
    <xf numFmtId="0" fontId="3" fillId="4" borderId="1" xfId="0" applyFont="1" applyFill="1" applyBorder="1" applyAlignment="1">
      <alignment horizontal="right" vertical="top" wrapText="1"/>
    </xf>
    <xf numFmtId="0" fontId="3" fillId="3" borderId="1" xfId="0" applyFont="1" applyFill="1" applyBorder="1" applyAlignment="1">
      <alignment vertical="top" wrapText="1"/>
    </xf>
    <xf numFmtId="0" fontId="3" fillId="4" borderId="1" xfId="0" applyFont="1" applyFill="1" applyBorder="1" applyAlignment="1">
      <alignment vertical="top" wrapText="1"/>
    </xf>
    <xf numFmtId="164" fontId="3" fillId="3" borderId="1" xfId="0" applyNumberFormat="1" applyFont="1" applyFill="1" applyBorder="1" applyAlignment="1">
      <alignment horizontal="right" vertical="top" wrapText="1"/>
    </xf>
    <xf numFmtId="0" fontId="0" fillId="5" borderId="0" xfId="0" applyFill="1"/>
    <xf numFmtId="0" fontId="2" fillId="2" borderId="6" xfId="0" applyFont="1" applyFill="1" applyBorder="1" applyAlignment="1">
      <alignment horizontal="center" vertical="center" wrapText="1"/>
    </xf>
    <xf numFmtId="3" fontId="3" fillId="3" borderId="8" xfId="0" applyNumberFormat="1" applyFont="1" applyFill="1" applyBorder="1" applyAlignment="1">
      <alignment horizontal="right" vertical="top" wrapText="1"/>
    </xf>
    <xf numFmtId="3" fontId="3" fillId="4" borderId="8" xfId="0" applyNumberFormat="1" applyFont="1" applyFill="1" applyBorder="1" applyAlignment="1">
      <alignment horizontal="right" vertical="top" wrapText="1"/>
    </xf>
    <xf numFmtId="3" fontId="3" fillId="3" borderId="9" xfId="0" applyNumberFormat="1" applyFont="1" applyFill="1" applyBorder="1" applyAlignment="1">
      <alignment horizontal="right" vertical="top" wrapText="1"/>
    </xf>
    <xf numFmtId="3" fontId="3" fillId="3" borderId="10" xfId="0" applyNumberFormat="1" applyFont="1" applyFill="1" applyBorder="1" applyAlignment="1">
      <alignment horizontal="right" vertical="top" wrapText="1"/>
    </xf>
    <xf numFmtId="0" fontId="2" fillId="2" borderId="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right" vertical="top" wrapText="1"/>
    </xf>
    <xf numFmtId="0" fontId="3" fillId="4" borderId="8" xfId="0" applyFont="1" applyFill="1" applyBorder="1" applyAlignment="1">
      <alignment horizontal="right" vertical="top" wrapText="1"/>
    </xf>
    <xf numFmtId="164" fontId="3" fillId="4" borderId="1" xfId="0" applyNumberFormat="1" applyFont="1" applyFill="1" applyBorder="1" applyAlignment="1">
      <alignment horizontal="right" vertical="top" wrapText="1"/>
    </xf>
    <xf numFmtId="164" fontId="3" fillId="3" borderId="10" xfId="0" applyNumberFormat="1" applyFont="1" applyFill="1" applyBorder="1" applyAlignment="1">
      <alignment horizontal="right" vertical="top" wrapText="1"/>
    </xf>
    <xf numFmtId="165" fontId="2" fillId="2" borderId="6" xfId="0" applyNumberFormat="1" applyFont="1" applyFill="1" applyBorder="1" applyAlignment="1">
      <alignment horizontal="center" vertical="center" wrapText="1"/>
    </xf>
    <xf numFmtId="165" fontId="2" fillId="2" borderId="0" xfId="0" applyNumberFormat="1" applyFont="1" applyFill="1" applyAlignment="1">
      <alignment horizontal="center" vertical="center" wrapText="1"/>
    </xf>
    <xf numFmtId="165" fontId="4" fillId="0" borderId="0" xfId="0" applyNumberFormat="1" applyFont="1"/>
    <xf numFmtId="166" fontId="3" fillId="3" borderId="1" xfId="0" applyNumberFormat="1" applyFont="1" applyFill="1" applyBorder="1" applyAlignment="1">
      <alignment horizontal="right" vertical="top" wrapText="1"/>
    </xf>
    <xf numFmtId="166" fontId="3" fillId="4" borderId="1" xfId="0" applyNumberFormat="1" applyFont="1" applyFill="1" applyBorder="1" applyAlignment="1">
      <alignment horizontal="right" vertical="top" wrapText="1"/>
    </xf>
    <xf numFmtId="166" fontId="3" fillId="3" borderId="10" xfId="0" applyNumberFormat="1" applyFont="1" applyFill="1" applyBorder="1" applyAlignment="1">
      <alignment horizontal="right" vertical="top" wrapText="1"/>
    </xf>
    <xf numFmtId="167" fontId="3" fillId="3" borderId="1" xfId="0" applyNumberFormat="1" applyFont="1" applyFill="1" applyBorder="1" applyAlignment="1">
      <alignment horizontal="right" vertical="top" wrapText="1"/>
    </xf>
    <xf numFmtId="167" fontId="3" fillId="4" borderId="1" xfId="0" applyNumberFormat="1" applyFont="1" applyFill="1" applyBorder="1" applyAlignment="1">
      <alignment horizontal="right" vertical="top" wrapText="1"/>
    </xf>
    <xf numFmtId="167" fontId="3" fillId="3" borderId="10" xfId="0" applyNumberFormat="1" applyFont="1" applyFill="1" applyBorder="1" applyAlignment="1">
      <alignment horizontal="right" vertical="top" wrapText="1"/>
    </xf>
    <xf numFmtId="43" fontId="3" fillId="3" borderId="1" xfId="1" applyFont="1" applyFill="1" applyBorder="1" applyAlignment="1">
      <alignment horizontal="right" vertical="top" wrapText="1"/>
    </xf>
    <xf numFmtId="43" fontId="3" fillId="4" borderId="1" xfId="1" applyFont="1" applyFill="1" applyBorder="1" applyAlignment="1">
      <alignment horizontal="right" vertical="top" wrapText="1"/>
    </xf>
    <xf numFmtId="43" fontId="3" fillId="3" borderId="10" xfId="1" applyFont="1" applyFill="1" applyBorder="1" applyAlignment="1">
      <alignment horizontal="right" vertical="top" wrapText="1"/>
    </xf>
    <xf numFmtId="168" fontId="3" fillId="3" borderId="1" xfId="1" applyNumberFormat="1" applyFont="1" applyFill="1" applyBorder="1" applyAlignment="1">
      <alignment horizontal="right" vertical="top" wrapText="1"/>
    </xf>
    <xf numFmtId="168" fontId="3" fillId="4" borderId="1" xfId="1" applyNumberFormat="1" applyFont="1" applyFill="1" applyBorder="1" applyAlignment="1">
      <alignment horizontal="right" vertical="top" wrapText="1"/>
    </xf>
    <xf numFmtId="168" fontId="3" fillId="3" borderId="10" xfId="1" applyNumberFormat="1" applyFont="1" applyFill="1" applyBorder="1" applyAlignment="1">
      <alignment horizontal="right" vertical="top" wrapText="1"/>
    </xf>
    <xf numFmtId="43" fontId="2" fillId="2" borderId="0" xfId="1" applyFont="1" applyFill="1" applyBorder="1" applyAlignment="1">
      <alignment horizontal="center" vertical="center" wrapText="1"/>
    </xf>
    <xf numFmtId="43" fontId="0" fillId="0" borderId="0" xfId="1" applyFont="1"/>
    <xf numFmtId="43" fontId="2" fillId="2" borderId="0" xfId="1" applyFont="1" applyFill="1" applyAlignment="1">
      <alignment horizontal="center" vertical="center" wrapText="1"/>
    </xf>
    <xf numFmtId="169" fontId="3" fillId="3" borderId="1" xfId="1" applyNumberFormat="1" applyFont="1" applyFill="1" applyBorder="1" applyAlignment="1">
      <alignment horizontal="right" vertical="top" wrapText="1"/>
    </xf>
    <xf numFmtId="169" fontId="3" fillId="4" borderId="1" xfId="1" applyNumberFormat="1" applyFont="1" applyFill="1" applyBorder="1" applyAlignment="1">
      <alignment horizontal="right" vertical="top" wrapText="1"/>
    </xf>
    <xf numFmtId="169" fontId="3" fillId="3" borderId="10" xfId="1" applyNumberFormat="1" applyFont="1" applyFill="1" applyBorder="1" applyAlignment="1">
      <alignment horizontal="right" vertical="top" wrapText="1"/>
    </xf>
    <xf numFmtId="169" fontId="0" fillId="0" borderId="0" xfId="1" applyNumberFormat="1" applyFont="1"/>
    <xf numFmtId="0" fontId="3" fillId="4" borderId="1" xfId="1" applyNumberFormat="1" applyFont="1" applyFill="1" applyBorder="1" applyAlignment="1">
      <alignment horizontal="right" vertical="top" wrapText="1"/>
    </xf>
    <xf numFmtId="170" fontId="0" fillId="0" borderId="0" xfId="0" applyNumberFormat="1"/>
    <xf numFmtId="3" fontId="0" fillId="0" borderId="11" xfId="0" applyNumberFormat="1" applyBorder="1" applyAlignment="1">
      <alignment wrapText="1"/>
    </xf>
    <xf numFmtId="0" fontId="0" fillId="0" borderId="11" xfId="0" applyBorder="1" applyAlignment="1">
      <alignment wrapText="1"/>
    </xf>
    <xf numFmtId="0" fontId="5" fillId="0" borderId="12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0" fillId="6" borderId="0" xfId="0" applyFill="1"/>
    <xf numFmtId="170" fontId="0" fillId="6" borderId="0" xfId="0" applyNumberFormat="1" applyFill="1"/>
    <xf numFmtId="0" fontId="2" fillId="2" borderId="0" xfId="0" applyFont="1" applyFill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43" fontId="2" fillId="2" borderId="0" xfId="1" applyFont="1" applyFill="1" applyBorder="1" applyAlignment="1">
      <alignment horizontal="center" vertical="center" wrapText="1"/>
    </xf>
    <xf numFmtId="169" fontId="2" fillId="2" borderId="0" xfId="1" applyNumberFormat="1" applyFont="1" applyFill="1" applyAlignment="1">
      <alignment horizontal="center" vertical="center" wrapText="1"/>
    </xf>
    <xf numFmtId="14" fontId="0" fillId="0" borderId="0" xfId="0" applyNumberFormat="1"/>
    <xf numFmtId="0" fontId="0" fillId="7" borderId="0" xfId="0" applyFill="1"/>
    <xf numFmtId="170" fontId="0" fillId="7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BE05-BE51-40FC-9EF1-09DF9D922DA9}">
  <sheetPr codeName="Sheet5">
    <tabColor rgb="FFFFFF00"/>
  </sheetPr>
  <dimension ref="A1:S445"/>
  <sheetViews>
    <sheetView tabSelected="1" topLeftCell="A430" workbookViewId="0">
      <selection activeCell="A446" sqref="A446:XFD448"/>
    </sheetView>
  </sheetViews>
  <sheetFormatPr defaultRowHeight="15" x14ac:dyDescent="0.25"/>
  <cols>
    <col min="14" max="17" width="12" bestFit="1" customWidth="1"/>
    <col min="18" max="18" width="9.140625" customWidth="1"/>
  </cols>
  <sheetData>
    <row r="1" spans="1:19" x14ac:dyDescent="0.25">
      <c r="A1" t="s">
        <v>26</v>
      </c>
      <c r="B1" t="s">
        <v>27</v>
      </c>
      <c r="C1" t="s">
        <v>29</v>
      </c>
      <c r="D1" t="s">
        <v>65</v>
      </c>
      <c r="E1" t="s">
        <v>83</v>
      </c>
      <c r="F1" t="s">
        <v>84</v>
      </c>
      <c r="G1" t="s">
        <v>92</v>
      </c>
      <c r="H1" t="s">
        <v>93</v>
      </c>
      <c r="I1" t="s">
        <v>94</v>
      </c>
      <c r="J1" t="s">
        <v>95</v>
      </c>
      <c r="K1" t="s">
        <v>85</v>
      </c>
      <c r="L1" t="s">
        <v>86</v>
      </c>
      <c r="M1" t="s">
        <v>87</v>
      </c>
      <c r="N1" t="s">
        <v>0</v>
      </c>
      <c r="O1" t="s">
        <v>77</v>
      </c>
      <c r="P1" t="s">
        <v>1</v>
      </c>
      <c r="Q1" t="s">
        <v>78</v>
      </c>
      <c r="R1" t="s">
        <v>63</v>
      </c>
      <c r="S1" t="s">
        <v>64</v>
      </c>
    </row>
    <row r="2" spans="1:19" x14ac:dyDescent="0.25">
      <c r="A2">
        <f>+'P1-1_preprocesseddata (2)'!A2</f>
        <v>2017</v>
      </c>
      <c r="B2">
        <f>+'P1-1_preprocesseddata (2)'!B2</f>
        <v>1</v>
      </c>
      <c r="C2" t="str">
        <f>+'P1-1_preprocesseddata (2)'!C2</f>
        <v>AA</v>
      </c>
      <c r="D2" t="str">
        <f>+'P1-1_preprocesseddata (2)'!D2</f>
        <v>A</v>
      </c>
      <c r="E2">
        <f>+'P1-1_preprocesseddata (2)'!E2</f>
        <v>810328.87</v>
      </c>
      <c r="F2">
        <f>+'P1-1_preprocesseddata (2)'!F2</f>
        <v>853786.8</v>
      </c>
      <c r="G2">
        <f>+'P6-preprocesseddata'!E2</f>
        <v>339327.91</v>
      </c>
      <c r="H2">
        <f>+'P6-preprocesseddata'!F2</f>
        <v>167836.65</v>
      </c>
      <c r="I2">
        <f>+'P6-preprocesseddata'!I2</f>
        <v>16836.23</v>
      </c>
      <c r="J2">
        <f>+SUM('P6-preprocesseddata'!G2:H2)+SUM('P6-preprocesseddata'!J2:N2)</f>
        <v>329786.00999999989</v>
      </c>
      <c r="K2">
        <f>+'P1-1_preprocesseddata (2)'!F2</f>
        <v>853786.8</v>
      </c>
      <c r="L2">
        <f>+'P1-1_preprocesseddata (2)'!G2</f>
        <v>-43457.93</v>
      </c>
      <c r="M2">
        <f>+'P1-1_preprocesseddata (2)'!H2</f>
        <v>-43457.93</v>
      </c>
      <c r="N2">
        <f>+'P1-1_preprocesseddata (2)'!I2</f>
        <v>4498680880</v>
      </c>
      <c r="O2">
        <f>+'P1-1_preprocesseddata (2)'!J2</f>
        <v>4498680.88</v>
      </c>
      <c r="P2">
        <f>+'P1-1_preprocesseddata (2)'!K2</f>
        <v>6414964120</v>
      </c>
      <c r="Q2">
        <f>+'P1-1_preprocesseddata (2)'!L2</f>
        <v>6414964.1200000001</v>
      </c>
      <c r="R2" t="str">
        <f>+'P1-1_preprocesseddata (2)'!M2</f>
        <v>2017 Q1</v>
      </c>
      <c r="S2" s="61">
        <f>+'P1-1_preprocesseddata (2)'!N2</f>
        <v>42825</v>
      </c>
    </row>
    <row r="3" spans="1:19" x14ac:dyDescent="0.25">
      <c r="A3">
        <f>+'P1-1_preprocesseddata (2)'!A3</f>
        <v>2017</v>
      </c>
      <c r="B3">
        <f>+'P1-1_preprocesseddata (2)'!B3</f>
        <v>1</v>
      </c>
      <c r="C3" t="str">
        <f>+'P1-1_preprocesseddata (2)'!C3</f>
        <v>AA</v>
      </c>
      <c r="D3" t="str">
        <f>+'P1-1_preprocesseddata (2)'!D3</f>
        <v>D</v>
      </c>
      <c r="E3">
        <f>+'P1-1_preprocesseddata (2)'!E3</f>
        <v>6938793.9000000004</v>
      </c>
      <c r="F3">
        <f>+'P1-1_preprocesseddata (2)'!F3</f>
        <v>6267714.6200000001</v>
      </c>
      <c r="G3">
        <f>+'P6-preprocesseddata'!E3</f>
        <v>1897870.84</v>
      </c>
      <c r="H3">
        <f>+'P6-preprocesseddata'!F3</f>
        <v>863159.4</v>
      </c>
      <c r="I3">
        <f>+'P6-preprocesseddata'!I3</f>
        <v>94090.13</v>
      </c>
      <c r="J3">
        <f>+SUM('P6-preprocesseddata'!G3:H3)+SUM('P6-preprocesseddata'!J3:N3)</f>
        <v>3412594.25</v>
      </c>
      <c r="K3">
        <f>+'P1-1_preprocesseddata (2)'!F3</f>
        <v>6267714.6200000001</v>
      </c>
      <c r="L3">
        <f>+'P1-1_preprocesseddata (2)'!G3</f>
        <v>671079.28</v>
      </c>
      <c r="M3">
        <f>+'P1-1_preprocesseddata (2)'!H3</f>
        <v>329892.31</v>
      </c>
      <c r="N3">
        <f>+'P1-1_preprocesseddata (2)'!I3</f>
        <v>29530397825</v>
      </c>
      <c r="O3">
        <f>+'P1-1_preprocesseddata (2)'!J3</f>
        <v>29530397.824000001</v>
      </c>
      <c r="P3">
        <f>+'P1-1_preprocesseddata (2)'!K3</f>
        <v>35805257941</v>
      </c>
      <c r="Q3">
        <f>+'P1-1_preprocesseddata (2)'!L3</f>
        <v>35805257.950000003</v>
      </c>
      <c r="R3" t="str">
        <f>+'P1-1_preprocesseddata (2)'!M3</f>
        <v>2017 Q1</v>
      </c>
      <c r="S3" s="61">
        <f>+'P1-1_preprocesseddata (2)'!N3</f>
        <v>42825</v>
      </c>
    </row>
    <row r="4" spans="1:19" x14ac:dyDescent="0.25">
      <c r="A4">
        <f>+'P1-1_preprocesseddata (2)'!A4</f>
        <v>2017</v>
      </c>
      <c r="B4">
        <f>+'P1-1_preprocesseddata (2)'!B4</f>
        <v>1</v>
      </c>
      <c r="C4" t="str">
        <f>+'P1-1_preprocesseddata (2)'!C4</f>
        <v>AA</v>
      </c>
      <c r="D4" t="str">
        <f>+'P1-1_preprocesseddata (2)'!D4</f>
        <v>L</v>
      </c>
      <c r="E4">
        <f>+'P1-1_preprocesseddata (2)'!E4</f>
        <v>1364692.28</v>
      </c>
      <c r="F4">
        <f>+'P1-1_preprocesseddata (2)'!F4</f>
        <v>1287961.92</v>
      </c>
      <c r="G4">
        <f>+'P6-preprocesseddata'!E4</f>
        <v>518357.2</v>
      </c>
      <c r="H4">
        <f>+'P6-preprocesseddata'!F4</f>
        <v>240571.19</v>
      </c>
      <c r="I4">
        <f>+'P6-preprocesseddata'!I4</f>
        <v>25690.71</v>
      </c>
      <c r="J4">
        <f>+SUM('P6-preprocesseddata'!G4:H4)+SUM('P6-preprocesseddata'!J4:N4)</f>
        <v>503342.80999999994</v>
      </c>
      <c r="K4">
        <f>+'P1-1_preprocesseddata (2)'!F4</f>
        <v>1287961.92</v>
      </c>
      <c r="L4">
        <f>+'P1-1_preprocesseddata (2)'!G4</f>
        <v>76730.36</v>
      </c>
      <c r="M4">
        <f>+'P1-1_preprocesseddata (2)'!H4</f>
        <v>76730.36</v>
      </c>
      <c r="N4">
        <f>+'P1-1_preprocesseddata (2)'!I4</f>
        <v>7491064518</v>
      </c>
      <c r="O4">
        <f>+'P1-1_preprocesseddata (2)'!J4</f>
        <v>7491064.5180000002</v>
      </c>
      <c r="P4">
        <f>+'P1-1_preprocesseddata (2)'!K4</f>
        <v>9777296146</v>
      </c>
      <c r="Q4">
        <f>+'P1-1_preprocesseddata (2)'!L4</f>
        <v>9777296.1459999997</v>
      </c>
      <c r="R4" t="str">
        <f>+'P1-1_preprocesseddata (2)'!M4</f>
        <v>2017 Q1</v>
      </c>
      <c r="S4" s="61">
        <f>+'P1-1_preprocesseddata (2)'!N4</f>
        <v>42825</v>
      </c>
    </row>
    <row r="5" spans="1:19" x14ac:dyDescent="0.25">
      <c r="A5">
        <f>+'P1-1_preprocesseddata (2)'!A5</f>
        <v>2017</v>
      </c>
      <c r="B5">
        <f>+'P1-1_preprocesseddata (2)'!B5</f>
        <v>1</v>
      </c>
      <c r="C5" t="str">
        <f>+'P1-1_preprocesseddata (2)'!C5</f>
        <v>AA</v>
      </c>
      <c r="D5" t="str">
        <f>+'P1-1_preprocesseddata (2)'!D5</f>
        <v>P</v>
      </c>
      <c r="E5">
        <f>+'P1-1_preprocesseddata (2)'!E5</f>
        <v>506805.75</v>
      </c>
      <c r="F5">
        <f>+'P1-1_preprocesseddata (2)'!F5</f>
        <v>607380.32999999996</v>
      </c>
      <c r="G5">
        <f>+'P6-preprocesseddata'!E5</f>
        <v>242366.07</v>
      </c>
      <c r="H5">
        <f>+'P6-preprocesseddata'!F5</f>
        <v>117650.6</v>
      </c>
      <c r="I5">
        <f>+'P6-preprocesseddata'!I5</f>
        <v>12012.46</v>
      </c>
      <c r="J5">
        <f>+SUM('P6-preprocesseddata'!G5:H5)+SUM('P6-preprocesseddata'!J5:N5)</f>
        <v>235351.18999999992</v>
      </c>
      <c r="K5">
        <f>+'P1-1_preprocesseddata (2)'!F5</f>
        <v>607380.32999999996</v>
      </c>
      <c r="L5">
        <f>+'P1-1_preprocesseddata (2)'!G5</f>
        <v>-100574.57</v>
      </c>
      <c r="M5">
        <f>+'P1-1_preprocesseddata (2)'!H5</f>
        <v>-100574.57</v>
      </c>
      <c r="N5">
        <f>+'P1-1_preprocesseddata (2)'!I5</f>
        <v>3690366303</v>
      </c>
      <c r="O5">
        <f>+'P1-1_preprocesseddata (2)'!J5</f>
        <v>3690366.3029999998</v>
      </c>
      <c r="P5">
        <f>+'P1-1_preprocesseddata (2)'!K5</f>
        <v>4569188380</v>
      </c>
      <c r="Q5">
        <f>+'P1-1_preprocesseddata (2)'!L5</f>
        <v>4569188.38</v>
      </c>
      <c r="R5" t="str">
        <f>+'P1-1_preprocesseddata (2)'!M5</f>
        <v>2017 Q1</v>
      </c>
      <c r="S5" s="61">
        <f>+'P1-1_preprocesseddata (2)'!N5</f>
        <v>42825</v>
      </c>
    </row>
    <row r="6" spans="1:19" x14ac:dyDescent="0.25">
      <c r="A6">
        <f>+'P1-1_preprocesseddata (2)'!A6</f>
        <v>2017</v>
      </c>
      <c r="B6">
        <f>+'P1-1_preprocesseddata (2)'!B6</f>
        <v>2</v>
      </c>
      <c r="C6" t="str">
        <f>+'P1-1_preprocesseddata (2)'!C6</f>
        <v>AA</v>
      </c>
      <c r="D6" t="str">
        <f>+'P1-1_preprocesseddata (2)'!D6</f>
        <v>A</v>
      </c>
      <c r="E6">
        <f>+'P1-1_preprocesseddata (2)'!E6</f>
        <v>1463802.48</v>
      </c>
      <c r="F6">
        <f>+'P1-1_preprocesseddata (2)'!F6</f>
        <v>1377011.32</v>
      </c>
      <c r="G6">
        <f>+'P6-preprocesseddata'!E6</f>
        <v>549137.32999999996</v>
      </c>
      <c r="H6">
        <f>+'P6-preprocesseddata'!F6</f>
        <v>269080.08</v>
      </c>
      <c r="I6">
        <f>+'P6-preprocesseddata'!I6</f>
        <v>27071.4</v>
      </c>
      <c r="J6">
        <f>+SUM('P6-preprocesseddata'!G6:H6)+SUM('P6-preprocesseddata'!J6:N6)</f>
        <v>531722.48999999987</v>
      </c>
      <c r="K6">
        <f>+'P1-1_preprocesseddata (2)'!F6</f>
        <v>1377011.32</v>
      </c>
      <c r="L6">
        <f>+'P1-1_preprocesseddata (2)'!G6</f>
        <v>86791.17</v>
      </c>
      <c r="M6">
        <f>+'P1-1_preprocesseddata (2)'!H6</f>
        <v>86791.17</v>
      </c>
      <c r="N6">
        <f>+'P1-1_preprocesseddata (2)'!I6</f>
        <v>8848188613</v>
      </c>
      <c r="O6">
        <f>+'P1-1_preprocesseddata (2)'!J6</f>
        <v>8848188.6129999999</v>
      </c>
      <c r="P6">
        <f>+'P1-1_preprocesseddata (2)'!K6</f>
        <v>10926878770</v>
      </c>
      <c r="Q6">
        <f>+'P1-1_preprocesseddata (2)'!L6</f>
        <v>10926878.77</v>
      </c>
      <c r="R6" t="str">
        <f>+'P1-1_preprocesseddata (2)'!M6</f>
        <v>2017 Q2</v>
      </c>
      <c r="S6" s="61">
        <f>+'P1-1_preprocesseddata (2)'!N6</f>
        <v>42916</v>
      </c>
    </row>
    <row r="7" spans="1:19" x14ac:dyDescent="0.25">
      <c r="A7">
        <f>+'P1-1_preprocesseddata (2)'!A7</f>
        <v>2017</v>
      </c>
      <c r="B7">
        <f>+'P1-1_preprocesseddata (2)'!B7</f>
        <v>2</v>
      </c>
      <c r="C7" t="str">
        <f>+'P1-1_preprocesseddata (2)'!C7</f>
        <v>AA</v>
      </c>
      <c r="D7" t="str">
        <f>+'P1-1_preprocesseddata (2)'!D7</f>
        <v>D</v>
      </c>
      <c r="E7">
        <f>+'P1-1_preprocesseddata (2)'!E7</f>
        <v>7769872.2599999998</v>
      </c>
      <c r="F7">
        <f>+'P1-1_preprocesseddata (2)'!F7</f>
        <v>6378360.75</v>
      </c>
      <c r="G7">
        <f>+'P6-preprocesseddata'!E7</f>
        <v>1915106.55</v>
      </c>
      <c r="H7">
        <f>+'P6-preprocesseddata'!F7</f>
        <v>883029.64</v>
      </c>
      <c r="I7">
        <f>+'P6-preprocesseddata'!I7</f>
        <v>94557.15</v>
      </c>
      <c r="J7">
        <f>+SUM('P6-preprocesseddata'!G7:H7)+SUM('P6-preprocesseddata'!J7:N7)</f>
        <v>3485667.41</v>
      </c>
      <c r="K7">
        <f>+'P1-1_preprocesseddata (2)'!F7</f>
        <v>6378360.75</v>
      </c>
      <c r="L7">
        <f>+'P1-1_preprocesseddata (2)'!G7</f>
        <v>1391511.51</v>
      </c>
      <c r="M7">
        <f>+'P1-1_preprocesseddata (2)'!H7</f>
        <v>691456.77</v>
      </c>
      <c r="N7">
        <f>+'P1-1_preprocesseddata (2)'!I7</f>
        <v>32779941739</v>
      </c>
      <c r="O7">
        <f>+'P1-1_preprocesseddata (2)'!J7</f>
        <v>32779941.739999998</v>
      </c>
      <c r="P7">
        <f>+'P1-1_preprocesseddata (2)'!K7</f>
        <v>38093201250</v>
      </c>
      <c r="Q7">
        <f>+'P1-1_preprocesseddata (2)'!L7</f>
        <v>38093201.259999998</v>
      </c>
      <c r="R7" t="str">
        <f>+'P1-1_preprocesseddata (2)'!M7</f>
        <v>2017 Q2</v>
      </c>
      <c r="S7" s="61">
        <f>+'P1-1_preprocesseddata (2)'!N7</f>
        <v>42916</v>
      </c>
    </row>
    <row r="8" spans="1:19" x14ac:dyDescent="0.25">
      <c r="A8">
        <f>+'P1-1_preprocesseddata (2)'!A8</f>
        <v>2017</v>
      </c>
      <c r="B8">
        <f>+'P1-1_preprocesseddata (2)'!B8</f>
        <v>2</v>
      </c>
      <c r="C8" t="str">
        <f>+'P1-1_preprocesseddata (2)'!C8</f>
        <v>AA</v>
      </c>
      <c r="D8" t="str">
        <f>+'P1-1_preprocesseddata (2)'!D8</f>
        <v>L</v>
      </c>
      <c r="E8">
        <f>+'P1-1_preprocesseddata (2)'!E8</f>
        <v>1337990</v>
      </c>
      <c r="F8">
        <f>+'P1-1_preprocesseddata (2)'!F8</f>
        <v>1219320.07</v>
      </c>
      <c r="G8">
        <f>+'P6-preprocesseddata'!E8</f>
        <v>489791.06</v>
      </c>
      <c r="H8">
        <f>+'P6-preprocesseddata'!F8</f>
        <v>230084.49</v>
      </c>
      <c r="I8">
        <f>+'P6-preprocesseddata'!I8</f>
        <v>24208.58</v>
      </c>
      <c r="J8">
        <f>+SUM('P6-preprocesseddata'!G8:H8)+SUM('P6-preprocesseddata'!J8:N8)</f>
        <v>475235.94</v>
      </c>
      <c r="K8">
        <f>+'P1-1_preprocesseddata (2)'!F8</f>
        <v>1219320.07</v>
      </c>
      <c r="L8">
        <f>+'P1-1_preprocesseddata (2)'!G8</f>
        <v>118669.94</v>
      </c>
      <c r="M8">
        <f>+'P1-1_preprocesseddata (2)'!H8</f>
        <v>118669.94</v>
      </c>
      <c r="N8">
        <f>+'P1-1_preprocesseddata (2)'!I8</f>
        <v>7592890624</v>
      </c>
      <c r="O8">
        <f>+'P1-1_preprocesseddata (2)'!J8</f>
        <v>7592890.6239999998</v>
      </c>
      <c r="P8">
        <f>+'P1-1_preprocesseddata (2)'!K8</f>
        <v>9739808363</v>
      </c>
      <c r="Q8">
        <f>+'P1-1_preprocesseddata (2)'!L8</f>
        <v>9739808.3629999999</v>
      </c>
      <c r="R8" t="str">
        <f>+'P1-1_preprocesseddata (2)'!M8</f>
        <v>2017 Q2</v>
      </c>
      <c r="S8" s="61">
        <f>+'P1-1_preprocesseddata (2)'!N8</f>
        <v>42916</v>
      </c>
    </row>
    <row r="9" spans="1:19" x14ac:dyDescent="0.25">
      <c r="A9">
        <f>+'P1-1_preprocesseddata (2)'!A9</f>
        <v>2017</v>
      </c>
      <c r="B9">
        <f>+'P1-1_preprocesseddata (2)'!B9</f>
        <v>2</v>
      </c>
      <c r="C9" t="str">
        <f>+'P1-1_preprocesseddata (2)'!C9</f>
        <v>AA</v>
      </c>
      <c r="D9" t="str">
        <f>+'P1-1_preprocesseddata (2)'!D9</f>
        <v>P</v>
      </c>
      <c r="E9">
        <f>+'P1-1_preprocesseddata (2)'!E9</f>
        <v>530147.30000000005</v>
      </c>
      <c r="F9">
        <f>+'P1-1_preprocesseddata (2)'!F9</f>
        <v>600170.19999999995</v>
      </c>
      <c r="G9">
        <f>+'P6-preprocesseddata'!E9</f>
        <v>239503.87</v>
      </c>
      <c r="H9">
        <f>+'P6-preprocesseddata'!F9</f>
        <v>116441.24</v>
      </c>
      <c r="I9">
        <f>+'P6-preprocesseddata'!I9</f>
        <v>11840.51</v>
      </c>
      <c r="J9">
        <f>+SUM('P6-preprocesseddata'!G9:H9)+SUM('P6-preprocesseddata'!J9:N9)</f>
        <v>232384.58000000002</v>
      </c>
      <c r="K9">
        <f>+'P1-1_preprocesseddata (2)'!F9</f>
        <v>600170.19999999995</v>
      </c>
      <c r="L9">
        <f>+'P1-1_preprocesseddata (2)'!G9</f>
        <v>-70022.899999999994</v>
      </c>
      <c r="M9">
        <f>+'P1-1_preprocesseddata (2)'!H9</f>
        <v>-70022.899999999994</v>
      </c>
      <c r="N9">
        <f>+'P1-1_preprocesseddata (2)'!I9</f>
        <v>3956974973</v>
      </c>
      <c r="O9">
        <f>+'P1-1_preprocesseddata (2)'!J9</f>
        <v>3956974.9730000002</v>
      </c>
      <c r="P9">
        <f>+'P1-1_preprocesseddata (2)'!K9</f>
        <v>4761778207</v>
      </c>
      <c r="Q9">
        <f>+'P1-1_preprocesseddata (2)'!L9</f>
        <v>4761778.2070000004</v>
      </c>
      <c r="R9" t="str">
        <f>+'P1-1_preprocesseddata (2)'!M9</f>
        <v>2017 Q2</v>
      </c>
      <c r="S9" s="61">
        <f>+'P1-1_preprocesseddata (2)'!N9</f>
        <v>42916</v>
      </c>
    </row>
    <row r="10" spans="1:19" x14ac:dyDescent="0.25">
      <c r="A10">
        <f>+'P1-1_preprocesseddata (2)'!A10</f>
        <v>2017</v>
      </c>
      <c r="B10">
        <f>+'P1-1_preprocesseddata (2)'!B10</f>
        <v>3</v>
      </c>
      <c r="C10" t="str">
        <f>+'P1-1_preprocesseddata (2)'!C10</f>
        <v>AA</v>
      </c>
      <c r="D10" t="str">
        <f>+'P1-1_preprocesseddata (2)'!D10</f>
        <v>A</v>
      </c>
      <c r="E10">
        <f>+'P1-1_preprocesseddata (2)'!E10</f>
        <v>1654222.55</v>
      </c>
      <c r="F10">
        <f>+'P1-1_preprocesseddata (2)'!F10</f>
        <v>1527725.78</v>
      </c>
      <c r="G10">
        <f>+'P6-preprocesseddata'!E10</f>
        <v>603345.37</v>
      </c>
      <c r="H10">
        <f>+'P6-preprocesseddata'!F10</f>
        <v>307560.42</v>
      </c>
      <c r="I10">
        <f>+'P6-preprocesseddata'!I10</f>
        <v>31017.97</v>
      </c>
      <c r="J10">
        <f>+SUM('P6-preprocesseddata'!G10:H10)+SUM('P6-preprocesseddata'!J10:N10)</f>
        <v>585802.04</v>
      </c>
      <c r="K10">
        <f>+'P1-1_preprocesseddata (2)'!F10</f>
        <v>1527725.78</v>
      </c>
      <c r="L10">
        <f>+'P1-1_preprocesseddata (2)'!G10</f>
        <v>126496.77</v>
      </c>
      <c r="M10">
        <f>+'P1-1_preprocesseddata (2)'!H10</f>
        <v>126496.77</v>
      </c>
      <c r="N10">
        <f>+'P1-1_preprocesseddata (2)'!I10</f>
        <v>9726569557</v>
      </c>
      <c r="O10">
        <f>+'P1-1_preprocesseddata (2)'!J10</f>
        <v>9726569.557</v>
      </c>
      <c r="P10">
        <f>+'P1-1_preprocesseddata (2)'!K10</f>
        <v>12210172656</v>
      </c>
      <c r="Q10">
        <f>+'P1-1_preprocesseddata (2)'!L10</f>
        <v>12210172.655999999</v>
      </c>
      <c r="R10" t="str">
        <f>+'P1-1_preprocesseddata (2)'!M10</f>
        <v>2017 Q3</v>
      </c>
      <c r="S10" s="61">
        <f>+'P1-1_preprocesseddata (2)'!N10</f>
        <v>43008</v>
      </c>
    </row>
    <row r="11" spans="1:19" x14ac:dyDescent="0.25">
      <c r="A11">
        <f>+'P1-1_preprocesseddata (2)'!A11</f>
        <v>2017</v>
      </c>
      <c r="B11">
        <f>+'P1-1_preprocesseddata (2)'!B11</f>
        <v>3</v>
      </c>
      <c r="C11" t="str">
        <f>+'P1-1_preprocesseddata (2)'!C11</f>
        <v>AA</v>
      </c>
      <c r="D11" t="str">
        <f>+'P1-1_preprocesseddata (2)'!D11</f>
        <v>D</v>
      </c>
      <c r="E11">
        <f>+'P1-1_preprocesseddata (2)'!E11</f>
        <v>7360355.2999999998</v>
      </c>
      <c r="F11">
        <f>+'P1-1_preprocesseddata (2)'!F11</f>
        <v>6434998.75</v>
      </c>
      <c r="G11">
        <f>+'P6-preprocesseddata'!E11</f>
        <v>1907882.27</v>
      </c>
      <c r="H11">
        <f>+'P6-preprocesseddata'!F11</f>
        <v>916012.71</v>
      </c>
      <c r="I11">
        <f>+'P6-preprocesseddata'!I11</f>
        <v>98326.41</v>
      </c>
      <c r="J11">
        <f>+SUM('P6-preprocesseddata'!G11:H11)+SUM('P6-preprocesseddata'!J11:N11)</f>
        <v>3512777.3600000003</v>
      </c>
      <c r="K11">
        <f>+'P1-1_preprocesseddata (2)'!F11</f>
        <v>6434998.75</v>
      </c>
      <c r="L11">
        <f>+'P1-1_preprocesseddata (2)'!G11</f>
        <v>925356.54</v>
      </c>
      <c r="M11">
        <f>+'P1-1_preprocesseddata (2)'!H11</f>
        <v>349281.04</v>
      </c>
      <c r="N11">
        <f>+'P1-1_preprocesseddata (2)'!I11</f>
        <v>33032369875</v>
      </c>
      <c r="O11">
        <f>+'P1-1_preprocesseddata (2)'!J11</f>
        <v>33032369.873999901</v>
      </c>
      <c r="P11">
        <f>+'P1-1_preprocesseddata (2)'!K11</f>
        <v>38752060032</v>
      </c>
      <c r="Q11">
        <f>+'P1-1_preprocesseddata (2)'!L11</f>
        <v>38752060.030000001</v>
      </c>
      <c r="R11" t="str">
        <f>+'P1-1_preprocesseddata (2)'!M11</f>
        <v>2017 Q3</v>
      </c>
      <c r="S11" s="61">
        <f>+'P1-1_preprocesseddata (2)'!N11</f>
        <v>43008</v>
      </c>
    </row>
    <row r="12" spans="1:19" x14ac:dyDescent="0.25">
      <c r="A12">
        <f>+'P1-1_preprocesseddata (2)'!A12</f>
        <v>2017</v>
      </c>
      <c r="B12">
        <f>+'P1-1_preprocesseddata (2)'!B12</f>
        <v>3</v>
      </c>
      <c r="C12" t="str">
        <f>+'P1-1_preprocesseddata (2)'!C12</f>
        <v>AA</v>
      </c>
      <c r="D12" t="str">
        <f>+'P1-1_preprocesseddata (2)'!D12</f>
        <v>L</v>
      </c>
      <c r="E12">
        <f>+'P1-1_preprocesseddata (2)'!E12</f>
        <v>1328356.28</v>
      </c>
      <c r="F12">
        <f>+'P1-1_preprocesseddata (2)'!F12</f>
        <v>1099528.29</v>
      </c>
      <c r="G12">
        <f>+'P6-preprocesseddata'!E12</f>
        <v>436843.68</v>
      </c>
      <c r="H12">
        <f>+'P6-preprocesseddata'!F12</f>
        <v>216462.06</v>
      </c>
      <c r="I12">
        <f>+'P6-preprocesseddata'!I12</f>
        <v>22596.26</v>
      </c>
      <c r="J12">
        <f>+SUM('P6-preprocesseddata'!G12:H12)+SUM('P6-preprocesseddata'!J12:N12)</f>
        <v>423626.29000000004</v>
      </c>
      <c r="K12">
        <f>+'P1-1_preprocesseddata (2)'!F12</f>
        <v>1099528.29</v>
      </c>
      <c r="L12">
        <f>+'P1-1_preprocesseddata (2)'!G12</f>
        <v>228827.99</v>
      </c>
      <c r="M12">
        <f>+'P1-1_preprocesseddata (2)'!H12</f>
        <v>228827.99</v>
      </c>
      <c r="N12">
        <f>+'P1-1_preprocesseddata (2)'!I12</f>
        <v>7363679132</v>
      </c>
      <c r="O12">
        <f>+'P1-1_preprocesseddata (2)'!J12</f>
        <v>7363679.1320000002</v>
      </c>
      <c r="P12">
        <f>+'P1-1_preprocesseddata (2)'!K12</f>
        <v>8923495046</v>
      </c>
      <c r="Q12">
        <f>+'P1-1_preprocesseddata (2)'!L12</f>
        <v>8923495.0460000001</v>
      </c>
      <c r="R12" t="str">
        <f>+'P1-1_preprocesseddata (2)'!M12</f>
        <v>2017 Q3</v>
      </c>
      <c r="S12" s="61">
        <f>+'P1-1_preprocesseddata (2)'!N12</f>
        <v>43008</v>
      </c>
    </row>
    <row r="13" spans="1:19" x14ac:dyDescent="0.25">
      <c r="A13">
        <f>+'P1-1_preprocesseddata (2)'!A13</f>
        <v>2017</v>
      </c>
      <c r="B13">
        <f>+'P1-1_preprocesseddata (2)'!B13</f>
        <v>3</v>
      </c>
      <c r="C13" t="str">
        <f>+'P1-1_preprocesseddata (2)'!C13</f>
        <v>AA</v>
      </c>
      <c r="D13" t="str">
        <f>+'P1-1_preprocesseddata (2)'!D13</f>
        <v>P</v>
      </c>
      <c r="E13">
        <f>+'P1-1_preprocesseddata (2)'!E13</f>
        <v>532458</v>
      </c>
      <c r="F13">
        <f>+'P1-1_preprocesseddata (2)'!F13</f>
        <v>588363.34</v>
      </c>
      <c r="G13">
        <f>+'P6-preprocesseddata'!E13</f>
        <v>232282.66</v>
      </c>
      <c r="H13">
        <f>+'P6-preprocesseddata'!F13</f>
        <v>118652.55</v>
      </c>
      <c r="I13">
        <f>+'P6-preprocesseddata'!I13</f>
        <v>11943.02</v>
      </c>
      <c r="J13">
        <f>+SUM('P6-preprocesseddata'!G13:H13)+SUM('P6-preprocesseddata'!J13:N13)</f>
        <v>225485.11</v>
      </c>
      <c r="K13">
        <f>+'P1-1_preprocesseddata (2)'!F13</f>
        <v>588363.34</v>
      </c>
      <c r="L13">
        <f>+'P1-1_preprocesseddata (2)'!G13</f>
        <v>-55905.35</v>
      </c>
      <c r="M13">
        <f>+'P1-1_preprocesseddata (2)'!H13</f>
        <v>-55905.35</v>
      </c>
      <c r="N13">
        <f>+'P1-1_preprocesseddata (2)'!I13</f>
        <v>3890029160</v>
      </c>
      <c r="O13">
        <f>+'P1-1_preprocesseddata (2)'!J13</f>
        <v>3890029.16</v>
      </c>
      <c r="P13">
        <f>+'P1-1_preprocesseddata (2)'!K13</f>
        <v>4703463358</v>
      </c>
      <c r="Q13">
        <f>+'P1-1_preprocesseddata (2)'!L13</f>
        <v>4703463.358</v>
      </c>
      <c r="R13" t="str">
        <f>+'P1-1_preprocesseddata (2)'!M13</f>
        <v>2017 Q3</v>
      </c>
      <c r="S13" s="61">
        <f>+'P1-1_preprocesseddata (2)'!N13</f>
        <v>43008</v>
      </c>
    </row>
    <row r="14" spans="1:19" x14ac:dyDescent="0.25">
      <c r="A14">
        <f>+'P1-1_preprocesseddata (2)'!A14</f>
        <v>2017</v>
      </c>
      <c r="B14">
        <f>+'P1-1_preprocesseddata (2)'!B14</f>
        <v>4</v>
      </c>
      <c r="C14" t="str">
        <f>+'P1-1_preprocesseddata (2)'!C14</f>
        <v>AA</v>
      </c>
      <c r="D14" t="str">
        <f>+'P1-1_preprocesseddata (2)'!D14</f>
        <v>A</v>
      </c>
      <c r="E14">
        <f>+'P1-1_preprocesseddata (2)'!E14</f>
        <v>1116716.48</v>
      </c>
      <c r="F14">
        <f>+'P1-1_preprocesseddata (2)'!F14</f>
        <v>1194539.52</v>
      </c>
      <c r="G14">
        <f>+'P6-preprocesseddata'!E14</f>
        <v>456398.61</v>
      </c>
      <c r="H14">
        <f>+'P6-preprocesseddata'!F14</f>
        <v>249667.85</v>
      </c>
      <c r="I14">
        <f>+'P6-preprocesseddata'!I14</f>
        <v>22915.88</v>
      </c>
      <c r="J14">
        <f>+SUM('P6-preprocesseddata'!G14:H14)+SUM('P6-preprocesseddata'!J14:N14)</f>
        <v>465557.18999999994</v>
      </c>
      <c r="K14">
        <f>+'P1-1_preprocesseddata (2)'!F14</f>
        <v>1194539.52</v>
      </c>
      <c r="L14">
        <f>+'P1-1_preprocesseddata (2)'!G14</f>
        <v>-77823.039999999994</v>
      </c>
      <c r="M14">
        <f>+'P1-1_preprocesseddata (2)'!H14</f>
        <v>-77823.039999999994</v>
      </c>
      <c r="N14">
        <f>+'P1-1_preprocesseddata (2)'!I14</f>
        <v>6261225003</v>
      </c>
      <c r="O14">
        <f>+'P1-1_preprocesseddata (2)'!J14</f>
        <v>6261225.0029999996</v>
      </c>
      <c r="P14">
        <f>+'P1-1_preprocesseddata (2)'!K14</f>
        <v>8559690078</v>
      </c>
      <c r="Q14">
        <f>+'P1-1_preprocesseddata (2)'!L14</f>
        <v>8559690.0779999997</v>
      </c>
      <c r="R14" t="str">
        <f>+'P1-1_preprocesseddata (2)'!M14</f>
        <v>2017 Q4</v>
      </c>
      <c r="S14" s="61">
        <f>+'P1-1_preprocesseddata (2)'!N14</f>
        <v>43100</v>
      </c>
    </row>
    <row r="15" spans="1:19" x14ac:dyDescent="0.25">
      <c r="A15">
        <f>+'P1-1_preprocesseddata (2)'!A15</f>
        <v>2017</v>
      </c>
      <c r="B15">
        <f>+'P1-1_preprocesseddata (2)'!B15</f>
        <v>4</v>
      </c>
      <c r="C15" t="str">
        <f>+'P1-1_preprocesseddata (2)'!C15</f>
        <v>AA</v>
      </c>
      <c r="D15" t="str">
        <f>+'P1-1_preprocesseddata (2)'!D15</f>
        <v>D</v>
      </c>
      <c r="E15">
        <f>+'P1-1_preprocesseddata (2)'!E15</f>
        <v>7538413.8200000003</v>
      </c>
      <c r="F15">
        <f>+'P1-1_preprocesseddata (2)'!F15</f>
        <v>6765301.0999999996</v>
      </c>
      <c r="G15">
        <f>+'P6-preprocesseddata'!E15</f>
        <v>1960181.25</v>
      </c>
      <c r="H15">
        <f>+'P6-preprocesseddata'!F15</f>
        <v>991607.45</v>
      </c>
      <c r="I15">
        <f>+'P6-preprocesseddata'!I15</f>
        <v>97491.96</v>
      </c>
      <c r="J15">
        <f>+SUM('P6-preprocesseddata'!G15:H15)+SUM('P6-preprocesseddata'!J15:N15)</f>
        <v>3716020.4400000004</v>
      </c>
      <c r="K15">
        <f>+'P1-1_preprocesseddata (2)'!F15</f>
        <v>6765301.0999999996</v>
      </c>
      <c r="L15">
        <f>+'P1-1_preprocesseddata (2)'!G15</f>
        <v>773112.72</v>
      </c>
      <c r="M15">
        <f>+'P1-1_preprocesseddata (2)'!H15</f>
        <v>280081.45</v>
      </c>
      <c r="N15">
        <f>+'P1-1_preprocesseddata (2)'!I15</f>
        <v>31526510557</v>
      </c>
      <c r="O15">
        <f>+'P1-1_preprocesseddata (2)'!J15</f>
        <v>31526510.550000001</v>
      </c>
      <c r="P15">
        <f>+'P1-1_preprocesseddata (2)'!K15</f>
        <v>36531020641</v>
      </c>
      <c r="Q15">
        <f>+'P1-1_preprocesseddata (2)'!L15</f>
        <v>36531020.649999999</v>
      </c>
      <c r="R15" t="str">
        <f>+'P1-1_preprocesseddata (2)'!M15</f>
        <v>2017 Q4</v>
      </c>
      <c r="S15" s="61">
        <f>+'P1-1_preprocesseddata (2)'!N15</f>
        <v>43100</v>
      </c>
    </row>
    <row r="16" spans="1:19" x14ac:dyDescent="0.25">
      <c r="A16">
        <f>+'P1-1_preprocesseddata (2)'!A16</f>
        <v>2017</v>
      </c>
      <c r="B16">
        <f>+'P1-1_preprocesseddata (2)'!B16</f>
        <v>4</v>
      </c>
      <c r="C16" t="str">
        <f>+'P1-1_preprocesseddata (2)'!C16</f>
        <v>AA</v>
      </c>
      <c r="D16" t="str">
        <f>+'P1-1_preprocesseddata (2)'!D16</f>
        <v>L</v>
      </c>
      <c r="E16">
        <f>+'P1-1_preprocesseddata (2)'!E16</f>
        <v>1395568.52</v>
      </c>
      <c r="F16">
        <f>+'P1-1_preprocesseddata (2)'!F16</f>
        <v>1294726.29</v>
      </c>
      <c r="G16">
        <f>+'P6-preprocesseddata'!E16</f>
        <v>498051.65</v>
      </c>
      <c r="H16">
        <f>+'P6-preprocesseddata'!F16</f>
        <v>261062.73</v>
      </c>
      <c r="I16">
        <f>+'P6-preprocesseddata'!I16</f>
        <v>24680.46</v>
      </c>
      <c r="J16">
        <f>+SUM('P6-preprocesseddata'!G16:H16)+SUM('P6-preprocesseddata'!J16:N16)</f>
        <v>510931.45</v>
      </c>
      <c r="K16">
        <f>+'P1-1_preprocesseddata (2)'!F16</f>
        <v>1294726.29</v>
      </c>
      <c r="L16">
        <f>+'P1-1_preprocesseddata (2)'!G16</f>
        <v>100842.24000000001</v>
      </c>
      <c r="M16">
        <f>+'P1-1_preprocesseddata (2)'!H16</f>
        <v>100842.24000000001</v>
      </c>
      <c r="N16">
        <f>+'P1-1_preprocesseddata (2)'!I16</f>
        <v>7281181852</v>
      </c>
      <c r="O16">
        <f>+'P1-1_preprocesseddata (2)'!J16</f>
        <v>7281181.852</v>
      </c>
      <c r="P16">
        <f>+'P1-1_preprocesseddata (2)'!K16</f>
        <v>9270042324</v>
      </c>
      <c r="Q16">
        <f>+'P1-1_preprocesseddata (2)'!L16</f>
        <v>9270042.3239999991</v>
      </c>
      <c r="R16" t="str">
        <f>+'P1-1_preprocesseddata (2)'!M16</f>
        <v>2017 Q4</v>
      </c>
      <c r="S16" s="61">
        <f>+'P1-1_preprocesseddata (2)'!N16</f>
        <v>43100</v>
      </c>
    </row>
    <row r="17" spans="1:19" x14ac:dyDescent="0.25">
      <c r="A17">
        <f>+'P1-1_preprocesseddata (2)'!A17</f>
        <v>2017</v>
      </c>
      <c r="B17">
        <f>+'P1-1_preprocesseddata (2)'!B17</f>
        <v>4</v>
      </c>
      <c r="C17" t="str">
        <f>+'P1-1_preprocesseddata (2)'!C17</f>
        <v>AA</v>
      </c>
      <c r="D17" t="str">
        <f>+'P1-1_preprocesseddata (2)'!D17</f>
        <v>P</v>
      </c>
      <c r="E17">
        <f>+'P1-1_preprocesseddata (2)'!E17</f>
        <v>546792.49</v>
      </c>
      <c r="F17">
        <f>+'P1-1_preprocesseddata (2)'!F17</f>
        <v>666341</v>
      </c>
      <c r="G17">
        <f>+'P6-preprocesseddata'!E17</f>
        <v>257001.77</v>
      </c>
      <c r="H17">
        <f>+'P6-preprocesseddata'!F17</f>
        <v>133911.41</v>
      </c>
      <c r="I17">
        <f>+'P6-preprocesseddata'!I17</f>
        <v>12771.79</v>
      </c>
      <c r="J17">
        <f>+SUM('P6-preprocesseddata'!G17:H17)+SUM('P6-preprocesseddata'!J17:N17)</f>
        <v>262656.04999999993</v>
      </c>
      <c r="K17">
        <f>+'P1-1_preprocesseddata (2)'!F17</f>
        <v>666341</v>
      </c>
      <c r="L17">
        <f>+'P1-1_preprocesseddata (2)'!G17</f>
        <v>-119548.51</v>
      </c>
      <c r="M17">
        <f>+'P1-1_preprocesseddata (2)'!H17</f>
        <v>-119548.51</v>
      </c>
      <c r="N17">
        <f>+'P1-1_preprocesseddata (2)'!I17</f>
        <v>3883259169</v>
      </c>
      <c r="O17">
        <f>+'P1-1_preprocesseddata (2)'!J17</f>
        <v>3883259.16899999</v>
      </c>
      <c r="P17">
        <f>+'P1-1_preprocesseddata (2)'!K17</f>
        <v>4785880699</v>
      </c>
      <c r="Q17">
        <f>+'P1-1_preprocesseddata (2)'!L17</f>
        <v>4785880.699</v>
      </c>
      <c r="R17" t="str">
        <f>+'P1-1_preprocesseddata (2)'!M17</f>
        <v>2017 Q4</v>
      </c>
      <c r="S17" s="61">
        <f>+'P1-1_preprocesseddata (2)'!N17</f>
        <v>43100</v>
      </c>
    </row>
    <row r="18" spans="1:19" x14ac:dyDescent="0.25">
      <c r="A18">
        <f>+'P1-1_preprocesseddata (2)'!A18</f>
        <v>2018</v>
      </c>
      <c r="B18">
        <f>+'P1-1_preprocesseddata (2)'!B18</f>
        <v>1</v>
      </c>
      <c r="C18" t="str">
        <f>+'P1-1_preprocesseddata (2)'!C18</f>
        <v>AA</v>
      </c>
      <c r="D18" t="str">
        <f>+'P1-1_preprocesseddata (2)'!D18</f>
        <v>A</v>
      </c>
      <c r="E18">
        <f>+'P1-1_preprocesseddata (2)'!E18</f>
        <v>903899.51</v>
      </c>
      <c r="F18">
        <f>+'P1-1_preprocesseddata (2)'!F18</f>
        <v>979768.14</v>
      </c>
      <c r="G18">
        <f>+'P6-preprocesseddata'!E18</f>
        <v>375276.2</v>
      </c>
      <c r="H18">
        <f>+'P6-preprocesseddata'!F18</f>
        <v>222626.58</v>
      </c>
      <c r="I18">
        <f>+'P6-preprocesseddata'!I18</f>
        <v>17789.23</v>
      </c>
      <c r="J18">
        <f>+SUM('P6-preprocesseddata'!G18:H18)+SUM('P6-preprocesseddata'!J18:N18)</f>
        <v>364076.12999999989</v>
      </c>
      <c r="K18">
        <f>+'P1-1_preprocesseddata (2)'!F18</f>
        <v>979768.14</v>
      </c>
      <c r="L18">
        <f>+'P1-1_preprocesseddata (2)'!G18</f>
        <v>-75868.63</v>
      </c>
      <c r="M18">
        <f>+'P1-1_preprocesseddata (2)'!H18</f>
        <v>-75868.63</v>
      </c>
      <c r="N18">
        <f>+'P1-1_preprocesseddata (2)'!I18</f>
        <v>4665304811</v>
      </c>
      <c r="O18">
        <f>+'P1-1_preprocesseddata (2)'!J18</f>
        <v>4665304.8109999998</v>
      </c>
      <c r="P18">
        <f>+'P1-1_preprocesseddata (2)'!K18</f>
        <v>6746110233</v>
      </c>
      <c r="Q18">
        <f>+'P1-1_preprocesseddata (2)'!L18</f>
        <v>6746110.233</v>
      </c>
      <c r="R18" t="str">
        <f>+'P1-1_preprocesseddata (2)'!M18</f>
        <v>2018 Q1</v>
      </c>
      <c r="S18" s="61">
        <f>+'P1-1_preprocesseddata (2)'!N18</f>
        <v>43190</v>
      </c>
    </row>
    <row r="19" spans="1:19" x14ac:dyDescent="0.25">
      <c r="A19">
        <f>+'P1-1_preprocesseddata (2)'!A19</f>
        <v>2018</v>
      </c>
      <c r="B19">
        <f>+'P1-1_preprocesseddata (2)'!B19</f>
        <v>1</v>
      </c>
      <c r="C19" t="str">
        <f>+'P1-1_preprocesseddata (2)'!C19</f>
        <v>AA</v>
      </c>
      <c r="D19" t="str">
        <f>+'P1-1_preprocesseddata (2)'!D19</f>
        <v>D</v>
      </c>
      <c r="E19">
        <f>+'P1-1_preprocesseddata (2)'!E19</f>
        <v>7190382.7199999997</v>
      </c>
      <c r="F19">
        <f>+'P1-1_preprocesseddata (2)'!F19</f>
        <v>6846925.2800000003</v>
      </c>
      <c r="G19">
        <f>+'P6-preprocesseddata'!E19</f>
        <v>2021886.8</v>
      </c>
      <c r="H19">
        <f>+'P6-preprocesseddata'!F19</f>
        <v>1088780.7</v>
      </c>
      <c r="I19">
        <f>+'P6-preprocesseddata'!I19</f>
        <v>95835.37</v>
      </c>
      <c r="J19">
        <f>+SUM('P6-preprocesseddata'!G19:H19)+SUM('P6-preprocesseddata'!J19:N19)</f>
        <v>3640422.42</v>
      </c>
      <c r="K19">
        <f>+'P1-1_preprocesseddata (2)'!F19</f>
        <v>6846925.2800000003</v>
      </c>
      <c r="L19">
        <f>+'P1-1_preprocesseddata (2)'!G19</f>
        <v>343457.44</v>
      </c>
      <c r="M19">
        <f>+'P1-1_preprocesseddata (2)'!H19</f>
        <v>132351.66</v>
      </c>
      <c r="N19">
        <f>+'P1-1_preprocesseddata (2)'!I19</f>
        <v>30540354928</v>
      </c>
      <c r="O19">
        <f>+'P1-1_preprocesseddata (2)'!J19</f>
        <v>30540354.928999901</v>
      </c>
      <c r="P19">
        <f>+'P1-1_preprocesseddata (2)'!K19</f>
        <v>36327803071</v>
      </c>
      <c r="Q19">
        <f>+'P1-1_preprocesseddata (2)'!L19</f>
        <v>36327803.07</v>
      </c>
      <c r="R19" t="str">
        <f>+'P1-1_preprocesseddata (2)'!M19</f>
        <v>2018 Q1</v>
      </c>
      <c r="S19" s="61">
        <f>+'P1-1_preprocesseddata (2)'!N19</f>
        <v>43190</v>
      </c>
    </row>
    <row r="20" spans="1:19" x14ac:dyDescent="0.25">
      <c r="A20">
        <f>+'P1-1_preprocesseddata (2)'!A20</f>
        <v>2018</v>
      </c>
      <c r="B20">
        <f>+'P1-1_preprocesseddata (2)'!B20</f>
        <v>1</v>
      </c>
      <c r="C20" t="str">
        <f>+'P1-1_preprocesseddata (2)'!C20</f>
        <v>AA</v>
      </c>
      <c r="D20" t="str">
        <f>+'P1-1_preprocesseddata (2)'!D20</f>
        <v>L</v>
      </c>
      <c r="E20">
        <f>+'P1-1_preprocesseddata (2)'!E20</f>
        <v>1730210.46</v>
      </c>
      <c r="F20">
        <f>+'P1-1_preprocesseddata (2)'!F20</f>
        <v>1422142.47</v>
      </c>
      <c r="G20">
        <f>+'P6-preprocesseddata'!E20</f>
        <v>553573.38</v>
      </c>
      <c r="H20">
        <f>+'P6-preprocesseddata'!F20</f>
        <v>306447.39</v>
      </c>
      <c r="I20">
        <f>+'P6-preprocesseddata'!I20</f>
        <v>26231.72</v>
      </c>
      <c r="J20">
        <f>+SUM('P6-preprocesseddata'!G20:H20)+SUM('P6-preprocesseddata'!J20:N20)</f>
        <v>535889.98999999987</v>
      </c>
      <c r="K20">
        <f>+'P1-1_preprocesseddata (2)'!F20</f>
        <v>1422142.47</v>
      </c>
      <c r="L20">
        <f>+'P1-1_preprocesseddata (2)'!G20</f>
        <v>308067.99</v>
      </c>
      <c r="M20">
        <f>+'P1-1_preprocesseddata (2)'!H20</f>
        <v>308067.99</v>
      </c>
      <c r="N20">
        <f>+'P1-1_preprocesseddata (2)'!I20</f>
        <v>7868773049</v>
      </c>
      <c r="O20">
        <f>+'P1-1_preprocesseddata (2)'!J20</f>
        <v>7868773.0489999996</v>
      </c>
      <c r="P20">
        <f>+'P1-1_preprocesseddata (2)'!K20</f>
        <v>9946073465</v>
      </c>
      <c r="Q20">
        <f>+'P1-1_preprocesseddata (2)'!L20</f>
        <v>9946073.4649999999</v>
      </c>
      <c r="R20" t="str">
        <f>+'P1-1_preprocesseddata (2)'!M20</f>
        <v>2018 Q1</v>
      </c>
      <c r="S20" s="61">
        <f>+'P1-1_preprocesseddata (2)'!N20</f>
        <v>43190</v>
      </c>
    </row>
    <row r="21" spans="1:19" x14ac:dyDescent="0.25">
      <c r="A21">
        <f>+'P1-1_preprocesseddata (2)'!A21</f>
        <v>2018</v>
      </c>
      <c r="B21">
        <f>+'P1-1_preprocesseddata (2)'!B21</f>
        <v>1</v>
      </c>
      <c r="C21" t="str">
        <f>+'P1-1_preprocesseddata (2)'!C21</f>
        <v>AA</v>
      </c>
      <c r="D21" t="str">
        <f>+'P1-1_preprocesseddata (2)'!D21</f>
        <v>P</v>
      </c>
      <c r="E21">
        <f>+'P1-1_preprocesseddata (2)'!E21</f>
        <v>573797.1</v>
      </c>
      <c r="F21">
        <f>+'P1-1_preprocesseddata (2)'!F21</f>
        <v>702281.64</v>
      </c>
      <c r="G21">
        <f>+'P6-preprocesseddata'!E21</f>
        <v>275347.13</v>
      </c>
      <c r="H21">
        <f>+'P6-preprocesseddata'!F21</f>
        <v>147416.14000000001</v>
      </c>
      <c r="I21">
        <f>+'P6-preprocesseddata'!I21</f>
        <v>13045.15</v>
      </c>
      <c r="J21">
        <f>+SUM('P6-preprocesseddata'!G21:H21)+SUM('P6-preprocesseddata'!J21:N21)</f>
        <v>266473.21999999997</v>
      </c>
      <c r="K21">
        <f>+'P1-1_preprocesseddata (2)'!F21</f>
        <v>702281.64</v>
      </c>
      <c r="L21">
        <f>+'P1-1_preprocesseddata (2)'!G21</f>
        <v>-128484.54</v>
      </c>
      <c r="M21">
        <f>+'P1-1_preprocesseddata (2)'!H21</f>
        <v>-128484.54</v>
      </c>
      <c r="N21">
        <f>+'P1-1_preprocesseddata (2)'!I21</f>
        <v>3933771356</v>
      </c>
      <c r="O21">
        <f>+'P1-1_preprocesseddata (2)'!J21</f>
        <v>3933771.3560000001</v>
      </c>
      <c r="P21">
        <f>+'P1-1_preprocesseddata (2)'!K21</f>
        <v>4946325800</v>
      </c>
      <c r="Q21">
        <f>+'P1-1_preprocesseddata (2)'!L21</f>
        <v>4946325.8</v>
      </c>
      <c r="R21" t="str">
        <f>+'P1-1_preprocesseddata (2)'!M21</f>
        <v>2018 Q1</v>
      </c>
      <c r="S21" s="61">
        <f>+'P1-1_preprocesseddata (2)'!N21</f>
        <v>43190</v>
      </c>
    </row>
    <row r="22" spans="1:19" x14ac:dyDescent="0.25">
      <c r="A22">
        <f>+'P1-1_preprocesseddata (2)'!A22</f>
        <v>2018</v>
      </c>
      <c r="B22">
        <f>+'P1-1_preprocesseddata (2)'!B22</f>
        <v>2</v>
      </c>
      <c r="C22" t="str">
        <f>+'P1-1_preprocesseddata (2)'!C22</f>
        <v>AA</v>
      </c>
      <c r="D22" t="str">
        <f>+'P1-1_preprocesseddata (2)'!D22</f>
        <v>A</v>
      </c>
      <c r="E22">
        <f>+'P1-1_preprocesseddata (2)'!E22</f>
        <v>1655931.13</v>
      </c>
      <c r="F22">
        <f>+'P1-1_preprocesseddata (2)'!F22</f>
        <v>1573130.9</v>
      </c>
      <c r="G22">
        <f>+'P6-preprocesseddata'!E22</f>
        <v>578880.53</v>
      </c>
      <c r="H22">
        <f>+'P6-preprocesseddata'!F22</f>
        <v>397333.53</v>
      </c>
      <c r="I22">
        <f>+'P6-preprocesseddata'!I22</f>
        <v>29923.33</v>
      </c>
      <c r="J22">
        <f>+SUM('P6-preprocesseddata'!G22:H22)+SUM('P6-preprocesseddata'!J22:N22)</f>
        <v>566993.52</v>
      </c>
      <c r="K22">
        <f>+'P1-1_preprocesseddata (2)'!F22</f>
        <v>1573130.9</v>
      </c>
      <c r="L22">
        <f>+'P1-1_preprocesseddata (2)'!G22</f>
        <v>82800.22</v>
      </c>
      <c r="M22">
        <f>+'P1-1_preprocesseddata (2)'!H22</f>
        <v>82800.22</v>
      </c>
      <c r="N22">
        <f>+'P1-1_preprocesseddata (2)'!I22</f>
        <v>8854862149</v>
      </c>
      <c r="O22">
        <f>+'P1-1_preprocesseddata (2)'!J22</f>
        <v>8854862.1490000002</v>
      </c>
      <c r="P22">
        <f>+'P1-1_preprocesseddata (2)'!K22</f>
        <v>11305389477</v>
      </c>
      <c r="Q22">
        <f>+'P1-1_preprocesseddata (2)'!L22</f>
        <v>11305389.477</v>
      </c>
      <c r="R22" t="str">
        <f>+'P1-1_preprocesseddata (2)'!M22</f>
        <v>2018 Q2</v>
      </c>
      <c r="S22" s="61">
        <f>+'P1-1_preprocesseddata (2)'!N22</f>
        <v>43281</v>
      </c>
    </row>
    <row r="23" spans="1:19" x14ac:dyDescent="0.25">
      <c r="A23">
        <f>+'P1-1_preprocesseddata (2)'!A23</f>
        <v>2018</v>
      </c>
      <c r="B23">
        <f>+'P1-1_preprocesseddata (2)'!B23</f>
        <v>2</v>
      </c>
      <c r="C23" t="str">
        <f>+'P1-1_preprocesseddata (2)'!C23</f>
        <v>AA</v>
      </c>
      <c r="D23" t="str">
        <f>+'P1-1_preprocesseddata (2)'!D23</f>
        <v>D</v>
      </c>
      <c r="E23">
        <f>+'P1-1_preprocesseddata (2)'!E23</f>
        <v>7871255.5700000003</v>
      </c>
      <c r="F23">
        <f>+'P1-1_preprocesseddata (2)'!F23</f>
        <v>7054755.0700000003</v>
      </c>
      <c r="G23">
        <f>+'P6-preprocesseddata'!E23</f>
        <v>1989063.26</v>
      </c>
      <c r="H23">
        <f>+'P6-preprocesseddata'!F23</f>
        <v>1240335.1499999999</v>
      </c>
      <c r="I23">
        <f>+'P6-preprocesseddata'!I23</f>
        <v>102464.67</v>
      </c>
      <c r="J23">
        <f>+SUM('P6-preprocesseddata'!G23:H23)+SUM('P6-preprocesseddata'!J23:N23)</f>
        <v>3722892</v>
      </c>
      <c r="K23">
        <f>+'P1-1_preprocesseddata (2)'!F23</f>
        <v>7054755.0700000003</v>
      </c>
      <c r="L23">
        <f>+'P1-1_preprocesseddata (2)'!G23</f>
        <v>816500.5</v>
      </c>
      <c r="M23">
        <f>+'P1-1_preprocesseddata (2)'!H23</f>
        <v>398058.33</v>
      </c>
      <c r="N23">
        <f>+'P1-1_preprocesseddata (2)'!I23</f>
        <v>33644488663</v>
      </c>
      <c r="O23">
        <f>+'P1-1_preprocesseddata (2)'!J23</f>
        <v>33644488.670000002</v>
      </c>
      <c r="P23">
        <f>+'P1-1_preprocesseddata (2)'!K23</f>
        <v>38696594828</v>
      </c>
      <c r="Q23">
        <f>+'P1-1_preprocesseddata (2)'!L23</f>
        <v>38696594.829999998</v>
      </c>
      <c r="R23" t="str">
        <f>+'P1-1_preprocesseddata (2)'!M23</f>
        <v>2018 Q2</v>
      </c>
      <c r="S23" s="61">
        <f>+'P1-1_preprocesseddata (2)'!N23</f>
        <v>43281</v>
      </c>
    </row>
    <row r="24" spans="1:19" x14ac:dyDescent="0.25">
      <c r="A24">
        <f>+'P1-1_preprocesseddata (2)'!A24</f>
        <v>2018</v>
      </c>
      <c r="B24">
        <f>+'P1-1_preprocesseddata (2)'!B24</f>
        <v>2</v>
      </c>
      <c r="C24" t="str">
        <f>+'P1-1_preprocesseddata (2)'!C24</f>
        <v>AA</v>
      </c>
      <c r="D24" t="str">
        <f>+'P1-1_preprocesseddata (2)'!D24</f>
        <v>L</v>
      </c>
      <c r="E24">
        <f>+'P1-1_preprocesseddata (2)'!E24</f>
        <v>1540904.15</v>
      </c>
      <c r="F24">
        <f>+'P1-1_preprocesseddata (2)'!F24</f>
        <v>1314240.56</v>
      </c>
      <c r="G24">
        <f>+'P6-preprocesseddata'!E24</f>
        <v>491713.14</v>
      </c>
      <c r="H24">
        <f>+'P6-preprocesseddata'!F24</f>
        <v>315846.96999999997</v>
      </c>
      <c r="I24">
        <f>+'P6-preprocesseddata'!I24</f>
        <v>25363.35</v>
      </c>
      <c r="J24">
        <f>+SUM('P6-preprocesseddata'!G24:H24)+SUM('P6-preprocesseddata'!J24:N24)</f>
        <v>481317.08999999997</v>
      </c>
      <c r="K24">
        <f>+'P1-1_preprocesseddata (2)'!F24</f>
        <v>1314240.56</v>
      </c>
      <c r="L24">
        <f>+'P1-1_preprocesseddata (2)'!G24</f>
        <v>226663.6</v>
      </c>
      <c r="M24">
        <f>+'P1-1_preprocesseddata (2)'!H24</f>
        <v>226663.6</v>
      </c>
      <c r="N24">
        <f>+'P1-1_preprocesseddata (2)'!I24</f>
        <v>7665815993</v>
      </c>
      <c r="O24">
        <f>+'P1-1_preprocesseddata (2)'!J24</f>
        <v>7665815.9929999998</v>
      </c>
      <c r="P24">
        <f>+'P1-1_preprocesseddata (2)'!K24</f>
        <v>9575806664</v>
      </c>
      <c r="Q24">
        <f>+'P1-1_preprocesseddata (2)'!L24</f>
        <v>9575806.6640000008</v>
      </c>
      <c r="R24" t="str">
        <f>+'P1-1_preprocesseddata (2)'!M24</f>
        <v>2018 Q2</v>
      </c>
      <c r="S24" s="61">
        <f>+'P1-1_preprocesseddata (2)'!N24</f>
        <v>43281</v>
      </c>
    </row>
    <row r="25" spans="1:19" x14ac:dyDescent="0.25">
      <c r="A25">
        <f>+'P1-1_preprocesseddata (2)'!A25</f>
        <v>2018</v>
      </c>
      <c r="B25">
        <f>+'P1-1_preprocesseddata (2)'!B25</f>
        <v>2</v>
      </c>
      <c r="C25" t="str">
        <f>+'P1-1_preprocesseddata (2)'!C25</f>
        <v>AA</v>
      </c>
      <c r="D25" t="str">
        <f>+'P1-1_preprocesseddata (2)'!D25</f>
        <v>P</v>
      </c>
      <c r="E25">
        <f>+'P1-1_preprocesseddata (2)'!E25</f>
        <v>571604.24</v>
      </c>
      <c r="F25">
        <f>+'P1-1_preprocesseddata (2)'!F25</f>
        <v>660185.02</v>
      </c>
      <c r="G25">
        <f>+'P6-preprocesseddata'!E25</f>
        <v>250429.6</v>
      </c>
      <c r="H25">
        <f>+'P6-preprocesseddata'!F25</f>
        <v>151584.47</v>
      </c>
      <c r="I25">
        <f>+'P6-preprocesseddata'!I25</f>
        <v>12918.18</v>
      </c>
      <c r="J25">
        <f>+SUM('P6-preprocesseddata'!G25:H25)+SUM('P6-preprocesseddata'!J25:N25)</f>
        <v>245252.7699999999</v>
      </c>
      <c r="K25">
        <f>+'P1-1_preprocesseddata (2)'!F25</f>
        <v>660185.02</v>
      </c>
      <c r="L25">
        <f>+'P1-1_preprocesseddata (2)'!G25</f>
        <v>-88580.78</v>
      </c>
      <c r="M25">
        <f>+'P1-1_preprocesseddata (2)'!H25</f>
        <v>-88580.78</v>
      </c>
      <c r="N25">
        <f>+'P1-1_preprocesseddata (2)'!I25</f>
        <v>3953914225</v>
      </c>
      <c r="O25">
        <f>+'P1-1_preprocesseddata (2)'!J25</f>
        <v>3953914.2250000001</v>
      </c>
      <c r="P25">
        <f>+'P1-1_preprocesseddata (2)'!K25</f>
        <v>4876208088</v>
      </c>
      <c r="Q25">
        <f>+'P1-1_preprocesseddata (2)'!L25</f>
        <v>4876208.0880000005</v>
      </c>
      <c r="R25" t="str">
        <f>+'P1-1_preprocesseddata (2)'!M25</f>
        <v>2018 Q2</v>
      </c>
      <c r="S25" s="61">
        <f>+'P1-1_preprocesseddata (2)'!N25</f>
        <v>43281</v>
      </c>
    </row>
    <row r="26" spans="1:19" x14ac:dyDescent="0.25">
      <c r="A26">
        <f>+'P1-1_preprocesseddata (2)'!A26</f>
        <v>2018</v>
      </c>
      <c r="B26">
        <f>+'P1-1_preprocesseddata (2)'!B26</f>
        <v>3</v>
      </c>
      <c r="C26" t="str">
        <f>+'P1-1_preprocesseddata (2)'!C26</f>
        <v>AA</v>
      </c>
      <c r="D26" t="str">
        <f>+'P1-1_preprocesseddata (2)'!D26</f>
        <v>A</v>
      </c>
      <c r="E26">
        <f>+'P1-1_preprocesseddata (2)'!E26</f>
        <v>1895942.82</v>
      </c>
      <c r="F26">
        <f>+'P1-1_preprocesseddata (2)'!F26</f>
        <v>1745520.25</v>
      </c>
      <c r="G26">
        <f>+'P6-preprocesseddata'!E26</f>
        <v>627382.15</v>
      </c>
      <c r="H26">
        <f>+'P6-preprocesseddata'!F26</f>
        <v>453951.26</v>
      </c>
      <c r="I26">
        <f>+'P6-preprocesseddata'!I26</f>
        <v>32242.27</v>
      </c>
      <c r="J26">
        <f>+SUM('P6-preprocesseddata'!G26:H26)+SUM('P6-preprocesseddata'!J26:N26)</f>
        <v>631944.56000000006</v>
      </c>
      <c r="K26">
        <f>+'P1-1_preprocesseddata (2)'!F26</f>
        <v>1745520.25</v>
      </c>
      <c r="L26">
        <f>+'P1-1_preprocesseddata (2)'!G26</f>
        <v>150422.57999999999</v>
      </c>
      <c r="M26">
        <f>+'P1-1_preprocesseddata (2)'!H26</f>
        <v>150422.57999999999</v>
      </c>
      <c r="N26">
        <f>+'P1-1_preprocesseddata (2)'!I26</f>
        <v>10109180938</v>
      </c>
      <c r="O26">
        <f>+'P1-1_preprocesseddata (2)'!J26</f>
        <v>10109180.937999999</v>
      </c>
      <c r="P26">
        <f>+'P1-1_preprocesseddata (2)'!K26</f>
        <v>12502888217</v>
      </c>
      <c r="Q26">
        <f>+'P1-1_preprocesseddata (2)'!L26</f>
        <v>12502888.217</v>
      </c>
      <c r="R26" t="str">
        <f>+'P1-1_preprocesseddata (2)'!M26</f>
        <v>2018 Q3</v>
      </c>
      <c r="S26" s="61">
        <f>+'P1-1_preprocesseddata (2)'!N26</f>
        <v>43373</v>
      </c>
    </row>
    <row r="27" spans="1:19" x14ac:dyDescent="0.25">
      <c r="A27">
        <f>+'P1-1_preprocesseddata (2)'!A27</f>
        <v>2018</v>
      </c>
      <c r="B27">
        <f>+'P1-1_preprocesseddata (2)'!B27</f>
        <v>3</v>
      </c>
      <c r="C27" t="str">
        <f>+'P1-1_preprocesseddata (2)'!C27</f>
        <v>AA</v>
      </c>
      <c r="D27" t="str">
        <f>+'P1-1_preprocesseddata (2)'!D27</f>
        <v>D</v>
      </c>
      <c r="E27">
        <f>+'P1-1_preprocesseddata (2)'!E27</f>
        <v>7625074.54</v>
      </c>
      <c r="F27">
        <f>+'P1-1_preprocesseddata (2)'!F27</f>
        <v>7241794.71</v>
      </c>
      <c r="G27">
        <f>+'P6-preprocesseddata'!E27</f>
        <v>2001059.48</v>
      </c>
      <c r="H27">
        <f>+'P6-preprocesseddata'!F27</f>
        <v>1320209.3700000001</v>
      </c>
      <c r="I27">
        <f>+'P6-preprocesseddata'!I27</f>
        <v>102693.85</v>
      </c>
      <c r="J27">
        <f>+SUM('P6-preprocesseddata'!G27:H27)+SUM('P6-preprocesseddata'!J27:N27)</f>
        <v>3817832.0099999988</v>
      </c>
      <c r="K27">
        <f>+'P1-1_preprocesseddata (2)'!F27</f>
        <v>7241794.71</v>
      </c>
      <c r="L27">
        <f>+'P1-1_preprocesseddata (2)'!G27</f>
        <v>383279.83</v>
      </c>
      <c r="M27">
        <f>+'P1-1_preprocesseddata (2)'!H27</f>
        <v>116471.67</v>
      </c>
      <c r="N27">
        <f>+'P1-1_preprocesseddata (2)'!I27</f>
        <v>33891588308</v>
      </c>
      <c r="O27">
        <f>+'P1-1_preprocesseddata (2)'!J27</f>
        <v>33891588.309</v>
      </c>
      <c r="P27">
        <f>+'P1-1_preprocesseddata (2)'!K27</f>
        <v>39843845369</v>
      </c>
      <c r="Q27">
        <f>+'P1-1_preprocesseddata (2)'!L27</f>
        <v>39843845.369999997</v>
      </c>
      <c r="R27" t="str">
        <f>+'P1-1_preprocesseddata (2)'!M27</f>
        <v>2018 Q3</v>
      </c>
      <c r="S27" s="61">
        <f>+'P1-1_preprocesseddata (2)'!N27</f>
        <v>43373</v>
      </c>
    </row>
    <row r="28" spans="1:19" x14ac:dyDescent="0.25">
      <c r="A28">
        <f>+'P1-1_preprocesseddata (2)'!A28</f>
        <v>2018</v>
      </c>
      <c r="B28">
        <f>+'P1-1_preprocesseddata (2)'!B28</f>
        <v>3</v>
      </c>
      <c r="C28" t="str">
        <f>+'P1-1_preprocesseddata (2)'!C28</f>
        <v>AA</v>
      </c>
      <c r="D28" t="str">
        <f>+'P1-1_preprocesseddata (2)'!D28</f>
        <v>L</v>
      </c>
      <c r="E28">
        <f>+'P1-1_preprocesseddata (2)'!E28</f>
        <v>1448794.03</v>
      </c>
      <c r="F28">
        <f>+'P1-1_preprocesseddata (2)'!F28</f>
        <v>1223954.43</v>
      </c>
      <c r="G28">
        <f>+'P6-preprocesseddata'!E28</f>
        <v>447728.43</v>
      </c>
      <c r="H28">
        <f>+'P6-preprocesseddata'!F28</f>
        <v>303044.19</v>
      </c>
      <c r="I28">
        <f>+'P6-preprocesseddata'!I28</f>
        <v>23036.01</v>
      </c>
      <c r="J28">
        <f>+SUM('P6-preprocesseddata'!G28:H28)+SUM('P6-preprocesseddata'!J28:N28)</f>
        <v>450145.78999999992</v>
      </c>
      <c r="K28">
        <f>+'P1-1_preprocesseddata (2)'!F28</f>
        <v>1223954.43</v>
      </c>
      <c r="L28">
        <f>+'P1-1_preprocesseddata (2)'!G28</f>
        <v>224839.6</v>
      </c>
      <c r="M28">
        <f>+'P1-1_preprocesseddata (2)'!H28</f>
        <v>224839.6</v>
      </c>
      <c r="N28">
        <f>+'P1-1_preprocesseddata (2)'!I28</f>
        <v>7159174830</v>
      </c>
      <c r="O28">
        <f>+'P1-1_preprocesseddata (2)'!J28</f>
        <v>7159174.8300000001</v>
      </c>
      <c r="P28">
        <f>+'P1-1_preprocesseddata (2)'!K28</f>
        <v>8951177319</v>
      </c>
      <c r="Q28">
        <f>+'P1-1_preprocesseddata (2)'!L28</f>
        <v>8951177.3190000001</v>
      </c>
      <c r="R28" t="str">
        <f>+'P1-1_preprocesseddata (2)'!M28</f>
        <v>2018 Q3</v>
      </c>
      <c r="S28" s="61">
        <f>+'P1-1_preprocesseddata (2)'!N28</f>
        <v>43373</v>
      </c>
    </row>
    <row r="29" spans="1:19" x14ac:dyDescent="0.25">
      <c r="A29">
        <f>+'P1-1_preprocesseddata (2)'!A29</f>
        <v>2018</v>
      </c>
      <c r="B29">
        <f>+'P1-1_preprocesseddata (2)'!B29</f>
        <v>3</v>
      </c>
      <c r="C29" t="str">
        <f>+'P1-1_preprocesseddata (2)'!C29</f>
        <v>AA</v>
      </c>
      <c r="D29" t="str">
        <f>+'P1-1_preprocesseddata (2)'!D29</f>
        <v>P</v>
      </c>
      <c r="E29">
        <f>+'P1-1_preprocesseddata (2)'!E29</f>
        <v>586223.19999999995</v>
      </c>
      <c r="F29">
        <f>+'P1-1_preprocesseddata (2)'!F29</f>
        <v>675382.44</v>
      </c>
      <c r="G29">
        <f>+'P6-preprocesseddata'!E29</f>
        <v>251030.87</v>
      </c>
      <c r="H29">
        <f>+'P6-preprocesseddata'!F29</f>
        <v>158573.35999999999</v>
      </c>
      <c r="I29">
        <f>+'P6-preprocesseddata'!I29</f>
        <v>12900.5</v>
      </c>
      <c r="J29">
        <f>+SUM('P6-preprocesseddata'!G29:H29)+SUM('P6-preprocesseddata'!J29:N29)</f>
        <v>252877.71000000002</v>
      </c>
      <c r="K29">
        <f>+'P1-1_preprocesseddata (2)'!F29</f>
        <v>675382.44</v>
      </c>
      <c r="L29">
        <f>+'P1-1_preprocesseddata (2)'!G29</f>
        <v>-89159.23</v>
      </c>
      <c r="M29">
        <f>+'P1-1_preprocesseddata (2)'!H29</f>
        <v>-89159.23</v>
      </c>
      <c r="N29">
        <f>+'P1-1_preprocesseddata (2)'!I29</f>
        <v>4023038793</v>
      </c>
      <c r="O29">
        <f>+'P1-1_preprocesseddata (2)'!J29</f>
        <v>4023038.7930000001</v>
      </c>
      <c r="P29">
        <f>+'P1-1_preprocesseddata (2)'!K29</f>
        <v>5002040114</v>
      </c>
      <c r="Q29">
        <f>+'P1-1_preprocesseddata (2)'!L29</f>
        <v>5002040.1140000001</v>
      </c>
      <c r="R29" t="str">
        <f>+'P1-1_preprocesseddata (2)'!M29</f>
        <v>2018 Q3</v>
      </c>
      <c r="S29" s="61">
        <f>+'P1-1_preprocesseddata (2)'!N29</f>
        <v>43373</v>
      </c>
    </row>
    <row r="30" spans="1:19" x14ac:dyDescent="0.25">
      <c r="A30">
        <f>+'P1-1_preprocesseddata (2)'!A30</f>
        <v>2018</v>
      </c>
      <c r="B30">
        <f>+'P1-1_preprocesseddata (2)'!B30</f>
        <v>4</v>
      </c>
      <c r="C30" t="str">
        <f>+'P1-1_preprocesseddata (2)'!C30</f>
        <v>AA</v>
      </c>
      <c r="D30" t="str">
        <f>+'P1-1_preprocesseddata (2)'!D30</f>
        <v>A</v>
      </c>
      <c r="E30">
        <f>+'P1-1_preprocesseddata (2)'!E30</f>
        <v>1210713.42</v>
      </c>
      <c r="F30">
        <f>+'P1-1_preprocesseddata (2)'!F30</f>
        <v>1257039.23</v>
      </c>
      <c r="G30">
        <f>+'P6-preprocesseddata'!E30</f>
        <v>462430.19</v>
      </c>
      <c r="H30">
        <f>+'P6-preprocesseddata'!F30</f>
        <v>306011.01</v>
      </c>
      <c r="I30">
        <f>+'P6-preprocesseddata'!I30</f>
        <v>22834.75</v>
      </c>
      <c r="J30">
        <f>+SUM('P6-preprocesseddata'!G30:H30)+SUM('P6-preprocesseddata'!J30:N30)</f>
        <v>465763.27999999991</v>
      </c>
      <c r="K30">
        <f>+'P1-1_preprocesseddata (2)'!F30</f>
        <v>1257039.23</v>
      </c>
      <c r="L30">
        <f>+'P1-1_preprocesseddata (2)'!G30</f>
        <v>-46325.8</v>
      </c>
      <c r="M30">
        <f>+'P1-1_preprocesseddata (2)'!H30</f>
        <v>-46325.8</v>
      </c>
      <c r="N30">
        <f>+'P1-1_preprocesseddata (2)'!I30</f>
        <v>6651183363</v>
      </c>
      <c r="O30">
        <f>+'P1-1_preprocesseddata (2)'!J30</f>
        <v>6651183.3629999999</v>
      </c>
      <c r="P30">
        <f>+'P1-1_preprocesseddata (2)'!K30</f>
        <v>8623118274</v>
      </c>
      <c r="Q30">
        <f>+'P1-1_preprocesseddata (2)'!L30</f>
        <v>8623118.2740000002</v>
      </c>
      <c r="R30" t="str">
        <f>+'P1-1_preprocesseddata (2)'!M30</f>
        <v>2018 Q4</v>
      </c>
      <c r="S30" s="61">
        <f>+'P1-1_preprocesseddata (2)'!N30</f>
        <v>43465</v>
      </c>
    </row>
    <row r="31" spans="1:19" x14ac:dyDescent="0.25">
      <c r="A31">
        <f>+'P1-1_preprocesseddata (2)'!A31</f>
        <v>2018</v>
      </c>
      <c r="B31">
        <f>+'P1-1_preprocesseddata (2)'!B31</f>
        <v>4</v>
      </c>
      <c r="C31" t="str">
        <f>+'P1-1_preprocesseddata (2)'!C31</f>
        <v>AA</v>
      </c>
      <c r="D31" t="str">
        <f>+'P1-1_preprocesseddata (2)'!D31</f>
        <v>D</v>
      </c>
      <c r="E31">
        <f>+'P1-1_preprocesseddata (2)'!E31</f>
        <v>7748780.6500000004</v>
      </c>
      <c r="F31">
        <f>+'P1-1_preprocesseddata (2)'!F31</f>
        <v>7197052.6200000001</v>
      </c>
      <c r="G31">
        <f>+'P6-preprocesseddata'!E31</f>
        <v>2043624.52</v>
      </c>
      <c r="H31">
        <f>+'P6-preprocesseddata'!F31</f>
        <v>1219131.1399999999</v>
      </c>
      <c r="I31">
        <f>+'P6-preprocesseddata'!I31</f>
        <v>99961.44</v>
      </c>
      <c r="J31">
        <f>+SUM('P6-preprocesseddata'!G31:H31)+SUM('P6-preprocesseddata'!J31:N31)</f>
        <v>3834335.54</v>
      </c>
      <c r="K31">
        <f>+'P1-1_preprocesseddata (2)'!F31</f>
        <v>7197052.6200000001</v>
      </c>
      <c r="L31">
        <f>+'P1-1_preprocesseddata (2)'!G31</f>
        <v>551728.03</v>
      </c>
      <c r="M31">
        <f>+'P1-1_preprocesseddata (2)'!H31</f>
        <v>382806.51</v>
      </c>
      <c r="N31">
        <f>+'P1-1_preprocesseddata (2)'!I31</f>
        <v>31930213974</v>
      </c>
      <c r="O31">
        <f>+'P1-1_preprocesseddata (2)'!J31</f>
        <v>31930213.98</v>
      </c>
      <c r="P31">
        <f>+'P1-1_preprocesseddata (2)'!K31</f>
        <v>37829008165</v>
      </c>
      <c r="Q31">
        <f>+'P1-1_preprocesseddata (2)'!L31</f>
        <v>37829008.170000002</v>
      </c>
      <c r="R31" t="str">
        <f>+'P1-1_preprocesseddata (2)'!M31</f>
        <v>2018 Q4</v>
      </c>
      <c r="S31" s="61">
        <f>+'P1-1_preprocesseddata (2)'!N31</f>
        <v>43465</v>
      </c>
    </row>
    <row r="32" spans="1:19" x14ac:dyDescent="0.25">
      <c r="A32">
        <f>+'P1-1_preprocesseddata (2)'!A32</f>
        <v>2018</v>
      </c>
      <c r="B32">
        <f>+'P1-1_preprocesseddata (2)'!B32</f>
        <v>4</v>
      </c>
      <c r="C32" t="str">
        <f>+'P1-1_preprocesseddata (2)'!C32</f>
        <v>AA</v>
      </c>
      <c r="D32" t="str">
        <f>+'P1-1_preprocesseddata (2)'!D32</f>
        <v>L</v>
      </c>
      <c r="E32">
        <f>+'P1-1_preprocesseddata (2)'!E32</f>
        <v>1443844.13</v>
      </c>
      <c r="F32">
        <f>+'P1-1_preprocesseddata (2)'!F32</f>
        <v>1250386.49</v>
      </c>
      <c r="G32">
        <f>+'P6-preprocesseddata'!E32</f>
        <v>471963.22</v>
      </c>
      <c r="H32">
        <f>+'P6-preprocesseddata'!F32</f>
        <v>283587.01</v>
      </c>
      <c r="I32">
        <f>+'P6-preprocesseddata'!I32</f>
        <v>23035.56</v>
      </c>
      <c r="J32">
        <f>+SUM('P6-preprocesseddata'!G32:H32)+SUM('P6-preprocesseddata'!J32:N32)</f>
        <v>471800.69</v>
      </c>
      <c r="K32">
        <f>+'P1-1_preprocesseddata (2)'!F32</f>
        <v>1250386.49</v>
      </c>
      <c r="L32">
        <f>+'P1-1_preprocesseddata (2)'!G32</f>
        <v>193457.65</v>
      </c>
      <c r="M32">
        <f>+'P1-1_preprocesseddata (2)'!H32</f>
        <v>193457.65</v>
      </c>
      <c r="N32">
        <f>+'P1-1_preprocesseddata (2)'!I32</f>
        <v>6969270076</v>
      </c>
      <c r="O32">
        <f>+'P1-1_preprocesseddata (2)'!J32</f>
        <v>6969270.0759999901</v>
      </c>
      <c r="P32">
        <f>+'P1-1_preprocesseddata (2)'!K32</f>
        <v>8742362640</v>
      </c>
      <c r="Q32">
        <f>+'P1-1_preprocesseddata (2)'!L32</f>
        <v>8742362.6400000006</v>
      </c>
      <c r="R32" t="str">
        <f>+'P1-1_preprocesseddata (2)'!M32</f>
        <v>2018 Q4</v>
      </c>
      <c r="S32" s="61">
        <f>+'P1-1_preprocesseddata (2)'!N32</f>
        <v>43465</v>
      </c>
    </row>
    <row r="33" spans="1:19" x14ac:dyDescent="0.25">
      <c r="A33">
        <f>+'P1-1_preprocesseddata (2)'!A33</f>
        <v>2018</v>
      </c>
      <c r="B33">
        <f>+'P1-1_preprocesseddata (2)'!B33</f>
        <v>4</v>
      </c>
      <c r="C33" t="str">
        <f>+'P1-1_preprocesseddata (2)'!C33</f>
        <v>AA</v>
      </c>
      <c r="D33" t="str">
        <f>+'P1-1_preprocesseddata (2)'!D33</f>
        <v>P</v>
      </c>
      <c r="E33">
        <f>+'P1-1_preprocesseddata (2)'!E33</f>
        <v>532456.28</v>
      </c>
      <c r="F33">
        <f>+'P1-1_preprocesseddata (2)'!F33</f>
        <v>661909.86</v>
      </c>
      <c r="G33">
        <f>+'P6-preprocesseddata'!E33</f>
        <v>251135.48</v>
      </c>
      <c r="H33">
        <f>+'P6-preprocesseddata'!F33</f>
        <v>146210.95000000001</v>
      </c>
      <c r="I33">
        <f>+'P6-preprocesseddata'!I33</f>
        <v>12313.59</v>
      </c>
      <c r="J33">
        <f>+SUM('P6-preprocesseddata'!G33:H33)+SUM('P6-preprocesseddata'!J33:N33)</f>
        <v>252249.86000000002</v>
      </c>
      <c r="K33">
        <f>+'P1-1_preprocesseddata (2)'!F33</f>
        <v>661909.86</v>
      </c>
      <c r="L33">
        <f>+'P1-1_preprocesseddata (2)'!G33</f>
        <v>-129453.58</v>
      </c>
      <c r="M33">
        <f>+'P1-1_preprocesseddata (2)'!H33</f>
        <v>-129453.58</v>
      </c>
      <c r="N33">
        <f>+'P1-1_preprocesseddata (2)'!I33</f>
        <v>3592649449</v>
      </c>
      <c r="O33">
        <f>+'P1-1_preprocesseddata (2)'!J33</f>
        <v>3592649.449</v>
      </c>
      <c r="P33">
        <f>+'P1-1_preprocesseddata (2)'!K33</f>
        <v>4659408407</v>
      </c>
      <c r="Q33">
        <f>+'P1-1_preprocesseddata (2)'!L33</f>
        <v>4659408.4069999997</v>
      </c>
      <c r="R33" t="str">
        <f>+'P1-1_preprocesseddata (2)'!M33</f>
        <v>2018 Q4</v>
      </c>
      <c r="S33" s="61">
        <f>+'P1-1_preprocesseddata (2)'!N33</f>
        <v>43465</v>
      </c>
    </row>
    <row r="34" spans="1:19" x14ac:dyDescent="0.25">
      <c r="A34">
        <f>+'P1-1_preprocesseddata (2)'!A34</f>
        <v>2019</v>
      </c>
      <c r="B34">
        <f>+'P1-1_preprocesseddata (2)'!B34</f>
        <v>1</v>
      </c>
      <c r="C34" t="str">
        <f>+'P1-1_preprocesseddata (2)'!C34</f>
        <v>AA</v>
      </c>
      <c r="D34" t="str">
        <f>+'P1-1_preprocesseddata (2)'!D34</f>
        <v>A</v>
      </c>
      <c r="E34">
        <f>+'P1-1_preprocesseddata (2)'!E34</f>
        <v>915071.39</v>
      </c>
      <c r="F34">
        <f>+'P1-1_preprocesseddata (2)'!F34</f>
        <v>1004590.34</v>
      </c>
      <c r="G34">
        <f>+'P6-preprocesseddata'!E34</f>
        <v>384783.49</v>
      </c>
      <c r="H34">
        <f>+'P6-preprocesseddata'!F34</f>
        <v>219328.34</v>
      </c>
      <c r="I34">
        <f>+'P6-preprocesseddata'!I34</f>
        <v>17758.830000000002</v>
      </c>
      <c r="J34">
        <f>+SUM('P6-preprocesseddata'!G34:H34)+SUM('P6-preprocesseddata'!J34:N34)</f>
        <v>382719.68</v>
      </c>
      <c r="K34">
        <f>+'P1-1_preprocesseddata (2)'!F34</f>
        <v>1004590.34</v>
      </c>
      <c r="L34">
        <f>+'P1-1_preprocesseddata (2)'!G34</f>
        <v>-89518.95</v>
      </c>
      <c r="M34">
        <f>+'P1-1_preprocesseddata (2)'!H34</f>
        <v>-89518.95</v>
      </c>
      <c r="N34">
        <f>+'P1-1_preprocesseddata (2)'!I34</f>
        <v>5041895024</v>
      </c>
      <c r="O34">
        <f>+'P1-1_preprocesseddata (2)'!J34</f>
        <v>5041895.0240000002</v>
      </c>
      <c r="P34">
        <f>+'P1-1_preprocesseddata (2)'!K34</f>
        <v>6826718518</v>
      </c>
      <c r="Q34">
        <f>+'P1-1_preprocesseddata (2)'!L34</f>
        <v>6826718.5180000002</v>
      </c>
      <c r="R34" t="str">
        <f>+'P1-1_preprocesseddata (2)'!M34</f>
        <v>2019 Q1</v>
      </c>
      <c r="S34" s="61">
        <f>+'P1-1_preprocesseddata (2)'!N34</f>
        <v>43555</v>
      </c>
    </row>
    <row r="35" spans="1:19" x14ac:dyDescent="0.25">
      <c r="A35">
        <f>+'P1-1_preprocesseddata (2)'!A35</f>
        <v>2019</v>
      </c>
      <c r="B35">
        <f>+'P1-1_preprocesseddata (2)'!B35</f>
        <v>1</v>
      </c>
      <c r="C35" t="str">
        <f>+'P1-1_preprocesseddata (2)'!C35</f>
        <v>AA</v>
      </c>
      <c r="D35" t="str">
        <f>+'P1-1_preprocesseddata (2)'!D35</f>
        <v>D</v>
      </c>
      <c r="E35">
        <f>+'P1-1_preprocesseddata (2)'!E35</f>
        <v>7466264.7199999997</v>
      </c>
      <c r="F35">
        <f>+'P1-1_preprocesseddata (2)'!F35</f>
        <v>7183735.0199999996</v>
      </c>
      <c r="G35">
        <f>+'P6-preprocesseddata'!E35</f>
        <v>2103940.64</v>
      </c>
      <c r="H35">
        <f>+'P6-preprocesseddata'!F35</f>
        <v>1098358.57</v>
      </c>
      <c r="I35">
        <f>+'P6-preprocesseddata'!I35</f>
        <v>97068.23</v>
      </c>
      <c r="J35">
        <f>+SUM('P6-preprocesseddata'!G35:H35)+SUM('P6-preprocesseddata'!J35:N35)</f>
        <v>3884367.58</v>
      </c>
      <c r="K35">
        <f>+'P1-1_preprocesseddata (2)'!F35</f>
        <v>7183735.0199999996</v>
      </c>
      <c r="L35">
        <f>+'P1-1_preprocesseddata (2)'!G35</f>
        <v>282529.71000000002</v>
      </c>
      <c r="M35">
        <f>+'P1-1_preprocesseddata (2)'!H35</f>
        <v>167004.54999999999</v>
      </c>
      <c r="N35">
        <f>+'P1-1_preprocesseddata (2)'!I35</f>
        <v>31662348580</v>
      </c>
      <c r="O35">
        <f>+'P1-1_preprocesseddata (2)'!J35</f>
        <v>31662348.577</v>
      </c>
      <c r="P35">
        <f>+'P1-1_preprocesseddata (2)'!K35</f>
        <v>37293173883</v>
      </c>
      <c r="Q35">
        <f>+'P1-1_preprocesseddata (2)'!L35</f>
        <v>37293173.880000003</v>
      </c>
      <c r="R35" t="str">
        <f>+'P1-1_preprocesseddata (2)'!M35</f>
        <v>2019 Q1</v>
      </c>
      <c r="S35" s="61">
        <f>+'P1-1_preprocesseddata (2)'!N35</f>
        <v>43555</v>
      </c>
    </row>
    <row r="36" spans="1:19" x14ac:dyDescent="0.25">
      <c r="A36">
        <f>+'P1-1_preprocesseddata (2)'!A36</f>
        <v>2019</v>
      </c>
      <c r="B36">
        <f>+'P1-1_preprocesseddata (2)'!B36</f>
        <v>1</v>
      </c>
      <c r="C36" t="str">
        <f>+'P1-1_preprocesseddata (2)'!C36</f>
        <v>AA</v>
      </c>
      <c r="D36" t="str">
        <f>+'P1-1_preprocesseddata (2)'!D36</f>
        <v>L</v>
      </c>
      <c r="E36">
        <f>+'P1-1_preprocesseddata (2)'!E36</f>
        <v>1655512.82</v>
      </c>
      <c r="F36">
        <f>+'P1-1_preprocesseddata (2)'!F36</f>
        <v>1424045.88</v>
      </c>
      <c r="G36">
        <f>+'P6-preprocesseddata'!E36</f>
        <v>555484.54</v>
      </c>
      <c r="H36">
        <f>+'P6-preprocesseddata'!F36</f>
        <v>290298.23</v>
      </c>
      <c r="I36">
        <f>+'P6-preprocesseddata'!I36</f>
        <v>25598.97</v>
      </c>
      <c r="J36">
        <f>+SUM('P6-preprocesseddata'!G36:H36)+SUM('P6-preprocesseddata'!J36:N36)</f>
        <v>552664.13</v>
      </c>
      <c r="K36">
        <f>+'P1-1_preprocesseddata (2)'!F36</f>
        <v>1424045.88</v>
      </c>
      <c r="L36">
        <f>+'P1-1_preprocesseddata (2)'!G36</f>
        <v>231466.93</v>
      </c>
      <c r="M36">
        <f>+'P1-1_preprocesseddata (2)'!H36</f>
        <v>231466.93</v>
      </c>
      <c r="N36">
        <f>+'P1-1_preprocesseddata (2)'!I36</f>
        <v>8084682408</v>
      </c>
      <c r="O36">
        <f>+'P1-1_preprocesseddata (2)'!J36</f>
        <v>8084682.4079999998</v>
      </c>
      <c r="P36">
        <f>+'P1-1_preprocesseddata (2)'!K36</f>
        <v>9846790957</v>
      </c>
      <c r="Q36">
        <f>+'P1-1_preprocesseddata (2)'!L36</f>
        <v>9846790.9570000004</v>
      </c>
      <c r="R36" t="str">
        <f>+'P1-1_preprocesseddata (2)'!M36</f>
        <v>2019 Q1</v>
      </c>
      <c r="S36" s="61">
        <f>+'P1-1_preprocesseddata (2)'!N36</f>
        <v>43555</v>
      </c>
    </row>
    <row r="37" spans="1:19" x14ac:dyDescent="0.25">
      <c r="A37">
        <f>+'P1-1_preprocesseddata (2)'!A37</f>
        <v>2019</v>
      </c>
      <c r="B37">
        <f>+'P1-1_preprocesseddata (2)'!B37</f>
        <v>1</v>
      </c>
      <c r="C37" t="str">
        <f>+'P1-1_preprocesseddata (2)'!C37</f>
        <v>AA</v>
      </c>
      <c r="D37" t="str">
        <f>+'P1-1_preprocesseddata (2)'!D37</f>
        <v>P</v>
      </c>
      <c r="E37">
        <f>+'P1-1_preprocesseddata (2)'!E37</f>
        <v>543736.24</v>
      </c>
      <c r="F37">
        <f>+'P1-1_preprocesseddata (2)'!F37</f>
        <v>622833.39</v>
      </c>
      <c r="G37">
        <f>+'P6-preprocesseddata'!E37</f>
        <v>245910.23</v>
      </c>
      <c r="H37">
        <f>+'P6-preprocesseddata'!F37</f>
        <v>120906.7</v>
      </c>
      <c r="I37">
        <f>+'P6-preprocesseddata'!I37</f>
        <v>11317.31</v>
      </c>
      <c r="J37">
        <f>+SUM('P6-preprocesseddata'!G37:H37)+SUM('P6-preprocesseddata'!J37:N37)</f>
        <v>244699.15999999997</v>
      </c>
      <c r="K37">
        <f>+'P1-1_preprocesseddata (2)'!F37</f>
        <v>622833.39</v>
      </c>
      <c r="L37">
        <f>+'P1-1_preprocesseddata (2)'!G37</f>
        <v>-79097.149999999994</v>
      </c>
      <c r="M37">
        <f>+'P1-1_preprocesseddata (2)'!H37</f>
        <v>-79097.149999999994</v>
      </c>
      <c r="N37">
        <f>+'P1-1_preprocesseddata (2)'!I37</f>
        <v>3691989813</v>
      </c>
      <c r="O37">
        <f>+'P1-1_preprocesseddata (2)'!J37</f>
        <v>3691989.8130000001</v>
      </c>
      <c r="P37">
        <f>+'P1-1_preprocesseddata (2)'!K37</f>
        <v>4361217207</v>
      </c>
      <c r="Q37">
        <f>+'P1-1_preprocesseddata (2)'!L37</f>
        <v>4361217.2070000004</v>
      </c>
      <c r="R37" t="str">
        <f>+'P1-1_preprocesseddata (2)'!M37</f>
        <v>2019 Q1</v>
      </c>
      <c r="S37" s="61">
        <f>+'P1-1_preprocesseddata (2)'!N37</f>
        <v>43555</v>
      </c>
    </row>
    <row r="38" spans="1:19" x14ac:dyDescent="0.25">
      <c r="A38">
        <f>+'P1-1_preprocesseddata (2)'!A38</f>
        <v>2019</v>
      </c>
      <c r="B38">
        <f>+'P1-1_preprocesseddata (2)'!B38</f>
        <v>2</v>
      </c>
      <c r="C38" t="str">
        <f>+'P1-1_preprocesseddata (2)'!C38</f>
        <v>AA</v>
      </c>
      <c r="D38" t="str">
        <f>+'P1-1_preprocesseddata (2)'!D38</f>
        <v>A</v>
      </c>
      <c r="E38">
        <f>+'P1-1_preprocesseddata (2)'!E38</f>
        <v>1774410.32</v>
      </c>
      <c r="F38">
        <f>+'P1-1_preprocesseddata (2)'!F38</f>
        <v>1683888.47</v>
      </c>
      <c r="G38">
        <f>+'P6-preprocesseddata'!E38</f>
        <v>640053</v>
      </c>
      <c r="H38">
        <f>+'P6-preprocesseddata'!F38</f>
        <v>384769.16</v>
      </c>
      <c r="I38">
        <f>+'P6-preprocesseddata'!I38</f>
        <v>32446.38</v>
      </c>
      <c r="J38">
        <f>+SUM('P6-preprocesseddata'!G38:H38)+SUM('P6-preprocesseddata'!J38:N38)</f>
        <v>626619.94000000006</v>
      </c>
      <c r="K38">
        <f>+'P1-1_preprocesseddata (2)'!F38</f>
        <v>1683888.47</v>
      </c>
      <c r="L38">
        <f>+'P1-1_preprocesseddata (2)'!G38</f>
        <v>90521.85</v>
      </c>
      <c r="M38">
        <f>+'P1-1_preprocesseddata (2)'!H38</f>
        <v>90521.85</v>
      </c>
      <c r="N38">
        <f>+'P1-1_preprocesseddata (2)'!I38</f>
        <v>9761973212</v>
      </c>
      <c r="O38">
        <f>+'P1-1_preprocesseddata (2)'!J38</f>
        <v>9761973.2119999994</v>
      </c>
      <c r="P38">
        <f>+'P1-1_preprocesseddata (2)'!K38</f>
        <v>11896845756</v>
      </c>
      <c r="Q38">
        <f>+'P1-1_preprocesseddata (2)'!L38</f>
        <v>11896845.755999999</v>
      </c>
      <c r="R38" t="str">
        <f>+'P1-1_preprocesseddata (2)'!M38</f>
        <v>2019 Q2</v>
      </c>
      <c r="S38" s="61">
        <f>+'P1-1_preprocesseddata (2)'!N38</f>
        <v>43646</v>
      </c>
    </row>
    <row r="39" spans="1:19" x14ac:dyDescent="0.25">
      <c r="A39">
        <f>+'P1-1_preprocesseddata (2)'!A39</f>
        <v>2019</v>
      </c>
      <c r="B39">
        <f>+'P1-1_preprocesseddata (2)'!B39</f>
        <v>2</v>
      </c>
      <c r="C39" t="str">
        <f>+'P1-1_preprocesseddata (2)'!C39</f>
        <v>AA</v>
      </c>
      <c r="D39" t="str">
        <f>+'P1-1_preprocesseddata (2)'!D39</f>
        <v>D</v>
      </c>
      <c r="E39">
        <f>+'P1-1_preprocesseddata (2)'!E39</f>
        <v>8193408.3899999997</v>
      </c>
      <c r="F39">
        <f>+'P1-1_preprocesseddata (2)'!F39</f>
        <v>7307628.9900000002</v>
      </c>
      <c r="G39">
        <f>+'P6-preprocesseddata'!E39</f>
        <v>2064752.9</v>
      </c>
      <c r="H39">
        <f>+'P6-preprocesseddata'!F39</f>
        <v>1202396.02</v>
      </c>
      <c r="I39">
        <f>+'P6-preprocesseddata'!I39</f>
        <v>104481.47</v>
      </c>
      <c r="J39">
        <f>+SUM('P6-preprocesseddata'!G39:H39)+SUM('P6-preprocesseddata'!J39:N39)</f>
        <v>3935998.5899999989</v>
      </c>
      <c r="K39">
        <f>+'P1-1_preprocesseddata (2)'!F39</f>
        <v>7307628.9900000002</v>
      </c>
      <c r="L39">
        <f>+'P1-1_preprocesseddata (2)'!G39</f>
        <v>885779.4</v>
      </c>
      <c r="M39">
        <f>+'P1-1_preprocesseddata (2)'!H39</f>
        <v>472610.13</v>
      </c>
      <c r="N39">
        <f>+'P1-1_preprocesseddata (2)'!I39</f>
        <v>34342459034</v>
      </c>
      <c r="O39">
        <f>+'P1-1_preprocesseddata (2)'!J39</f>
        <v>34342459.030000001</v>
      </c>
      <c r="P39">
        <f>+'P1-1_preprocesseddata (2)'!K39</f>
        <v>38257951862</v>
      </c>
      <c r="Q39">
        <f>+'P1-1_preprocesseddata (2)'!L39</f>
        <v>38257951.859999999</v>
      </c>
      <c r="R39" t="str">
        <f>+'P1-1_preprocesseddata (2)'!M39</f>
        <v>2019 Q2</v>
      </c>
      <c r="S39" s="61">
        <f>+'P1-1_preprocesseddata (2)'!N39</f>
        <v>43646</v>
      </c>
    </row>
    <row r="40" spans="1:19" x14ac:dyDescent="0.25">
      <c r="A40">
        <f>+'P1-1_preprocesseddata (2)'!A40</f>
        <v>2019</v>
      </c>
      <c r="B40">
        <f>+'P1-1_preprocesseddata (2)'!B40</f>
        <v>2</v>
      </c>
      <c r="C40" t="str">
        <f>+'P1-1_preprocesseddata (2)'!C40</f>
        <v>AA</v>
      </c>
      <c r="D40" t="str">
        <f>+'P1-1_preprocesseddata (2)'!D40</f>
        <v>L</v>
      </c>
      <c r="E40">
        <f>+'P1-1_preprocesseddata (2)'!E40</f>
        <v>1492915.78</v>
      </c>
      <c r="F40">
        <f>+'P1-1_preprocesseddata (2)'!F40</f>
        <v>1248793.1599999999</v>
      </c>
      <c r="G40">
        <f>+'P6-preprocesseddata'!E40</f>
        <v>476295.19</v>
      </c>
      <c r="H40">
        <f>+'P6-preprocesseddata'!F40</f>
        <v>281995.48</v>
      </c>
      <c r="I40">
        <f>+'P6-preprocesseddata'!I40</f>
        <v>24067.19</v>
      </c>
      <c r="J40">
        <f>+SUM('P6-preprocesseddata'!G40:H40)+SUM('P6-preprocesseddata'!J40:N40)</f>
        <v>466435.31000000006</v>
      </c>
      <c r="K40">
        <f>+'P1-1_preprocesseddata (2)'!F40</f>
        <v>1248793.1599999999</v>
      </c>
      <c r="L40">
        <f>+'P1-1_preprocesseddata (2)'!G40</f>
        <v>244122.63</v>
      </c>
      <c r="M40">
        <f>+'P1-1_preprocesseddata (2)'!H40</f>
        <v>244122.63</v>
      </c>
      <c r="N40">
        <f>+'P1-1_preprocesseddata (2)'!I40</f>
        <v>7583675913</v>
      </c>
      <c r="O40">
        <f>+'P1-1_preprocesseddata (2)'!J40</f>
        <v>7583675.9129999997</v>
      </c>
      <c r="P40">
        <f>+'P1-1_preprocesseddata (2)'!K40</f>
        <v>8824835444</v>
      </c>
      <c r="Q40">
        <f>+'P1-1_preprocesseddata (2)'!L40</f>
        <v>8824835.4440000001</v>
      </c>
      <c r="R40" t="str">
        <f>+'P1-1_preprocesseddata (2)'!M40</f>
        <v>2019 Q2</v>
      </c>
      <c r="S40" s="61">
        <f>+'P1-1_preprocesseddata (2)'!N40</f>
        <v>43646</v>
      </c>
    </row>
    <row r="41" spans="1:19" x14ac:dyDescent="0.25">
      <c r="A41">
        <f>+'P1-1_preprocesseddata (2)'!A41</f>
        <v>2019</v>
      </c>
      <c r="B41">
        <f>+'P1-1_preprocesseddata (2)'!B41</f>
        <v>2</v>
      </c>
      <c r="C41" t="str">
        <f>+'P1-1_preprocesseddata (2)'!C41</f>
        <v>AA</v>
      </c>
      <c r="D41" t="str">
        <f>+'P1-1_preprocesseddata (2)'!D41</f>
        <v>P</v>
      </c>
      <c r="E41">
        <f>+'P1-1_preprocesseddata (2)'!E41</f>
        <v>497413.84</v>
      </c>
      <c r="F41">
        <f>+'P1-1_preprocesseddata (2)'!F41</f>
        <v>590754.57999999996</v>
      </c>
      <c r="G41">
        <f>+'P6-preprocesseddata'!E41</f>
        <v>227755.78</v>
      </c>
      <c r="H41">
        <f>+'P6-preprocesseddata'!F41</f>
        <v>128219.5</v>
      </c>
      <c r="I41">
        <f>+'P6-preprocesseddata'!I41</f>
        <v>11522.94</v>
      </c>
      <c r="J41">
        <f>+SUM('P6-preprocesseddata'!G41:H41)+SUM('P6-preprocesseddata'!J41:N41)</f>
        <v>223256.36</v>
      </c>
      <c r="K41">
        <f>+'P1-1_preprocesseddata (2)'!F41</f>
        <v>590754.57999999996</v>
      </c>
      <c r="L41">
        <f>+'P1-1_preprocesseddata (2)'!G41</f>
        <v>-93340.74</v>
      </c>
      <c r="M41">
        <f>+'P1-1_preprocesseddata (2)'!H41</f>
        <v>-93340.74</v>
      </c>
      <c r="N41">
        <f>+'P1-1_preprocesseddata (2)'!I41</f>
        <v>3589255448</v>
      </c>
      <c r="O41">
        <f>+'P1-1_preprocesseddata (2)'!J41</f>
        <v>3589255.4479999999</v>
      </c>
      <c r="P41">
        <f>+'P1-1_preprocesseddata (2)'!K41</f>
        <v>4216837447</v>
      </c>
      <c r="Q41">
        <f>+'P1-1_preprocesseddata (2)'!L41</f>
        <v>4216837.4469999997</v>
      </c>
      <c r="R41" t="str">
        <f>+'P1-1_preprocesseddata (2)'!M41</f>
        <v>2019 Q2</v>
      </c>
      <c r="S41" s="61">
        <f>+'P1-1_preprocesseddata (2)'!N41</f>
        <v>43646</v>
      </c>
    </row>
    <row r="42" spans="1:19" x14ac:dyDescent="0.25">
      <c r="A42">
        <f>+'P1-1_preprocesseddata (2)'!A42</f>
        <v>2019</v>
      </c>
      <c r="B42">
        <f>+'P1-1_preprocesseddata (2)'!B42</f>
        <v>3</v>
      </c>
      <c r="C42" t="str">
        <f>+'P1-1_preprocesseddata (2)'!C42</f>
        <v>AA</v>
      </c>
      <c r="D42" t="str">
        <f>+'P1-1_preprocesseddata (2)'!D42</f>
        <v>A</v>
      </c>
      <c r="E42">
        <f>+'P1-1_preprocesseddata (2)'!E42</f>
        <v>1996679.26</v>
      </c>
      <c r="F42">
        <f>+'P1-1_preprocesseddata (2)'!F42</f>
        <v>1936669.64</v>
      </c>
      <c r="G42">
        <f>+'P6-preprocesseddata'!E42</f>
        <v>718860.13</v>
      </c>
      <c r="H42">
        <f>+'P6-preprocesseddata'!F42</f>
        <v>428624.54</v>
      </c>
      <c r="I42">
        <f>+'P6-preprocesseddata'!I42</f>
        <v>36682.82</v>
      </c>
      <c r="J42">
        <f>+SUM('P6-preprocesseddata'!G42:H42)+SUM('P6-preprocesseddata'!J42:N42)</f>
        <v>752502.17999999993</v>
      </c>
      <c r="K42">
        <f>+'P1-1_preprocesseddata (2)'!F42</f>
        <v>1936669.64</v>
      </c>
      <c r="L42">
        <f>+'P1-1_preprocesseddata (2)'!G42</f>
        <v>60009.62</v>
      </c>
      <c r="M42">
        <f>+'P1-1_preprocesseddata (2)'!H42</f>
        <v>60009.62</v>
      </c>
      <c r="N42">
        <f>+'P1-1_preprocesseddata (2)'!I42</f>
        <v>11706941321</v>
      </c>
      <c r="O42">
        <f>+'P1-1_preprocesseddata (2)'!J42</f>
        <v>11706941.321</v>
      </c>
      <c r="P42">
        <f>+'P1-1_preprocesseddata (2)'!K42</f>
        <v>13914643001</v>
      </c>
      <c r="Q42">
        <f>+'P1-1_preprocesseddata (2)'!L42</f>
        <v>13914643.001</v>
      </c>
      <c r="R42" t="str">
        <f>+'P1-1_preprocesseddata (2)'!M42</f>
        <v>2019 Q3</v>
      </c>
      <c r="S42" s="61">
        <f>+'P1-1_preprocesseddata (2)'!N42</f>
        <v>43738</v>
      </c>
    </row>
    <row r="43" spans="1:19" x14ac:dyDescent="0.25">
      <c r="A43">
        <f>+'P1-1_preprocesseddata (2)'!A43</f>
        <v>2019</v>
      </c>
      <c r="B43">
        <f>+'P1-1_preprocesseddata (2)'!B43</f>
        <v>3</v>
      </c>
      <c r="C43" t="str">
        <f>+'P1-1_preprocesseddata (2)'!C43</f>
        <v>AA</v>
      </c>
      <c r="D43" t="str">
        <f>+'P1-1_preprocesseddata (2)'!D43</f>
        <v>D</v>
      </c>
      <c r="E43">
        <f>+'P1-1_preprocesseddata (2)'!E43</f>
        <v>7968658.1200000001</v>
      </c>
      <c r="F43">
        <f>+'P1-1_preprocesseddata (2)'!F43</f>
        <v>7387130.2999999998</v>
      </c>
      <c r="G43">
        <f>+'P6-preprocesseddata'!E43</f>
        <v>2048697.44</v>
      </c>
      <c r="H43">
        <f>+'P6-preprocesseddata'!F43</f>
        <v>1177758.7</v>
      </c>
      <c r="I43">
        <f>+'P6-preprocesseddata'!I43</f>
        <v>104586.15</v>
      </c>
      <c r="J43">
        <f>+SUM('P6-preprocesseddata'!G43:H43)+SUM('P6-preprocesseddata'!J43:N43)</f>
        <v>4056088.04</v>
      </c>
      <c r="K43">
        <f>+'P1-1_preprocesseddata (2)'!F43</f>
        <v>7387130.2999999998</v>
      </c>
      <c r="L43">
        <f>+'P1-1_preprocesseddata (2)'!G43</f>
        <v>581527.81999999995</v>
      </c>
      <c r="M43">
        <f>+'P1-1_preprocesseddata (2)'!H43</f>
        <v>261135.04</v>
      </c>
      <c r="N43">
        <f>+'P1-1_preprocesseddata (2)'!I43</f>
        <v>34769014962</v>
      </c>
      <c r="O43">
        <f>+'P1-1_preprocesseddata (2)'!J43</f>
        <v>34769014.960000001</v>
      </c>
      <c r="P43">
        <f>+'P1-1_preprocesseddata (2)'!K43</f>
        <v>39686225734</v>
      </c>
      <c r="Q43">
        <f>+'P1-1_preprocesseddata (2)'!L43</f>
        <v>39686225.729999997</v>
      </c>
      <c r="R43" t="str">
        <f>+'P1-1_preprocesseddata (2)'!M43</f>
        <v>2019 Q3</v>
      </c>
      <c r="S43" s="61">
        <f>+'P1-1_preprocesseddata (2)'!N43</f>
        <v>43738</v>
      </c>
    </row>
    <row r="44" spans="1:19" x14ac:dyDescent="0.25">
      <c r="A44">
        <f>+'P1-1_preprocesseddata (2)'!A44</f>
        <v>2019</v>
      </c>
      <c r="B44">
        <f>+'P1-1_preprocesseddata (2)'!B44</f>
        <v>3</v>
      </c>
      <c r="C44" t="str">
        <f>+'P1-1_preprocesseddata (2)'!C44</f>
        <v>AA</v>
      </c>
      <c r="D44" t="str">
        <f>+'P1-1_preprocesseddata (2)'!D44</f>
        <v>L</v>
      </c>
      <c r="E44">
        <f>+'P1-1_preprocesseddata (2)'!E44</f>
        <v>1444145.11</v>
      </c>
      <c r="F44">
        <f>+'P1-1_preprocesseddata (2)'!F44</f>
        <v>1167557.9099999999</v>
      </c>
      <c r="G44">
        <f>+'P6-preprocesseddata'!E44</f>
        <v>435695.67</v>
      </c>
      <c r="H44">
        <f>+'P6-preprocesseddata'!F44</f>
        <v>257174.54</v>
      </c>
      <c r="I44">
        <f>+'P6-preprocesseddata'!I44</f>
        <v>22248.03</v>
      </c>
      <c r="J44">
        <f>+SUM('P6-preprocesseddata'!G44:H44)+SUM('P6-preprocesseddata'!J44:N44)</f>
        <v>452439.65999999992</v>
      </c>
      <c r="K44">
        <f>+'P1-1_preprocesseddata (2)'!F44</f>
        <v>1167557.9099999999</v>
      </c>
      <c r="L44">
        <f>+'P1-1_preprocesseddata (2)'!G44</f>
        <v>276587.2</v>
      </c>
      <c r="M44">
        <f>+'P1-1_preprocesseddata (2)'!H44</f>
        <v>276587.2</v>
      </c>
      <c r="N44">
        <f>+'P1-1_preprocesseddata (2)'!I44</f>
        <v>7349393977</v>
      </c>
      <c r="O44">
        <f>+'P1-1_preprocesseddata (2)'!J44</f>
        <v>7349393.977</v>
      </c>
      <c r="P44">
        <f>+'P1-1_preprocesseddata (2)'!K44</f>
        <v>8458827687</v>
      </c>
      <c r="Q44">
        <f>+'P1-1_preprocesseddata (2)'!L44</f>
        <v>8458827.6869999897</v>
      </c>
      <c r="R44" t="str">
        <f>+'P1-1_preprocesseddata (2)'!M44</f>
        <v>2019 Q3</v>
      </c>
      <c r="S44" s="61">
        <f>+'P1-1_preprocesseddata (2)'!N44</f>
        <v>43738</v>
      </c>
    </row>
    <row r="45" spans="1:19" x14ac:dyDescent="0.25">
      <c r="A45">
        <f>+'P1-1_preprocesseddata (2)'!A45</f>
        <v>2019</v>
      </c>
      <c r="B45">
        <f>+'P1-1_preprocesseddata (2)'!B45</f>
        <v>3</v>
      </c>
      <c r="C45" t="str">
        <f>+'P1-1_preprocesseddata (2)'!C45</f>
        <v>AA</v>
      </c>
      <c r="D45" t="str">
        <f>+'P1-1_preprocesseddata (2)'!D45</f>
        <v>P</v>
      </c>
      <c r="E45">
        <f>+'P1-1_preprocesseddata (2)'!E45</f>
        <v>500364.57</v>
      </c>
      <c r="F45">
        <f>+'P1-1_preprocesseddata (2)'!F45</f>
        <v>590200.17000000004</v>
      </c>
      <c r="G45">
        <f>+'P6-preprocesseddata'!E45</f>
        <v>220709.63</v>
      </c>
      <c r="H45">
        <f>+'P6-preprocesseddata'!F45</f>
        <v>127234.57</v>
      </c>
      <c r="I45">
        <f>+'P6-preprocesseddata'!I45</f>
        <v>11261.61</v>
      </c>
      <c r="J45">
        <f>+SUM('P6-preprocesseddata'!G45:H45)+SUM('P6-preprocesseddata'!J45:N45)</f>
        <v>230994.36999999988</v>
      </c>
      <c r="K45">
        <f>+'P1-1_preprocesseddata (2)'!F45</f>
        <v>590200.17000000004</v>
      </c>
      <c r="L45">
        <f>+'P1-1_preprocesseddata (2)'!G45</f>
        <v>-89835.61</v>
      </c>
      <c r="M45">
        <f>+'P1-1_preprocesseddata (2)'!H45</f>
        <v>-89835.61</v>
      </c>
      <c r="N45">
        <f>+'P1-1_preprocesseddata (2)'!I45</f>
        <v>3600761406</v>
      </c>
      <c r="O45">
        <f>+'P1-1_preprocesseddata (2)'!J45</f>
        <v>3600761.406</v>
      </c>
      <c r="P45">
        <f>+'P1-1_preprocesseddata (2)'!K45</f>
        <v>4271928124</v>
      </c>
      <c r="Q45">
        <f>+'P1-1_preprocesseddata (2)'!L45</f>
        <v>4271928.1239999998</v>
      </c>
      <c r="R45" t="str">
        <f>+'P1-1_preprocesseddata (2)'!M45</f>
        <v>2019 Q3</v>
      </c>
      <c r="S45" s="61">
        <f>+'P1-1_preprocesseddata (2)'!N45</f>
        <v>43738</v>
      </c>
    </row>
    <row r="46" spans="1:19" x14ac:dyDescent="0.25">
      <c r="A46">
        <f>+'P1-1_preprocesseddata (2)'!A46</f>
        <v>2019</v>
      </c>
      <c r="B46">
        <f>+'P1-1_preprocesseddata (2)'!B46</f>
        <v>4</v>
      </c>
      <c r="C46" t="str">
        <f>+'P1-1_preprocesseddata (2)'!C46</f>
        <v>AA</v>
      </c>
      <c r="D46" t="str">
        <f>+'P1-1_preprocesseddata (2)'!D46</f>
        <v>A</v>
      </c>
      <c r="E46">
        <f>+'P1-1_preprocesseddata (2)'!E46</f>
        <v>1262688.06</v>
      </c>
      <c r="F46">
        <f>+'P1-1_preprocesseddata (2)'!F46</f>
        <v>1346582.29</v>
      </c>
      <c r="G46">
        <f>+'P6-preprocesseddata'!E46</f>
        <v>506606.48</v>
      </c>
      <c r="H46">
        <f>+'P6-preprocesseddata'!F46</f>
        <v>295087.24</v>
      </c>
      <c r="I46">
        <f>+'P6-preprocesseddata'!I46</f>
        <v>25984.01</v>
      </c>
      <c r="J46">
        <f>+SUM('P6-preprocesseddata'!G46:H46)+SUM('P6-preprocesseddata'!J46:N46)</f>
        <v>518904.56</v>
      </c>
      <c r="K46">
        <f>+'P1-1_preprocesseddata (2)'!F46</f>
        <v>1346582.29</v>
      </c>
      <c r="L46">
        <f>+'P1-1_preprocesseddata (2)'!G46</f>
        <v>-83894.23</v>
      </c>
      <c r="M46">
        <f>+'P1-1_preprocesseddata (2)'!H46</f>
        <v>-83894.23</v>
      </c>
      <c r="N46">
        <f>+'P1-1_preprocesseddata (2)'!I46</f>
        <v>7638511363</v>
      </c>
      <c r="O46">
        <f>+'P1-1_preprocesseddata (2)'!J46</f>
        <v>7638511.3629999999</v>
      </c>
      <c r="P46">
        <f>+'P1-1_preprocesseddata (2)'!K46</f>
        <v>9371411430</v>
      </c>
      <c r="Q46">
        <f>+'P1-1_preprocesseddata (2)'!L46</f>
        <v>9371411.4299999997</v>
      </c>
      <c r="R46" t="str">
        <f>+'P1-1_preprocesseddata (2)'!M46</f>
        <v>2019 Q4</v>
      </c>
      <c r="S46" s="61">
        <f>+'P1-1_preprocesseddata (2)'!N46</f>
        <v>43830</v>
      </c>
    </row>
    <row r="47" spans="1:19" x14ac:dyDescent="0.25">
      <c r="A47">
        <f>+'P1-1_preprocesseddata (2)'!A47</f>
        <v>2019</v>
      </c>
      <c r="B47">
        <f>+'P1-1_preprocesseddata (2)'!B47</f>
        <v>4</v>
      </c>
      <c r="C47" t="str">
        <f>+'P1-1_preprocesseddata (2)'!C47</f>
        <v>AA</v>
      </c>
      <c r="D47" t="str">
        <f>+'P1-1_preprocesseddata (2)'!D47</f>
        <v>D</v>
      </c>
      <c r="E47">
        <f>+'P1-1_preprocesseddata (2)'!E47</f>
        <v>8086950.6900000004</v>
      </c>
      <c r="F47">
        <f>+'P1-1_preprocesseddata (2)'!F47</f>
        <v>7445532.7599999998</v>
      </c>
      <c r="G47">
        <f>+'P6-preprocesseddata'!E47</f>
        <v>2116091.9</v>
      </c>
      <c r="H47">
        <f>+'P6-preprocesseddata'!F47</f>
        <v>1149322.8799999999</v>
      </c>
      <c r="I47">
        <f>+'P6-preprocesseddata'!I47</f>
        <v>108392.15</v>
      </c>
      <c r="J47">
        <f>+SUM('P6-preprocesseddata'!G47:H47)+SUM('P6-preprocesseddata'!J47:N47)</f>
        <v>4071725.84</v>
      </c>
      <c r="K47">
        <f>+'P1-1_preprocesseddata (2)'!F47</f>
        <v>7445532.7599999998</v>
      </c>
      <c r="L47">
        <f>+'P1-1_preprocesseddata (2)'!G47</f>
        <v>641417.93000000005</v>
      </c>
      <c r="M47">
        <f>+'P1-1_preprocesseddata (2)'!H47</f>
        <v>415863.33</v>
      </c>
      <c r="N47">
        <f>+'P1-1_preprocesseddata (2)'!I47</f>
        <v>33460141917</v>
      </c>
      <c r="O47">
        <f>+'P1-1_preprocesseddata (2)'!J47</f>
        <v>33460141.920000002</v>
      </c>
      <c r="P47">
        <f>+'P1-1_preprocesseddata (2)'!K47</f>
        <v>39133277190</v>
      </c>
      <c r="Q47">
        <f>+'P1-1_preprocesseddata (2)'!L47</f>
        <v>39133277.189999998</v>
      </c>
      <c r="R47" t="str">
        <f>+'P1-1_preprocesseddata (2)'!M47</f>
        <v>2019 Q4</v>
      </c>
      <c r="S47" s="61">
        <f>+'P1-1_preprocesseddata (2)'!N47</f>
        <v>43830</v>
      </c>
    </row>
    <row r="48" spans="1:19" x14ac:dyDescent="0.25">
      <c r="A48">
        <f>+'P1-1_preprocesseddata (2)'!A48</f>
        <v>2019</v>
      </c>
      <c r="B48">
        <f>+'P1-1_preprocesseddata (2)'!B48</f>
        <v>4</v>
      </c>
      <c r="C48" t="str">
        <f>+'P1-1_preprocesseddata (2)'!C48</f>
        <v>AA</v>
      </c>
      <c r="D48" t="str">
        <f>+'P1-1_preprocesseddata (2)'!D48</f>
        <v>L</v>
      </c>
      <c r="E48">
        <f>+'P1-1_preprocesseddata (2)'!E48</f>
        <v>1463758.54</v>
      </c>
      <c r="F48">
        <f>+'P1-1_preprocesseddata (2)'!F48</f>
        <v>1157061.0900000001</v>
      </c>
      <c r="G48">
        <f>+'P6-preprocesseddata'!E48</f>
        <v>438973.15</v>
      </c>
      <c r="H48">
        <f>+'P6-preprocesseddata'!F48</f>
        <v>245503.72</v>
      </c>
      <c r="I48">
        <f>+'P6-preprocesseddata'!I48</f>
        <v>22477.5</v>
      </c>
      <c r="J48">
        <f>+SUM('P6-preprocesseddata'!G48:H48)+SUM('P6-preprocesseddata'!J48:N48)</f>
        <v>450106.71999999991</v>
      </c>
      <c r="K48">
        <f>+'P1-1_preprocesseddata (2)'!F48</f>
        <v>1157061.0900000001</v>
      </c>
      <c r="L48">
        <f>+'P1-1_preprocesseddata (2)'!G48</f>
        <v>306697.45</v>
      </c>
      <c r="M48">
        <f>+'P1-1_preprocesseddata (2)'!H48</f>
        <v>306697.45</v>
      </c>
      <c r="N48">
        <f>+'P1-1_preprocesseddata (2)'!I48</f>
        <v>6969379556</v>
      </c>
      <c r="O48">
        <f>+'P1-1_preprocesseddata (2)'!J48</f>
        <v>6969379.5559999999</v>
      </c>
      <c r="P48">
        <f>+'P1-1_preprocesseddata (2)'!K48</f>
        <v>8124989705</v>
      </c>
      <c r="Q48">
        <f>+'P1-1_preprocesseddata (2)'!L48</f>
        <v>8124989.7050000001</v>
      </c>
      <c r="R48" t="str">
        <f>+'P1-1_preprocesseddata (2)'!M48</f>
        <v>2019 Q4</v>
      </c>
      <c r="S48" s="61">
        <f>+'P1-1_preprocesseddata (2)'!N48</f>
        <v>43830</v>
      </c>
    </row>
    <row r="49" spans="1:19" x14ac:dyDescent="0.25">
      <c r="A49">
        <f>+'P1-1_preprocesseddata (2)'!A49</f>
        <v>2019</v>
      </c>
      <c r="B49">
        <f>+'P1-1_preprocesseddata (2)'!B49</f>
        <v>4</v>
      </c>
      <c r="C49" t="str">
        <f>+'P1-1_preprocesseddata (2)'!C49</f>
        <v>AA</v>
      </c>
      <c r="D49" t="str">
        <f>+'P1-1_preprocesseddata (2)'!D49</f>
        <v>P</v>
      </c>
      <c r="E49">
        <f>+'P1-1_preprocesseddata (2)'!E49</f>
        <v>499147.14</v>
      </c>
      <c r="F49">
        <f>+'P1-1_preprocesseddata (2)'!F49</f>
        <v>617353.56999999995</v>
      </c>
      <c r="G49">
        <f>+'P6-preprocesseddata'!E49</f>
        <v>235537.85</v>
      </c>
      <c r="H49">
        <f>+'P6-preprocesseddata'!F49</f>
        <v>128321.2</v>
      </c>
      <c r="I49">
        <f>+'P6-preprocesseddata'!I49</f>
        <v>12063.93</v>
      </c>
      <c r="J49">
        <f>+SUM('P6-preprocesseddata'!G49:H49)+SUM('P6-preprocesseddata'!J49:N49)</f>
        <v>241430.59000000003</v>
      </c>
      <c r="K49">
        <f>+'P1-1_preprocesseddata (2)'!F49</f>
        <v>617353.56999999995</v>
      </c>
      <c r="L49">
        <f>+'P1-1_preprocesseddata (2)'!G49</f>
        <v>-118206.44</v>
      </c>
      <c r="M49">
        <f>+'P1-1_preprocesseddata (2)'!H49</f>
        <v>-118206.44</v>
      </c>
      <c r="N49">
        <f>+'P1-1_preprocesseddata (2)'!I49</f>
        <v>3607545862</v>
      </c>
      <c r="O49">
        <f>+'P1-1_preprocesseddata (2)'!J49</f>
        <v>3607545.86199999</v>
      </c>
      <c r="P49">
        <f>+'P1-1_preprocesseddata (2)'!K49</f>
        <v>4355700928</v>
      </c>
      <c r="Q49">
        <f>+'P1-1_preprocesseddata (2)'!L49</f>
        <v>4355700.9280000003</v>
      </c>
      <c r="R49" t="str">
        <f>+'P1-1_preprocesseddata (2)'!M49</f>
        <v>2019 Q4</v>
      </c>
      <c r="S49" s="61">
        <f>+'P1-1_preprocesseddata (2)'!N49</f>
        <v>43830</v>
      </c>
    </row>
    <row r="50" spans="1:19" x14ac:dyDescent="0.25">
      <c r="A50">
        <f>+'P1-1_preprocesseddata (2)'!A50</f>
        <v>2020</v>
      </c>
      <c r="B50">
        <f>+'P1-1_preprocesseddata (2)'!B50</f>
        <v>1</v>
      </c>
      <c r="C50" t="str">
        <f>+'P1-1_preprocesseddata (2)'!C50</f>
        <v>AA</v>
      </c>
      <c r="D50" t="str">
        <f>+'P1-1_preprocesseddata (2)'!D50</f>
        <v>A</v>
      </c>
      <c r="E50">
        <f>+'P1-1_preprocesseddata (2)'!E50</f>
        <v>733984.68</v>
      </c>
      <c r="F50">
        <f>+'P1-1_preprocesseddata (2)'!F50</f>
        <v>1038069.79</v>
      </c>
      <c r="G50">
        <f>+'P6-preprocesseddata'!E50</f>
        <v>387205.03</v>
      </c>
      <c r="H50">
        <f>+'P6-preprocesseddata'!F50</f>
        <v>178342.09</v>
      </c>
      <c r="I50">
        <f>+'P6-preprocesseddata'!I50</f>
        <v>16781.77</v>
      </c>
      <c r="J50">
        <f>+SUM('P6-preprocesseddata'!G50:H50)+SUM('P6-preprocesseddata'!J50:N50)</f>
        <v>455740.9</v>
      </c>
      <c r="K50">
        <f>+'P1-1_preprocesseddata (2)'!F50</f>
        <v>1038069.79</v>
      </c>
      <c r="L50">
        <f>+'P1-1_preprocesseddata (2)'!G50</f>
        <v>-304085.09999999998</v>
      </c>
      <c r="M50">
        <f>+'P1-1_preprocesseddata (2)'!H50</f>
        <v>-304085.09999999998</v>
      </c>
      <c r="N50">
        <f>+'P1-1_preprocesseddata (2)'!I50</f>
        <v>4184595249</v>
      </c>
      <c r="O50">
        <f>+'P1-1_preprocesseddata (2)'!J50</f>
        <v>4184595.2489999998</v>
      </c>
      <c r="P50">
        <f>+'P1-1_preprocesseddata (2)'!K50</f>
        <v>6239813349</v>
      </c>
      <c r="Q50">
        <f>+'P1-1_preprocesseddata (2)'!L50</f>
        <v>6239813.3490000004</v>
      </c>
      <c r="R50" t="str">
        <f>+'P1-1_preprocesseddata (2)'!M50</f>
        <v>2020 Q1</v>
      </c>
      <c r="S50" s="61">
        <f>+'P1-1_preprocesseddata (2)'!N50</f>
        <v>43921</v>
      </c>
    </row>
    <row r="51" spans="1:19" x14ac:dyDescent="0.25">
      <c r="A51">
        <f>+'P1-1_preprocesseddata (2)'!A51</f>
        <v>2020</v>
      </c>
      <c r="B51">
        <f>+'P1-1_preprocesseddata (2)'!B51</f>
        <v>1</v>
      </c>
      <c r="C51" t="str">
        <f>+'P1-1_preprocesseddata (2)'!C51</f>
        <v>AA</v>
      </c>
      <c r="D51" t="str">
        <f>+'P1-1_preprocesseddata (2)'!D51</f>
        <v>D</v>
      </c>
      <c r="E51">
        <f>+'P1-1_preprocesseddata (2)'!E51</f>
        <v>6047387.7000000002</v>
      </c>
      <c r="F51">
        <f>+'P1-1_preprocesseddata (2)'!F51</f>
        <v>8150097.6900000004</v>
      </c>
      <c r="G51">
        <f>+'P6-preprocesseddata'!E51</f>
        <v>2249219.25</v>
      </c>
      <c r="H51">
        <f>+'P6-preprocesseddata'!F51</f>
        <v>918095.29</v>
      </c>
      <c r="I51">
        <f>+'P6-preprocesseddata'!I51</f>
        <v>96158.85</v>
      </c>
      <c r="J51">
        <f>+SUM('P6-preprocesseddata'!G51:H51)+SUM('P6-preprocesseddata'!J51:N51)</f>
        <v>4886624.3099999996</v>
      </c>
      <c r="K51">
        <f>+'P1-1_preprocesseddata (2)'!F51</f>
        <v>8150097.6900000004</v>
      </c>
      <c r="L51">
        <f>+'P1-1_preprocesseddata (2)'!G51</f>
        <v>-2102709.9900000002</v>
      </c>
      <c r="M51">
        <f>+'P1-1_preprocesseddata (2)'!H51</f>
        <v>-1735853.74</v>
      </c>
      <c r="N51">
        <f>+'P1-1_preprocesseddata (2)'!I51</f>
        <v>26225956036</v>
      </c>
      <c r="O51">
        <f>+'P1-1_preprocesseddata (2)'!J51</f>
        <v>26225956.037999999</v>
      </c>
      <c r="P51">
        <f>+'P1-1_preprocesseddata (2)'!K51</f>
        <v>35664388275</v>
      </c>
      <c r="Q51">
        <f>+'P1-1_preprocesseddata (2)'!L51</f>
        <v>35664388.280000001</v>
      </c>
      <c r="R51" t="str">
        <f>+'P1-1_preprocesseddata (2)'!M51</f>
        <v>2020 Q1</v>
      </c>
      <c r="S51" s="61">
        <f>+'P1-1_preprocesseddata (2)'!N51</f>
        <v>43921</v>
      </c>
    </row>
    <row r="52" spans="1:19" x14ac:dyDescent="0.25">
      <c r="A52">
        <f>+'P1-1_preprocesseddata (2)'!A52</f>
        <v>2020</v>
      </c>
      <c r="B52">
        <f>+'P1-1_preprocesseddata (2)'!B52</f>
        <v>1</v>
      </c>
      <c r="C52" t="str">
        <f>+'P1-1_preprocesseddata (2)'!C52</f>
        <v>AA</v>
      </c>
      <c r="D52" t="str">
        <f>+'P1-1_preprocesseddata (2)'!D52</f>
        <v>L</v>
      </c>
      <c r="E52">
        <f>+'P1-1_preprocesseddata (2)'!E52</f>
        <v>1447293.7</v>
      </c>
      <c r="F52">
        <f>+'P1-1_preprocesseddata (2)'!F52</f>
        <v>1462332.58</v>
      </c>
      <c r="G52">
        <f>+'P6-preprocesseddata'!E52</f>
        <v>544404.34</v>
      </c>
      <c r="H52">
        <f>+'P6-preprocesseddata'!F52</f>
        <v>232256.66</v>
      </c>
      <c r="I52">
        <f>+'P6-preprocesseddata'!I52</f>
        <v>23517.22</v>
      </c>
      <c r="J52">
        <f>+SUM('P6-preprocesseddata'!G52:H52)+SUM('P6-preprocesseddata'!J52:N52)</f>
        <v>662154.36</v>
      </c>
      <c r="K52">
        <f>+'P1-1_preprocesseddata (2)'!F52</f>
        <v>1462332.58</v>
      </c>
      <c r="L52">
        <f>+'P1-1_preprocesseddata (2)'!G52</f>
        <v>-15038.89</v>
      </c>
      <c r="M52">
        <f>+'P1-1_preprocesseddata (2)'!H52</f>
        <v>-15038.89</v>
      </c>
      <c r="N52">
        <f>+'P1-1_preprocesseddata (2)'!I52</f>
        <v>6889123849</v>
      </c>
      <c r="O52">
        <f>+'P1-1_preprocesseddata (2)'!J52</f>
        <v>6889123.8489999902</v>
      </c>
      <c r="P52">
        <f>+'P1-1_preprocesseddata (2)'!K52</f>
        <v>8739796692</v>
      </c>
      <c r="Q52">
        <f>+'P1-1_preprocesseddata (2)'!L52</f>
        <v>8739796.6919999998</v>
      </c>
      <c r="R52" t="str">
        <f>+'P1-1_preprocesseddata (2)'!M52</f>
        <v>2020 Q1</v>
      </c>
      <c r="S52" s="61">
        <f>+'P1-1_preprocesseddata (2)'!N52</f>
        <v>43921</v>
      </c>
    </row>
    <row r="53" spans="1:19" x14ac:dyDescent="0.25">
      <c r="A53">
        <f>+'P1-1_preprocesseddata (2)'!A53</f>
        <v>2020</v>
      </c>
      <c r="B53">
        <f>+'P1-1_preprocesseddata (2)'!B53</f>
        <v>1</v>
      </c>
      <c r="C53" t="str">
        <f>+'P1-1_preprocesseddata (2)'!C53</f>
        <v>AA</v>
      </c>
      <c r="D53" t="str">
        <f>+'P1-1_preprocesseddata (2)'!D53</f>
        <v>P</v>
      </c>
      <c r="E53">
        <f>+'P1-1_preprocesseddata (2)'!E53</f>
        <v>285133.23</v>
      </c>
      <c r="F53">
        <f>+'P1-1_preprocesseddata (2)'!F53</f>
        <v>399135.41</v>
      </c>
      <c r="G53">
        <f>+'P6-preprocesseddata'!E53</f>
        <v>156345.67000000001</v>
      </c>
      <c r="H53">
        <f>+'P6-preprocesseddata'!F53</f>
        <v>68368.820000000007</v>
      </c>
      <c r="I53">
        <f>+'P6-preprocesseddata'!I53</f>
        <v>6827.23</v>
      </c>
      <c r="J53">
        <f>+SUM('P6-preprocesseddata'!G53:H53)+SUM('P6-preprocesseddata'!J53:N53)</f>
        <v>167593.6999999999</v>
      </c>
      <c r="K53">
        <f>+'P1-1_preprocesseddata (2)'!F53</f>
        <v>399135.41</v>
      </c>
      <c r="L53">
        <f>+'P1-1_preprocesseddata (2)'!G53</f>
        <v>-114002.19</v>
      </c>
      <c r="M53">
        <f>+'P1-1_preprocesseddata (2)'!H53</f>
        <v>-114002.19</v>
      </c>
      <c r="N53">
        <f>+'P1-1_preprocesseddata (2)'!I53</f>
        <v>2013624047</v>
      </c>
      <c r="O53">
        <f>+'P1-1_preprocesseddata (2)'!J53</f>
        <v>2013624.04699999</v>
      </c>
      <c r="P53">
        <f>+'P1-1_preprocesseddata (2)'!K53</f>
        <v>2554126125</v>
      </c>
      <c r="Q53">
        <f>+'P1-1_preprocesseddata (2)'!L53</f>
        <v>2554126.125</v>
      </c>
      <c r="R53" t="str">
        <f>+'P1-1_preprocesseddata (2)'!M53</f>
        <v>2020 Q1</v>
      </c>
      <c r="S53" s="61">
        <f>+'P1-1_preprocesseddata (2)'!N53</f>
        <v>43921</v>
      </c>
    </row>
    <row r="54" spans="1:19" x14ac:dyDescent="0.25">
      <c r="A54">
        <f>+'P1-1_preprocesseddata (2)'!A54</f>
        <v>2020</v>
      </c>
      <c r="B54">
        <f>+'P1-1_preprocesseddata (2)'!B54</f>
        <v>2</v>
      </c>
      <c r="C54" t="str">
        <f>+'P1-1_preprocesseddata (2)'!C54</f>
        <v>AA</v>
      </c>
      <c r="D54" t="str">
        <f>+'P1-1_preprocesseddata (2)'!D54</f>
        <v>A</v>
      </c>
      <c r="E54">
        <f>+'P1-1_preprocesseddata (2)'!E54</f>
        <v>99841.37</v>
      </c>
      <c r="F54">
        <f>+'P1-1_preprocesseddata (2)'!F54</f>
        <v>338768.89</v>
      </c>
      <c r="G54">
        <f>+'P6-preprocesseddata'!E54</f>
        <v>149334.07</v>
      </c>
      <c r="H54">
        <f>+'P6-preprocesseddata'!F54</f>
        <v>16456.61</v>
      </c>
      <c r="I54">
        <f>+'P6-preprocesseddata'!I54</f>
        <v>2148.34</v>
      </c>
      <c r="J54">
        <f>+SUM('P6-preprocesseddata'!G54:H54)+SUM('P6-preprocesseddata'!J54:N54)</f>
        <v>170829.88</v>
      </c>
      <c r="K54">
        <f>+'P1-1_preprocesseddata (2)'!F54</f>
        <v>338768.89</v>
      </c>
      <c r="L54">
        <f>+'P1-1_preprocesseddata (2)'!G54</f>
        <v>-238927.53</v>
      </c>
      <c r="M54">
        <f>+'P1-1_preprocesseddata (2)'!H54</f>
        <v>-238927.53</v>
      </c>
      <c r="N54">
        <f>+'P1-1_preprocesseddata (2)'!I54</f>
        <v>189011965</v>
      </c>
      <c r="O54">
        <f>+'P1-1_preprocesseddata (2)'!J54</f>
        <v>189011.965</v>
      </c>
      <c r="P54">
        <f>+'P1-1_preprocesseddata (2)'!K54</f>
        <v>816775129</v>
      </c>
      <c r="Q54">
        <f>+'P1-1_preprocesseddata (2)'!L54</f>
        <v>816775.12899999996</v>
      </c>
      <c r="R54" t="str">
        <f>+'P1-1_preprocesseddata (2)'!M54</f>
        <v>2020 Q2</v>
      </c>
      <c r="S54" s="61">
        <f>+'P1-1_preprocesseddata (2)'!N54</f>
        <v>44012</v>
      </c>
    </row>
    <row r="55" spans="1:19" x14ac:dyDescent="0.25">
      <c r="A55">
        <f>+'P1-1_preprocesseddata (2)'!A55</f>
        <v>2020</v>
      </c>
      <c r="B55">
        <f>+'P1-1_preprocesseddata (2)'!B55</f>
        <v>2</v>
      </c>
      <c r="C55" t="str">
        <f>+'P1-1_preprocesseddata (2)'!C55</f>
        <v>AA</v>
      </c>
      <c r="D55" t="str">
        <f>+'P1-1_preprocesseddata (2)'!D55</f>
        <v>D</v>
      </c>
      <c r="E55">
        <f>+'P1-1_preprocesseddata (2)'!E55</f>
        <v>1414451.07</v>
      </c>
      <c r="F55">
        <f>+'P1-1_preprocesseddata (2)'!F55</f>
        <v>5444155.6799999997</v>
      </c>
      <c r="G55">
        <f>+'P6-preprocesseddata'!E55</f>
        <v>2324451.83</v>
      </c>
      <c r="H55">
        <f>+'P6-preprocesseddata'!F55</f>
        <v>171596.17</v>
      </c>
      <c r="I55">
        <f>+'P6-preprocesseddata'!I55</f>
        <v>31167.45</v>
      </c>
      <c r="J55">
        <f>+SUM('P6-preprocesseddata'!G55:H55)+SUM('P6-preprocesseddata'!J55:N55)</f>
        <v>2916940.23</v>
      </c>
      <c r="K55">
        <f>+'P1-1_preprocesseddata (2)'!F55</f>
        <v>5444155.6799999997</v>
      </c>
      <c r="L55">
        <f>+'P1-1_preprocesseddata (2)'!G55</f>
        <v>-4029704.61</v>
      </c>
      <c r="M55">
        <f>+'P1-1_preprocesseddata (2)'!H55</f>
        <v>-1538579.79</v>
      </c>
      <c r="N55">
        <f>+'P1-1_preprocesseddata (2)'!I55</f>
        <v>5352204906</v>
      </c>
      <c r="O55">
        <f>+'P1-1_preprocesseddata (2)'!J55</f>
        <v>5352204.9060000004</v>
      </c>
      <c r="P55">
        <f>+'P1-1_preprocesseddata (2)'!K55</f>
        <v>12104582596</v>
      </c>
      <c r="Q55">
        <f>+'P1-1_preprocesseddata (2)'!L55</f>
        <v>12104582.5959999</v>
      </c>
      <c r="R55" t="str">
        <f>+'P1-1_preprocesseddata (2)'!M55</f>
        <v>2020 Q2</v>
      </c>
      <c r="S55" s="61">
        <f>+'P1-1_preprocesseddata (2)'!N55</f>
        <v>44012</v>
      </c>
    </row>
    <row r="56" spans="1:19" x14ac:dyDescent="0.25">
      <c r="A56">
        <f>+'P1-1_preprocesseddata (2)'!A56</f>
        <v>2020</v>
      </c>
      <c r="B56">
        <f>+'P1-1_preprocesseddata (2)'!B56</f>
        <v>2</v>
      </c>
      <c r="C56" t="str">
        <f>+'P1-1_preprocesseddata (2)'!C56</f>
        <v>AA</v>
      </c>
      <c r="D56" t="str">
        <f>+'P1-1_preprocesseddata (2)'!D56</f>
        <v>L</v>
      </c>
      <c r="E56">
        <f>+'P1-1_preprocesseddata (2)'!E56</f>
        <v>50526.19</v>
      </c>
      <c r="F56">
        <f>+'P1-1_preprocesseddata (2)'!F56</f>
        <v>229689.37</v>
      </c>
      <c r="G56">
        <f>+'P6-preprocesseddata'!E56</f>
        <v>111979.24</v>
      </c>
      <c r="H56">
        <f>+'P6-preprocesseddata'!F56</f>
        <v>9688.2000000000007</v>
      </c>
      <c r="I56">
        <f>+'P6-preprocesseddata'!I56</f>
        <v>1546.73</v>
      </c>
      <c r="J56">
        <f>+SUM('P6-preprocesseddata'!G56:H56)+SUM('P6-preprocesseddata'!J56:N56)</f>
        <v>106475.20000000001</v>
      </c>
      <c r="K56">
        <f>+'P1-1_preprocesseddata (2)'!F56</f>
        <v>229689.37</v>
      </c>
      <c r="L56">
        <f>+'P1-1_preprocesseddata (2)'!G56</f>
        <v>-179163.18</v>
      </c>
      <c r="M56">
        <f>+'P1-1_preprocesseddata (2)'!H56</f>
        <v>-179163.18</v>
      </c>
      <c r="N56">
        <f>+'P1-1_preprocesseddata (2)'!I56</f>
        <v>163237537</v>
      </c>
      <c r="O56">
        <f>+'P1-1_preprocesseddata (2)'!J56</f>
        <v>163237.53700000001</v>
      </c>
      <c r="P56">
        <f>+'P1-1_preprocesseddata (2)'!K56</f>
        <v>596176356</v>
      </c>
      <c r="Q56">
        <f>+'P1-1_preprocesseddata (2)'!L56</f>
        <v>596176.35600000003</v>
      </c>
      <c r="R56" t="str">
        <f>+'P1-1_preprocesseddata (2)'!M56</f>
        <v>2020 Q2</v>
      </c>
      <c r="S56" s="61">
        <f>+'P1-1_preprocesseddata (2)'!N56</f>
        <v>44012</v>
      </c>
    </row>
    <row r="57" spans="1:19" x14ac:dyDescent="0.25">
      <c r="A57">
        <f>+'P1-1_preprocesseddata (2)'!A57</f>
        <v>2020</v>
      </c>
      <c r="B57">
        <f>+'P1-1_preprocesseddata (2)'!B57</f>
        <v>2</v>
      </c>
      <c r="C57" t="str">
        <f>+'P1-1_preprocesseddata (2)'!C57</f>
        <v>AA</v>
      </c>
      <c r="D57" t="str">
        <f>+'P1-1_preprocesseddata (2)'!D57</f>
        <v>P</v>
      </c>
      <c r="E57">
        <f>+'P1-1_preprocesseddata (2)'!E57</f>
        <v>57233.69</v>
      </c>
      <c r="F57">
        <f>+'P1-1_preprocesseddata (2)'!F57</f>
        <v>68576.2</v>
      </c>
      <c r="G57">
        <f>+'P6-preprocesseddata'!E57</f>
        <v>24776.53</v>
      </c>
      <c r="H57">
        <f>+'P6-preprocesseddata'!F57</f>
        <v>20860.759999999998</v>
      </c>
      <c r="I57">
        <f>+'P6-preprocesseddata'!I57</f>
        <v>335.6</v>
      </c>
      <c r="J57">
        <f>+SUM('P6-preprocesseddata'!G57:H57)+SUM('P6-preprocesseddata'!J57:N57)</f>
        <v>22603.300000000003</v>
      </c>
      <c r="K57">
        <f>+'P1-1_preprocesseddata (2)'!F57</f>
        <v>68576.2</v>
      </c>
      <c r="L57">
        <f>+'P1-1_preprocesseddata (2)'!G57</f>
        <v>-11342.5</v>
      </c>
      <c r="M57">
        <f>+'P1-1_preprocesseddata (2)'!H57</f>
        <v>-11342.5</v>
      </c>
      <c r="N57">
        <f>+'P1-1_preprocesseddata (2)'!I57</f>
        <v>37506850</v>
      </c>
      <c r="O57">
        <f>+'P1-1_preprocesseddata (2)'!J57</f>
        <v>37506.85</v>
      </c>
      <c r="P57">
        <f>+'P1-1_preprocesseddata (2)'!K57</f>
        <v>129458238</v>
      </c>
      <c r="Q57">
        <f>+'P1-1_preprocesseddata (2)'!L57</f>
        <v>129458.238</v>
      </c>
      <c r="R57" t="str">
        <f>+'P1-1_preprocesseddata (2)'!M57</f>
        <v>2020 Q2</v>
      </c>
      <c r="S57" s="61">
        <f>+'P1-1_preprocesseddata (2)'!N57</f>
        <v>44012</v>
      </c>
    </row>
    <row r="58" spans="1:19" x14ac:dyDescent="0.25">
      <c r="A58">
        <f>+'P1-1_preprocesseddata (2)'!A58</f>
        <v>2020</v>
      </c>
      <c r="B58">
        <f>+'P1-1_preprocesseddata (2)'!B58</f>
        <v>3</v>
      </c>
      <c r="C58" t="str">
        <f>+'P1-1_preprocesseddata (2)'!C58</f>
        <v>AA</v>
      </c>
      <c r="D58" t="str">
        <f>+'P1-1_preprocesseddata (2)'!D58</f>
        <v>A</v>
      </c>
      <c r="E58">
        <f>+'P1-1_preprocesseddata (2)'!E58</f>
        <v>140635.63</v>
      </c>
      <c r="F58">
        <f>+'P1-1_preprocesseddata (2)'!F58</f>
        <v>525879.99</v>
      </c>
      <c r="G58">
        <f>+'P6-preprocesseddata'!E58</f>
        <v>200596.53</v>
      </c>
      <c r="H58">
        <f>+'P6-preprocesseddata'!F58</f>
        <v>40921.06</v>
      </c>
      <c r="I58">
        <f>+'P6-preprocesseddata'!I58</f>
        <v>5532.8</v>
      </c>
      <c r="J58">
        <f>+SUM('P6-preprocesseddata'!G58:H58)+SUM('P6-preprocesseddata'!J58:N58)</f>
        <v>278829.61</v>
      </c>
      <c r="K58">
        <f>+'P1-1_preprocesseddata (2)'!F58</f>
        <v>525879.99</v>
      </c>
      <c r="L58">
        <f>+'P1-1_preprocesseddata (2)'!G58</f>
        <v>-385244.36</v>
      </c>
      <c r="M58">
        <f>+'P1-1_preprocesseddata (2)'!H58</f>
        <v>-385244.36</v>
      </c>
      <c r="N58">
        <f>+'P1-1_preprocesseddata (2)'!I58</f>
        <v>342231205</v>
      </c>
      <c r="O58">
        <f>+'P1-1_preprocesseddata (2)'!J58</f>
        <v>342231.20500000002</v>
      </c>
      <c r="P58">
        <f>+'P1-1_preprocesseddata (2)'!K58</f>
        <v>1826674950</v>
      </c>
      <c r="Q58">
        <f>+'P1-1_preprocesseddata (2)'!L58</f>
        <v>1826674.95</v>
      </c>
      <c r="R58" t="str">
        <f>+'P1-1_preprocesseddata (2)'!M58</f>
        <v>2020 Q3</v>
      </c>
      <c r="S58" s="61">
        <f>+'P1-1_preprocesseddata (2)'!N58</f>
        <v>44104</v>
      </c>
    </row>
    <row r="59" spans="1:19" x14ac:dyDescent="0.25">
      <c r="A59">
        <f>+'P1-1_preprocesseddata (2)'!A59</f>
        <v>2020</v>
      </c>
      <c r="B59">
        <f>+'P1-1_preprocesseddata (2)'!B59</f>
        <v>3</v>
      </c>
      <c r="C59" t="str">
        <f>+'P1-1_preprocesseddata (2)'!C59</f>
        <v>AA</v>
      </c>
      <c r="D59" t="str">
        <f>+'P1-1_preprocesseddata (2)'!D59</f>
        <v>D</v>
      </c>
      <c r="E59">
        <f>+'P1-1_preprocesseddata (2)'!E59</f>
        <v>2706259.74</v>
      </c>
      <c r="F59">
        <f>+'P1-1_preprocesseddata (2)'!F59</f>
        <v>6852859.71</v>
      </c>
      <c r="G59">
        <f>+'P6-preprocesseddata'!E59</f>
        <v>2313405.48</v>
      </c>
      <c r="H59">
        <f>+'P6-preprocesseddata'!F59</f>
        <v>338656.88</v>
      </c>
      <c r="I59">
        <f>+'P6-preprocesseddata'!I59</f>
        <v>64187.94</v>
      </c>
      <c r="J59">
        <f>+SUM('P6-preprocesseddata'!G59:H59)+SUM('P6-preprocesseddata'!J59:N59)</f>
        <v>4136609.4199999995</v>
      </c>
      <c r="K59">
        <f>+'P1-1_preprocesseddata (2)'!F59</f>
        <v>6852859.71</v>
      </c>
      <c r="L59">
        <f>+'P1-1_preprocesseddata (2)'!G59</f>
        <v>-4146599.97</v>
      </c>
      <c r="M59">
        <f>+'P1-1_preprocesseddata (2)'!H59</f>
        <v>-1476828.2</v>
      </c>
      <c r="N59">
        <f>+'P1-1_preprocesseddata (2)'!I59</f>
        <v>13275871109</v>
      </c>
      <c r="O59">
        <f>+'P1-1_preprocesseddata (2)'!J59</f>
        <v>13275871.108999999</v>
      </c>
      <c r="P59">
        <f>+'P1-1_preprocesseddata (2)'!K59</f>
        <v>21242154303</v>
      </c>
      <c r="Q59">
        <f>+'P1-1_preprocesseddata (2)'!L59</f>
        <v>21242154.302999999</v>
      </c>
      <c r="R59" t="str">
        <f>+'P1-1_preprocesseddata (2)'!M59</f>
        <v>2020 Q3</v>
      </c>
      <c r="S59" s="61">
        <f>+'P1-1_preprocesseddata (2)'!N59</f>
        <v>44104</v>
      </c>
    </row>
    <row r="60" spans="1:19" x14ac:dyDescent="0.25">
      <c r="A60">
        <f>+'P1-1_preprocesseddata (2)'!A60</f>
        <v>2020</v>
      </c>
      <c r="B60">
        <f>+'P1-1_preprocesseddata (2)'!B60</f>
        <v>3</v>
      </c>
      <c r="C60" t="str">
        <f>+'P1-1_preprocesseddata (2)'!C60</f>
        <v>AA</v>
      </c>
      <c r="D60" t="str">
        <f>+'P1-1_preprocesseddata (2)'!D60</f>
        <v>L</v>
      </c>
      <c r="E60">
        <f>+'P1-1_preprocesseddata (2)'!E60</f>
        <v>222784.52</v>
      </c>
      <c r="F60">
        <f>+'P1-1_preprocesseddata (2)'!F60</f>
        <v>463770.55</v>
      </c>
      <c r="G60">
        <f>+'P6-preprocesseddata'!E60</f>
        <v>177191.24</v>
      </c>
      <c r="H60">
        <f>+'P6-preprocesseddata'!F60</f>
        <v>31551.06</v>
      </c>
      <c r="I60">
        <f>+'P6-preprocesseddata'!I60</f>
        <v>4879.54</v>
      </c>
      <c r="J60">
        <f>+SUM('P6-preprocesseddata'!G60:H60)+SUM('P6-preprocesseddata'!J60:N60)</f>
        <v>250148.7099999999</v>
      </c>
      <c r="K60">
        <f>+'P1-1_preprocesseddata (2)'!F60</f>
        <v>463770.55</v>
      </c>
      <c r="L60">
        <f>+'P1-1_preprocesseddata (2)'!G60</f>
        <v>-240986.02</v>
      </c>
      <c r="M60">
        <f>+'P1-1_preprocesseddata (2)'!H60</f>
        <v>-240986.02</v>
      </c>
      <c r="N60">
        <f>+'P1-1_preprocesseddata (2)'!I60</f>
        <v>1033165350</v>
      </c>
      <c r="O60">
        <f>+'P1-1_preprocesseddata (2)'!J60</f>
        <v>1033165.35</v>
      </c>
      <c r="P60">
        <f>+'P1-1_preprocesseddata (2)'!K60</f>
        <v>1609659447</v>
      </c>
      <c r="Q60">
        <f>+'P1-1_preprocesseddata (2)'!L60</f>
        <v>1609659.4469999999</v>
      </c>
      <c r="R60" t="str">
        <f>+'P1-1_preprocesseddata (2)'!M60</f>
        <v>2020 Q3</v>
      </c>
      <c r="S60" s="61">
        <f>+'P1-1_preprocesseddata (2)'!N60</f>
        <v>44104</v>
      </c>
    </row>
    <row r="61" spans="1:19" x14ac:dyDescent="0.25">
      <c r="A61">
        <f>+'P1-1_preprocesseddata (2)'!A61</f>
        <v>2020</v>
      </c>
      <c r="B61">
        <f>+'P1-1_preprocesseddata (2)'!B61</f>
        <v>3</v>
      </c>
      <c r="C61" t="str">
        <f>+'P1-1_preprocesseddata (2)'!C61</f>
        <v>AA</v>
      </c>
      <c r="D61" t="str">
        <f>+'P1-1_preprocesseddata (2)'!D61</f>
        <v>P</v>
      </c>
      <c r="E61">
        <f>+'P1-1_preprocesseddata (2)'!E61</f>
        <v>102586.08</v>
      </c>
      <c r="F61">
        <f>+'P1-1_preprocesseddata (2)'!F61</f>
        <v>275042.43</v>
      </c>
      <c r="G61">
        <f>+'P6-preprocesseddata'!E61</f>
        <v>96874.63</v>
      </c>
      <c r="H61">
        <f>+'P6-preprocesseddata'!F61</f>
        <v>41756.46</v>
      </c>
      <c r="I61">
        <f>+'P6-preprocesseddata'!I61</f>
        <v>2683.89</v>
      </c>
      <c r="J61">
        <f>+SUM('P6-preprocesseddata'!G61:H61)+SUM('P6-preprocesseddata'!J61:N61)</f>
        <v>133727.46</v>
      </c>
      <c r="K61">
        <f>+'P1-1_preprocesseddata (2)'!F61</f>
        <v>275042.43</v>
      </c>
      <c r="L61">
        <f>+'P1-1_preprocesseddata (2)'!G61</f>
        <v>-172456.35</v>
      </c>
      <c r="M61">
        <f>+'P1-1_preprocesseddata (2)'!H61</f>
        <v>-172456.35</v>
      </c>
      <c r="N61">
        <f>+'P1-1_preprocesseddata (2)'!I61</f>
        <v>137754331</v>
      </c>
      <c r="O61">
        <f>+'P1-1_preprocesseddata (2)'!J61</f>
        <v>137754.33100000001</v>
      </c>
      <c r="P61">
        <f>+'P1-1_preprocesseddata (2)'!K61</f>
        <v>883767811</v>
      </c>
      <c r="Q61">
        <f>+'P1-1_preprocesseddata (2)'!L61</f>
        <v>883767.81099999999</v>
      </c>
      <c r="R61" t="str">
        <f>+'P1-1_preprocesseddata (2)'!M61</f>
        <v>2020 Q3</v>
      </c>
      <c r="S61" s="61">
        <f>+'P1-1_preprocesseddata (2)'!N61</f>
        <v>44104</v>
      </c>
    </row>
    <row r="62" spans="1:19" x14ac:dyDescent="0.25">
      <c r="A62">
        <f>+'P1-1_preprocesseddata (2)'!A62</f>
        <v>2020</v>
      </c>
      <c r="B62">
        <f>+'P1-1_preprocesseddata (2)'!B62</f>
        <v>4</v>
      </c>
      <c r="C62" t="str">
        <f>+'P1-1_preprocesseddata (2)'!C62</f>
        <v>AA</v>
      </c>
      <c r="D62" t="str">
        <f>+'P1-1_preprocesseddata (2)'!D62</f>
        <v>A</v>
      </c>
      <c r="E62">
        <f>+'P1-1_preprocesseddata (2)'!E62</f>
        <v>142837.5</v>
      </c>
      <c r="F62">
        <f>+'P1-1_preprocesseddata (2)'!F62</f>
        <v>291325.39</v>
      </c>
      <c r="G62">
        <f>+'P6-preprocesseddata'!E62</f>
        <v>132263.70000000001</v>
      </c>
      <c r="H62">
        <f>+'P6-preprocesseddata'!F62</f>
        <v>46628.5</v>
      </c>
      <c r="I62">
        <f>+'P6-preprocesseddata'!I62</f>
        <v>4453.6400000000003</v>
      </c>
      <c r="J62">
        <f>+SUM('P6-preprocesseddata'!G62:H62)+SUM('P6-preprocesseddata'!J62:N62)</f>
        <v>107979.54999999999</v>
      </c>
      <c r="K62">
        <f>+'P1-1_preprocesseddata (2)'!F62</f>
        <v>291325.39</v>
      </c>
      <c r="L62">
        <f>+'P1-1_preprocesseddata (2)'!G62</f>
        <v>-148487.89000000001</v>
      </c>
      <c r="M62">
        <f>+'P1-1_preprocesseddata (2)'!H62</f>
        <v>-148487.89000000001</v>
      </c>
      <c r="N62">
        <f>+'P1-1_preprocesseddata (2)'!I62</f>
        <v>266049190</v>
      </c>
      <c r="O62">
        <f>+'P1-1_preprocesseddata (2)'!J62</f>
        <v>266049.19</v>
      </c>
      <c r="P62">
        <f>+'P1-1_preprocesseddata (2)'!K62</f>
        <v>1368319375</v>
      </c>
      <c r="Q62">
        <f>+'P1-1_preprocesseddata (2)'!L62</f>
        <v>1368319.375</v>
      </c>
      <c r="R62" t="str">
        <f>+'P1-1_preprocesseddata (2)'!M62</f>
        <v>2020 Q4</v>
      </c>
      <c r="S62" s="61">
        <f>+'P1-1_preprocesseddata (2)'!N62</f>
        <v>44196</v>
      </c>
    </row>
    <row r="63" spans="1:19" x14ac:dyDescent="0.25">
      <c r="A63">
        <f>+'P1-1_preprocesseddata (2)'!A63</f>
        <v>2020</v>
      </c>
      <c r="B63">
        <f>+'P1-1_preprocesseddata (2)'!B63</f>
        <v>4</v>
      </c>
      <c r="C63" t="str">
        <f>+'P1-1_preprocesseddata (2)'!C63</f>
        <v>AA</v>
      </c>
      <c r="D63" t="str">
        <f>+'P1-1_preprocesseddata (2)'!D63</f>
        <v>D</v>
      </c>
      <c r="E63">
        <f>+'P1-1_preprocesseddata (2)'!E63</f>
        <v>3145005.83</v>
      </c>
      <c r="F63">
        <f>+'P1-1_preprocesseddata (2)'!F63</f>
        <v>5148562.34</v>
      </c>
      <c r="G63">
        <f>+'P6-preprocesseddata'!E63</f>
        <v>2013924.99</v>
      </c>
      <c r="H63">
        <f>+'P6-preprocesseddata'!F63</f>
        <v>344778.5</v>
      </c>
      <c r="I63">
        <f>+'P6-preprocesseddata'!I63</f>
        <v>64701.62</v>
      </c>
      <c r="J63">
        <f>+SUM('P6-preprocesseddata'!G63:H63)+SUM('P6-preprocesseddata'!J63:N63)</f>
        <v>2725157.2199999997</v>
      </c>
      <c r="K63">
        <f>+'P1-1_preprocesseddata (2)'!F63</f>
        <v>5148562.34</v>
      </c>
      <c r="L63">
        <f>+'P1-1_preprocesseddata (2)'!G63</f>
        <v>-2003556.51</v>
      </c>
      <c r="M63">
        <f>+'P1-1_preprocesseddata (2)'!H63</f>
        <v>-1601905.31</v>
      </c>
      <c r="N63">
        <f>+'P1-1_preprocesseddata (2)'!I63</f>
        <v>14019665064</v>
      </c>
      <c r="O63">
        <f>+'P1-1_preprocesseddata (2)'!J63</f>
        <v>14019665.063999999</v>
      </c>
      <c r="P63">
        <f>+'P1-1_preprocesseddata (2)'!K63</f>
        <v>20633364869</v>
      </c>
      <c r="Q63">
        <f>+'P1-1_preprocesseddata (2)'!L63</f>
        <v>20633364.868999999</v>
      </c>
      <c r="R63" t="str">
        <f>+'P1-1_preprocesseddata (2)'!M63</f>
        <v>2020 Q4</v>
      </c>
      <c r="S63" s="61">
        <f>+'P1-1_preprocesseddata (2)'!N63</f>
        <v>44196</v>
      </c>
    </row>
    <row r="64" spans="1:19" x14ac:dyDescent="0.25">
      <c r="A64">
        <f>+'P1-1_preprocesseddata (2)'!A64</f>
        <v>2020</v>
      </c>
      <c r="B64">
        <f>+'P1-1_preprocesseddata (2)'!B64</f>
        <v>4</v>
      </c>
      <c r="C64" t="str">
        <f>+'P1-1_preprocesseddata (2)'!C64</f>
        <v>AA</v>
      </c>
      <c r="D64" t="str">
        <f>+'P1-1_preprocesseddata (2)'!D64</f>
        <v>L</v>
      </c>
      <c r="E64">
        <f>+'P1-1_preprocesseddata (2)'!E64</f>
        <v>597754.75</v>
      </c>
      <c r="F64">
        <f>+'P1-1_preprocesseddata (2)'!F64</f>
        <v>847082.7</v>
      </c>
      <c r="G64">
        <f>+'P6-preprocesseddata'!E64</f>
        <v>433706.08</v>
      </c>
      <c r="H64">
        <f>+'P6-preprocesseddata'!F64</f>
        <v>75457.899999999994</v>
      </c>
      <c r="I64">
        <f>+'P6-preprocesseddata'!I64</f>
        <v>13601.29</v>
      </c>
      <c r="J64">
        <f>+SUM('P6-preprocesseddata'!G64:H64)+SUM('P6-preprocesseddata'!J64:N64)</f>
        <v>324317.44</v>
      </c>
      <c r="K64">
        <f>+'P1-1_preprocesseddata (2)'!F64</f>
        <v>847082.7</v>
      </c>
      <c r="L64">
        <f>+'P1-1_preprocesseddata (2)'!G64</f>
        <v>-249327.96</v>
      </c>
      <c r="M64">
        <f>+'P1-1_preprocesseddata (2)'!H64</f>
        <v>-249327.96</v>
      </c>
      <c r="N64">
        <f>+'P1-1_preprocesseddata (2)'!I64</f>
        <v>2770799103</v>
      </c>
      <c r="O64">
        <f>+'P1-1_preprocesseddata (2)'!J64</f>
        <v>2770799.1030000001</v>
      </c>
      <c r="P64">
        <f>+'P1-1_preprocesseddata (2)'!K64</f>
        <v>4442112563</v>
      </c>
      <c r="Q64">
        <f>+'P1-1_preprocesseddata (2)'!L64</f>
        <v>4442112.5630000001</v>
      </c>
      <c r="R64" t="str">
        <f>+'P1-1_preprocesseddata (2)'!M64</f>
        <v>2020 Q4</v>
      </c>
      <c r="S64" s="61">
        <f>+'P1-1_preprocesseddata (2)'!N64</f>
        <v>44196</v>
      </c>
    </row>
    <row r="65" spans="1:19" x14ac:dyDescent="0.25">
      <c r="A65">
        <f>+'P1-1_preprocesseddata (2)'!A65</f>
        <v>2020</v>
      </c>
      <c r="B65">
        <f>+'P1-1_preprocesseddata (2)'!B65</f>
        <v>4</v>
      </c>
      <c r="C65" t="str">
        <f>+'P1-1_preprocesseddata (2)'!C65</f>
        <v>AA</v>
      </c>
      <c r="D65" t="str">
        <f>+'P1-1_preprocesseddata (2)'!D65</f>
        <v>P</v>
      </c>
      <c r="E65">
        <f>+'P1-1_preprocesseddata (2)'!E65</f>
        <v>141295.44</v>
      </c>
      <c r="F65">
        <f>+'P1-1_preprocesseddata (2)'!F65</f>
        <v>178586.21</v>
      </c>
      <c r="G65">
        <f>+'P6-preprocesseddata'!E65</f>
        <v>71128.789999999994</v>
      </c>
      <c r="H65">
        <f>+'P6-preprocesseddata'!F65</f>
        <v>50837.81</v>
      </c>
      <c r="I65">
        <f>+'P6-preprocesseddata'!I65</f>
        <v>2276.37</v>
      </c>
      <c r="J65">
        <f>+SUM('P6-preprocesseddata'!G65:H65)+SUM('P6-preprocesseddata'!J65:N65)</f>
        <v>54343.229999999996</v>
      </c>
      <c r="K65">
        <f>+'P1-1_preprocesseddata (2)'!F65</f>
        <v>178586.21</v>
      </c>
      <c r="L65">
        <f>+'P1-1_preprocesseddata (2)'!G65</f>
        <v>-37290.769999999997</v>
      </c>
      <c r="M65">
        <f>+'P1-1_preprocesseddata (2)'!H65</f>
        <v>-37290.769999999997</v>
      </c>
      <c r="N65">
        <f>+'P1-1_preprocesseddata (2)'!I65</f>
        <v>166025977</v>
      </c>
      <c r="O65">
        <f>+'P1-1_preprocesseddata (2)'!J65</f>
        <v>166025.97700000001</v>
      </c>
      <c r="P65">
        <f>+'P1-1_preprocesseddata (2)'!K65</f>
        <v>726442823</v>
      </c>
      <c r="Q65">
        <f>+'P1-1_preprocesseddata (2)'!L65</f>
        <v>726442.82299999997</v>
      </c>
      <c r="R65" t="str">
        <f>+'P1-1_preprocesseddata (2)'!M65</f>
        <v>2020 Q4</v>
      </c>
      <c r="S65" s="61">
        <f>+'P1-1_preprocesseddata (2)'!N65</f>
        <v>44196</v>
      </c>
    </row>
    <row r="66" spans="1:19" x14ac:dyDescent="0.25">
      <c r="A66">
        <f>+'P1-1_preprocesseddata (2)'!A66</f>
        <v>2021</v>
      </c>
      <c r="B66">
        <f>+'P1-1_preprocesseddata (2)'!B66</f>
        <v>1</v>
      </c>
      <c r="C66" t="str">
        <f>+'P1-1_preprocesseddata (2)'!C66</f>
        <v>AA</v>
      </c>
      <c r="D66" t="str">
        <f>+'P1-1_preprocesseddata (2)'!D66</f>
        <v>A</v>
      </c>
      <c r="E66">
        <f>+'P1-1_preprocesseddata (2)'!E66</f>
        <v>138990.72</v>
      </c>
      <c r="F66">
        <f>+'P1-1_preprocesseddata (2)'!F66</f>
        <v>276151.78000000003</v>
      </c>
      <c r="G66">
        <f>+'P6-preprocesseddata'!E66</f>
        <v>104030.63</v>
      </c>
      <c r="H66">
        <f>+'P6-preprocesseddata'!F66</f>
        <v>67316.59</v>
      </c>
      <c r="I66">
        <f>+'P6-preprocesseddata'!I66</f>
        <v>5139.33</v>
      </c>
      <c r="J66">
        <f>+SUM('P6-preprocesseddata'!G66:H66)+SUM('P6-preprocesseddata'!J66:N66)</f>
        <v>99665.22</v>
      </c>
      <c r="K66">
        <f>+'P1-1_preprocesseddata (2)'!F66</f>
        <v>276151.78000000003</v>
      </c>
      <c r="L66">
        <f>+'P1-1_preprocesseddata (2)'!G66</f>
        <v>-137161.04999999999</v>
      </c>
      <c r="M66">
        <f>+'P1-1_preprocesseddata (2)'!H66</f>
        <v>-137161.04999999999</v>
      </c>
      <c r="N66">
        <f>+'P1-1_preprocesseddata (2)'!I66</f>
        <v>199709084</v>
      </c>
      <c r="O66">
        <f>+'P1-1_preprocesseddata (2)'!J66</f>
        <v>199709.084</v>
      </c>
      <c r="P66">
        <f>+'P1-1_preprocesseddata (2)'!K66</f>
        <v>1151049266</v>
      </c>
      <c r="Q66">
        <f>+'P1-1_preprocesseddata (2)'!L66</f>
        <v>1151049.2660000001</v>
      </c>
      <c r="R66" t="str">
        <f>+'P1-1_preprocesseddata (2)'!M66</f>
        <v>2021 Q1</v>
      </c>
      <c r="S66" s="61">
        <f>+'P1-1_preprocesseddata (2)'!N66</f>
        <v>44286</v>
      </c>
    </row>
    <row r="67" spans="1:19" x14ac:dyDescent="0.25">
      <c r="A67">
        <f>+'P1-1_preprocesseddata (2)'!A67</f>
        <v>2021</v>
      </c>
      <c r="B67">
        <f>+'P1-1_preprocesseddata (2)'!B67</f>
        <v>1</v>
      </c>
      <c r="C67" t="str">
        <f>+'P1-1_preprocesseddata (2)'!C67</f>
        <v>AA</v>
      </c>
      <c r="D67" t="str">
        <f>+'P1-1_preprocesseddata (2)'!D67</f>
        <v>D</v>
      </c>
      <c r="E67">
        <f>+'P1-1_preprocesseddata (2)'!E67</f>
        <v>3100740.16</v>
      </c>
      <c r="F67">
        <f>+'P1-1_preprocesseddata (2)'!F67</f>
        <v>5476657.4400000004</v>
      </c>
      <c r="G67">
        <f>+'P6-preprocesseddata'!E67</f>
        <v>1974770.8</v>
      </c>
      <c r="H67">
        <f>+'P6-preprocesseddata'!F67</f>
        <v>484003.63</v>
      </c>
      <c r="I67">
        <f>+'P6-preprocesseddata'!I67</f>
        <v>95073.86</v>
      </c>
      <c r="J67">
        <f>+SUM('P6-preprocesseddata'!G67:H67)+SUM('P6-preprocesseddata'!J67:N67)</f>
        <v>2922809.15</v>
      </c>
      <c r="K67">
        <f>+'P1-1_preprocesseddata (2)'!F67</f>
        <v>5476657.4400000004</v>
      </c>
      <c r="L67">
        <f>+'P1-1_preprocesseddata (2)'!G67</f>
        <v>-2375917.2799999998</v>
      </c>
      <c r="M67">
        <f>+'P1-1_preprocesseddata (2)'!H67</f>
        <v>-151956.87</v>
      </c>
      <c r="N67">
        <f>+'P1-1_preprocesseddata (2)'!I67</f>
        <v>14373656840</v>
      </c>
      <c r="O67">
        <f>+'P1-1_preprocesseddata (2)'!J67</f>
        <v>14373656.84</v>
      </c>
      <c r="P67">
        <f>+'P1-1_preprocesseddata (2)'!K67</f>
        <v>21757307700</v>
      </c>
      <c r="Q67">
        <f>+'P1-1_preprocesseddata (2)'!L67</f>
        <v>21757307.699999999</v>
      </c>
      <c r="R67" t="str">
        <f>+'P1-1_preprocesseddata (2)'!M67</f>
        <v>2021 Q1</v>
      </c>
      <c r="S67" s="61">
        <f>+'P1-1_preprocesseddata (2)'!N67</f>
        <v>44286</v>
      </c>
    </row>
    <row r="68" spans="1:19" x14ac:dyDescent="0.25">
      <c r="A68">
        <f>+'P1-1_preprocesseddata (2)'!A68</f>
        <v>2021</v>
      </c>
      <c r="B68">
        <f>+'P1-1_preprocesseddata (2)'!B68</f>
        <v>1</v>
      </c>
      <c r="C68" t="str">
        <f>+'P1-1_preprocesseddata (2)'!C68</f>
        <v>AA</v>
      </c>
      <c r="D68" t="str">
        <f>+'P1-1_preprocesseddata (2)'!D68</f>
        <v>L</v>
      </c>
      <c r="E68">
        <f>+'P1-1_preprocesseddata (2)'!E68</f>
        <v>629698.9</v>
      </c>
      <c r="F68">
        <f>+'P1-1_preprocesseddata (2)'!F68</f>
        <v>1486531.17</v>
      </c>
      <c r="G68">
        <f>+'P6-preprocesseddata'!E68</f>
        <v>682856.49</v>
      </c>
      <c r="H68">
        <f>+'P6-preprocesseddata'!F68</f>
        <v>153661.69</v>
      </c>
      <c r="I68">
        <f>+'P6-preprocesseddata'!I68</f>
        <v>32493.919999999998</v>
      </c>
      <c r="J68">
        <f>+SUM('P6-preprocesseddata'!G68:H68)+SUM('P6-preprocesseddata'!J68:N68)</f>
        <v>617519.08000000007</v>
      </c>
      <c r="K68">
        <f>+'P1-1_preprocesseddata (2)'!F68</f>
        <v>1486531.17</v>
      </c>
      <c r="L68">
        <f>+'P1-1_preprocesseddata (2)'!G68</f>
        <v>-856832.27</v>
      </c>
      <c r="M68">
        <f>+'P1-1_preprocesseddata (2)'!H68</f>
        <v>-856832.27</v>
      </c>
      <c r="N68">
        <f>+'P1-1_preprocesseddata (2)'!I68</f>
        <v>3380612600</v>
      </c>
      <c r="O68">
        <f>+'P1-1_preprocesseddata (2)'!J68</f>
        <v>3380612.6</v>
      </c>
      <c r="P68">
        <f>+'P1-1_preprocesseddata (2)'!K68</f>
        <v>7498978451</v>
      </c>
      <c r="Q68">
        <f>+'P1-1_preprocesseddata (2)'!L68</f>
        <v>7498978.4509999901</v>
      </c>
      <c r="R68" t="str">
        <f>+'P1-1_preprocesseddata (2)'!M68</f>
        <v>2021 Q1</v>
      </c>
      <c r="S68" s="61">
        <f>+'P1-1_preprocesseddata (2)'!N68</f>
        <v>44286</v>
      </c>
    </row>
    <row r="69" spans="1:19" x14ac:dyDescent="0.25">
      <c r="A69">
        <f>+'P1-1_preprocesseddata (2)'!A69</f>
        <v>2021</v>
      </c>
      <c r="B69">
        <f>+'P1-1_preprocesseddata (2)'!B69</f>
        <v>1</v>
      </c>
      <c r="C69" t="str">
        <f>+'P1-1_preprocesseddata (2)'!C69</f>
        <v>AA</v>
      </c>
      <c r="D69" t="str">
        <f>+'P1-1_preprocesseddata (2)'!D69</f>
        <v>P</v>
      </c>
      <c r="E69">
        <f>+'P1-1_preprocesseddata (2)'!E69</f>
        <v>138068.21</v>
      </c>
      <c r="F69">
        <f>+'P1-1_preprocesseddata (2)'!F69</f>
        <v>207733.77</v>
      </c>
      <c r="G69">
        <f>+'P6-preprocesseddata'!E69</f>
        <v>72997.919999999998</v>
      </c>
      <c r="H69">
        <f>+'P6-preprocesseddata'!F69</f>
        <v>67787.25</v>
      </c>
      <c r="I69">
        <f>+'P6-preprocesseddata'!I69</f>
        <v>3364.99</v>
      </c>
      <c r="J69">
        <f>+SUM('P6-preprocesseddata'!G69:H69)+SUM('P6-preprocesseddata'!J69:N69)</f>
        <v>63583.609999999986</v>
      </c>
      <c r="K69">
        <f>+'P1-1_preprocesseddata (2)'!F69</f>
        <v>207733.77</v>
      </c>
      <c r="L69">
        <f>+'P1-1_preprocesseddata (2)'!G69</f>
        <v>-69665.56</v>
      </c>
      <c r="M69">
        <f>+'P1-1_preprocesseddata (2)'!H69</f>
        <v>-69665.56</v>
      </c>
      <c r="N69">
        <f>+'P1-1_preprocesseddata (2)'!I69</f>
        <v>150744396</v>
      </c>
      <c r="O69">
        <f>+'P1-1_preprocesseddata (2)'!J69</f>
        <v>150744.39600000001</v>
      </c>
      <c r="P69">
        <f>+'P1-1_preprocesseddata (2)'!K69</f>
        <v>795949764</v>
      </c>
      <c r="Q69">
        <f>+'P1-1_preprocesseddata (2)'!L69</f>
        <v>795949.76399999997</v>
      </c>
      <c r="R69" t="str">
        <f>+'P1-1_preprocesseddata (2)'!M69</f>
        <v>2021 Q1</v>
      </c>
      <c r="S69" s="61">
        <f>+'P1-1_preprocesseddata (2)'!N69</f>
        <v>44286</v>
      </c>
    </row>
    <row r="70" spans="1:19" x14ac:dyDescent="0.25">
      <c r="A70">
        <f>+'P1-1_preprocesseddata (2)'!A70</f>
        <v>2021</v>
      </c>
      <c r="B70">
        <f>+'P1-1_preprocesseddata (2)'!B70</f>
        <v>2</v>
      </c>
      <c r="C70" t="str">
        <f>+'P1-1_preprocesseddata (2)'!C70</f>
        <v>AA</v>
      </c>
      <c r="D70" t="str">
        <f>+'P1-1_preprocesseddata (2)'!D70</f>
        <v>A</v>
      </c>
      <c r="E70">
        <f>+'P1-1_preprocesseddata (2)'!E70</f>
        <v>280441.06</v>
      </c>
      <c r="F70">
        <f>+'P1-1_preprocesseddata (2)'!F70</f>
        <v>649670.12</v>
      </c>
      <c r="G70">
        <f>+'P6-preprocesseddata'!E70</f>
        <v>260903.97</v>
      </c>
      <c r="H70">
        <f>+'P6-preprocesseddata'!F70</f>
        <v>119389.12</v>
      </c>
      <c r="I70">
        <f>+'P6-preprocesseddata'!I70</f>
        <v>17680.669999999998</v>
      </c>
      <c r="J70">
        <f>+SUM('P6-preprocesseddata'!G70:H70)+SUM('P6-preprocesseddata'!J70:N70)</f>
        <v>251696.37</v>
      </c>
      <c r="K70">
        <f>+'P1-1_preprocesseddata (2)'!F70</f>
        <v>649670.12</v>
      </c>
      <c r="L70">
        <f>+'P1-1_preprocesseddata (2)'!G70</f>
        <v>-369229.07</v>
      </c>
      <c r="M70">
        <f>+'P1-1_preprocesseddata (2)'!H70</f>
        <v>-369229.07</v>
      </c>
      <c r="N70">
        <f>+'P1-1_preprocesseddata (2)'!I70</f>
        <v>939396332</v>
      </c>
      <c r="O70">
        <f>+'P1-1_preprocesseddata (2)'!J70</f>
        <v>939396.33200000005</v>
      </c>
      <c r="P70">
        <f>+'P1-1_preprocesseddata (2)'!K70</f>
        <v>4034750228</v>
      </c>
      <c r="Q70">
        <f>+'P1-1_preprocesseddata (2)'!L70</f>
        <v>4034750.2280000001</v>
      </c>
      <c r="R70" t="str">
        <f>+'P1-1_preprocesseddata (2)'!M70</f>
        <v>2021 Q2</v>
      </c>
      <c r="S70" s="61">
        <f>+'P1-1_preprocesseddata (2)'!N70</f>
        <v>44377</v>
      </c>
    </row>
    <row r="71" spans="1:19" x14ac:dyDescent="0.25">
      <c r="A71">
        <f>+'P1-1_preprocesseddata (2)'!A71</f>
        <v>2021</v>
      </c>
      <c r="B71">
        <f>+'P1-1_preprocesseddata (2)'!B71</f>
        <v>2</v>
      </c>
      <c r="C71" t="str">
        <f>+'P1-1_preprocesseddata (2)'!C71</f>
        <v>AA</v>
      </c>
      <c r="D71" t="str">
        <f>+'P1-1_preprocesseddata (2)'!D71</f>
        <v>D</v>
      </c>
      <c r="E71">
        <f>+'P1-1_preprocesseddata (2)'!E71</f>
        <v>5971897.3099999996</v>
      </c>
      <c r="F71">
        <f>+'P1-1_preprocesseddata (2)'!F71</f>
        <v>6382150.4699999997</v>
      </c>
      <c r="G71">
        <f>+'P6-preprocesseddata'!E71</f>
        <v>2141367.06</v>
      </c>
      <c r="H71">
        <f>+'P6-preprocesseddata'!F71</f>
        <v>850487.04</v>
      </c>
      <c r="I71">
        <f>+'P6-preprocesseddata'!I71</f>
        <v>144545.75</v>
      </c>
      <c r="J71">
        <f>+SUM('P6-preprocesseddata'!G71:H71)+SUM('P6-preprocesseddata'!J71:N71)</f>
        <v>3245750.62</v>
      </c>
      <c r="K71">
        <f>+'P1-1_preprocesseddata (2)'!F71</f>
        <v>6382150.4699999997</v>
      </c>
      <c r="L71">
        <f>+'P1-1_preprocesseddata (2)'!G71</f>
        <v>-410253.17</v>
      </c>
      <c r="M71">
        <f>+'P1-1_preprocesseddata (2)'!H71</f>
        <v>656547.63</v>
      </c>
      <c r="N71">
        <f>+'P1-1_preprocesseddata (2)'!I71</f>
        <v>28327465843</v>
      </c>
      <c r="O71">
        <f>+'P1-1_preprocesseddata (2)'!J71</f>
        <v>28327465.846000001</v>
      </c>
      <c r="P71">
        <f>+'P1-1_preprocesseddata (2)'!K71</f>
        <v>33020235645</v>
      </c>
      <c r="Q71">
        <f>+'P1-1_preprocesseddata (2)'!L71</f>
        <v>33020235.644000001</v>
      </c>
      <c r="R71" t="str">
        <f>+'P1-1_preprocesseddata (2)'!M71</f>
        <v>2021 Q2</v>
      </c>
      <c r="S71" s="61">
        <f>+'P1-1_preprocesseddata (2)'!N71</f>
        <v>44377</v>
      </c>
    </row>
    <row r="72" spans="1:19" x14ac:dyDescent="0.25">
      <c r="A72">
        <f>+'P1-1_preprocesseddata (2)'!A72</f>
        <v>2021</v>
      </c>
      <c r="B72">
        <f>+'P1-1_preprocesseddata (2)'!B72</f>
        <v>2</v>
      </c>
      <c r="C72" t="str">
        <f>+'P1-1_preprocesseddata (2)'!C72</f>
        <v>AA</v>
      </c>
      <c r="D72" t="str">
        <f>+'P1-1_preprocesseddata (2)'!D72</f>
        <v>L</v>
      </c>
      <c r="E72">
        <f>+'P1-1_preprocesseddata (2)'!E72</f>
        <v>1092728.8799999999</v>
      </c>
      <c r="F72">
        <f>+'P1-1_preprocesseddata (2)'!F72</f>
        <v>1268499.44</v>
      </c>
      <c r="G72">
        <f>+'P6-preprocesseddata'!E72</f>
        <v>534870.67000000004</v>
      </c>
      <c r="H72">
        <f>+'P6-preprocesseddata'!F72</f>
        <v>198342.89</v>
      </c>
      <c r="I72">
        <f>+'P6-preprocesseddata'!I72</f>
        <v>35647.53</v>
      </c>
      <c r="J72">
        <f>+SUM('P6-preprocesseddata'!G72:H72)+SUM('P6-preprocesseddata'!J72:N72)</f>
        <v>499638.35</v>
      </c>
      <c r="K72">
        <f>+'P1-1_preprocesseddata (2)'!F72</f>
        <v>1268499.44</v>
      </c>
      <c r="L72">
        <f>+'P1-1_preprocesseddata (2)'!G72</f>
        <v>-175770.56</v>
      </c>
      <c r="M72">
        <f>+'P1-1_preprocesseddata (2)'!H72</f>
        <v>-175770.56</v>
      </c>
      <c r="N72">
        <f>+'P1-1_preprocesseddata (2)'!I72</f>
        <v>5745339615</v>
      </c>
      <c r="O72">
        <f>+'P1-1_preprocesseddata (2)'!J72</f>
        <v>5745339.6150000002</v>
      </c>
      <c r="P72">
        <f>+'P1-1_preprocesseddata (2)'!K72</f>
        <v>8172298297</v>
      </c>
      <c r="Q72">
        <f>+'P1-1_preprocesseddata (2)'!L72</f>
        <v>8172298.2970000003</v>
      </c>
      <c r="R72" t="str">
        <f>+'P1-1_preprocesseddata (2)'!M72</f>
        <v>2021 Q2</v>
      </c>
      <c r="S72" s="61">
        <f>+'P1-1_preprocesseddata (2)'!N72</f>
        <v>44377</v>
      </c>
    </row>
    <row r="73" spans="1:19" x14ac:dyDescent="0.25">
      <c r="A73">
        <f>+'P1-1_preprocesseddata (2)'!A73</f>
        <v>2021</v>
      </c>
      <c r="B73">
        <f>+'P1-1_preprocesseddata (2)'!B73</f>
        <v>2</v>
      </c>
      <c r="C73" t="str">
        <f>+'P1-1_preprocesseddata (2)'!C73</f>
        <v>AA</v>
      </c>
      <c r="D73" t="str">
        <f>+'P1-1_preprocesseddata (2)'!D73</f>
        <v>P</v>
      </c>
      <c r="E73">
        <f>+'P1-1_preprocesseddata (2)'!E73</f>
        <v>132926.44</v>
      </c>
      <c r="F73">
        <f>+'P1-1_preprocesseddata (2)'!F73</f>
        <v>193575.79</v>
      </c>
      <c r="G73">
        <f>+'P6-preprocesseddata'!E73</f>
        <v>67049.2</v>
      </c>
      <c r="H73">
        <f>+'P6-preprocesseddata'!F73</f>
        <v>59783.4</v>
      </c>
      <c r="I73">
        <f>+'P6-preprocesseddata'!I73</f>
        <v>4452.74</v>
      </c>
      <c r="J73">
        <f>+SUM('P6-preprocesseddata'!G73:H73)+SUM('P6-preprocesseddata'!J73:N73)</f>
        <v>62290.47</v>
      </c>
      <c r="K73">
        <f>+'P1-1_preprocesseddata (2)'!F73</f>
        <v>193575.79</v>
      </c>
      <c r="L73">
        <f>+'P1-1_preprocesseddata (2)'!G73</f>
        <v>-60649.35</v>
      </c>
      <c r="M73">
        <f>+'P1-1_preprocesseddata (2)'!H73</f>
        <v>-60649.35</v>
      </c>
      <c r="N73">
        <f>+'P1-1_preprocesseddata (2)'!I73</f>
        <v>241985274</v>
      </c>
      <c r="O73">
        <f>+'P1-1_preprocesseddata (2)'!J73</f>
        <v>241985.274</v>
      </c>
      <c r="P73">
        <f>+'P1-1_preprocesseddata (2)'!K73</f>
        <v>1021655626</v>
      </c>
      <c r="Q73">
        <f>+'P1-1_preprocesseddata (2)'!L73</f>
        <v>1021655.62599999</v>
      </c>
      <c r="R73" t="str">
        <f>+'P1-1_preprocesseddata (2)'!M73</f>
        <v>2021 Q2</v>
      </c>
      <c r="S73" s="61">
        <f>+'P1-1_preprocesseddata (2)'!N73</f>
        <v>44377</v>
      </c>
    </row>
    <row r="74" spans="1:19" x14ac:dyDescent="0.25">
      <c r="A74">
        <f>+'P1-1_preprocesseddata (2)'!A74</f>
        <v>2021</v>
      </c>
      <c r="B74">
        <f>+'P1-1_preprocesseddata (2)'!B74</f>
        <v>3</v>
      </c>
      <c r="C74" t="str">
        <f>+'P1-1_preprocesseddata (2)'!C74</f>
        <v>AA</v>
      </c>
      <c r="D74" t="str">
        <f>+'P1-1_preprocesseddata (2)'!D74</f>
        <v>A</v>
      </c>
      <c r="E74">
        <f>+'P1-1_preprocesseddata (2)'!E74</f>
        <v>620046.9</v>
      </c>
      <c r="F74">
        <f>+'P1-1_preprocesseddata (2)'!F74</f>
        <v>941447.61</v>
      </c>
      <c r="G74">
        <f>+'P6-preprocesseddata'!E74</f>
        <v>369027.16</v>
      </c>
      <c r="H74">
        <f>+'P6-preprocesseddata'!F74</f>
        <v>186106.41</v>
      </c>
      <c r="I74">
        <f>+'P6-preprocesseddata'!I74</f>
        <v>25852.53</v>
      </c>
      <c r="J74">
        <f>+SUM('P6-preprocesseddata'!G74:H74)+SUM('P6-preprocesseddata'!J74:N74)</f>
        <v>360461.5199999999</v>
      </c>
      <c r="K74">
        <f>+'P1-1_preprocesseddata (2)'!F74</f>
        <v>941447.61</v>
      </c>
      <c r="L74">
        <f>+'P1-1_preprocesseddata (2)'!G74</f>
        <v>-321400.71000000002</v>
      </c>
      <c r="M74">
        <f>+'P1-1_preprocesseddata (2)'!H74</f>
        <v>-321400.71000000002</v>
      </c>
      <c r="N74">
        <f>+'P1-1_preprocesseddata (2)'!I74</f>
        <v>3162193079</v>
      </c>
      <c r="O74">
        <f>+'P1-1_preprocesseddata (2)'!J74</f>
        <v>3162193.0789999999</v>
      </c>
      <c r="P74">
        <f>+'P1-1_preprocesseddata (2)'!K74</f>
        <v>6033751823</v>
      </c>
      <c r="Q74">
        <f>+'P1-1_preprocesseddata (2)'!L74</f>
        <v>6033751.8229999999</v>
      </c>
      <c r="R74" t="str">
        <f>+'P1-1_preprocesseddata (2)'!M74</f>
        <v>2021 Q3</v>
      </c>
      <c r="S74" s="61">
        <f>+'P1-1_preprocesseddata (2)'!N74</f>
        <v>44469</v>
      </c>
    </row>
    <row r="75" spans="1:19" x14ac:dyDescent="0.25">
      <c r="A75">
        <f>+'P1-1_preprocesseddata (2)'!A75</f>
        <v>2021</v>
      </c>
      <c r="B75">
        <f>+'P1-1_preprocesseddata (2)'!B75</f>
        <v>3</v>
      </c>
      <c r="C75" t="str">
        <f>+'P1-1_preprocesseddata (2)'!C75</f>
        <v>AA</v>
      </c>
      <c r="D75" t="str">
        <f>+'P1-1_preprocesseddata (2)'!D75</f>
        <v>D</v>
      </c>
      <c r="E75">
        <f>+'P1-1_preprocesseddata (2)'!E75</f>
        <v>7118594.1200000001</v>
      </c>
      <c r="F75">
        <f>+'P1-1_preprocesseddata (2)'!F75</f>
        <v>7170972.4699999997</v>
      </c>
      <c r="G75">
        <f>+'P6-preprocesseddata'!E75</f>
        <v>2312702.56</v>
      </c>
      <c r="H75">
        <f>+'P6-preprocesseddata'!F75</f>
        <v>1070511.2</v>
      </c>
      <c r="I75">
        <f>+'P6-preprocesseddata'!I75</f>
        <v>162650.01</v>
      </c>
      <c r="J75">
        <f>+SUM('P6-preprocesseddata'!G75:H75)+SUM('P6-preprocesseddata'!J75:N75)</f>
        <v>3625108.71</v>
      </c>
      <c r="K75">
        <f>+'P1-1_preprocesseddata (2)'!F75</f>
        <v>7170972.4699999997</v>
      </c>
      <c r="L75">
        <f>+'P1-1_preprocesseddata (2)'!G75</f>
        <v>-52378.35</v>
      </c>
      <c r="M75">
        <f>+'P1-1_preprocesseddata (2)'!H75</f>
        <v>654879.6</v>
      </c>
      <c r="N75">
        <f>+'P1-1_preprocesseddata (2)'!I75</f>
        <v>32042676046</v>
      </c>
      <c r="O75">
        <f>+'P1-1_preprocesseddata (2)'!J75</f>
        <v>32042676.048999999</v>
      </c>
      <c r="P75">
        <f>+'P1-1_preprocesseddata (2)'!K75</f>
        <v>37958700445</v>
      </c>
      <c r="Q75">
        <f>+'P1-1_preprocesseddata (2)'!L75</f>
        <v>37958700.450000003</v>
      </c>
      <c r="R75" t="str">
        <f>+'P1-1_preprocesseddata (2)'!M75</f>
        <v>2021 Q3</v>
      </c>
      <c r="S75" s="61">
        <f>+'P1-1_preprocesseddata (2)'!N75</f>
        <v>44469</v>
      </c>
    </row>
    <row r="76" spans="1:19" x14ac:dyDescent="0.25">
      <c r="A76">
        <f>+'P1-1_preprocesseddata (2)'!A76</f>
        <v>2021</v>
      </c>
      <c r="B76">
        <f>+'P1-1_preprocesseddata (2)'!B76</f>
        <v>3</v>
      </c>
      <c r="C76" t="str">
        <f>+'P1-1_preprocesseddata (2)'!C76</f>
        <v>AA</v>
      </c>
      <c r="D76" t="str">
        <f>+'P1-1_preprocesseddata (2)'!D76</f>
        <v>L</v>
      </c>
      <c r="E76">
        <f>+'P1-1_preprocesseddata (2)'!E76</f>
        <v>1108135.27</v>
      </c>
      <c r="F76">
        <f>+'P1-1_preprocesseddata (2)'!F76</f>
        <v>1129069.21</v>
      </c>
      <c r="G76">
        <f>+'P6-preprocesseddata'!E76</f>
        <v>451701.93</v>
      </c>
      <c r="H76">
        <f>+'P6-preprocesseddata'!F76</f>
        <v>203187.01</v>
      </c>
      <c r="I76">
        <f>+'P6-preprocesseddata'!I76</f>
        <v>31846.49</v>
      </c>
      <c r="J76">
        <f>+SUM('P6-preprocesseddata'!G76:H76)+SUM('P6-preprocesseddata'!J76:N76)</f>
        <v>442333.79999999993</v>
      </c>
      <c r="K76">
        <f>+'P1-1_preprocesseddata (2)'!F76</f>
        <v>1129069.21</v>
      </c>
      <c r="L76">
        <f>+'P1-1_preprocesseddata (2)'!G76</f>
        <v>-20933.939999999999</v>
      </c>
      <c r="M76">
        <f>+'P1-1_preprocesseddata (2)'!H76</f>
        <v>-20933.939999999999</v>
      </c>
      <c r="N76">
        <f>+'P1-1_preprocesseddata (2)'!I76</f>
        <v>5535611495</v>
      </c>
      <c r="O76">
        <f>+'P1-1_preprocesseddata (2)'!J76</f>
        <v>5535611.4950000001</v>
      </c>
      <c r="P76">
        <f>+'P1-1_preprocesseddata (2)'!K76</f>
        <v>7436157802</v>
      </c>
      <c r="Q76">
        <f>+'P1-1_preprocesseddata (2)'!L76</f>
        <v>7436157.8019999899</v>
      </c>
      <c r="R76" t="str">
        <f>+'P1-1_preprocesseddata (2)'!M76</f>
        <v>2021 Q3</v>
      </c>
      <c r="S76" s="61">
        <f>+'P1-1_preprocesseddata (2)'!N76</f>
        <v>44469</v>
      </c>
    </row>
    <row r="77" spans="1:19" x14ac:dyDescent="0.25">
      <c r="A77">
        <f>+'P1-1_preprocesseddata (2)'!A77</f>
        <v>2021</v>
      </c>
      <c r="B77">
        <f>+'P1-1_preprocesseddata (2)'!B77</f>
        <v>3</v>
      </c>
      <c r="C77" t="str">
        <f>+'P1-1_preprocesseddata (2)'!C77</f>
        <v>AA</v>
      </c>
      <c r="D77" t="str">
        <f>+'P1-1_preprocesseddata (2)'!D77</f>
        <v>P</v>
      </c>
      <c r="E77">
        <f>+'P1-1_preprocesseddata (2)'!E77</f>
        <v>121484.3</v>
      </c>
      <c r="F77">
        <f>+'P1-1_preprocesseddata (2)'!F77</f>
        <v>153678.71</v>
      </c>
      <c r="G77">
        <f>+'P6-preprocesseddata'!E77</f>
        <v>50720.74</v>
      </c>
      <c r="H77">
        <f>+'P6-preprocesseddata'!F77</f>
        <v>49523.75</v>
      </c>
      <c r="I77">
        <f>+'P6-preprocesseddata'!I77</f>
        <v>3599.16</v>
      </c>
      <c r="J77">
        <f>+SUM('P6-preprocesseddata'!G77:H77)+SUM('P6-preprocesseddata'!J77:N77)</f>
        <v>49835.07</v>
      </c>
      <c r="K77">
        <f>+'P1-1_preprocesseddata (2)'!F77</f>
        <v>153678.71</v>
      </c>
      <c r="L77">
        <f>+'P1-1_preprocesseddata (2)'!G77</f>
        <v>-32194.41</v>
      </c>
      <c r="M77">
        <f>+'P1-1_preprocesseddata (2)'!H77</f>
        <v>-32194.41</v>
      </c>
      <c r="N77">
        <f>+'P1-1_preprocesseddata (2)'!I77</f>
        <v>277703826</v>
      </c>
      <c r="O77">
        <f>+'P1-1_preprocesseddata (2)'!J77</f>
        <v>277703.826</v>
      </c>
      <c r="P77">
        <f>+'P1-1_preprocesseddata (2)'!K77</f>
        <v>838118344</v>
      </c>
      <c r="Q77">
        <f>+'P1-1_preprocesseddata (2)'!L77</f>
        <v>838118.34400000004</v>
      </c>
      <c r="R77" t="str">
        <f>+'P1-1_preprocesseddata (2)'!M77</f>
        <v>2021 Q3</v>
      </c>
      <c r="S77" s="61">
        <f>+'P1-1_preprocesseddata (2)'!N77</f>
        <v>44469</v>
      </c>
    </row>
    <row r="78" spans="1:19" x14ac:dyDescent="0.25">
      <c r="A78">
        <f>+'P1-1_preprocesseddata (2)'!A78</f>
        <v>2021</v>
      </c>
      <c r="B78">
        <f>+'P1-1_preprocesseddata (2)'!B78</f>
        <v>4</v>
      </c>
      <c r="C78" t="str">
        <f>+'P1-1_preprocesseddata (2)'!C78</f>
        <v>AA</v>
      </c>
      <c r="D78" t="str">
        <f>+'P1-1_preprocesseddata (2)'!D78</f>
        <v>A</v>
      </c>
      <c r="E78">
        <f>+'P1-1_preprocesseddata (2)'!E78</f>
        <v>615507.74</v>
      </c>
      <c r="F78">
        <f>+'P1-1_preprocesseddata (2)'!F78</f>
        <v>869646.2</v>
      </c>
      <c r="G78">
        <f>+'P6-preprocesseddata'!E78</f>
        <v>331507.40000000002</v>
      </c>
      <c r="H78">
        <f>+'P6-preprocesseddata'!F78</f>
        <v>188136.06</v>
      </c>
      <c r="I78">
        <f>+'P6-preprocesseddata'!I78</f>
        <v>22882.880000000001</v>
      </c>
      <c r="J78">
        <f>+SUM('P6-preprocesseddata'!G78:H78)+SUM('P6-preprocesseddata'!J78:N78)</f>
        <v>327119.86999999988</v>
      </c>
      <c r="K78">
        <f>+'P1-1_preprocesseddata (2)'!F78</f>
        <v>869646.2</v>
      </c>
      <c r="L78">
        <f>+'P1-1_preprocesseddata (2)'!G78</f>
        <v>-254138.46</v>
      </c>
      <c r="M78">
        <f>+'P1-1_preprocesseddata (2)'!H78</f>
        <v>-254138.46</v>
      </c>
      <c r="N78">
        <f>+'P1-1_preprocesseddata (2)'!I78</f>
        <v>2964660263</v>
      </c>
      <c r="O78">
        <f>+'P1-1_preprocesseddata (2)'!J78</f>
        <v>2964660.2629999998</v>
      </c>
      <c r="P78">
        <f>+'P1-1_preprocesseddata (2)'!K78</f>
        <v>4943774937</v>
      </c>
      <c r="Q78">
        <f>+'P1-1_preprocesseddata (2)'!L78</f>
        <v>4943774.9369999999</v>
      </c>
      <c r="R78" t="str">
        <f>+'P1-1_preprocesseddata (2)'!M78</f>
        <v>2021 Q4</v>
      </c>
      <c r="S78" s="61">
        <f>+'P1-1_preprocesseddata (2)'!N78</f>
        <v>44561</v>
      </c>
    </row>
    <row r="79" spans="1:19" x14ac:dyDescent="0.25">
      <c r="A79">
        <f>+'P1-1_preprocesseddata (2)'!A79</f>
        <v>2021</v>
      </c>
      <c r="B79">
        <f>+'P1-1_preprocesseddata (2)'!B79</f>
        <v>4</v>
      </c>
      <c r="C79" t="str">
        <f>+'P1-1_preprocesseddata (2)'!C79</f>
        <v>AA</v>
      </c>
      <c r="D79" t="str">
        <f>+'P1-1_preprocesseddata (2)'!D79</f>
        <v>D</v>
      </c>
      <c r="E79">
        <f>+'P1-1_preprocesseddata (2)'!E79</f>
        <v>7386720.2999999998</v>
      </c>
      <c r="F79">
        <f>+'P1-1_preprocesseddata (2)'!F79</f>
        <v>7768143.46</v>
      </c>
      <c r="G79">
        <f>+'P6-preprocesseddata'!E79</f>
        <v>2438939.19</v>
      </c>
      <c r="H79">
        <f>+'P6-preprocesseddata'!F79</f>
        <v>1208922.69</v>
      </c>
      <c r="I79">
        <f>+'P6-preprocesseddata'!I79</f>
        <v>169174.07</v>
      </c>
      <c r="J79">
        <f>+SUM('P6-preprocesseddata'!G79:H79)+SUM('P6-preprocesseddata'!J79:N79)</f>
        <v>3951107.5099999988</v>
      </c>
      <c r="K79">
        <f>+'P1-1_preprocesseddata (2)'!F79</f>
        <v>7768143.46</v>
      </c>
      <c r="L79">
        <f>+'P1-1_preprocesseddata (2)'!G79</f>
        <v>-381423.16</v>
      </c>
      <c r="M79">
        <f>+'P1-1_preprocesseddata (2)'!H79</f>
        <v>-495659.68</v>
      </c>
      <c r="N79">
        <f>+'P1-1_preprocesseddata (2)'!I79</f>
        <v>31985680432</v>
      </c>
      <c r="O79">
        <f>+'P1-1_preprocesseddata (2)'!J79</f>
        <v>31985680.440000001</v>
      </c>
      <c r="P79">
        <f>+'P1-1_preprocesseddata (2)'!K79</f>
        <v>37886041056</v>
      </c>
      <c r="Q79">
        <f>+'P1-1_preprocesseddata (2)'!L79</f>
        <v>37886041.060000002</v>
      </c>
      <c r="R79" t="str">
        <f>+'P1-1_preprocesseddata (2)'!M79</f>
        <v>2021 Q4</v>
      </c>
      <c r="S79" s="61">
        <f>+'P1-1_preprocesseddata (2)'!N79</f>
        <v>44561</v>
      </c>
    </row>
    <row r="80" spans="1:19" x14ac:dyDescent="0.25">
      <c r="A80">
        <f>+'P1-1_preprocesseddata (2)'!A80</f>
        <v>2021</v>
      </c>
      <c r="B80">
        <f>+'P1-1_preprocesseddata (2)'!B80</f>
        <v>4</v>
      </c>
      <c r="C80" t="str">
        <f>+'P1-1_preprocesseddata (2)'!C80</f>
        <v>AA</v>
      </c>
      <c r="D80" t="str">
        <f>+'P1-1_preprocesseddata (2)'!D80</f>
        <v>L</v>
      </c>
      <c r="E80">
        <f>+'P1-1_preprocesseddata (2)'!E80</f>
        <v>1327555.74</v>
      </c>
      <c r="F80">
        <f>+'P1-1_preprocesseddata (2)'!F80</f>
        <v>1442031.45</v>
      </c>
      <c r="G80">
        <f>+'P6-preprocesseddata'!E80</f>
        <v>571423.9</v>
      </c>
      <c r="H80">
        <f>+'P6-preprocesseddata'!F80</f>
        <v>269805.81</v>
      </c>
      <c r="I80">
        <f>+'P6-preprocesseddata'!I80</f>
        <v>39204.58</v>
      </c>
      <c r="J80">
        <f>+SUM('P6-preprocesseddata'!G80:H80)+SUM('P6-preprocesseddata'!J80:N80)</f>
        <v>561597.15999999992</v>
      </c>
      <c r="K80">
        <f>+'P1-1_preprocesseddata (2)'!F80</f>
        <v>1442031.45</v>
      </c>
      <c r="L80">
        <f>+'P1-1_preprocesseddata (2)'!G80</f>
        <v>-114475.71</v>
      </c>
      <c r="M80">
        <f>+'P1-1_preprocesseddata (2)'!H80</f>
        <v>-114475.71</v>
      </c>
      <c r="N80">
        <f>+'P1-1_preprocesseddata (2)'!I80</f>
        <v>6728944192</v>
      </c>
      <c r="O80">
        <f>+'P1-1_preprocesseddata (2)'!J80</f>
        <v>6728944.1919999998</v>
      </c>
      <c r="P80">
        <f>+'P1-1_preprocesseddata (2)'!K80</f>
        <v>8803467633</v>
      </c>
      <c r="Q80">
        <f>+'P1-1_preprocesseddata (2)'!L80</f>
        <v>8803467.6329999994</v>
      </c>
      <c r="R80" t="str">
        <f>+'P1-1_preprocesseddata (2)'!M80</f>
        <v>2021 Q4</v>
      </c>
      <c r="S80" s="61">
        <f>+'P1-1_preprocesseddata (2)'!N80</f>
        <v>44561</v>
      </c>
    </row>
    <row r="81" spans="1:19" x14ac:dyDescent="0.25">
      <c r="A81">
        <f>+'P1-1_preprocesseddata (2)'!A81</f>
        <v>2021</v>
      </c>
      <c r="B81">
        <f>+'P1-1_preprocesseddata (2)'!B81</f>
        <v>4</v>
      </c>
      <c r="C81" t="str">
        <f>+'P1-1_preprocesseddata (2)'!C81</f>
        <v>AA</v>
      </c>
      <c r="D81" t="str">
        <f>+'P1-1_preprocesseddata (2)'!D81</f>
        <v>P</v>
      </c>
      <c r="E81">
        <f>+'P1-1_preprocesseddata (2)'!E81</f>
        <v>96492.94</v>
      </c>
      <c r="F81">
        <f>+'P1-1_preprocesseddata (2)'!F81</f>
        <v>125404.15</v>
      </c>
      <c r="G81">
        <f>+'P6-preprocesseddata'!E81</f>
        <v>40216.89</v>
      </c>
      <c r="H81">
        <f>+'P6-preprocesseddata'!F81</f>
        <v>42744.5</v>
      </c>
      <c r="I81">
        <f>+'P6-preprocesseddata'!I81</f>
        <v>2791.38</v>
      </c>
      <c r="J81">
        <f>+SUM('P6-preprocesseddata'!G81:H81)+SUM('P6-preprocesseddata'!J81:N81)</f>
        <v>39651.39</v>
      </c>
      <c r="K81">
        <f>+'P1-1_preprocesseddata (2)'!F81</f>
        <v>125404.15</v>
      </c>
      <c r="L81">
        <f>+'P1-1_preprocesseddata (2)'!G81</f>
        <v>-28911.22</v>
      </c>
      <c r="M81">
        <f>+'P1-1_preprocesseddata (2)'!H81</f>
        <v>-28911.22</v>
      </c>
      <c r="N81">
        <f>+'P1-1_preprocesseddata (2)'!I81</f>
        <v>457708488</v>
      </c>
      <c r="O81">
        <f>+'P1-1_preprocesseddata (2)'!J81</f>
        <v>457708.48800000001</v>
      </c>
      <c r="P81">
        <f>+'P1-1_preprocesseddata (2)'!K81</f>
        <v>838259718</v>
      </c>
      <c r="Q81">
        <f>+'P1-1_preprocesseddata (2)'!L81</f>
        <v>838259.71799999999</v>
      </c>
      <c r="R81" t="str">
        <f>+'P1-1_preprocesseddata (2)'!M81</f>
        <v>2021 Q4</v>
      </c>
      <c r="S81" s="61">
        <f>+'P1-1_preprocesseddata (2)'!N81</f>
        <v>44561</v>
      </c>
    </row>
    <row r="82" spans="1:19" x14ac:dyDescent="0.25">
      <c r="A82">
        <f>+'P1-1_preprocesseddata (2)'!A82</f>
        <v>2022</v>
      </c>
      <c r="B82">
        <f>+'P1-1_preprocesseddata (2)'!B82</f>
        <v>1</v>
      </c>
      <c r="C82" t="str">
        <f>+'P1-1_preprocesseddata (2)'!C82</f>
        <v>AA</v>
      </c>
      <c r="D82" t="str">
        <f>+'P1-1_preprocesseddata (2)'!D82</f>
        <v>A</v>
      </c>
      <c r="E82">
        <f>+'P1-1_preprocesseddata (2)'!E82</f>
        <v>711344.21</v>
      </c>
      <c r="F82">
        <f>+'P1-1_preprocesseddata (2)'!F82</f>
        <v>1149609.42</v>
      </c>
      <c r="G82">
        <f>+'P6-preprocesseddata'!E82</f>
        <v>412480.87</v>
      </c>
      <c r="H82">
        <f>+'P6-preprocesseddata'!F82</f>
        <v>277586.7</v>
      </c>
      <c r="I82">
        <f>+'P6-preprocesseddata'!I82</f>
        <v>25397.42</v>
      </c>
      <c r="J82">
        <f>+SUM('P6-preprocesseddata'!G82:H82)+SUM('P6-preprocesseddata'!J82:N82)</f>
        <v>434144.43999999994</v>
      </c>
      <c r="K82">
        <f>+'P1-1_preprocesseddata (2)'!F82</f>
        <v>1149609.42</v>
      </c>
      <c r="L82">
        <f>+'P1-1_preprocesseddata (2)'!G82</f>
        <v>-438265.22</v>
      </c>
      <c r="M82">
        <f>+'P1-1_preprocesseddata (2)'!H82</f>
        <v>-438265.22</v>
      </c>
      <c r="N82">
        <f>+'P1-1_preprocesseddata (2)'!I82</f>
        <v>3522525168</v>
      </c>
      <c r="O82">
        <f>+'P1-1_preprocesseddata (2)'!J82</f>
        <v>3522525.1680000001</v>
      </c>
      <c r="P82">
        <f>+'P1-1_preprocesseddata (2)'!K82</f>
        <v>6256224503</v>
      </c>
      <c r="Q82">
        <f>+'P1-1_preprocesseddata (2)'!L82</f>
        <v>6256224.5029999996</v>
      </c>
      <c r="R82" t="str">
        <f>+'P1-1_preprocesseddata (2)'!M82</f>
        <v>2022 Q1</v>
      </c>
      <c r="S82" s="61">
        <f>+'P1-1_preprocesseddata (2)'!N82</f>
        <v>44651</v>
      </c>
    </row>
    <row r="83" spans="1:19" x14ac:dyDescent="0.25">
      <c r="A83">
        <f>+'P1-1_preprocesseddata (2)'!A83</f>
        <v>2022</v>
      </c>
      <c r="B83">
        <f>+'P1-1_preprocesseddata (2)'!B83</f>
        <v>1</v>
      </c>
      <c r="C83" t="str">
        <f>+'P1-1_preprocesseddata (2)'!C83</f>
        <v>AA</v>
      </c>
      <c r="D83" t="str">
        <f>+'P1-1_preprocesseddata (2)'!D83</f>
        <v>D</v>
      </c>
      <c r="E83">
        <f>+'P1-1_preprocesseddata (2)'!E83</f>
        <v>6610314.6500000004</v>
      </c>
      <c r="F83">
        <f>+'P1-1_preprocesseddata (2)'!F83</f>
        <v>7518971.9299999997</v>
      </c>
      <c r="G83">
        <f>+'P6-preprocesseddata'!E83</f>
        <v>2222174.35</v>
      </c>
      <c r="H83">
        <f>+'P6-preprocesseddata'!F83</f>
        <v>1279691.48</v>
      </c>
      <c r="I83">
        <f>+'P6-preprocesseddata'!I83</f>
        <v>136747.57</v>
      </c>
      <c r="J83">
        <f>+SUM('P6-preprocesseddata'!G83:H83)+SUM('P6-preprocesseddata'!J83:N83)</f>
        <v>3880358.5399999991</v>
      </c>
      <c r="K83">
        <f>+'P1-1_preprocesseddata (2)'!F83</f>
        <v>7518971.9299999997</v>
      </c>
      <c r="L83">
        <f>+'P1-1_preprocesseddata (2)'!G83</f>
        <v>-908657.28</v>
      </c>
      <c r="M83">
        <f>+'P1-1_preprocesseddata (2)'!H83</f>
        <v>-791402.17</v>
      </c>
      <c r="N83">
        <f>+'P1-1_preprocesseddata (2)'!I83</f>
        <v>27192745388</v>
      </c>
      <c r="O83">
        <f>+'P1-1_preprocesseddata (2)'!J83</f>
        <v>27192745.390000001</v>
      </c>
      <c r="P83">
        <f>+'P1-1_preprocesseddata (2)'!K83</f>
        <v>34352759032</v>
      </c>
      <c r="Q83">
        <f>+'P1-1_preprocesseddata (2)'!L83</f>
        <v>34352759.030000001</v>
      </c>
      <c r="R83" t="str">
        <f>+'P1-1_preprocesseddata (2)'!M83</f>
        <v>2022 Q1</v>
      </c>
      <c r="S83" s="61">
        <f>+'P1-1_preprocesseddata (2)'!N83</f>
        <v>44651</v>
      </c>
    </row>
    <row r="84" spans="1:19" x14ac:dyDescent="0.25">
      <c r="A84">
        <f>+'P1-1_preprocesseddata (2)'!A84</f>
        <v>2022</v>
      </c>
      <c r="B84">
        <f>+'P1-1_preprocesseddata (2)'!B84</f>
        <v>1</v>
      </c>
      <c r="C84" t="str">
        <f>+'P1-1_preprocesseddata (2)'!C84</f>
        <v>AA</v>
      </c>
      <c r="D84" t="str">
        <f>+'P1-1_preprocesseddata (2)'!D84</f>
        <v>L</v>
      </c>
      <c r="E84">
        <f>+'P1-1_preprocesseddata (2)'!E84</f>
        <v>1439689.5</v>
      </c>
      <c r="F84">
        <f>+'P1-1_preprocesseddata (2)'!F84</f>
        <v>1730620.21</v>
      </c>
      <c r="G84">
        <f>+'P6-preprocesseddata'!E84</f>
        <v>647861.11</v>
      </c>
      <c r="H84">
        <f>+'P6-preprocesseddata'!F84</f>
        <v>363182</v>
      </c>
      <c r="I84">
        <f>+'P6-preprocesseddata'!I84</f>
        <v>39854.54</v>
      </c>
      <c r="J84">
        <f>+SUM('P6-preprocesseddata'!G84:H84)+SUM('P6-preprocesseddata'!J84:N84)</f>
        <v>679722.56</v>
      </c>
      <c r="K84">
        <f>+'P1-1_preprocesseddata (2)'!F84</f>
        <v>1730620.21</v>
      </c>
      <c r="L84">
        <f>+'P1-1_preprocesseddata (2)'!G84</f>
        <v>-290930.71000000002</v>
      </c>
      <c r="M84">
        <f>+'P1-1_preprocesseddata (2)'!H84</f>
        <v>-290930.71000000002</v>
      </c>
      <c r="N84">
        <f>+'P1-1_preprocesseddata (2)'!I84</f>
        <v>7459729723</v>
      </c>
      <c r="O84">
        <f>+'P1-1_preprocesseddata (2)'!J84</f>
        <v>7459729.7230000002</v>
      </c>
      <c r="P84">
        <f>+'P1-1_preprocesseddata (2)'!K84</f>
        <v>10012385676</v>
      </c>
      <c r="Q84">
        <f>+'P1-1_preprocesseddata (2)'!L84</f>
        <v>10012385.6759999</v>
      </c>
      <c r="R84" t="str">
        <f>+'P1-1_preprocesseddata (2)'!M84</f>
        <v>2022 Q1</v>
      </c>
      <c r="S84" s="61">
        <f>+'P1-1_preprocesseddata (2)'!N84</f>
        <v>44651</v>
      </c>
    </row>
    <row r="85" spans="1:19" x14ac:dyDescent="0.25">
      <c r="A85">
        <f>+'P1-1_preprocesseddata (2)'!A85</f>
        <v>2022</v>
      </c>
      <c r="B85">
        <f>+'P1-1_preprocesseddata (2)'!B85</f>
        <v>1</v>
      </c>
      <c r="C85" t="str">
        <f>+'P1-1_preprocesseddata (2)'!C85</f>
        <v>AA</v>
      </c>
      <c r="D85" t="str">
        <f>+'P1-1_preprocesseddata (2)'!D85</f>
        <v>P</v>
      </c>
      <c r="E85">
        <f>+'P1-1_preprocesseddata (2)'!E85</f>
        <v>134247.14000000001</v>
      </c>
      <c r="F85">
        <f>+'P1-1_preprocesseddata (2)'!F85</f>
        <v>191569.81</v>
      </c>
      <c r="G85">
        <f>+'P6-preprocesseddata'!E85</f>
        <v>62820.09</v>
      </c>
      <c r="H85">
        <f>+'P6-preprocesseddata'!F85</f>
        <v>59094.37</v>
      </c>
      <c r="I85">
        <f>+'P6-preprocesseddata'!I85</f>
        <v>3862.23</v>
      </c>
      <c r="J85">
        <f>+SUM('P6-preprocesseddata'!G85:H85)+SUM('P6-preprocesseddata'!J85:N85)</f>
        <v>65793.13</v>
      </c>
      <c r="K85">
        <f>+'P1-1_preprocesseddata (2)'!F85</f>
        <v>191569.81</v>
      </c>
      <c r="L85">
        <f>+'P1-1_preprocesseddata (2)'!G85</f>
        <v>-57322.67</v>
      </c>
      <c r="M85">
        <f>+'P1-1_preprocesseddata (2)'!H85</f>
        <v>-57322.67</v>
      </c>
      <c r="N85">
        <f>+'P1-1_preprocesseddata (2)'!I85</f>
        <v>483065385</v>
      </c>
      <c r="O85">
        <f>+'P1-1_preprocesseddata (2)'!J85</f>
        <v>483065.38500000001</v>
      </c>
      <c r="P85">
        <f>+'P1-1_preprocesseddata (2)'!K85</f>
        <v>1093522411</v>
      </c>
      <c r="Q85">
        <f>+'P1-1_preprocesseddata (2)'!L85</f>
        <v>1093522.4110000001</v>
      </c>
      <c r="R85" t="str">
        <f>+'P1-1_preprocesseddata (2)'!M85</f>
        <v>2022 Q1</v>
      </c>
      <c r="S85" s="61">
        <f>+'P1-1_preprocesseddata (2)'!N85</f>
        <v>44651</v>
      </c>
    </row>
    <row r="86" spans="1:19" x14ac:dyDescent="0.25">
      <c r="A86">
        <f>+'P1-1_preprocesseddata (2)'!A86</f>
        <v>2022</v>
      </c>
      <c r="B86">
        <f>+'P1-1_preprocesseddata (2)'!B86</f>
        <v>2</v>
      </c>
      <c r="C86" t="str">
        <f>+'P1-1_preprocesseddata (2)'!C86</f>
        <v>AA</v>
      </c>
      <c r="D86" t="str">
        <f>+'P1-1_preprocesseddata (2)'!D86</f>
        <v>A</v>
      </c>
      <c r="E86">
        <f>+'P1-1_preprocesseddata (2)'!E86</f>
        <v>1852750.87</v>
      </c>
      <c r="F86">
        <f>+'P1-1_preprocesseddata (2)'!F86</f>
        <v>2159050.86</v>
      </c>
      <c r="G86">
        <f>+'P6-preprocesseddata'!E86</f>
        <v>688887.1</v>
      </c>
      <c r="H86">
        <f>+'P6-preprocesseddata'!F86</f>
        <v>694981.79</v>
      </c>
      <c r="I86">
        <f>+'P6-preprocesseddata'!I86</f>
        <v>42854.9</v>
      </c>
      <c r="J86">
        <f>+SUM('P6-preprocesseddata'!G86:H86)+SUM('P6-preprocesseddata'!J86:N86)</f>
        <v>732327.07999999984</v>
      </c>
      <c r="K86">
        <f>+'P1-1_preprocesseddata (2)'!F86</f>
        <v>2159050.86</v>
      </c>
      <c r="L86">
        <f>+'P1-1_preprocesseddata (2)'!G86</f>
        <v>-306299.98</v>
      </c>
      <c r="M86">
        <f>+'P1-1_preprocesseddata (2)'!H86</f>
        <v>-306299.98</v>
      </c>
      <c r="N86">
        <f>+'P1-1_preprocesseddata (2)'!I86</f>
        <v>8961049858</v>
      </c>
      <c r="O86">
        <f>+'P1-1_preprocesseddata (2)'!J86</f>
        <v>8961049.8579999991</v>
      </c>
      <c r="P86">
        <f>+'P1-1_preprocesseddata (2)'!K86</f>
        <v>11531947117</v>
      </c>
      <c r="Q86">
        <f>+'P1-1_preprocesseddata (2)'!L86</f>
        <v>11531947.117000001</v>
      </c>
      <c r="R86" t="str">
        <f>+'P1-1_preprocesseddata (2)'!M86</f>
        <v>2022 Q2</v>
      </c>
      <c r="S86" s="61">
        <f>+'P1-1_preprocesseddata (2)'!N86</f>
        <v>44742</v>
      </c>
    </row>
    <row r="87" spans="1:19" x14ac:dyDescent="0.25">
      <c r="A87">
        <f>+'P1-1_preprocesseddata (2)'!A87</f>
        <v>2022</v>
      </c>
      <c r="B87">
        <f>+'P1-1_preprocesseddata (2)'!B87</f>
        <v>2</v>
      </c>
      <c r="C87" t="str">
        <f>+'P1-1_preprocesseddata (2)'!C87</f>
        <v>AA</v>
      </c>
      <c r="D87" t="str">
        <f>+'P1-1_preprocesseddata (2)'!D87</f>
        <v>D</v>
      </c>
      <c r="E87">
        <f>+'P1-1_preprocesseddata (2)'!E87</f>
        <v>9714851.4100000001</v>
      </c>
      <c r="F87">
        <f>+'P1-1_preprocesseddata (2)'!F87</f>
        <v>8363703.6399999997</v>
      </c>
      <c r="G87">
        <f>+'P6-preprocesseddata'!E87</f>
        <v>2134043.66</v>
      </c>
      <c r="H87">
        <f>+'P6-preprocesseddata'!F87</f>
        <v>1973668.34</v>
      </c>
      <c r="I87">
        <f>+'P6-preprocesseddata'!I87</f>
        <v>132590.57</v>
      </c>
      <c r="J87">
        <f>+SUM('P6-preprocesseddata'!G87:H87)+SUM('P6-preprocesseddata'!J87:N87)</f>
        <v>4123401.0799999991</v>
      </c>
      <c r="K87">
        <f>+'P1-1_preprocesseddata (2)'!F87</f>
        <v>8363703.6399999997</v>
      </c>
      <c r="L87">
        <f>+'P1-1_preprocesseddata (2)'!G87</f>
        <v>1351147.77</v>
      </c>
      <c r="M87">
        <f>+'P1-1_preprocesseddata (2)'!H87</f>
        <v>838799.43</v>
      </c>
      <c r="N87">
        <f>+'P1-1_preprocesseddata (2)'!I87</f>
        <v>32751565837</v>
      </c>
      <c r="O87">
        <f>+'P1-1_preprocesseddata (2)'!J87</f>
        <v>32751565.84</v>
      </c>
      <c r="P87">
        <f>+'P1-1_preprocesseddata (2)'!K87</f>
        <v>36020108524</v>
      </c>
      <c r="Q87">
        <f>+'P1-1_preprocesseddata (2)'!L87</f>
        <v>36020108.519999899</v>
      </c>
      <c r="R87" t="str">
        <f>+'P1-1_preprocesseddata (2)'!M87</f>
        <v>2022 Q2</v>
      </c>
      <c r="S87" s="61">
        <f>+'P1-1_preprocesseddata (2)'!N87</f>
        <v>44742</v>
      </c>
    </row>
    <row r="88" spans="1:19" x14ac:dyDescent="0.25">
      <c r="A88">
        <f>+'P1-1_preprocesseddata (2)'!A88</f>
        <v>2022</v>
      </c>
      <c r="B88">
        <f>+'P1-1_preprocesseddata (2)'!B88</f>
        <v>2</v>
      </c>
      <c r="C88" t="str">
        <f>+'P1-1_preprocesseddata (2)'!C88</f>
        <v>AA</v>
      </c>
      <c r="D88" t="str">
        <f>+'P1-1_preprocesseddata (2)'!D88</f>
        <v>L</v>
      </c>
      <c r="E88">
        <f>+'P1-1_preprocesseddata (2)'!E88</f>
        <v>1736477.49</v>
      </c>
      <c r="F88">
        <f>+'P1-1_preprocesseddata (2)'!F88</f>
        <v>1718380.85</v>
      </c>
      <c r="G88">
        <f>+'P6-preprocesseddata'!E88</f>
        <v>568468.85</v>
      </c>
      <c r="H88">
        <f>+'P6-preprocesseddata'!F88</f>
        <v>510337.7</v>
      </c>
      <c r="I88">
        <f>+'P6-preprocesseddata'!I88</f>
        <v>35285.160000000003</v>
      </c>
      <c r="J88">
        <f>+SUM('P6-preprocesseddata'!G88:H88)+SUM('P6-preprocesseddata'!J88:N88)</f>
        <v>604289.15</v>
      </c>
      <c r="K88">
        <f>+'P1-1_preprocesseddata (2)'!F88</f>
        <v>1718380.85</v>
      </c>
      <c r="L88">
        <f>+'P1-1_preprocesseddata (2)'!G88</f>
        <v>18096.64</v>
      </c>
      <c r="M88">
        <f>+'P1-1_preprocesseddata (2)'!H88</f>
        <v>18096.64</v>
      </c>
      <c r="N88">
        <f>+'P1-1_preprocesseddata (2)'!I88</f>
        <v>8352617253</v>
      </c>
      <c r="O88">
        <f>+'P1-1_preprocesseddata (2)'!J88</f>
        <v>8352617.2529999996</v>
      </c>
      <c r="P88">
        <f>+'P1-1_preprocesseddata (2)'!K88</f>
        <v>9698269408</v>
      </c>
      <c r="Q88">
        <f>+'P1-1_preprocesseddata (2)'!L88</f>
        <v>9698269.4079999998</v>
      </c>
      <c r="R88" t="str">
        <f>+'P1-1_preprocesseddata (2)'!M88</f>
        <v>2022 Q2</v>
      </c>
      <c r="S88" s="61">
        <f>+'P1-1_preprocesseddata (2)'!N88</f>
        <v>44742</v>
      </c>
    </row>
    <row r="89" spans="1:19" x14ac:dyDescent="0.25">
      <c r="A89">
        <f>+'P1-1_preprocesseddata (2)'!A89</f>
        <v>2022</v>
      </c>
      <c r="B89">
        <f>+'P1-1_preprocesseddata (2)'!B89</f>
        <v>2</v>
      </c>
      <c r="C89" t="str">
        <f>+'P1-1_preprocesseddata (2)'!C89</f>
        <v>AA</v>
      </c>
      <c r="D89" t="str">
        <f>+'P1-1_preprocesseddata (2)'!D89</f>
        <v>P</v>
      </c>
      <c r="E89">
        <f>+'P1-1_preprocesseddata (2)'!E89</f>
        <v>117009.37</v>
      </c>
      <c r="F89">
        <f>+'P1-1_preprocesseddata (2)'!F89</f>
        <v>145468.6</v>
      </c>
      <c r="G89">
        <f>+'P6-preprocesseddata'!E89</f>
        <v>46483.94</v>
      </c>
      <c r="H89">
        <f>+'P6-preprocesseddata'!F89</f>
        <v>46697.66</v>
      </c>
      <c r="I89">
        <f>+'P6-preprocesseddata'!I89</f>
        <v>2880.44</v>
      </c>
      <c r="J89">
        <f>+SUM('P6-preprocesseddata'!G89:H89)+SUM('P6-preprocesseddata'!J89:N89)</f>
        <v>49406.559999999998</v>
      </c>
      <c r="K89">
        <f>+'P1-1_preprocesseddata (2)'!F89</f>
        <v>145468.6</v>
      </c>
      <c r="L89">
        <f>+'P1-1_preprocesseddata (2)'!G89</f>
        <v>-28459.23</v>
      </c>
      <c r="M89">
        <f>+'P1-1_preprocesseddata (2)'!H89</f>
        <v>-28459.23</v>
      </c>
      <c r="N89">
        <f>+'P1-1_preprocesseddata (2)'!I89</f>
        <v>558561539</v>
      </c>
      <c r="O89">
        <f>+'P1-1_preprocesseddata (2)'!J89</f>
        <v>558561.53899999999</v>
      </c>
      <c r="P89">
        <f>+'P1-1_preprocesseddata (2)'!K89</f>
        <v>786122516</v>
      </c>
      <c r="Q89">
        <f>+'P1-1_preprocesseddata (2)'!L89</f>
        <v>786122.51599999995</v>
      </c>
      <c r="R89" t="str">
        <f>+'P1-1_preprocesseddata (2)'!M89</f>
        <v>2022 Q2</v>
      </c>
      <c r="S89" s="61">
        <f>+'P1-1_preprocesseddata (2)'!N89</f>
        <v>44742</v>
      </c>
    </row>
    <row r="90" spans="1:19" x14ac:dyDescent="0.25">
      <c r="A90">
        <f>+'P1-1_preprocesseddata (2)'!A90</f>
        <v>2017</v>
      </c>
      <c r="B90">
        <f>+'P1-1_preprocesseddata (2)'!B90</f>
        <v>1</v>
      </c>
      <c r="C90" t="str">
        <f>+'P1-1_preprocesseddata (2)'!C90</f>
        <v>AS</v>
      </c>
      <c r="D90" t="str">
        <f>+'P1-1_preprocesseddata (2)'!D90</f>
        <v>D</v>
      </c>
      <c r="E90">
        <f>+'P1-1_preprocesseddata (2)'!E90</f>
        <v>1302611</v>
      </c>
      <c r="F90">
        <f>+'P1-1_preprocesseddata (2)'!F90</f>
        <v>1093925</v>
      </c>
      <c r="G90">
        <f>+'P6-preprocesseddata'!E90</f>
        <v>330190</v>
      </c>
      <c r="H90">
        <f>+'P6-preprocesseddata'!F90</f>
        <v>189422</v>
      </c>
      <c r="I90">
        <f>+'P6-preprocesseddata'!I90</f>
        <v>21357</v>
      </c>
      <c r="J90">
        <f>+SUM('P6-preprocesseddata'!G90:H90)+SUM('P6-preprocesseddata'!J90:N90)</f>
        <v>552956</v>
      </c>
      <c r="K90">
        <f>+'P1-1_preprocesseddata (2)'!F90</f>
        <v>1093925</v>
      </c>
      <c r="L90">
        <f>+'P1-1_preprocesseddata (2)'!G90</f>
        <v>208686</v>
      </c>
      <c r="M90">
        <f>+'P1-1_preprocesseddata (2)'!H90</f>
        <v>119652</v>
      </c>
      <c r="N90">
        <f>+'P1-1_preprocesseddata (2)'!I90</f>
        <v>7348131253</v>
      </c>
      <c r="O90">
        <f>+'P1-1_preprocesseddata (2)'!J90</f>
        <v>7348131.2529999996</v>
      </c>
      <c r="P90">
        <f>+'P1-1_preprocesseddata (2)'!K90</f>
        <v>8880749753</v>
      </c>
      <c r="Q90">
        <f>+'P1-1_preprocesseddata (2)'!L90</f>
        <v>8880749.7530000005</v>
      </c>
      <c r="R90" t="str">
        <f>+'P1-1_preprocesseddata (2)'!M90</f>
        <v>2017 Q1</v>
      </c>
      <c r="S90" s="61">
        <f>+'P1-1_preprocesseddata (2)'!N90</f>
        <v>42825</v>
      </c>
    </row>
    <row r="91" spans="1:19" x14ac:dyDescent="0.25">
      <c r="A91">
        <f>+'P1-1_preprocesseddata (2)'!A91</f>
        <v>2017</v>
      </c>
      <c r="B91">
        <f>+'P1-1_preprocesseddata (2)'!B91</f>
        <v>1</v>
      </c>
      <c r="C91" t="str">
        <f>+'P1-1_preprocesseddata (2)'!C91</f>
        <v>AS</v>
      </c>
      <c r="D91" t="str">
        <f>+'P1-1_preprocesseddata (2)'!D91</f>
        <v>L</v>
      </c>
      <c r="E91">
        <f>+'P1-1_preprocesseddata (2)'!E91</f>
        <v>88476</v>
      </c>
      <c r="F91">
        <f>+'P1-1_preprocesseddata (2)'!F91</f>
        <v>81920</v>
      </c>
      <c r="G91">
        <f>+'P6-preprocesseddata'!E91</f>
        <v>31464</v>
      </c>
      <c r="H91">
        <f>+'P6-preprocesseddata'!F91</f>
        <v>18050</v>
      </c>
      <c r="I91">
        <f>+'P6-preprocesseddata'!I91</f>
        <v>2035</v>
      </c>
      <c r="J91">
        <f>+SUM('P6-preprocesseddata'!G91:H91)+SUM('P6-preprocesseddata'!J91:N91)</f>
        <v>30370</v>
      </c>
      <c r="K91">
        <f>+'P1-1_preprocesseddata (2)'!F91</f>
        <v>81920</v>
      </c>
      <c r="L91">
        <f>+'P1-1_preprocesseddata (2)'!G91</f>
        <v>6556</v>
      </c>
      <c r="M91">
        <f>+'P1-1_preprocesseddata (2)'!H91</f>
        <v>3013</v>
      </c>
      <c r="N91">
        <f>+'P1-1_preprocesseddata (2)'!I91</f>
        <v>743657846</v>
      </c>
      <c r="O91">
        <f>+'P1-1_preprocesseddata (2)'!J91</f>
        <v>743657.84600000002</v>
      </c>
      <c r="P91">
        <f>+'P1-1_preprocesseddata (2)'!K91</f>
        <v>918632499</v>
      </c>
      <c r="Q91">
        <f>+'P1-1_preprocesseddata (2)'!L91</f>
        <v>918632.49899999995</v>
      </c>
      <c r="R91" t="str">
        <f>+'P1-1_preprocesseddata (2)'!M91</f>
        <v>2017 Q1</v>
      </c>
      <c r="S91" s="61">
        <f>+'P1-1_preprocesseddata (2)'!N91</f>
        <v>42825</v>
      </c>
    </row>
    <row r="92" spans="1:19" x14ac:dyDescent="0.25">
      <c r="A92">
        <f>+'P1-1_preprocesseddata (2)'!A92</f>
        <v>2017</v>
      </c>
      <c r="B92">
        <f>+'P1-1_preprocesseddata (2)'!B92</f>
        <v>2</v>
      </c>
      <c r="C92" t="str">
        <f>+'P1-1_preprocesseddata (2)'!C92</f>
        <v>AS</v>
      </c>
      <c r="D92" t="str">
        <f>+'P1-1_preprocesseddata (2)'!D92</f>
        <v>D</v>
      </c>
      <c r="E92">
        <f>+'P1-1_preprocesseddata (2)'!E92</f>
        <v>1586119</v>
      </c>
      <c r="F92">
        <f>+'P1-1_preprocesseddata (2)'!F92</f>
        <v>1140401</v>
      </c>
      <c r="G92">
        <f>+'P6-preprocesseddata'!E92</f>
        <v>336596</v>
      </c>
      <c r="H92">
        <f>+'P6-preprocesseddata'!F92</f>
        <v>201899</v>
      </c>
      <c r="I92">
        <f>+'P6-preprocesseddata'!I92</f>
        <v>22540</v>
      </c>
      <c r="J92">
        <f>+SUM('P6-preprocesseddata'!G92:H92)+SUM('P6-preprocesseddata'!J92:N92)</f>
        <v>579366</v>
      </c>
      <c r="K92">
        <f>+'P1-1_preprocesseddata (2)'!F92</f>
        <v>1140401</v>
      </c>
      <c r="L92">
        <f>+'P1-1_preprocesseddata (2)'!G92</f>
        <v>445718</v>
      </c>
      <c r="M92">
        <f>+'P1-1_preprocesseddata (2)'!H92</f>
        <v>263274</v>
      </c>
      <c r="N92">
        <f>+'P1-1_preprocesseddata (2)'!I92</f>
        <v>8598825893</v>
      </c>
      <c r="O92">
        <f>+'P1-1_preprocesseddata (2)'!J92</f>
        <v>8598825.8929999992</v>
      </c>
      <c r="P92">
        <f>+'P1-1_preprocesseddata (2)'!K92</f>
        <v>9819741643</v>
      </c>
      <c r="Q92">
        <f>+'P1-1_preprocesseddata (2)'!L92</f>
        <v>9819741.6429999992</v>
      </c>
      <c r="R92" t="str">
        <f>+'P1-1_preprocesseddata (2)'!M92</f>
        <v>2017 Q2</v>
      </c>
      <c r="S92" s="61">
        <f>+'P1-1_preprocesseddata (2)'!N92</f>
        <v>42916</v>
      </c>
    </row>
    <row r="93" spans="1:19" x14ac:dyDescent="0.25">
      <c r="A93">
        <f>+'P1-1_preprocesseddata (2)'!A93</f>
        <v>2017</v>
      </c>
      <c r="B93">
        <f>+'P1-1_preprocesseddata (2)'!B93</f>
        <v>2</v>
      </c>
      <c r="C93" t="str">
        <f>+'P1-1_preprocesseddata (2)'!C93</f>
        <v>AS</v>
      </c>
      <c r="D93" t="str">
        <f>+'P1-1_preprocesseddata (2)'!D93</f>
        <v>L</v>
      </c>
      <c r="E93">
        <f>+'P1-1_preprocesseddata (2)'!E93</f>
        <v>79178</v>
      </c>
      <c r="F93">
        <f>+'P1-1_preprocesseddata (2)'!F93</f>
        <v>61229</v>
      </c>
      <c r="G93">
        <f>+'P6-preprocesseddata'!E93</f>
        <v>23015</v>
      </c>
      <c r="H93">
        <f>+'P6-preprocesseddata'!F93</f>
        <v>13805</v>
      </c>
      <c r="I93">
        <f>+'P6-preprocesseddata'!I93</f>
        <v>1541</v>
      </c>
      <c r="J93">
        <f>+SUM('P6-preprocesseddata'!G93:H93)+SUM('P6-preprocesseddata'!J93:N93)</f>
        <v>22868</v>
      </c>
      <c r="K93">
        <f>+'P1-1_preprocesseddata (2)'!F93</f>
        <v>61229</v>
      </c>
      <c r="L93">
        <f>+'P1-1_preprocesseddata (2)'!G93</f>
        <v>17949</v>
      </c>
      <c r="M93">
        <f>+'P1-1_preprocesseddata (2)'!H93</f>
        <v>10404</v>
      </c>
      <c r="N93">
        <f>+'P1-1_preprocesseddata (2)'!I93</f>
        <v>625236835</v>
      </c>
      <c r="O93">
        <f>+'P1-1_preprocesseddata (2)'!J93</f>
        <v>625236.83499999996</v>
      </c>
      <c r="P93">
        <f>+'P1-1_preprocesseddata (2)'!K93</f>
        <v>726812465</v>
      </c>
      <c r="Q93">
        <f>+'P1-1_preprocesseddata (2)'!L93</f>
        <v>726812.46499999997</v>
      </c>
      <c r="R93" t="str">
        <f>+'P1-1_preprocesseddata (2)'!M93</f>
        <v>2017 Q2</v>
      </c>
      <c r="S93" s="61">
        <f>+'P1-1_preprocesseddata (2)'!N93</f>
        <v>42916</v>
      </c>
    </row>
    <row r="94" spans="1:19" x14ac:dyDescent="0.25">
      <c r="A94">
        <f>+'P1-1_preprocesseddata (2)'!A94</f>
        <v>2017</v>
      </c>
      <c r="B94">
        <f>+'P1-1_preprocesseddata (2)'!B94</f>
        <v>3</v>
      </c>
      <c r="C94" t="str">
        <f>+'P1-1_preprocesseddata (2)'!C94</f>
        <v>AS</v>
      </c>
      <c r="D94" t="str">
        <f>+'P1-1_preprocesseddata (2)'!D94</f>
        <v>D</v>
      </c>
      <c r="E94">
        <f>+'P1-1_preprocesseddata (2)'!E94</f>
        <v>1616547</v>
      </c>
      <c r="F94">
        <f>+'P1-1_preprocesseddata (2)'!F94</f>
        <v>1210698</v>
      </c>
      <c r="G94">
        <f>+'P6-preprocesseddata'!E94</f>
        <v>356982</v>
      </c>
      <c r="H94">
        <f>+'P6-preprocesseddata'!F94</f>
        <v>213614</v>
      </c>
      <c r="I94">
        <f>+'P6-preprocesseddata'!I94</f>
        <v>24577</v>
      </c>
      <c r="J94">
        <f>+SUM('P6-preprocesseddata'!G94:H94)+SUM('P6-preprocesseddata'!J94:N94)</f>
        <v>615526</v>
      </c>
      <c r="K94">
        <f>+'P1-1_preprocesseddata (2)'!F94</f>
        <v>1210698</v>
      </c>
      <c r="L94">
        <f>+'P1-1_preprocesseddata (2)'!G94</f>
        <v>405849</v>
      </c>
      <c r="M94">
        <f>+'P1-1_preprocesseddata (2)'!H94</f>
        <v>242512</v>
      </c>
      <c r="N94">
        <f>+'P1-1_preprocesseddata (2)'!I94</f>
        <v>8702971664</v>
      </c>
      <c r="O94">
        <f>+'P1-1_preprocesseddata (2)'!J94</f>
        <v>8702971.6640000008</v>
      </c>
      <c r="P94">
        <f>+'P1-1_preprocesseddata (2)'!K94</f>
        <v>10070088028</v>
      </c>
      <c r="Q94">
        <f>+'P1-1_preprocesseddata (2)'!L94</f>
        <v>10070088.0279999</v>
      </c>
      <c r="R94" t="str">
        <f>+'P1-1_preprocesseddata (2)'!M94</f>
        <v>2017 Q3</v>
      </c>
      <c r="S94" s="61">
        <f>+'P1-1_preprocesseddata (2)'!N94</f>
        <v>43008</v>
      </c>
    </row>
    <row r="95" spans="1:19" x14ac:dyDescent="0.25">
      <c r="A95">
        <f>+'P1-1_preprocesseddata (2)'!A95</f>
        <v>2017</v>
      </c>
      <c r="B95">
        <f>+'P1-1_preprocesseddata (2)'!B95</f>
        <v>3</v>
      </c>
      <c r="C95" t="str">
        <f>+'P1-1_preprocesseddata (2)'!C95</f>
        <v>AS</v>
      </c>
      <c r="D95" t="str">
        <f>+'P1-1_preprocesseddata (2)'!D95</f>
        <v>L</v>
      </c>
      <c r="E95">
        <f>+'P1-1_preprocesseddata (2)'!E95</f>
        <v>76557</v>
      </c>
      <c r="F95">
        <f>+'P1-1_preprocesseddata (2)'!F95</f>
        <v>61485</v>
      </c>
      <c r="G95">
        <f>+'P6-preprocesseddata'!E95</f>
        <v>23191</v>
      </c>
      <c r="H95">
        <f>+'P6-preprocesseddata'!F95</f>
        <v>13877</v>
      </c>
      <c r="I95">
        <f>+'P6-preprocesseddata'!I95</f>
        <v>1597</v>
      </c>
      <c r="J95">
        <f>+SUM('P6-preprocesseddata'!G95:H95)+SUM('P6-preprocesseddata'!J95:N95)</f>
        <v>22820</v>
      </c>
      <c r="K95">
        <f>+'P1-1_preprocesseddata (2)'!F95</f>
        <v>61485</v>
      </c>
      <c r="L95">
        <f>+'P1-1_preprocesseddata (2)'!G95</f>
        <v>15072</v>
      </c>
      <c r="M95">
        <f>+'P1-1_preprocesseddata (2)'!H95</f>
        <v>9220</v>
      </c>
      <c r="N95">
        <f>+'P1-1_preprocesseddata (2)'!I95</f>
        <v>566079362</v>
      </c>
      <c r="O95">
        <f>+'P1-1_preprocesseddata (2)'!J95</f>
        <v>566079.36199999996</v>
      </c>
      <c r="P95">
        <f>+'P1-1_preprocesseddata (2)'!K95</f>
        <v>709305338</v>
      </c>
      <c r="Q95">
        <f>+'P1-1_preprocesseddata (2)'!L95</f>
        <v>709305.33799999999</v>
      </c>
      <c r="R95" t="str">
        <f>+'P1-1_preprocesseddata (2)'!M95</f>
        <v>2017 Q3</v>
      </c>
      <c r="S95" s="61">
        <f>+'P1-1_preprocesseddata (2)'!N95</f>
        <v>43008</v>
      </c>
    </row>
    <row r="96" spans="1:19" x14ac:dyDescent="0.25">
      <c r="A96">
        <f>+'P1-1_preprocesseddata (2)'!A96</f>
        <v>2017</v>
      </c>
      <c r="B96">
        <f>+'P1-1_preprocesseddata (2)'!B96</f>
        <v>4</v>
      </c>
      <c r="C96" t="str">
        <f>+'P1-1_preprocesseddata (2)'!C96</f>
        <v>AS</v>
      </c>
      <c r="D96" t="str">
        <f>+'P1-1_preprocesseddata (2)'!D96</f>
        <v>D</v>
      </c>
      <c r="E96">
        <f>+'P1-1_preprocesseddata (2)'!E96</f>
        <v>1447085</v>
      </c>
      <c r="F96">
        <f>+'P1-1_preprocesseddata (2)'!F96</f>
        <v>1261691</v>
      </c>
      <c r="G96">
        <f>+'P6-preprocesseddata'!E96</f>
        <v>377389</v>
      </c>
      <c r="H96">
        <f>+'P6-preprocesseddata'!F96</f>
        <v>224950</v>
      </c>
      <c r="I96">
        <f>+'P6-preprocesseddata'!I96</f>
        <v>22963</v>
      </c>
      <c r="J96">
        <f>+SUM('P6-preprocesseddata'!G96:H96)+SUM('P6-preprocesseddata'!J96:N96)</f>
        <v>636388</v>
      </c>
      <c r="K96">
        <f>+'P1-1_preprocesseddata (2)'!F96</f>
        <v>1261691</v>
      </c>
      <c r="L96">
        <f>+'P1-1_preprocesseddata (2)'!G96</f>
        <v>185395</v>
      </c>
      <c r="M96">
        <f>+'P1-1_preprocesseddata (2)'!H96</f>
        <v>413168</v>
      </c>
      <c r="N96">
        <f>+'P1-1_preprocesseddata (2)'!I96</f>
        <v>8005139742</v>
      </c>
      <c r="O96">
        <f>+'P1-1_preprocesseddata (2)'!J96</f>
        <v>8005139.7419999996</v>
      </c>
      <c r="P96">
        <f>+'P1-1_preprocesseddata (2)'!K96</f>
        <v>9439081440</v>
      </c>
      <c r="Q96">
        <f>+'P1-1_preprocesseddata (2)'!L96</f>
        <v>9439081.4399999995</v>
      </c>
      <c r="R96" t="str">
        <f>+'P1-1_preprocesseddata (2)'!M96</f>
        <v>2017 Q4</v>
      </c>
      <c r="S96" s="61">
        <f>+'P1-1_preprocesseddata (2)'!N96</f>
        <v>43100</v>
      </c>
    </row>
    <row r="97" spans="1:19" x14ac:dyDescent="0.25">
      <c r="A97">
        <f>+'P1-1_preprocesseddata (2)'!A97</f>
        <v>2017</v>
      </c>
      <c r="B97">
        <f>+'P1-1_preprocesseddata (2)'!B97</f>
        <v>4</v>
      </c>
      <c r="C97" t="str">
        <f>+'P1-1_preprocesseddata (2)'!C97</f>
        <v>AS</v>
      </c>
      <c r="D97" t="str">
        <f>+'P1-1_preprocesseddata (2)'!D97</f>
        <v>L</v>
      </c>
      <c r="E97">
        <f>+'P1-1_preprocesseddata (2)'!E97</f>
        <v>91279</v>
      </c>
      <c r="F97">
        <f>+'P1-1_preprocesseddata (2)'!F97</f>
        <v>85728</v>
      </c>
      <c r="G97">
        <f>+'P6-preprocesseddata'!E97</f>
        <v>32816</v>
      </c>
      <c r="H97">
        <f>+'P6-preprocesseddata'!F97</f>
        <v>19561</v>
      </c>
      <c r="I97">
        <f>+'P6-preprocesseddata'!I97</f>
        <v>1997</v>
      </c>
      <c r="J97">
        <f>+SUM('P6-preprocesseddata'!G97:H97)+SUM('P6-preprocesseddata'!J97:N97)</f>
        <v>31354</v>
      </c>
      <c r="K97">
        <f>+'P1-1_preprocesseddata (2)'!F97</f>
        <v>85728</v>
      </c>
      <c r="L97">
        <f>+'P1-1_preprocesseddata (2)'!G97</f>
        <v>5551</v>
      </c>
      <c r="M97">
        <f>+'P1-1_preprocesseddata (2)'!H97</f>
        <v>12997</v>
      </c>
      <c r="N97">
        <f>+'P1-1_preprocesseddata (2)'!I97</f>
        <v>713633332</v>
      </c>
      <c r="O97">
        <f>+'P1-1_preprocesseddata (2)'!J97</f>
        <v>713633.33199999901</v>
      </c>
      <c r="P97">
        <f>+'P1-1_preprocesseddata (2)'!K97</f>
        <v>903966690</v>
      </c>
      <c r="Q97">
        <f>+'P1-1_preprocesseddata (2)'!L97</f>
        <v>903966.69</v>
      </c>
      <c r="R97" t="str">
        <f>+'P1-1_preprocesseddata (2)'!M97</f>
        <v>2017 Q4</v>
      </c>
      <c r="S97" s="61">
        <f>+'P1-1_preprocesseddata (2)'!N97</f>
        <v>43100</v>
      </c>
    </row>
    <row r="98" spans="1:19" x14ac:dyDescent="0.25">
      <c r="A98">
        <f>+'P1-1_preprocesseddata (2)'!A98</f>
        <v>2018</v>
      </c>
      <c r="B98">
        <f>+'P1-1_preprocesseddata (2)'!B98</f>
        <v>1</v>
      </c>
      <c r="C98" t="str">
        <f>+'P1-1_preprocesseddata (2)'!C98</f>
        <v>AS</v>
      </c>
      <c r="D98" t="str">
        <f>+'P1-1_preprocesseddata (2)'!D98</f>
        <v>D</v>
      </c>
      <c r="E98">
        <f>+'P1-1_preprocesseddata (2)'!E98</f>
        <v>1737771</v>
      </c>
      <c r="F98">
        <f>+'P1-1_preprocesseddata (2)'!F98</f>
        <v>1718161</v>
      </c>
      <c r="G98">
        <f>+'P6-preprocesseddata'!E98</f>
        <v>495021</v>
      </c>
      <c r="H98">
        <f>+'P6-preprocesseddata'!F98</f>
        <v>345392</v>
      </c>
      <c r="I98">
        <f>+'P6-preprocesseddata'!I98</f>
        <v>34793</v>
      </c>
      <c r="J98">
        <f>+SUM('P6-preprocesseddata'!G98:H98)+SUM('P6-preprocesseddata'!J98:N98)</f>
        <v>842954</v>
      </c>
      <c r="K98">
        <f>+'P1-1_preprocesseddata (2)'!F98</f>
        <v>1718161</v>
      </c>
      <c r="L98">
        <f>+'P1-1_preprocesseddata (2)'!G98</f>
        <v>19610</v>
      </c>
      <c r="M98">
        <f>+'P1-1_preprocesseddata (2)'!H98</f>
        <v>23052</v>
      </c>
      <c r="N98">
        <f>+'P1-1_preprocesseddata (2)'!I98</f>
        <v>7578180090</v>
      </c>
      <c r="O98">
        <f>+'P1-1_preprocesseddata (2)'!J98</f>
        <v>7578180.0899999999</v>
      </c>
      <c r="P98">
        <f>+'P1-1_preprocesseddata (2)'!K98</f>
        <v>9366026181</v>
      </c>
      <c r="Q98">
        <f>+'P1-1_preprocesseddata (2)'!L98</f>
        <v>9366026.1809999999</v>
      </c>
      <c r="R98" t="str">
        <f>+'P1-1_preprocesseddata (2)'!M98</f>
        <v>2018 Q1</v>
      </c>
      <c r="S98" s="61">
        <f>+'P1-1_preprocesseddata (2)'!N98</f>
        <v>43190</v>
      </c>
    </row>
    <row r="99" spans="1:19" x14ac:dyDescent="0.25">
      <c r="A99">
        <f>+'P1-1_preprocesseddata (2)'!A99</f>
        <v>2018</v>
      </c>
      <c r="B99">
        <f>+'P1-1_preprocesseddata (2)'!B99</f>
        <v>1</v>
      </c>
      <c r="C99" t="str">
        <f>+'P1-1_preprocesseddata (2)'!C99</f>
        <v>AS</v>
      </c>
      <c r="D99" t="str">
        <f>+'P1-1_preprocesseddata (2)'!D99</f>
        <v>L</v>
      </c>
      <c r="E99">
        <f>+'P1-1_preprocesseddata (2)'!E99</f>
        <v>93447</v>
      </c>
      <c r="F99">
        <f>+'P1-1_preprocesseddata (2)'!F99</f>
        <v>99043</v>
      </c>
      <c r="G99">
        <f>+'P6-preprocesseddata'!E99</f>
        <v>34413</v>
      </c>
      <c r="H99">
        <f>+'P6-preprocesseddata'!F99</f>
        <v>24011</v>
      </c>
      <c r="I99">
        <f>+'P6-preprocesseddata'!I99</f>
        <v>2419</v>
      </c>
      <c r="J99">
        <f>+SUM('P6-preprocesseddata'!G99:H99)+SUM('P6-preprocesseddata'!J99:N99)</f>
        <v>38201</v>
      </c>
      <c r="K99">
        <f>+'P1-1_preprocesseddata (2)'!F99</f>
        <v>99043</v>
      </c>
      <c r="L99">
        <f>+'P1-1_preprocesseddata (2)'!G99</f>
        <v>-5597</v>
      </c>
      <c r="M99">
        <f>+'P1-1_preprocesseddata (2)'!H99</f>
        <v>-7184</v>
      </c>
      <c r="N99">
        <f>+'P1-1_preprocesseddata (2)'!I99</f>
        <v>758910551</v>
      </c>
      <c r="O99">
        <f>+'P1-1_preprocesseddata (2)'!J99</f>
        <v>758910.55099999998</v>
      </c>
      <c r="P99">
        <f>+'P1-1_preprocesseddata (2)'!K99</f>
        <v>912868379</v>
      </c>
      <c r="Q99">
        <f>+'P1-1_preprocesseddata (2)'!L99</f>
        <v>912868.37899999996</v>
      </c>
      <c r="R99" t="str">
        <f>+'P1-1_preprocesseddata (2)'!M99</f>
        <v>2018 Q1</v>
      </c>
      <c r="S99" s="61">
        <f>+'P1-1_preprocesseddata (2)'!N99</f>
        <v>43190</v>
      </c>
    </row>
    <row r="100" spans="1:19" x14ac:dyDescent="0.25">
      <c r="A100">
        <f>+'P1-1_preprocesseddata (2)'!A100</f>
        <v>2018</v>
      </c>
      <c r="B100">
        <f>+'P1-1_preprocesseddata (2)'!B100</f>
        <v>2</v>
      </c>
      <c r="C100" t="str">
        <f>+'P1-1_preprocesseddata (2)'!C100</f>
        <v>AS</v>
      </c>
      <c r="D100" t="str">
        <f>+'P1-1_preprocesseddata (2)'!D100</f>
        <v>D</v>
      </c>
      <c r="E100">
        <f>+'P1-1_preprocesseddata (2)'!E100</f>
        <v>2069995</v>
      </c>
      <c r="F100">
        <f>+'P1-1_preprocesseddata (2)'!F100</f>
        <v>1810833</v>
      </c>
      <c r="G100">
        <f>+'P6-preprocesseddata'!E100</f>
        <v>508276</v>
      </c>
      <c r="H100">
        <f>+'P6-preprocesseddata'!F100</f>
        <v>418810</v>
      </c>
      <c r="I100">
        <f>+'P6-preprocesseddata'!I100</f>
        <v>38397</v>
      </c>
      <c r="J100">
        <f>+SUM('P6-preprocesseddata'!G100:H100)+SUM('P6-preprocesseddata'!J100:N100)</f>
        <v>845349</v>
      </c>
      <c r="K100">
        <f>+'P1-1_preprocesseddata (2)'!F100</f>
        <v>1810833</v>
      </c>
      <c r="L100">
        <f>+'P1-1_preprocesseddata (2)'!G100</f>
        <v>259162</v>
      </c>
      <c r="M100">
        <f>+'P1-1_preprocesseddata (2)'!H100</f>
        <v>208737</v>
      </c>
      <c r="N100">
        <f>+'P1-1_preprocesseddata (2)'!I100</f>
        <v>12540401949</v>
      </c>
      <c r="O100">
        <f>+'P1-1_preprocesseddata (2)'!J100</f>
        <v>12540401.948999999</v>
      </c>
      <c r="P100">
        <f>+'P1-1_preprocesseddata (2)'!K100</f>
        <v>14498145329</v>
      </c>
      <c r="Q100">
        <f>+'P1-1_preprocesseddata (2)'!L100</f>
        <v>14498145.329</v>
      </c>
      <c r="R100" t="str">
        <f>+'P1-1_preprocesseddata (2)'!M100</f>
        <v>2018 Q2</v>
      </c>
      <c r="S100" s="61">
        <f>+'P1-1_preprocesseddata (2)'!N100</f>
        <v>43281</v>
      </c>
    </row>
    <row r="101" spans="1:19" x14ac:dyDescent="0.25">
      <c r="A101">
        <f>+'P1-1_preprocesseddata (2)'!A101</f>
        <v>2018</v>
      </c>
      <c r="B101">
        <f>+'P1-1_preprocesseddata (2)'!B101</f>
        <v>2</v>
      </c>
      <c r="C101" t="str">
        <f>+'P1-1_preprocesseddata (2)'!C101</f>
        <v>AS</v>
      </c>
      <c r="D101" t="str">
        <f>+'P1-1_preprocesseddata (2)'!D101</f>
        <v>L</v>
      </c>
      <c r="E101">
        <f>+'P1-1_preprocesseddata (2)'!E101</f>
        <v>84725</v>
      </c>
      <c r="F101">
        <f>+'P1-1_preprocesseddata (2)'!F101</f>
        <v>77096</v>
      </c>
      <c r="G101">
        <f>+'P6-preprocesseddata'!E101</f>
        <v>26189</v>
      </c>
      <c r="H101">
        <f>+'P6-preprocesseddata'!F101</f>
        <v>21579</v>
      </c>
      <c r="I101">
        <f>+'P6-preprocesseddata'!I101</f>
        <v>1978</v>
      </c>
      <c r="J101">
        <f>+SUM('P6-preprocesseddata'!G101:H101)+SUM('P6-preprocesseddata'!J101:N101)</f>
        <v>27350</v>
      </c>
      <c r="K101">
        <f>+'P1-1_preprocesseddata (2)'!F101</f>
        <v>77096</v>
      </c>
      <c r="L101">
        <f>+'P1-1_preprocesseddata (2)'!G101</f>
        <v>7629</v>
      </c>
      <c r="M101">
        <f>+'P1-1_preprocesseddata (2)'!H101</f>
        <v>6428</v>
      </c>
      <c r="N101">
        <f>+'P1-1_preprocesseddata (2)'!I101</f>
        <v>681055141</v>
      </c>
      <c r="O101">
        <f>+'P1-1_preprocesseddata (2)'!J101</f>
        <v>681055.14099999995</v>
      </c>
      <c r="P101">
        <f>+'P1-1_preprocesseddata (2)'!K101</f>
        <v>792174309</v>
      </c>
      <c r="Q101">
        <f>+'P1-1_preprocesseddata (2)'!L101</f>
        <v>792174.30900000001</v>
      </c>
      <c r="R101" t="str">
        <f>+'P1-1_preprocesseddata (2)'!M101</f>
        <v>2018 Q2</v>
      </c>
      <c r="S101" s="61">
        <f>+'P1-1_preprocesseddata (2)'!N101</f>
        <v>43281</v>
      </c>
    </row>
    <row r="102" spans="1:19" x14ac:dyDescent="0.25">
      <c r="A102">
        <f>+'P1-1_preprocesseddata (2)'!A102</f>
        <v>2018</v>
      </c>
      <c r="B102">
        <f>+'P1-1_preprocesseddata (2)'!B102</f>
        <v>3</v>
      </c>
      <c r="C102" t="str">
        <f>+'P1-1_preprocesseddata (2)'!C102</f>
        <v>AS</v>
      </c>
      <c r="D102" t="str">
        <f>+'P1-1_preprocesseddata (2)'!D102</f>
        <v>D</v>
      </c>
      <c r="E102">
        <f>+'P1-1_preprocesseddata (2)'!E102</f>
        <v>2136835</v>
      </c>
      <c r="F102">
        <f>+'P1-1_preprocesseddata (2)'!F102</f>
        <v>1844656</v>
      </c>
      <c r="G102">
        <f>+'P6-preprocesseddata'!E102</f>
        <v>502085</v>
      </c>
      <c r="H102">
        <f>+'P6-preprocesseddata'!F102</f>
        <v>431248</v>
      </c>
      <c r="I102">
        <f>+'P6-preprocesseddata'!I102</f>
        <v>38731</v>
      </c>
      <c r="J102">
        <f>+SUM('P6-preprocesseddata'!G102:H102)+SUM('P6-preprocesseddata'!J102:N102)</f>
        <v>872593</v>
      </c>
      <c r="K102">
        <f>+'P1-1_preprocesseddata (2)'!F102</f>
        <v>1844656</v>
      </c>
      <c r="L102">
        <f>+'P1-1_preprocesseddata (2)'!G102</f>
        <v>292179</v>
      </c>
      <c r="M102">
        <f>+'P1-1_preprocesseddata (2)'!H102</f>
        <v>224175</v>
      </c>
      <c r="N102">
        <f>+'P1-1_preprocesseddata (2)'!I102</f>
        <v>12522632745</v>
      </c>
      <c r="O102">
        <f>+'P1-1_preprocesseddata (2)'!J102</f>
        <v>12522632.744999999</v>
      </c>
      <c r="P102">
        <f>+'P1-1_preprocesseddata (2)'!K102</f>
        <v>14676247562</v>
      </c>
      <c r="Q102">
        <f>+'P1-1_preprocesseddata (2)'!L102</f>
        <v>14676247.5619999</v>
      </c>
      <c r="R102" t="str">
        <f>+'P1-1_preprocesseddata (2)'!M102</f>
        <v>2018 Q3</v>
      </c>
      <c r="S102" s="61">
        <f>+'P1-1_preprocesseddata (2)'!N102</f>
        <v>43373</v>
      </c>
    </row>
    <row r="103" spans="1:19" x14ac:dyDescent="0.25">
      <c r="A103">
        <f>+'P1-1_preprocesseddata (2)'!A103</f>
        <v>2018</v>
      </c>
      <c r="B103">
        <f>+'P1-1_preprocesseddata (2)'!B103</f>
        <v>3</v>
      </c>
      <c r="C103" t="str">
        <f>+'P1-1_preprocesseddata (2)'!C103</f>
        <v>AS</v>
      </c>
      <c r="D103" t="str">
        <f>+'P1-1_preprocesseddata (2)'!D103</f>
        <v>L</v>
      </c>
      <c r="E103">
        <f>+'P1-1_preprocesseddata (2)'!E103</f>
        <v>73466</v>
      </c>
      <c r="F103">
        <f>+'P1-1_preprocesseddata (2)'!F103</f>
        <v>66082</v>
      </c>
      <c r="G103">
        <f>+'P6-preprocesseddata'!E103</f>
        <v>22012</v>
      </c>
      <c r="H103">
        <f>+'P6-preprocesseddata'!F103</f>
        <v>18906</v>
      </c>
      <c r="I103">
        <f>+'P6-preprocesseddata'!I103</f>
        <v>1698</v>
      </c>
      <c r="J103">
        <f>+SUM('P6-preprocesseddata'!G103:H103)+SUM('P6-preprocesseddata'!J103:N103)</f>
        <v>23466</v>
      </c>
      <c r="K103">
        <f>+'P1-1_preprocesseddata (2)'!F103</f>
        <v>66082</v>
      </c>
      <c r="L103">
        <f>+'P1-1_preprocesseddata (2)'!G103</f>
        <v>7384</v>
      </c>
      <c r="M103">
        <f>+'P1-1_preprocesseddata (2)'!H103</f>
        <v>5625</v>
      </c>
      <c r="N103">
        <f>+'P1-1_preprocesseddata (2)'!I103</f>
        <v>577800207</v>
      </c>
      <c r="O103">
        <f>+'P1-1_preprocesseddata (2)'!J103</f>
        <v>577800.20699999901</v>
      </c>
      <c r="P103">
        <f>+'P1-1_preprocesseddata (2)'!K103</f>
        <v>663548327</v>
      </c>
      <c r="Q103">
        <f>+'P1-1_preprocesseddata (2)'!L103</f>
        <v>663548.32700000005</v>
      </c>
      <c r="R103" t="str">
        <f>+'P1-1_preprocesseddata (2)'!M103</f>
        <v>2018 Q3</v>
      </c>
      <c r="S103" s="61">
        <f>+'P1-1_preprocesseddata (2)'!N103</f>
        <v>43373</v>
      </c>
    </row>
    <row r="104" spans="1:19" x14ac:dyDescent="0.25">
      <c r="A104">
        <f>+'P1-1_preprocesseddata (2)'!A104</f>
        <v>2018</v>
      </c>
      <c r="B104">
        <f>+'P1-1_preprocesseddata (2)'!B104</f>
        <v>4</v>
      </c>
      <c r="C104" t="str">
        <f>+'P1-1_preprocesseddata (2)'!C104</f>
        <v>AS</v>
      </c>
      <c r="D104" t="str">
        <f>+'P1-1_preprocesseddata (2)'!D104</f>
        <v>D</v>
      </c>
      <c r="E104">
        <f>+'P1-1_preprocesseddata (2)'!E104</f>
        <v>1974067</v>
      </c>
      <c r="F104">
        <f>+'P1-1_preprocesseddata (2)'!F104</f>
        <v>1867130</v>
      </c>
      <c r="G104">
        <f>+'P6-preprocesseddata'!E104</f>
        <v>525080</v>
      </c>
      <c r="H104">
        <f>+'P6-preprocesseddata'!F104</f>
        <v>393770</v>
      </c>
      <c r="I104">
        <f>+'P6-preprocesseddata'!I104</f>
        <v>35185</v>
      </c>
      <c r="J104">
        <f>+SUM('P6-preprocesseddata'!G104:H104)+SUM('P6-preprocesseddata'!J104:N104)</f>
        <v>913095</v>
      </c>
      <c r="K104">
        <f>+'P1-1_preprocesseddata (2)'!F104</f>
        <v>1867130</v>
      </c>
      <c r="L104">
        <f>+'P1-1_preprocesseddata (2)'!G104</f>
        <v>106937</v>
      </c>
      <c r="M104">
        <f>+'P1-1_preprocesseddata (2)'!H104</f>
        <v>51188</v>
      </c>
      <c r="N104">
        <f>+'P1-1_preprocesseddata (2)'!I104</f>
        <v>11409785193</v>
      </c>
      <c r="O104">
        <f>+'P1-1_preprocesseddata (2)'!J104</f>
        <v>11409785.193</v>
      </c>
      <c r="P104">
        <f>+'P1-1_preprocesseddata (2)'!K104</f>
        <v>13629302128</v>
      </c>
      <c r="Q104">
        <f>+'P1-1_preprocesseddata (2)'!L104</f>
        <v>13629302.1279999</v>
      </c>
      <c r="R104" t="str">
        <f>+'P1-1_preprocesseddata (2)'!M104</f>
        <v>2018 Q4</v>
      </c>
      <c r="S104" s="61">
        <f>+'P1-1_preprocesseddata (2)'!N104</f>
        <v>43465</v>
      </c>
    </row>
    <row r="105" spans="1:19" x14ac:dyDescent="0.25">
      <c r="A105">
        <f>+'P1-1_preprocesseddata (2)'!A105</f>
        <v>2018</v>
      </c>
      <c r="B105">
        <f>+'P1-1_preprocesseddata (2)'!B105</f>
        <v>4</v>
      </c>
      <c r="C105" t="str">
        <f>+'P1-1_preprocesseddata (2)'!C105</f>
        <v>AS</v>
      </c>
      <c r="D105" t="str">
        <f>+'P1-1_preprocesseddata (2)'!D105</f>
        <v>L</v>
      </c>
      <c r="E105">
        <f>+'P1-1_preprocesseddata (2)'!E105</f>
        <v>89501</v>
      </c>
      <c r="F105">
        <f>+'P1-1_preprocesseddata (2)'!F105</f>
        <v>89526</v>
      </c>
      <c r="G105">
        <f>+'P6-preprocesseddata'!E105</f>
        <v>30802</v>
      </c>
      <c r="H105">
        <f>+'P6-preprocesseddata'!F105</f>
        <v>23099</v>
      </c>
      <c r="I105">
        <f>+'P6-preprocesseddata'!I105</f>
        <v>2064</v>
      </c>
      <c r="J105">
        <f>+SUM('P6-preprocesseddata'!G105:H105)+SUM('P6-preprocesseddata'!J105:N105)</f>
        <v>33561</v>
      </c>
      <c r="K105">
        <f>+'P1-1_preprocesseddata (2)'!F105</f>
        <v>89526</v>
      </c>
      <c r="L105">
        <f>+'P1-1_preprocesseddata (2)'!G105</f>
        <v>-25</v>
      </c>
      <c r="M105">
        <f>+'P1-1_preprocesseddata (2)'!H105</f>
        <v>-3262</v>
      </c>
      <c r="N105">
        <f>+'P1-1_preprocesseddata (2)'!I105</f>
        <v>694619661</v>
      </c>
      <c r="O105">
        <f>+'P1-1_preprocesseddata (2)'!J105</f>
        <v>694619.66099999996</v>
      </c>
      <c r="P105">
        <f>+'P1-1_preprocesseddata (2)'!K105</f>
        <v>828524600</v>
      </c>
      <c r="Q105">
        <f>+'P1-1_preprocesseddata (2)'!L105</f>
        <v>828524.6</v>
      </c>
      <c r="R105" t="str">
        <f>+'P1-1_preprocesseddata (2)'!M105</f>
        <v>2018 Q4</v>
      </c>
      <c r="S105" s="61">
        <f>+'P1-1_preprocesseddata (2)'!N105</f>
        <v>43465</v>
      </c>
    </row>
    <row r="106" spans="1:19" x14ac:dyDescent="0.25">
      <c r="A106">
        <f>+'P1-1_preprocesseddata (2)'!A106</f>
        <v>2019</v>
      </c>
      <c r="B106">
        <f>+'P1-1_preprocesseddata (2)'!B106</f>
        <v>1</v>
      </c>
      <c r="C106" t="str">
        <f>+'P1-1_preprocesseddata (2)'!C106</f>
        <v>AS</v>
      </c>
      <c r="D106" t="str">
        <f>+'P1-1_preprocesseddata (2)'!D106</f>
        <v>D</v>
      </c>
      <c r="E106">
        <f>+'P1-1_preprocesseddata (2)'!E106</f>
        <v>1784210</v>
      </c>
      <c r="F106">
        <f>+'P1-1_preprocesseddata (2)'!F106</f>
        <v>1751702</v>
      </c>
      <c r="G106">
        <f>+'P6-preprocesseddata'!E106</f>
        <v>506895</v>
      </c>
      <c r="H106">
        <f>+'P6-preprocesseddata'!F106</f>
        <v>334242</v>
      </c>
      <c r="I106">
        <f>+'P6-preprocesseddata'!I106</f>
        <v>33092</v>
      </c>
      <c r="J106">
        <f>+SUM('P6-preprocesseddata'!G106:H106)+SUM('P6-preprocesseddata'!J106:N106)</f>
        <v>877471</v>
      </c>
      <c r="K106">
        <f>+'P1-1_preprocesseddata (2)'!F106</f>
        <v>1751702</v>
      </c>
      <c r="L106">
        <f>+'P1-1_preprocesseddata (2)'!G106</f>
        <v>32508</v>
      </c>
      <c r="M106">
        <f>+'P1-1_preprocesseddata (2)'!H106</f>
        <v>22512</v>
      </c>
      <c r="N106">
        <f>+'P1-1_preprocesseddata (2)'!I106</f>
        <v>10407727670</v>
      </c>
      <c r="O106">
        <f>+'P1-1_preprocesseddata (2)'!J106</f>
        <v>10407727.67</v>
      </c>
      <c r="P106">
        <f>+'P1-1_preprocesseddata (2)'!K106</f>
        <v>12970622436</v>
      </c>
      <c r="Q106">
        <f>+'P1-1_preprocesseddata (2)'!L106</f>
        <v>12970622.436000001</v>
      </c>
      <c r="R106" t="str">
        <f>+'P1-1_preprocesseddata (2)'!M106</f>
        <v>2019 Q1</v>
      </c>
      <c r="S106" s="61">
        <f>+'P1-1_preprocesseddata (2)'!N106</f>
        <v>43555</v>
      </c>
    </row>
    <row r="107" spans="1:19" x14ac:dyDescent="0.25">
      <c r="A107">
        <f>+'P1-1_preprocesseddata (2)'!A107</f>
        <v>2019</v>
      </c>
      <c r="B107">
        <f>+'P1-1_preprocesseddata (2)'!B107</f>
        <v>1</v>
      </c>
      <c r="C107" t="str">
        <f>+'P1-1_preprocesseddata (2)'!C107</f>
        <v>AS</v>
      </c>
      <c r="D107" t="str">
        <f>+'P1-1_preprocesseddata (2)'!D107</f>
        <v>L</v>
      </c>
      <c r="E107">
        <f>+'P1-1_preprocesseddata (2)'!E107</f>
        <v>90677</v>
      </c>
      <c r="F107">
        <f>+'P1-1_preprocesseddata (2)'!F107</f>
        <v>94861</v>
      </c>
      <c r="G107">
        <f>+'P6-preprocesseddata'!E107</f>
        <v>34064</v>
      </c>
      <c r="H107">
        <f>+'P6-preprocesseddata'!F107</f>
        <v>22461</v>
      </c>
      <c r="I107">
        <f>+'P6-preprocesseddata'!I107</f>
        <v>2224</v>
      </c>
      <c r="J107">
        <f>+SUM('P6-preprocesseddata'!G107:H107)+SUM('P6-preprocesseddata'!J107:N107)</f>
        <v>36114</v>
      </c>
      <c r="K107">
        <f>+'P1-1_preprocesseddata (2)'!F107</f>
        <v>94861</v>
      </c>
      <c r="L107">
        <f>+'P1-1_preprocesseddata (2)'!G107</f>
        <v>-4185</v>
      </c>
      <c r="M107">
        <f>+'P1-1_preprocesseddata (2)'!H107</f>
        <v>-5105</v>
      </c>
      <c r="N107">
        <f>+'P1-1_preprocesseddata (2)'!I107</f>
        <v>765377973</v>
      </c>
      <c r="O107">
        <f>+'P1-1_preprocesseddata (2)'!J107</f>
        <v>765377.973</v>
      </c>
      <c r="P107">
        <f>+'P1-1_preprocesseddata (2)'!K107</f>
        <v>903650750</v>
      </c>
      <c r="Q107">
        <f>+'P1-1_preprocesseddata (2)'!L107</f>
        <v>903650.75</v>
      </c>
      <c r="R107" t="str">
        <f>+'P1-1_preprocesseddata (2)'!M107</f>
        <v>2019 Q1</v>
      </c>
      <c r="S107" s="61">
        <f>+'P1-1_preprocesseddata (2)'!N107</f>
        <v>43555</v>
      </c>
    </row>
    <row r="108" spans="1:19" x14ac:dyDescent="0.25">
      <c r="A108">
        <f>+'P1-1_preprocesseddata (2)'!A108</f>
        <v>2019</v>
      </c>
      <c r="B108">
        <f>+'P1-1_preprocesseddata (2)'!B108</f>
        <v>2</v>
      </c>
      <c r="C108" t="str">
        <f>+'P1-1_preprocesseddata (2)'!C108</f>
        <v>AS</v>
      </c>
      <c r="D108" t="str">
        <f>+'P1-1_preprocesseddata (2)'!D108</f>
        <v>D</v>
      </c>
      <c r="E108">
        <f>+'P1-1_preprocesseddata (2)'!E108</f>
        <v>2207968</v>
      </c>
      <c r="F108">
        <f>+'P1-1_preprocesseddata (2)'!F108</f>
        <v>1859174</v>
      </c>
      <c r="G108">
        <f>+'P6-preprocesseddata'!E108</f>
        <v>535098</v>
      </c>
      <c r="H108">
        <f>+'P6-preprocesseddata'!F108</f>
        <v>401571</v>
      </c>
      <c r="I108">
        <f>+'P6-preprocesseddata'!I108</f>
        <v>36656</v>
      </c>
      <c r="J108">
        <f>+SUM('P6-preprocesseddata'!G108:H108)+SUM('P6-preprocesseddata'!J108:N108)</f>
        <v>885850</v>
      </c>
      <c r="K108">
        <f>+'P1-1_preprocesseddata (2)'!F108</f>
        <v>1859174</v>
      </c>
      <c r="L108">
        <f>+'P1-1_preprocesseddata (2)'!G108</f>
        <v>348793</v>
      </c>
      <c r="M108">
        <f>+'P1-1_preprocesseddata (2)'!H108</f>
        <v>250219</v>
      </c>
      <c r="N108">
        <f>+'P1-1_preprocesseddata (2)'!I108</f>
        <v>12606275468</v>
      </c>
      <c r="O108">
        <f>+'P1-1_preprocesseddata (2)'!J108</f>
        <v>12606275.468</v>
      </c>
      <c r="P108">
        <f>+'P1-1_preprocesseddata (2)'!K108</f>
        <v>14562552589</v>
      </c>
      <c r="Q108">
        <f>+'P1-1_preprocesseddata (2)'!L108</f>
        <v>14562552.589</v>
      </c>
      <c r="R108" t="str">
        <f>+'P1-1_preprocesseddata (2)'!M108</f>
        <v>2019 Q2</v>
      </c>
      <c r="S108" s="61">
        <f>+'P1-1_preprocesseddata (2)'!N108</f>
        <v>43646</v>
      </c>
    </row>
    <row r="109" spans="1:19" x14ac:dyDescent="0.25">
      <c r="A109">
        <f>+'P1-1_preprocesseddata (2)'!A109</f>
        <v>2019</v>
      </c>
      <c r="B109">
        <f>+'P1-1_preprocesseddata (2)'!B109</f>
        <v>2</v>
      </c>
      <c r="C109" t="str">
        <f>+'P1-1_preprocesseddata (2)'!C109</f>
        <v>AS</v>
      </c>
      <c r="D109" t="str">
        <f>+'P1-1_preprocesseddata (2)'!D109</f>
        <v>L</v>
      </c>
      <c r="E109">
        <f>+'P1-1_preprocesseddata (2)'!E109</f>
        <v>78528</v>
      </c>
      <c r="F109">
        <f>+'P1-1_preprocesseddata (2)'!F109</f>
        <v>69661</v>
      </c>
      <c r="G109">
        <f>+'P6-preprocesseddata'!E109</f>
        <v>24607</v>
      </c>
      <c r="H109">
        <f>+'P6-preprocesseddata'!F109</f>
        <v>18467</v>
      </c>
      <c r="I109">
        <f>+'P6-preprocesseddata'!I109</f>
        <v>1686</v>
      </c>
      <c r="J109">
        <f>+SUM('P6-preprocesseddata'!G109:H109)+SUM('P6-preprocesseddata'!J109:N109)</f>
        <v>24900</v>
      </c>
      <c r="K109">
        <f>+'P1-1_preprocesseddata (2)'!F109</f>
        <v>69661</v>
      </c>
      <c r="L109">
        <f>+'P1-1_preprocesseddata (2)'!G109</f>
        <v>8867</v>
      </c>
      <c r="M109">
        <f>+'P1-1_preprocesseddata (2)'!H109</f>
        <v>6159</v>
      </c>
      <c r="N109">
        <f>+'P1-1_preprocesseddata (2)'!I109</f>
        <v>600847693</v>
      </c>
      <c r="O109">
        <f>+'P1-1_preprocesseddata (2)'!J109</f>
        <v>600847.69299999997</v>
      </c>
      <c r="P109">
        <f>+'P1-1_preprocesseddata (2)'!K109</f>
        <v>678690860</v>
      </c>
      <c r="Q109">
        <f>+'P1-1_preprocesseddata (2)'!L109</f>
        <v>678690.86</v>
      </c>
      <c r="R109" t="str">
        <f>+'P1-1_preprocesseddata (2)'!M109</f>
        <v>2019 Q2</v>
      </c>
      <c r="S109" s="61">
        <f>+'P1-1_preprocesseddata (2)'!N109</f>
        <v>43646</v>
      </c>
    </row>
    <row r="110" spans="1:19" x14ac:dyDescent="0.25">
      <c r="A110">
        <f>+'P1-1_preprocesseddata (2)'!A110</f>
        <v>2019</v>
      </c>
      <c r="B110">
        <f>+'P1-1_preprocesseddata (2)'!B110</f>
        <v>3</v>
      </c>
      <c r="C110" t="str">
        <f>+'P1-1_preprocesseddata (2)'!C110</f>
        <v>AS</v>
      </c>
      <c r="D110" t="str">
        <f>+'P1-1_preprocesseddata (2)'!D110</f>
        <v>D</v>
      </c>
      <c r="E110">
        <f>+'P1-1_preprocesseddata (2)'!E110</f>
        <v>2325964</v>
      </c>
      <c r="F110">
        <f>+'P1-1_preprocesseddata (2)'!F110</f>
        <v>1926298</v>
      </c>
      <c r="G110">
        <f>+'P6-preprocesseddata'!E110</f>
        <v>580364</v>
      </c>
      <c r="H110">
        <f>+'P6-preprocesseddata'!F110</f>
        <v>393456</v>
      </c>
      <c r="I110">
        <f>+'P6-preprocesseddata'!I110</f>
        <v>40808</v>
      </c>
      <c r="J110">
        <f>+SUM('P6-preprocesseddata'!G110:H110)+SUM('P6-preprocesseddata'!J110:N110)</f>
        <v>911670</v>
      </c>
      <c r="K110">
        <f>+'P1-1_preprocesseddata (2)'!F110</f>
        <v>1926298</v>
      </c>
      <c r="L110">
        <f>+'P1-1_preprocesseddata (2)'!G110</f>
        <v>399666</v>
      </c>
      <c r="M110">
        <f>+'P1-1_preprocesseddata (2)'!H110</f>
        <v>305166</v>
      </c>
      <c r="N110">
        <f>+'P1-1_preprocesseddata (2)'!I110</f>
        <v>13072169955</v>
      </c>
      <c r="O110">
        <f>+'P1-1_preprocesseddata (2)'!J110</f>
        <v>13072169.955</v>
      </c>
      <c r="P110">
        <f>+'P1-1_preprocesseddata (2)'!K110</f>
        <v>15174282776</v>
      </c>
      <c r="Q110">
        <f>+'P1-1_preprocesseddata (2)'!L110</f>
        <v>15174282.776000001</v>
      </c>
      <c r="R110" t="str">
        <f>+'P1-1_preprocesseddata (2)'!M110</f>
        <v>2019 Q3</v>
      </c>
      <c r="S110" s="61">
        <f>+'P1-1_preprocesseddata (2)'!N110</f>
        <v>43738</v>
      </c>
    </row>
    <row r="111" spans="1:19" x14ac:dyDescent="0.25">
      <c r="A111">
        <f>+'P1-1_preprocesseddata (2)'!A111</f>
        <v>2019</v>
      </c>
      <c r="B111">
        <f>+'P1-1_preprocesseddata (2)'!B111</f>
        <v>3</v>
      </c>
      <c r="C111" t="str">
        <f>+'P1-1_preprocesseddata (2)'!C111</f>
        <v>AS</v>
      </c>
      <c r="D111" t="str">
        <f>+'P1-1_preprocesseddata (2)'!D111</f>
        <v>L</v>
      </c>
      <c r="E111">
        <f>+'P1-1_preprocesseddata (2)'!E111</f>
        <v>61428</v>
      </c>
      <c r="F111">
        <f>+'P1-1_preprocesseddata (2)'!F111</f>
        <v>53527</v>
      </c>
      <c r="G111">
        <f>+'P6-preprocesseddata'!E111</f>
        <v>19711</v>
      </c>
      <c r="H111">
        <f>+'P6-preprocesseddata'!F111</f>
        <v>13363</v>
      </c>
      <c r="I111">
        <f>+'P6-preprocesseddata'!I111</f>
        <v>1386</v>
      </c>
      <c r="J111">
        <f>+SUM('P6-preprocesseddata'!G111:H111)+SUM('P6-preprocesseddata'!J111:N111)</f>
        <v>19067</v>
      </c>
      <c r="K111">
        <f>+'P1-1_preprocesseddata (2)'!F111</f>
        <v>53527</v>
      </c>
      <c r="L111">
        <f>+'P1-1_preprocesseddata (2)'!G111</f>
        <v>7901</v>
      </c>
      <c r="M111">
        <f>+'P1-1_preprocesseddata (2)'!H111</f>
        <v>6007</v>
      </c>
      <c r="N111">
        <f>+'P1-1_preprocesseddata (2)'!I111</f>
        <v>466881039</v>
      </c>
      <c r="O111">
        <f>+'P1-1_preprocesseddata (2)'!J111</f>
        <v>466881.03899999999</v>
      </c>
      <c r="P111">
        <f>+'P1-1_preprocesseddata (2)'!K111</f>
        <v>528495034</v>
      </c>
      <c r="Q111">
        <f>+'P1-1_preprocesseddata (2)'!L111</f>
        <v>528495.03399999999</v>
      </c>
      <c r="R111" t="str">
        <f>+'P1-1_preprocesseddata (2)'!M111</f>
        <v>2019 Q3</v>
      </c>
      <c r="S111" s="61">
        <f>+'P1-1_preprocesseddata (2)'!N111</f>
        <v>43738</v>
      </c>
    </row>
    <row r="112" spans="1:19" x14ac:dyDescent="0.25">
      <c r="A112">
        <f>+'P1-1_preprocesseddata (2)'!A112</f>
        <v>2019</v>
      </c>
      <c r="B112">
        <f>+'P1-1_preprocesseddata (2)'!B112</f>
        <v>4</v>
      </c>
      <c r="C112" t="str">
        <f>+'P1-1_preprocesseddata (2)'!C112</f>
        <v>AS</v>
      </c>
      <c r="D112" t="str">
        <f>+'P1-1_preprocesseddata (2)'!D112</f>
        <v>D</v>
      </c>
      <c r="E112">
        <f>+'P1-1_preprocesseddata (2)'!E112</f>
        <v>2137900</v>
      </c>
      <c r="F112">
        <f>+'P1-1_preprocesseddata (2)'!F112</f>
        <v>1899322</v>
      </c>
      <c r="G112">
        <f>+'P6-preprocesseddata'!E112</f>
        <v>582148</v>
      </c>
      <c r="H112">
        <f>+'P6-preprocesseddata'!F112</f>
        <v>375728</v>
      </c>
      <c r="I112">
        <f>+'P6-preprocesseddata'!I112</f>
        <v>37154</v>
      </c>
      <c r="J112">
        <f>+SUM('P6-preprocesseddata'!G112:H112)+SUM('P6-preprocesseddata'!J112:N112)</f>
        <v>904292</v>
      </c>
      <c r="K112">
        <f>+'P1-1_preprocesseddata (2)'!F112</f>
        <v>1899322</v>
      </c>
      <c r="L112">
        <f>+'P1-1_preprocesseddata (2)'!G112</f>
        <v>238578</v>
      </c>
      <c r="M112">
        <f>+'P1-1_preprocesseddata (2)'!H112</f>
        <v>177164</v>
      </c>
      <c r="N112">
        <f>+'P1-1_preprocesseddata (2)'!I112</f>
        <v>11807765815</v>
      </c>
      <c r="O112">
        <f>+'P1-1_preprocesseddata (2)'!J112</f>
        <v>11807765.814999999</v>
      </c>
      <c r="P112">
        <f>+'P1-1_preprocesseddata (2)'!K112</f>
        <v>14097128580</v>
      </c>
      <c r="Q112">
        <f>+'P1-1_preprocesseddata (2)'!L112</f>
        <v>14097128.579999899</v>
      </c>
      <c r="R112" t="str">
        <f>+'P1-1_preprocesseddata (2)'!M112</f>
        <v>2019 Q4</v>
      </c>
      <c r="S112" s="61">
        <f>+'P1-1_preprocesseddata (2)'!N112</f>
        <v>43830</v>
      </c>
    </row>
    <row r="113" spans="1:19" x14ac:dyDescent="0.25">
      <c r="A113">
        <f>+'P1-1_preprocesseddata (2)'!A113</f>
        <v>2019</v>
      </c>
      <c r="B113">
        <f>+'P1-1_preprocesseddata (2)'!B113</f>
        <v>4</v>
      </c>
      <c r="C113" t="str">
        <f>+'P1-1_preprocesseddata (2)'!C113</f>
        <v>AS</v>
      </c>
      <c r="D113" t="str">
        <f>+'P1-1_preprocesseddata (2)'!D113</f>
        <v>L</v>
      </c>
      <c r="E113">
        <f>+'P1-1_preprocesseddata (2)'!E113</f>
        <v>87989</v>
      </c>
      <c r="F113">
        <f>+'P1-1_preprocesseddata (2)'!F113</f>
        <v>82409</v>
      </c>
      <c r="G113">
        <f>+'P6-preprocesseddata'!E113</f>
        <v>31100</v>
      </c>
      <c r="H113">
        <f>+'P6-preprocesseddata'!F113</f>
        <v>20072</v>
      </c>
      <c r="I113">
        <f>+'P6-preprocesseddata'!I113</f>
        <v>1985</v>
      </c>
      <c r="J113">
        <f>+SUM('P6-preprocesseddata'!G113:H113)+SUM('P6-preprocesseddata'!J113:N113)</f>
        <v>29254</v>
      </c>
      <c r="K113">
        <f>+'P1-1_preprocesseddata (2)'!F113</f>
        <v>82409</v>
      </c>
      <c r="L113">
        <f>+'P1-1_preprocesseddata (2)'!G113</f>
        <v>5580</v>
      </c>
      <c r="M113">
        <f>+'P1-1_preprocesseddata (2)'!H113</f>
        <v>4071</v>
      </c>
      <c r="N113">
        <f>+'P1-1_preprocesseddata (2)'!I113</f>
        <v>688780795</v>
      </c>
      <c r="O113">
        <f>+'P1-1_preprocesseddata (2)'!J113</f>
        <v>688780.79500000004</v>
      </c>
      <c r="P113">
        <f>+'P1-1_preprocesseddata (2)'!K113</f>
        <v>799085517</v>
      </c>
      <c r="Q113">
        <f>+'P1-1_preprocesseddata (2)'!L113</f>
        <v>799085.51699999999</v>
      </c>
      <c r="R113" t="str">
        <f>+'P1-1_preprocesseddata (2)'!M113</f>
        <v>2019 Q4</v>
      </c>
      <c r="S113" s="61">
        <f>+'P1-1_preprocesseddata (2)'!N113</f>
        <v>43830</v>
      </c>
    </row>
    <row r="114" spans="1:19" x14ac:dyDescent="0.25">
      <c r="A114">
        <f>+'P1-1_preprocesseddata (2)'!A114</f>
        <v>2020</v>
      </c>
      <c r="B114">
        <f>+'P1-1_preprocesseddata (2)'!B114</f>
        <v>1</v>
      </c>
      <c r="C114" t="str">
        <f>+'P1-1_preprocesseddata (2)'!C114</f>
        <v>AS</v>
      </c>
      <c r="D114" t="str">
        <f>+'P1-1_preprocesseddata (2)'!D114</f>
        <v>D</v>
      </c>
      <c r="E114">
        <f>+'P1-1_preprocesseddata (2)'!E114</f>
        <v>1552013</v>
      </c>
      <c r="F114">
        <f>+'P1-1_preprocesseddata (2)'!F114</f>
        <v>1788433</v>
      </c>
      <c r="G114">
        <f>+'P6-preprocesseddata'!E114</f>
        <v>528700</v>
      </c>
      <c r="H114">
        <f>+'P6-preprocesseddata'!F114</f>
        <v>288869</v>
      </c>
      <c r="I114">
        <f>+'P6-preprocesseddata'!I114</f>
        <v>32135</v>
      </c>
      <c r="J114">
        <f>+SUM('P6-preprocesseddata'!G114:H114)+SUM('P6-preprocesseddata'!J114:N114)</f>
        <v>938729</v>
      </c>
      <c r="K114">
        <f>+'P1-1_preprocesseddata (2)'!F114</f>
        <v>1788433</v>
      </c>
      <c r="L114">
        <f>+'P1-1_preprocesseddata (2)'!G114</f>
        <v>-236419</v>
      </c>
      <c r="M114">
        <f>+'P1-1_preprocesseddata (2)'!H114</f>
        <v>-193550</v>
      </c>
      <c r="N114">
        <f>+'P1-1_preprocesseddata (2)'!I114</f>
        <v>8841598821</v>
      </c>
      <c r="O114">
        <f>+'P1-1_preprocesseddata (2)'!J114</f>
        <v>8841598.8210000005</v>
      </c>
      <c r="P114">
        <f>+'P1-1_preprocesseddata (2)'!K114</f>
        <v>12751190099</v>
      </c>
      <c r="Q114">
        <f>+'P1-1_preprocesseddata (2)'!L114</f>
        <v>12751190.098999999</v>
      </c>
      <c r="R114" t="str">
        <f>+'P1-1_preprocesseddata (2)'!M114</f>
        <v>2020 Q1</v>
      </c>
      <c r="S114" s="61">
        <f>+'P1-1_preprocesseddata (2)'!N114</f>
        <v>43921</v>
      </c>
    </row>
    <row r="115" spans="1:19" x14ac:dyDescent="0.25">
      <c r="A115">
        <f>+'P1-1_preprocesseddata (2)'!A115</f>
        <v>2020</v>
      </c>
      <c r="B115">
        <f>+'P1-1_preprocesseddata (2)'!B115</f>
        <v>1</v>
      </c>
      <c r="C115" t="str">
        <f>+'P1-1_preprocesseddata (2)'!C115</f>
        <v>AS</v>
      </c>
      <c r="D115" t="str">
        <f>+'P1-1_preprocesseddata (2)'!D115</f>
        <v>L</v>
      </c>
      <c r="E115">
        <f>+'P1-1_preprocesseddata (2)'!E115</f>
        <v>82965</v>
      </c>
      <c r="F115">
        <f>+'P1-1_preprocesseddata (2)'!F115</f>
        <v>103448</v>
      </c>
      <c r="G115">
        <f>+'P6-preprocesseddata'!E115</f>
        <v>37538</v>
      </c>
      <c r="H115">
        <f>+'P6-preprocesseddata'!F115</f>
        <v>20510</v>
      </c>
      <c r="I115">
        <f>+'P6-preprocesseddata'!I115</f>
        <v>2282</v>
      </c>
      <c r="J115">
        <f>+SUM('P6-preprocesseddata'!G115:H115)+SUM('P6-preprocesseddata'!J115:N115)</f>
        <v>43118</v>
      </c>
      <c r="K115">
        <f>+'P1-1_preprocesseddata (2)'!F115</f>
        <v>103448</v>
      </c>
      <c r="L115">
        <f>+'P1-1_preprocesseddata (2)'!G115</f>
        <v>-20484</v>
      </c>
      <c r="M115">
        <f>+'P1-1_preprocesseddata (2)'!H115</f>
        <v>-16632</v>
      </c>
      <c r="N115">
        <f>+'P1-1_preprocesseddata (2)'!I115</f>
        <v>741184191</v>
      </c>
      <c r="O115">
        <f>+'P1-1_preprocesseddata (2)'!J115</f>
        <v>741184.19099999999</v>
      </c>
      <c r="P115">
        <f>+'P1-1_preprocesseddata (2)'!K115</f>
        <v>946585256</v>
      </c>
      <c r="Q115">
        <f>+'P1-1_preprocesseddata (2)'!L115</f>
        <v>946585.25600000005</v>
      </c>
      <c r="R115" t="str">
        <f>+'P1-1_preprocesseddata (2)'!M115</f>
        <v>2020 Q1</v>
      </c>
      <c r="S115" s="61">
        <f>+'P1-1_preprocesseddata (2)'!N115</f>
        <v>43921</v>
      </c>
    </row>
    <row r="116" spans="1:19" x14ac:dyDescent="0.25">
      <c r="A116">
        <f>+'P1-1_preprocesseddata (2)'!A116</f>
        <v>2020</v>
      </c>
      <c r="B116">
        <f>+'P1-1_preprocesseddata (2)'!B116</f>
        <v>2</v>
      </c>
      <c r="C116" t="str">
        <f>+'P1-1_preprocesseddata (2)'!C116</f>
        <v>AS</v>
      </c>
      <c r="D116" t="str">
        <f>+'P1-1_preprocesseddata (2)'!D116</f>
        <v>D</v>
      </c>
      <c r="E116">
        <f>+'P1-1_preprocesseddata (2)'!E116</f>
        <v>411813</v>
      </c>
      <c r="F116">
        <f>+'P1-1_preprocesseddata (2)'!F116</f>
        <v>1054548</v>
      </c>
      <c r="G116">
        <f>+'P6-preprocesseddata'!E116</f>
        <v>414784</v>
      </c>
      <c r="H116">
        <f>+'P6-preprocesseddata'!F116</f>
        <v>39632</v>
      </c>
      <c r="I116">
        <f>+'P6-preprocesseddata'!I116</f>
        <v>8532</v>
      </c>
      <c r="J116">
        <f>+SUM('P6-preprocesseddata'!G116:H116)+SUM('P6-preprocesseddata'!J116:N116)</f>
        <v>591601</v>
      </c>
      <c r="K116">
        <f>+'P1-1_preprocesseddata (2)'!F116</f>
        <v>1054548</v>
      </c>
      <c r="L116">
        <f>+'P1-1_preprocesseddata (2)'!G116</f>
        <v>-642735</v>
      </c>
      <c r="M116">
        <f>+'P1-1_preprocesseddata (2)'!H116</f>
        <v>-253002</v>
      </c>
      <c r="N116">
        <f>+'P1-1_preprocesseddata (2)'!I116</f>
        <v>1236210519</v>
      </c>
      <c r="O116">
        <f>+'P1-1_preprocesseddata (2)'!J116</f>
        <v>1236210.5189999901</v>
      </c>
      <c r="P116">
        <f>+'P1-1_preprocesseddata (2)'!K116</f>
        <v>3240063279</v>
      </c>
      <c r="Q116">
        <f>+'P1-1_preprocesseddata (2)'!L116</f>
        <v>3240063.2790000001</v>
      </c>
      <c r="R116" t="str">
        <f>+'P1-1_preprocesseddata (2)'!M116</f>
        <v>2020 Q2</v>
      </c>
      <c r="S116" s="61">
        <f>+'P1-1_preprocesseddata (2)'!N116</f>
        <v>44012</v>
      </c>
    </row>
    <row r="117" spans="1:19" x14ac:dyDescent="0.25">
      <c r="A117">
        <f>+'P1-1_preprocesseddata (2)'!A117</f>
        <v>2020</v>
      </c>
      <c r="B117">
        <f>+'P1-1_preprocesseddata (2)'!B117</f>
        <v>2</v>
      </c>
      <c r="C117" t="str">
        <f>+'P1-1_preprocesseddata (2)'!C117</f>
        <v>AS</v>
      </c>
      <c r="D117" t="str">
        <f>+'P1-1_preprocesseddata (2)'!D117</f>
        <v>L</v>
      </c>
      <c r="E117">
        <f>+'P1-1_preprocesseddata (2)'!E117</f>
        <v>8676</v>
      </c>
      <c r="F117">
        <f>+'P1-1_preprocesseddata (2)'!F117</f>
        <v>32086</v>
      </c>
      <c r="G117">
        <f>+'P6-preprocesseddata'!E117</f>
        <v>16126</v>
      </c>
      <c r="H117">
        <f>+'P6-preprocesseddata'!F117</f>
        <v>1541</v>
      </c>
      <c r="I117">
        <f>+'P6-preprocesseddata'!I117</f>
        <v>332</v>
      </c>
      <c r="J117">
        <f>+SUM('P6-preprocesseddata'!G117:H117)+SUM('P6-preprocesseddata'!J117:N117)</f>
        <v>14088</v>
      </c>
      <c r="K117">
        <f>+'P1-1_preprocesseddata (2)'!F117</f>
        <v>32086</v>
      </c>
      <c r="L117">
        <f>+'P1-1_preprocesseddata (2)'!G117</f>
        <v>-23410</v>
      </c>
      <c r="M117">
        <f>+'P1-1_preprocesseddata (2)'!H117</f>
        <v>-8575</v>
      </c>
      <c r="N117">
        <f>+'P1-1_preprocesseddata (2)'!I117</f>
        <v>39896317</v>
      </c>
      <c r="O117">
        <f>+'P1-1_preprocesseddata (2)'!J117</f>
        <v>39896.316999999901</v>
      </c>
      <c r="P117">
        <f>+'P1-1_preprocesseddata (2)'!K117</f>
        <v>122851998</v>
      </c>
      <c r="Q117">
        <f>+'P1-1_preprocesseddata (2)'!L117</f>
        <v>122851.997999999</v>
      </c>
      <c r="R117" t="str">
        <f>+'P1-1_preprocesseddata (2)'!M117</f>
        <v>2020 Q2</v>
      </c>
      <c r="S117" s="61">
        <f>+'P1-1_preprocesseddata (2)'!N117</f>
        <v>44012</v>
      </c>
    </row>
    <row r="118" spans="1:19" x14ac:dyDescent="0.25">
      <c r="A118">
        <f>+'P1-1_preprocesseddata (2)'!A118</f>
        <v>2020</v>
      </c>
      <c r="B118">
        <f>+'P1-1_preprocesseddata (2)'!B118</f>
        <v>3</v>
      </c>
      <c r="C118" t="str">
        <f>+'P1-1_preprocesseddata (2)'!C118</f>
        <v>AS</v>
      </c>
      <c r="D118" t="str">
        <f>+'P1-1_preprocesseddata (2)'!D118</f>
        <v>D</v>
      </c>
      <c r="E118">
        <f>+'P1-1_preprocesseddata (2)'!E118</f>
        <v>682819</v>
      </c>
      <c r="F118">
        <f>+'P1-1_preprocesseddata (2)'!F118</f>
        <v>1626306</v>
      </c>
      <c r="G118">
        <f>+'P6-preprocesseddata'!E118</f>
        <v>451127</v>
      </c>
      <c r="H118">
        <f>+'P6-preprocesseddata'!F118</f>
        <v>82699</v>
      </c>
      <c r="I118">
        <f>+'P6-preprocesseddata'!I118</f>
        <v>15666</v>
      </c>
      <c r="J118">
        <f>+SUM('P6-preprocesseddata'!G118:H118)+SUM('P6-preprocesseddata'!J118:N118)</f>
        <v>1076813</v>
      </c>
      <c r="K118">
        <f>+'P1-1_preprocesseddata (2)'!F118</f>
        <v>1626306</v>
      </c>
      <c r="L118">
        <f>+'P1-1_preprocesseddata (2)'!G118</f>
        <v>-943486</v>
      </c>
      <c r="M118">
        <f>+'P1-1_preprocesseddata (2)'!H118</f>
        <v>-479902</v>
      </c>
      <c r="N118">
        <f>+'P1-1_preprocesseddata (2)'!I118</f>
        <v>2811782492</v>
      </c>
      <c r="O118">
        <f>+'P1-1_preprocesseddata (2)'!J118</f>
        <v>2811782.4920000001</v>
      </c>
      <c r="P118">
        <f>+'P1-1_preprocesseddata (2)'!K118</f>
        <v>6010734852</v>
      </c>
      <c r="Q118">
        <f>+'P1-1_preprocesseddata (2)'!L118</f>
        <v>6010734.852</v>
      </c>
      <c r="R118" t="str">
        <f>+'P1-1_preprocesseddata (2)'!M118</f>
        <v>2020 Q3</v>
      </c>
      <c r="S118" s="61">
        <f>+'P1-1_preprocesseddata (2)'!N118</f>
        <v>44104</v>
      </c>
    </row>
    <row r="119" spans="1:19" x14ac:dyDescent="0.25">
      <c r="A119">
        <f>+'P1-1_preprocesseddata (2)'!A119</f>
        <v>2020</v>
      </c>
      <c r="B119">
        <f>+'P1-1_preprocesseddata (2)'!B119</f>
        <v>3</v>
      </c>
      <c r="C119" t="str">
        <f>+'P1-1_preprocesseddata (2)'!C119</f>
        <v>AS</v>
      </c>
      <c r="D119" t="str">
        <f>+'P1-1_preprocesseddata (2)'!D119</f>
        <v>L</v>
      </c>
      <c r="E119">
        <f>+'P1-1_preprocesseddata (2)'!E119</f>
        <v>17699</v>
      </c>
      <c r="F119">
        <f>+'P1-1_preprocesseddata (2)'!F119</f>
        <v>59778</v>
      </c>
      <c r="G119">
        <f>+'P6-preprocesseddata'!E119</f>
        <v>20110</v>
      </c>
      <c r="H119">
        <f>+'P6-preprocesseddata'!F119</f>
        <v>3686</v>
      </c>
      <c r="I119">
        <f>+'P6-preprocesseddata'!I119</f>
        <v>698</v>
      </c>
      <c r="J119">
        <f>+SUM('P6-preprocesseddata'!G119:H119)+SUM('P6-preprocesseddata'!J119:N119)</f>
        <v>35284</v>
      </c>
      <c r="K119">
        <f>+'P1-1_preprocesseddata (2)'!F119</f>
        <v>59778</v>
      </c>
      <c r="L119">
        <f>+'P1-1_preprocesseddata (2)'!G119</f>
        <v>-42079</v>
      </c>
      <c r="M119">
        <f>+'P1-1_preprocesseddata (2)'!H119</f>
        <v>-21355</v>
      </c>
      <c r="N119">
        <f>+'P1-1_preprocesseddata (2)'!I119</f>
        <v>146766305</v>
      </c>
      <c r="O119">
        <f>+'P1-1_preprocesseddata (2)'!J119</f>
        <v>146766.30499999999</v>
      </c>
      <c r="P119">
        <f>+'P1-1_preprocesseddata (2)'!K119</f>
        <v>269494669</v>
      </c>
      <c r="Q119">
        <f>+'P1-1_preprocesseddata (2)'!L119</f>
        <v>269494.66899999999</v>
      </c>
      <c r="R119" t="str">
        <f>+'P1-1_preprocesseddata (2)'!M119</f>
        <v>2020 Q3</v>
      </c>
      <c r="S119" s="61">
        <f>+'P1-1_preprocesseddata (2)'!N119</f>
        <v>44104</v>
      </c>
    </row>
    <row r="120" spans="1:19" x14ac:dyDescent="0.25">
      <c r="A120">
        <f>+'P1-1_preprocesseddata (2)'!A120</f>
        <v>2020</v>
      </c>
      <c r="B120">
        <f>+'P1-1_preprocesseddata (2)'!B120</f>
        <v>4</v>
      </c>
      <c r="C120" t="str">
        <f>+'P1-1_preprocesseddata (2)'!C120</f>
        <v>AS</v>
      </c>
      <c r="D120" t="str">
        <f>+'P1-1_preprocesseddata (2)'!D120</f>
        <v>D</v>
      </c>
      <c r="E120">
        <f>+'P1-1_preprocesseddata (2)'!E120</f>
        <v>760891</v>
      </c>
      <c r="F120">
        <f>+'P1-1_preprocesseddata (2)'!F120</f>
        <v>1348164</v>
      </c>
      <c r="G120">
        <f>+'P6-preprocesseddata'!E120</f>
        <v>439830</v>
      </c>
      <c r="H120">
        <f>+'P6-preprocesseddata'!F120</f>
        <v>107460</v>
      </c>
      <c r="I120">
        <f>+'P6-preprocesseddata'!I120</f>
        <v>18374</v>
      </c>
      <c r="J120">
        <f>+SUM('P6-preprocesseddata'!G120:H120)+SUM('P6-preprocesseddata'!J120:N120)</f>
        <v>782500</v>
      </c>
      <c r="K120">
        <f>+'P1-1_preprocesseddata (2)'!F120</f>
        <v>1348164</v>
      </c>
      <c r="L120">
        <f>+'P1-1_preprocesseddata (2)'!G120</f>
        <v>-587273</v>
      </c>
      <c r="M120">
        <f>+'P1-1_preprocesseddata (2)'!H120</f>
        <v>-389270</v>
      </c>
      <c r="N120">
        <f>+'P1-1_preprocesseddata (2)'!I120</f>
        <v>3220834387</v>
      </c>
      <c r="O120">
        <f>+'P1-1_preprocesseddata (2)'!J120</f>
        <v>3220834.3870000001</v>
      </c>
      <c r="P120">
        <f>+'P1-1_preprocesseddata (2)'!K120</f>
        <v>7280342762</v>
      </c>
      <c r="Q120">
        <f>+'P1-1_preprocesseddata (2)'!L120</f>
        <v>7280342.7620000001</v>
      </c>
      <c r="R120" t="str">
        <f>+'P1-1_preprocesseddata (2)'!M120</f>
        <v>2020 Q4</v>
      </c>
      <c r="S120" s="61">
        <f>+'P1-1_preprocesseddata (2)'!N120</f>
        <v>44196</v>
      </c>
    </row>
    <row r="121" spans="1:19" x14ac:dyDescent="0.25">
      <c r="A121">
        <f>+'P1-1_preprocesseddata (2)'!A121</f>
        <v>2020</v>
      </c>
      <c r="B121">
        <f>+'P1-1_preprocesseddata (2)'!B121</f>
        <v>4</v>
      </c>
      <c r="C121" t="str">
        <f>+'P1-1_preprocesseddata (2)'!C121</f>
        <v>AS</v>
      </c>
      <c r="D121" t="str">
        <f>+'P1-1_preprocesseddata (2)'!D121</f>
        <v>L</v>
      </c>
      <c r="E121">
        <f>+'P1-1_preprocesseddata (2)'!E121</f>
        <v>46510</v>
      </c>
      <c r="F121">
        <f>+'P1-1_preprocesseddata (2)'!F121</f>
        <v>105967</v>
      </c>
      <c r="G121">
        <f>+'P6-preprocesseddata'!E121</f>
        <v>44815</v>
      </c>
      <c r="H121">
        <f>+'P6-preprocesseddata'!F121</f>
        <v>10949</v>
      </c>
      <c r="I121">
        <f>+'P6-preprocesseddata'!I121</f>
        <v>1872</v>
      </c>
      <c r="J121">
        <f>+SUM('P6-preprocesseddata'!G121:H121)+SUM('P6-preprocesseddata'!J121:N121)</f>
        <v>48331</v>
      </c>
      <c r="K121">
        <f>+'P1-1_preprocesseddata (2)'!F121</f>
        <v>105967</v>
      </c>
      <c r="L121">
        <f>+'P1-1_preprocesseddata (2)'!G121</f>
        <v>-59457</v>
      </c>
      <c r="M121">
        <f>+'P1-1_preprocesseddata (2)'!H121</f>
        <v>-39372</v>
      </c>
      <c r="N121">
        <f>+'P1-1_preprocesseddata (2)'!I121</f>
        <v>401070779</v>
      </c>
      <c r="O121">
        <f>+'P1-1_preprocesseddata (2)'!J121</f>
        <v>401070.77899999998</v>
      </c>
      <c r="P121">
        <f>+'P1-1_preprocesseddata (2)'!K121</f>
        <v>767515601</v>
      </c>
      <c r="Q121">
        <f>+'P1-1_preprocesseddata (2)'!L121</f>
        <v>767515.60100000002</v>
      </c>
      <c r="R121" t="str">
        <f>+'P1-1_preprocesseddata (2)'!M121</f>
        <v>2020 Q4</v>
      </c>
      <c r="S121" s="61">
        <f>+'P1-1_preprocesseddata (2)'!N121</f>
        <v>44196</v>
      </c>
    </row>
    <row r="122" spans="1:19" x14ac:dyDescent="0.25">
      <c r="A122">
        <f>+'P1-1_preprocesseddata (2)'!A122</f>
        <v>2021</v>
      </c>
      <c r="B122">
        <f>+'P1-1_preprocesseddata (2)'!B122</f>
        <v>1</v>
      </c>
      <c r="C122" t="str">
        <f>+'P1-1_preprocesseddata (2)'!C122</f>
        <v>AS</v>
      </c>
      <c r="D122" t="str">
        <f>+'P1-1_preprocesseddata (2)'!D122</f>
        <v>D</v>
      </c>
      <c r="E122">
        <f>+'P1-1_preprocesseddata (2)'!E122</f>
        <v>745441</v>
      </c>
      <c r="F122">
        <f>+'P1-1_preprocesseddata (2)'!F122</f>
        <v>1299501</v>
      </c>
      <c r="G122">
        <f>+'P6-preprocesseddata'!E122</f>
        <v>416319</v>
      </c>
      <c r="H122">
        <f>+'P6-preprocesseddata'!F122</f>
        <v>155051</v>
      </c>
      <c r="I122">
        <f>+'P6-preprocesseddata'!I122</f>
        <v>21501</v>
      </c>
      <c r="J122">
        <f>+SUM('P6-preprocesseddata'!G122:H122)+SUM('P6-preprocesseddata'!J122:N122)</f>
        <v>706630</v>
      </c>
      <c r="K122">
        <f>+'P1-1_preprocesseddata (2)'!F122</f>
        <v>1299501</v>
      </c>
      <c r="L122">
        <f>+'P1-1_preprocesseddata (2)'!G122</f>
        <v>-554060</v>
      </c>
      <c r="M122">
        <f>+'P1-1_preprocesseddata (2)'!H122</f>
        <v>-172561</v>
      </c>
      <c r="N122">
        <f>+'P1-1_preprocesseddata (2)'!I122</f>
        <v>4129018550</v>
      </c>
      <c r="O122">
        <f>+'P1-1_preprocesseddata (2)'!J122</f>
        <v>4129018.55</v>
      </c>
      <c r="P122">
        <f>+'P1-1_preprocesseddata (2)'!K122</f>
        <v>7944981808</v>
      </c>
      <c r="Q122">
        <f>+'P1-1_preprocesseddata (2)'!L122</f>
        <v>7944981.8080000002</v>
      </c>
      <c r="R122" t="str">
        <f>+'P1-1_preprocesseddata (2)'!M122</f>
        <v>2021 Q1</v>
      </c>
      <c r="S122" s="61">
        <f>+'P1-1_preprocesseddata (2)'!N122</f>
        <v>44286</v>
      </c>
    </row>
    <row r="123" spans="1:19" x14ac:dyDescent="0.25">
      <c r="A123">
        <f>+'P1-1_preprocesseddata (2)'!A123</f>
        <v>2021</v>
      </c>
      <c r="B123">
        <f>+'P1-1_preprocesseddata (2)'!B123</f>
        <v>1</v>
      </c>
      <c r="C123" t="str">
        <f>+'P1-1_preprocesseddata (2)'!C123</f>
        <v>AS</v>
      </c>
      <c r="D123" t="str">
        <f>+'P1-1_preprocesseddata (2)'!D123</f>
        <v>L</v>
      </c>
      <c r="E123">
        <f>+'P1-1_preprocesseddata (2)'!E123</f>
        <v>51367</v>
      </c>
      <c r="F123">
        <f>+'P1-1_preprocesseddata (2)'!F123</f>
        <v>108537</v>
      </c>
      <c r="G123">
        <f>+'P6-preprocesseddata'!E123</f>
        <v>45972</v>
      </c>
      <c r="H123">
        <f>+'P6-preprocesseddata'!F123</f>
        <v>17121</v>
      </c>
      <c r="I123">
        <f>+'P6-preprocesseddata'!I123</f>
        <v>2374</v>
      </c>
      <c r="J123">
        <f>+SUM('P6-preprocesseddata'!G123:H123)+SUM('P6-preprocesseddata'!J123:N123)</f>
        <v>43070</v>
      </c>
      <c r="K123">
        <f>+'P1-1_preprocesseddata (2)'!F123</f>
        <v>108537</v>
      </c>
      <c r="L123">
        <f>+'P1-1_preprocesseddata (2)'!G123</f>
        <v>-57170</v>
      </c>
      <c r="M123">
        <f>+'P1-1_preprocesseddata (2)'!H123</f>
        <v>-15734</v>
      </c>
      <c r="N123">
        <f>+'P1-1_preprocesseddata (2)'!I123</f>
        <v>460328844</v>
      </c>
      <c r="O123">
        <f>+'P1-1_preprocesseddata (2)'!J123</f>
        <v>460328.84399999998</v>
      </c>
      <c r="P123">
        <f>+'P1-1_preprocesseddata (2)'!K123</f>
        <v>908983415</v>
      </c>
      <c r="Q123">
        <f>+'P1-1_preprocesseddata (2)'!L123</f>
        <v>908983.41500000004</v>
      </c>
      <c r="R123" t="str">
        <f>+'P1-1_preprocesseddata (2)'!M123</f>
        <v>2021 Q1</v>
      </c>
      <c r="S123" s="61">
        <f>+'P1-1_preprocesseddata (2)'!N123</f>
        <v>44286</v>
      </c>
    </row>
    <row r="124" spans="1:19" x14ac:dyDescent="0.25">
      <c r="A124">
        <f>+'P1-1_preprocesseddata (2)'!A124</f>
        <v>2021</v>
      </c>
      <c r="B124">
        <f>+'P1-1_preprocesseddata (2)'!B124</f>
        <v>2</v>
      </c>
      <c r="C124" t="str">
        <f>+'P1-1_preprocesseddata (2)'!C124</f>
        <v>AS</v>
      </c>
      <c r="D124" t="str">
        <f>+'P1-1_preprocesseddata (2)'!D124</f>
        <v>D</v>
      </c>
      <c r="E124">
        <f>+'P1-1_preprocesseddata (2)'!E124</f>
        <v>1456205</v>
      </c>
      <c r="F124">
        <f>+'P1-1_preprocesseddata (2)'!F124</f>
        <v>1490068</v>
      </c>
      <c r="G124">
        <f>+'P6-preprocesseddata'!E124</f>
        <v>456947</v>
      </c>
      <c r="H124">
        <f>+'P6-preprocesseddata'!F124</f>
        <v>245519</v>
      </c>
      <c r="I124">
        <f>+'P6-preprocesseddata'!I124</f>
        <v>29983</v>
      </c>
      <c r="J124">
        <f>+SUM('P6-preprocesseddata'!G124:H124)+SUM('P6-preprocesseddata'!J124:N124)</f>
        <v>757618</v>
      </c>
      <c r="K124">
        <f>+'P1-1_preprocesseddata (2)'!F124</f>
        <v>1490068</v>
      </c>
      <c r="L124">
        <f>+'P1-1_preprocesseddata (2)'!G124</f>
        <v>-33863</v>
      </c>
      <c r="M124">
        <f>+'P1-1_preprocesseddata (2)'!H124</f>
        <v>312316</v>
      </c>
      <c r="N124">
        <f>+'P1-1_preprocesseddata (2)'!I124</f>
        <v>8335356163</v>
      </c>
      <c r="O124">
        <f>+'P1-1_preprocesseddata (2)'!J124</f>
        <v>8335356.1629999997</v>
      </c>
      <c r="P124">
        <f>+'P1-1_preprocesseddata (2)'!K124</f>
        <v>10870628751</v>
      </c>
      <c r="Q124">
        <f>+'P1-1_preprocesseddata (2)'!L124</f>
        <v>10870628.751</v>
      </c>
      <c r="R124" t="str">
        <f>+'P1-1_preprocesseddata (2)'!M124</f>
        <v>2021 Q2</v>
      </c>
      <c r="S124" s="61">
        <f>+'P1-1_preprocesseddata (2)'!N124</f>
        <v>44377</v>
      </c>
    </row>
    <row r="125" spans="1:19" x14ac:dyDescent="0.25">
      <c r="A125">
        <f>+'P1-1_preprocesseddata (2)'!A125</f>
        <v>2021</v>
      </c>
      <c r="B125">
        <f>+'P1-1_preprocesseddata (2)'!B125</f>
        <v>2</v>
      </c>
      <c r="C125" t="str">
        <f>+'P1-1_preprocesseddata (2)'!C125</f>
        <v>AS</v>
      </c>
      <c r="D125" t="str">
        <f>+'P1-1_preprocesseddata (2)'!D125</f>
        <v>L</v>
      </c>
      <c r="E125">
        <f>+'P1-1_preprocesseddata (2)'!E125</f>
        <v>69557</v>
      </c>
      <c r="F125">
        <f>+'P1-1_preprocesseddata (2)'!F125</f>
        <v>78206</v>
      </c>
      <c r="G125">
        <f>+'P6-preprocesseddata'!E125</f>
        <v>31386</v>
      </c>
      <c r="H125">
        <f>+'P6-preprocesseddata'!F125</f>
        <v>16864</v>
      </c>
      <c r="I125">
        <f>+'P6-preprocesseddata'!I125</f>
        <v>2059</v>
      </c>
      <c r="J125">
        <f>+SUM('P6-preprocesseddata'!G125:H125)+SUM('P6-preprocesseddata'!J125:N125)</f>
        <v>27897</v>
      </c>
      <c r="K125">
        <f>+'P1-1_preprocesseddata (2)'!F125</f>
        <v>78206</v>
      </c>
      <c r="L125">
        <f>+'P1-1_preprocesseddata (2)'!G125</f>
        <v>-8649</v>
      </c>
      <c r="M125">
        <f>+'P1-1_preprocesseddata (2)'!H125</f>
        <v>16748</v>
      </c>
      <c r="N125">
        <f>+'P1-1_preprocesseddata (2)'!I125</f>
        <v>631695642</v>
      </c>
      <c r="O125">
        <f>+'P1-1_preprocesseddata (2)'!J125</f>
        <v>631695.64199999999</v>
      </c>
      <c r="P125">
        <f>+'P1-1_preprocesseddata (2)'!K125</f>
        <v>741238194</v>
      </c>
      <c r="Q125">
        <f>+'P1-1_preprocesseddata (2)'!L125</f>
        <v>741238.19400000002</v>
      </c>
      <c r="R125" t="str">
        <f>+'P1-1_preprocesseddata (2)'!M125</f>
        <v>2021 Q2</v>
      </c>
      <c r="S125" s="61">
        <f>+'P1-1_preprocesseddata (2)'!N125</f>
        <v>44377</v>
      </c>
    </row>
    <row r="126" spans="1:19" x14ac:dyDescent="0.25">
      <c r="A126">
        <f>+'P1-1_preprocesseddata (2)'!A126</f>
        <v>2021</v>
      </c>
      <c r="B126">
        <f>+'P1-1_preprocesseddata (2)'!B126</f>
        <v>3</v>
      </c>
      <c r="C126" t="str">
        <f>+'P1-1_preprocesseddata (2)'!C126</f>
        <v>AS</v>
      </c>
      <c r="D126" t="str">
        <f>+'P1-1_preprocesseddata (2)'!D126</f>
        <v>D</v>
      </c>
      <c r="E126">
        <f>+'P1-1_preprocesseddata (2)'!E126</f>
        <v>1881289</v>
      </c>
      <c r="F126">
        <f>+'P1-1_preprocesseddata (2)'!F126</f>
        <v>1660457</v>
      </c>
      <c r="G126">
        <f>+'P6-preprocesseddata'!E126</f>
        <v>523322</v>
      </c>
      <c r="H126">
        <f>+'P6-preprocesseddata'!F126</f>
        <v>300876</v>
      </c>
      <c r="I126">
        <f>+'P6-preprocesseddata'!I126</f>
        <v>27417</v>
      </c>
      <c r="J126">
        <f>+SUM('P6-preprocesseddata'!G126:H126)+SUM('P6-preprocesseddata'!J126:N126)</f>
        <v>808842</v>
      </c>
      <c r="K126">
        <f>+'P1-1_preprocesseddata (2)'!F126</f>
        <v>1660457</v>
      </c>
      <c r="L126">
        <f>+'P1-1_preprocesseddata (2)'!G126</f>
        <v>220832</v>
      </c>
      <c r="M126">
        <f>+'P1-1_preprocesseddata (2)'!H126</f>
        <v>176316</v>
      </c>
      <c r="N126">
        <f>+'P1-1_preprocesseddata (2)'!I126</f>
        <v>9637196703</v>
      </c>
      <c r="O126">
        <f>+'P1-1_preprocesseddata (2)'!J126</f>
        <v>9637196.7029999997</v>
      </c>
      <c r="P126">
        <f>+'P1-1_preprocesseddata (2)'!K126</f>
        <v>11939431255</v>
      </c>
      <c r="Q126">
        <f>+'P1-1_preprocesseddata (2)'!L126</f>
        <v>11939431.2549999</v>
      </c>
      <c r="R126" t="str">
        <f>+'P1-1_preprocesseddata (2)'!M126</f>
        <v>2021 Q3</v>
      </c>
      <c r="S126" s="61">
        <f>+'P1-1_preprocesseddata (2)'!N126</f>
        <v>44469</v>
      </c>
    </row>
    <row r="127" spans="1:19" x14ac:dyDescent="0.25">
      <c r="A127">
        <f>+'P1-1_preprocesseddata (2)'!A127</f>
        <v>2021</v>
      </c>
      <c r="B127">
        <f>+'P1-1_preprocesseddata (2)'!B127</f>
        <v>3</v>
      </c>
      <c r="C127" t="str">
        <f>+'P1-1_preprocesseddata (2)'!C127</f>
        <v>AS</v>
      </c>
      <c r="D127" t="str">
        <f>+'P1-1_preprocesseddata (2)'!D127</f>
        <v>L</v>
      </c>
      <c r="E127">
        <f>+'P1-1_preprocesseddata (2)'!E127</f>
        <v>70148</v>
      </c>
      <c r="F127">
        <f>+'P1-1_preprocesseddata (2)'!F127</f>
        <v>66849</v>
      </c>
      <c r="G127">
        <f>+'P6-preprocesseddata'!E127</f>
        <v>27010</v>
      </c>
      <c r="H127">
        <f>+'P6-preprocesseddata'!F127</f>
        <v>15529</v>
      </c>
      <c r="I127">
        <f>+'P6-preprocesseddata'!I127</f>
        <v>1415</v>
      </c>
      <c r="J127">
        <f>+SUM('P6-preprocesseddata'!G127:H127)+SUM('P6-preprocesseddata'!J127:N127)</f>
        <v>22895</v>
      </c>
      <c r="K127">
        <f>+'P1-1_preprocesseddata (2)'!F127</f>
        <v>66849</v>
      </c>
      <c r="L127">
        <f>+'P1-1_preprocesseddata (2)'!G127</f>
        <v>3298</v>
      </c>
      <c r="M127">
        <f>+'P1-1_preprocesseddata (2)'!H127</f>
        <v>2872</v>
      </c>
      <c r="N127">
        <f>+'P1-1_preprocesseddata (2)'!I127</f>
        <v>485263809</v>
      </c>
      <c r="O127">
        <f>+'P1-1_preprocesseddata (2)'!J127</f>
        <v>485263.80900000001</v>
      </c>
      <c r="P127">
        <f>+'P1-1_preprocesseddata (2)'!K127</f>
        <v>601896250</v>
      </c>
      <c r="Q127">
        <f>+'P1-1_preprocesseddata (2)'!L127</f>
        <v>601896.25</v>
      </c>
      <c r="R127" t="str">
        <f>+'P1-1_preprocesseddata (2)'!M127</f>
        <v>2021 Q3</v>
      </c>
      <c r="S127" s="61">
        <f>+'P1-1_preprocesseddata (2)'!N127</f>
        <v>44469</v>
      </c>
    </row>
    <row r="128" spans="1:19" x14ac:dyDescent="0.25">
      <c r="A128">
        <f>+'P1-1_preprocesseddata (2)'!A128</f>
        <v>2021</v>
      </c>
      <c r="B128">
        <f>+'P1-1_preprocesseddata (2)'!B128</f>
        <v>4</v>
      </c>
      <c r="C128" t="str">
        <f>+'P1-1_preprocesseddata (2)'!C128</f>
        <v>AS</v>
      </c>
      <c r="D128" t="str">
        <f>+'P1-1_preprocesseddata (2)'!D128</f>
        <v>D</v>
      </c>
      <c r="E128">
        <f>+'P1-1_preprocesseddata (2)'!E128</f>
        <v>1787761</v>
      </c>
      <c r="F128">
        <f>+'P1-1_preprocesseddata (2)'!F128</f>
        <v>1722986</v>
      </c>
      <c r="G128">
        <f>+'P6-preprocesseddata'!E128</f>
        <v>564516</v>
      </c>
      <c r="H128">
        <f>+'P6-preprocesseddata'!F128</f>
        <v>334692</v>
      </c>
      <c r="I128">
        <f>+'P6-preprocesseddata'!I128</f>
        <v>28900</v>
      </c>
      <c r="J128">
        <f>+SUM('P6-preprocesseddata'!G128:H128)+SUM('P6-preprocesseddata'!J128:N128)</f>
        <v>794877</v>
      </c>
      <c r="K128">
        <f>+'P1-1_preprocesseddata (2)'!F128</f>
        <v>1722986</v>
      </c>
      <c r="L128">
        <f>+'P1-1_preprocesseddata (2)'!G128</f>
        <v>64775</v>
      </c>
      <c r="M128">
        <f>+'P1-1_preprocesseddata (2)'!H128</f>
        <v>26734</v>
      </c>
      <c r="N128">
        <f>+'P1-1_preprocesseddata (2)'!I128</f>
        <v>9262615954</v>
      </c>
      <c r="O128">
        <f>+'P1-1_preprocesseddata (2)'!J128</f>
        <v>9262615.9539999999</v>
      </c>
      <c r="P128">
        <f>+'P1-1_preprocesseddata (2)'!K128</f>
        <v>11728866741</v>
      </c>
      <c r="Q128">
        <f>+'P1-1_preprocesseddata (2)'!L128</f>
        <v>11728866.741</v>
      </c>
      <c r="R128" t="str">
        <f>+'P1-1_preprocesseddata (2)'!M128</f>
        <v>2021 Q4</v>
      </c>
      <c r="S128" s="61">
        <f>+'P1-1_preprocesseddata (2)'!N128</f>
        <v>44561</v>
      </c>
    </row>
    <row r="129" spans="1:19" x14ac:dyDescent="0.25">
      <c r="A129">
        <f>+'P1-1_preprocesseddata (2)'!A129</f>
        <v>2021</v>
      </c>
      <c r="B129">
        <f>+'P1-1_preprocesseddata (2)'!B129</f>
        <v>4</v>
      </c>
      <c r="C129" t="str">
        <f>+'P1-1_preprocesseddata (2)'!C129</f>
        <v>AS</v>
      </c>
      <c r="D129" t="str">
        <f>+'P1-1_preprocesseddata (2)'!D129</f>
        <v>L</v>
      </c>
      <c r="E129">
        <f>+'P1-1_preprocesseddata (2)'!E129</f>
        <v>109465</v>
      </c>
      <c r="F129">
        <f>+'P1-1_preprocesseddata (2)'!F129</f>
        <v>117354</v>
      </c>
      <c r="G129">
        <f>+'P6-preprocesseddata'!E129</f>
        <v>47347</v>
      </c>
      <c r="H129">
        <f>+'P6-preprocesseddata'!F129</f>
        <v>28071</v>
      </c>
      <c r="I129">
        <f>+'P6-preprocesseddata'!I129</f>
        <v>2424</v>
      </c>
      <c r="J129">
        <f>+SUM('P6-preprocesseddata'!G129:H129)+SUM('P6-preprocesseddata'!J129:N129)</f>
        <v>39513</v>
      </c>
      <c r="K129">
        <f>+'P1-1_preprocesseddata (2)'!F129</f>
        <v>117354</v>
      </c>
      <c r="L129">
        <f>+'P1-1_preprocesseddata (2)'!G129</f>
        <v>-7890</v>
      </c>
      <c r="M129">
        <f>+'P1-1_preprocesseddata (2)'!H129</f>
        <v>-4060</v>
      </c>
      <c r="N129">
        <f>+'P1-1_preprocesseddata (2)'!I129</f>
        <v>816349304</v>
      </c>
      <c r="O129">
        <f>+'P1-1_preprocesseddata (2)'!J129</f>
        <v>816349.304</v>
      </c>
      <c r="P129">
        <f>+'P1-1_preprocesseddata (2)'!K129</f>
        <v>1013282394</v>
      </c>
      <c r="Q129">
        <f>+'P1-1_preprocesseddata (2)'!L129</f>
        <v>1013282.394</v>
      </c>
      <c r="R129" t="str">
        <f>+'P1-1_preprocesseddata (2)'!M129</f>
        <v>2021 Q4</v>
      </c>
      <c r="S129" s="61">
        <f>+'P1-1_preprocesseddata (2)'!N129</f>
        <v>44561</v>
      </c>
    </row>
    <row r="130" spans="1:19" x14ac:dyDescent="0.25">
      <c r="A130">
        <f>+'P1-1_preprocesseddata (2)'!A130</f>
        <v>2022</v>
      </c>
      <c r="B130">
        <f>+'P1-1_preprocesseddata (2)'!B130</f>
        <v>1</v>
      </c>
      <c r="C130" t="str">
        <f>+'P1-1_preprocesseddata (2)'!C130</f>
        <v>AS</v>
      </c>
      <c r="D130" t="str">
        <f>+'P1-1_preprocesseddata (2)'!D130</f>
        <v>D</v>
      </c>
      <c r="E130">
        <f>+'P1-1_preprocesseddata (2)'!E130</f>
        <v>1570903</v>
      </c>
      <c r="F130">
        <f>+'P1-1_preprocesseddata (2)'!F130</f>
        <v>1812213</v>
      </c>
      <c r="G130">
        <f>+'P6-preprocesseddata'!E130</f>
        <v>538602</v>
      </c>
      <c r="H130">
        <f>+'P6-preprocesseddata'!F130</f>
        <v>386836</v>
      </c>
      <c r="I130">
        <f>+'P6-preprocesseddata'!I130</f>
        <v>30729</v>
      </c>
      <c r="J130">
        <f>+SUM('P6-preprocesseddata'!G130:H130)+SUM('P6-preprocesseddata'!J130:N130)</f>
        <v>856046</v>
      </c>
      <c r="K130">
        <f>+'P1-1_preprocesseddata (2)'!F130</f>
        <v>1812213</v>
      </c>
      <c r="L130">
        <f>+'P1-1_preprocesseddata (2)'!G130</f>
        <v>-241310</v>
      </c>
      <c r="M130">
        <f>+'P1-1_preprocesseddata (2)'!H130</f>
        <v>-76411</v>
      </c>
      <c r="N130">
        <f>+'P1-1_preprocesseddata (2)'!I130</f>
        <v>8636424930</v>
      </c>
      <c r="O130">
        <f>+'P1-1_preprocesseddata (2)'!J130</f>
        <v>8636424.9299999997</v>
      </c>
      <c r="P130">
        <f>+'P1-1_preprocesseddata (2)'!K130</f>
        <v>11271791611</v>
      </c>
      <c r="Q130">
        <f>+'P1-1_preprocesseddata (2)'!L130</f>
        <v>11271791.611</v>
      </c>
      <c r="R130" t="str">
        <f>+'P1-1_preprocesseddata (2)'!M130</f>
        <v>2022 Q1</v>
      </c>
      <c r="S130" s="61">
        <f>+'P1-1_preprocesseddata (2)'!N130</f>
        <v>44651</v>
      </c>
    </row>
    <row r="131" spans="1:19" x14ac:dyDescent="0.25">
      <c r="A131">
        <f>+'P1-1_preprocesseddata (2)'!A131</f>
        <v>2022</v>
      </c>
      <c r="B131">
        <f>+'P1-1_preprocesseddata (2)'!B131</f>
        <v>1</v>
      </c>
      <c r="C131" t="str">
        <f>+'P1-1_preprocesseddata (2)'!C131</f>
        <v>AS</v>
      </c>
      <c r="D131" t="str">
        <f>+'P1-1_preprocesseddata (2)'!D131</f>
        <v>L</v>
      </c>
      <c r="E131">
        <f>+'P1-1_preprocesseddata (2)'!E131</f>
        <v>109179</v>
      </c>
      <c r="F131">
        <f>+'P1-1_preprocesseddata (2)'!F131</f>
        <v>141030</v>
      </c>
      <c r="G131">
        <f>+'P6-preprocesseddata'!E131</f>
        <v>51404</v>
      </c>
      <c r="H131">
        <f>+'P6-preprocesseddata'!F131</f>
        <v>36919</v>
      </c>
      <c r="I131">
        <f>+'P6-preprocesseddata'!I131</f>
        <v>2933</v>
      </c>
      <c r="J131">
        <f>+SUM('P6-preprocesseddata'!G131:H131)+SUM('P6-preprocesseddata'!J131:N131)</f>
        <v>49774</v>
      </c>
      <c r="K131">
        <f>+'P1-1_preprocesseddata (2)'!F131</f>
        <v>141030</v>
      </c>
      <c r="L131">
        <f>+'P1-1_preprocesseddata (2)'!G131</f>
        <v>-31851</v>
      </c>
      <c r="M131">
        <f>+'P1-1_preprocesseddata (2)'!H131</f>
        <v>-13491</v>
      </c>
      <c r="N131">
        <f>+'P1-1_preprocesseddata (2)'!I131</f>
        <v>876061363</v>
      </c>
      <c r="O131">
        <f>+'P1-1_preprocesseddata (2)'!J131</f>
        <v>876061.36300000001</v>
      </c>
      <c r="P131">
        <f>+'P1-1_preprocesseddata (2)'!K131</f>
        <v>1117630194</v>
      </c>
      <c r="Q131">
        <f>+'P1-1_preprocesseddata (2)'!L131</f>
        <v>1117630.1939999999</v>
      </c>
      <c r="R131" t="str">
        <f>+'P1-1_preprocesseddata (2)'!M131</f>
        <v>2022 Q1</v>
      </c>
      <c r="S131" s="61">
        <f>+'P1-1_preprocesseddata (2)'!N131</f>
        <v>44651</v>
      </c>
    </row>
    <row r="132" spans="1:19" x14ac:dyDescent="0.25">
      <c r="A132">
        <f>+'P1-1_preprocesseddata (2)'!A132</f>
        <v>2022</v>
      </c>
      <c r="B132">
        <f>+'P1-1_preprocesseddata (2)'!B132</f>
        <v>2</v>
      </c>
      <c r="C132" t="str">
        <f>+'P1-1_preprocesseddata (2)'!C132</f>
        <v>AS</v>
      </c>
      <c r="D132" t="str">
        <f>+'P1-1_preprocesseddata (2)'!D132</f>
        <v>D</v>
      </c>
      <c r="E132">
        <f>+'P1-1_preprocesseddata (2)'!E132</f>
        <v>2529843</v>
      </c>
      <c r="F132">
        <f>+'P1-1_preprocesseddata (2)'!F132</f>
        <v>2370526</v>
      </c>
      <c r="G132">
        <f>+'P6-preprocesseddata'!E132</f>
        <v>607811</v>
      </c>
      <c r="H132">
        <f>+'P6-preprocesseddata'!F132</f>
        <v>648838</v>
      </c>
      <c r="I132">
        <f>+'P6-preprocesseddata'!I132</f>
        <v>32352</v>
      </c>
      <c r="J132">
        <f>+SUM('P6-preprocesseddata'!G132:H132)+SUM('P6-preprocesseddata'!J132:N132)</f>
        <v>1081526</v>
      </c>
      <c r="K132">
        <f>+'P1-1_preprocesseddata (2)'!F132</f>
        <v>2370526</v>
      </c>
      <c r="L132">
        <f>+'P1-1_preprocesseddata (2)'!G132</f>
        <v>159317</v>
      </c>
      <c r="M132">
        <f>+'P1-1_preprocesseddata (2)'!H132</f>
        <v>144161</v>
      </c>
      <c r="N132">
        <f>+'P1-1_preprocesseddata (2)'!I132</f>
        <v>11668218223</v>
      </c>
      <c r="O132">
        <f>+'P1-1_preprocesseddata (2)'!J132</f>
        <v>11668218.222999999</v>
      </c>
      <c r="P132">
        <f>+'P1-1_preprocesseddata (2)'!K132</f>
        <v>13171448579</v>
      </c>
      <c r="Q132">
        <f>+'P1-1_preprocesseddata (2)'!L132</f>
        <v>13171448.579</v>
      </c>
      <c r="R132" t="str">
        <f>+'P1-1_preprocesseddata (2)'!M132</f>
        <v>2022 Q2</v>
      </c>
      <c r="S132" s="61">
        <f>+'P1-1_preprocesseddata (2)'!N132</f>
        <v>44742</v>
      </c>
    </row>
    <row r="133" spans="1:19" x14ac:dyDescent="0.25">
      <c r="A133">
        <f>+'P1-1_preprocesseddata (2)'!A133</f>
        <v>2022</v>
      </c>
      <c r="B133">
        <f>+'P1-1_preprocesseddata (2)'!B133</f>
        <v>2</v>
      </c>
      <c r="C133" t="str">
        <f>+'P1-1_preprocesseddata (2)'!C133</f>
        <v>AS</v>
      </c>
      <c r="D133" t="str">
        <f>+'P1-1_preprocesseddata (2)'!D133</f>
        <v>L</v>
      </c>
      <c r="E133">
        <f>+'P1-1_preprocesseddata (2)'!E133</f>
        <v>127190</v>
      </c>
      <c r="F133">
        <f>+'P1-1_preprocesseddata (2)'!F133</f>
        <v>130561</v>
      </c>
      <c r="G133">
        <f>+'P6-preprocesseddata'!E133</f>
        <v>40446</v>
      </c>
      <c r="H133">
        <f>+'P6-preprocesseddata'!F133</f>
        <v>43176</v>
      </c>
      <c r="I133">
        <f>+'P6-preprocesseddata'!I133</f>
        <v>2153</v>
      </c>
      <c r="J133">
        <f>+SUM('P6-preprocesseddata'!G133:H133)+SUM('P6-preprocesseddata'!J133:N133)</f>
        <v>44786</v>
      </c>
      <c r="K133">
        <f>+'P1-1_preprocesseddata (2)'!F133</f>
        <v>130561</v>
      </c>
      <c r="L133">
        <f>+'P1-1_preprocesseddata (2)'!G133</f>
        <v>-3370</v>
      </c>
      <c r="M133">
        <f>+'P1-1_preprocesseddata (2)'!H133</f>
        <v>-929</v>
      </c>
      <c r="N133">
        <f>+'P1-1_preprocesseddata (2)'!I133</f>
        <v>792995369</v>
      </c>
      <c r="O133">
        <f>+'P1-1_preprocesseddata (2)'!J133</f>
        <v>792995.36899999995</v>
      </c>
      <c r="P133">
        <f>+'P1-1_preprocesseddata (2)'!K133</f>
        <v>892507363</v>
      </c>
      <c r="Q133">
        <f>+'P1-1_preprocesseddata (2)'!L133</f>
        <v>892507.36300000001</v>
      </c>
      <c r="R133" t="str">
        <f>+'P1-1_preprocesseddata (2)'!M133</f>
        <v>2022 Q2</v>
      </c>
      <c r="S133" s="61">
        <f>+'P1-1_preprocesseddata (2)'!N133</f>
        <v>44742</v>
      </c>
    </row>
    <row r="134" spans="1:19" x14ac:dyDescent="0.25">
      <c r="A134">
        <f>+'P1-1_preprocesseddata (2)'!A134</f>
        <v>2017</v>
      </c>
      <c r="B134">
        <f>+'P1-1_preprocesseddata (2)'!B134</f>
        <v>1</v>
      </c>
      <c r="C134" t="str">
        <f>+'P1-1_preprocesseddata (2)'!C134</f>
        <v>B6</v>
      </c>
      <c r="D134" t="str">
        <f>+'P1-1_preprocesseddata (2)'!D134</f>
        <v>D</v>
      </c>
      <c r="E134">
        <f>+'P1-1_preprocesseddata (2)'!E134</f>
        <v>1292562.02</v>
      </c>
      <c r="F134">
        <f>+'P1-1_preprocesseddata (2)'!F134</f>
        <v>1206381.06</v>
      </c>
      <c r="G134">
        <f>+'P6-preprocesseddata'!E134</f>
        <v>412878.11</v>
      </c>
      <c r="H134">
        <f>+'P6-preprocesseddata'!F134</f>
        <v>263329.84000000003</v>
      </c>
      <c r="I134">
        <f>+'P6-preprocesseddata'!I134</f>
        <v>42388.83</v>
      </c>
      <c r="J134">
        <f>+SUM('P6-preprocesseddata'!G134:H134)+SUM('P6-preprocesseddata'!J134:N134)</f>
        <v>487784.28999999992</v>
      </c>
      <c r="K134">
        <f>+'P1-1_preprocesseddata (2)'!F134</f>
        <v>1206381.06</v>
      </c>
      <c r="L134">
        <f>+'P1-1_preprocesseddata (2)'!G134</f>
        <v>86180.95</v>
      </c>
      <c r="M134">
        <f>+'P1-1_preprocesseddata (2)'!H134</f>
        <v>46499.6</v>
      </c>
      <c r="N134">
        <f>+'P1-1_preprocesseddata (2)'!I134</f>
        <v>9043549157</v>
      </c>
      <c r="O134">
        <f>+'P1-1_preprocesseddata (2)'!J134</f>
        <v>9043549.1569999997</v>
      </c>
      <c r="P134">
        <f>+'P1-1_preprocesseddata (2)'!K134</f>
        <v>10700063295</v>
      </c>
      <c r="Q134">
        <f>+'P1-1_preprocesseddata (2)'!L134</f>
        <v>10700063.295</v>
      </c>
      <c r="R134" t="str">
        <f>+'P1-1_preprocesseddata (2)'!M134</f>
        <v>2017 Q1</v>
      </c>
      <c r="S134" s="61">
        <f>+'P1-1_preprocesseddata (2)'!N134</f>
        <v>42825</v>
      </c>
    </row>
    <row r="135" spans="1:19" x14ac:dyDescent="0.25">
      <c r="A135">
        <f>+'P1-1_preprocesseddata (2)'!A135</f>
        <v>2017</v>
      </c>
      <c r="B135">
        <f>+'P1-1_preprocesseddata (2)'!B135</f>
        <v>1</v>
      </c>
      <c r="C135" t="str">
        <f>+'P1-1_preprocesseddata (2)'!C135</f>
        <v>B6</v>
      </c>
      <c r="D135" t="str">
        <f>+'P1-1_preprocesseddata (2)'!D135</f>
        <v>L</v>
      </c>
      <c r="E135">
        <f>+'P1-1_preprocesseddata (2)'!E135</f>
        <v>311295.95</v>
      </c>
      <c r="F135">
        <f>+'P1-1_preprocesseddata (2)'!F135</f>
        <v>249871.85</v>
      </c>
      <c r="G135">
        <f>+'P6-preprocesseddata'!E135</f>
        <v>81315.31</v>
      </c>
      <c r="H135">
        <f>+'P6-preprocesseddata'!F135</f>
        <v>59353.83</v>
      </c>
      <c r="I135">
        <f>+'P6-preprocesseddata'!I135</f>
        <v>2616.39</v>
      </c>
      <c r="J135">
        <f>+SUM('P6-preprocesseddata'!G135:H135)+SUM('P6-preprocesseddata'!J135:N135)</f>
        <v>106586.31999999999</v>
      </c>
      <c r="K135">
        <f>+'P1-1_preprocesseddata (2)'!F135</f>
        <v>249871.85</v>
      </c>
      <c r="L135">
        <f>+'P1-1_preprocesseddata (2)'!G135</f>
        <v>61424.1</v>
      </c>
      <c r="M135">
        <f>+'P1-1_preprocesseddata (2)'!H135</f>
        <v>38776.04</v>
      </c>
      <c r="N135">
        <f>+'P1-1_preprocesseddata (2)'!I135</f>
        <v>2358105043</v>
      </c>
      <c r="O135">
        <f>+'P1-1_preprocesseddata (2)'!J135</f>
        <v>2358105.0430000001</v>
      </c>
      <c r="P135">
        <f>+'P1-1_preprocesseddata (2)'!K135</f>
        <v>2880148957</v>
      </c>
      <c r="Q135">
        <f>+'P1-1_preprocesseddata (2)'!L135</f>
        <v>2880148.9569999999</v>
      </c>
      <c r="R135" t="str">
        <f>+'P1-1_preprocesseddata (2)'!M135</f>
        <v>2017 Q1</v>
      </c>
      <c r="S135" s="61">
        <f>+'P1-1_preprocesseddata (2)'!N135</f>
        <v>42825</v>
      </c>
    </row>
    <row r="136" spans="1:19" x14ac:dyDescent="0.25">
      <c r="A136">
        <f>+'P1-1_preprocesseddata (2)'!A136</f>
        <v>2017</v>
      </c>
      <c r="B136">
        <f>+'P1-1_preprocesseddata (2)'!B136</f>
        <v>2</v>
      </c>
      <c r="C136" t="str">
        <f>+'P1-1_preprocesseddata (2)'!C136</f>
        <v>B6</v>
      </c>
      <c r="D136" t="str">
        <f>+'P1-1_preprocesseddata (2)'!D136</f>
        <v>D</v>
      </c>
      <c r="E136">
        <f>+'P1-1_preprocesseddata (2)'!E136</f>
        <v>1488226.19</v>
      </c>
      <c r="F136">
        <f>+'P1-1_preprocesseddata (2)'!F136</f>
        <v>1236569.69</v>
      </c>
      <c r="G136">
        <f>+'P6-preprocesseddata'!E136</f>
        <v>415294.66</v>
      </c>
      <c r="H136">
        <f>+'P6-preprocesseddata'!F136</f>
        <v>265953.18</v>
      </c>
      <c r="I136">
        <f>+'P6-preprocesseddata'!I136</f>
        <v>43895.99</v>
      </c>
      <c r="J136">
        <f>+SUM('P6-preprocesseddata'!G136:H136)+SUM('P6-preprocesseddata'!J136:N136)</f>
        <v>511425.87</v>
      </c>
      <c r="K136">
        <f>+'P1-1_preprocesseddata (2)'!F136</f>
        <v>1236569.69</v>
      </c>
      <c r="L136">
        <f>+'P1-1_preprocesseddata (2)'!G136</f>
        <v>251656.5</v>
      </c>
      <c r="M136">
        <f>+'P1-1_preprocesseddata (2)'!H136</f>
        <v>148373.01</v>
      </c>
      <c r="N136">
        <f>+'P1-1_preprocesseddata (2)'!I136</f>
        <v>9712398883</v>
      </c>
      <c r="O136">
        <f>+'P1-1_preprocesseddata (2)'!J136</f>
        <v>9712398.8829999994</v>
      </c>
      <c r="P136">
        <f>+'P1-1_preprocesseddata (2)'!K136</f>
        <v>11353857064</v>
      </c>
      <c r="Q136">
        <f>+'P1-1_preprocesseddata (2)'!L136</f>
        <v>11353857.063999999</v>
      </c>
      <c r="R136" t="str">
        <f>+'P1-1_preprocesseddata (2)'!M136</f>
        <v>2017 Q2</v>
      </c>
      <c r="S136" s="61">
        <f>+'P1-1_preprocesseddata (2)'!N136</f>
        <v>42916</v>
      </c>
    </row>
    <row r="137" spans="1:19" x14ac:dyDescent="0.25">
      <c r="A137">
        <f>+'P1-1_preprocesseddata (2)'!A137</f>
        <v>2017</v>
      </c>
      <c r="B137">
        <f>+'P1-1_preprocesseddata (2)'!B137</f>
        <v>2</v>
      </c>
      <c r="C137" t="str">
        <f>+'P1-1_preprocesseddata (2)'!C137</f>
        <v>B6</v>
      </c>
      <c r="D137" t="str">
        <f>+'P1-1_preprocesseddata (2)'!D137</f>
        <v>L</v>
      </c>
      <c r="E137">
        <f>+'P1-1_preprocesseddata (2)'!E137</f>
        <v>354272.21</v>
      </c>
      <c r="F137">
        <f>+'P1-1_preprocesseddata (2)'!F137</f>
        <v>251910.04</v>
      </c>
      <c r="G137">
        <f>+'P6-preprocesseddata'!E137</f>
        <v>80307.240000000005</v>
      </c>
      <c r="H137">
        <f>+'P6-preprocesseddata'!F137</f>
        <v>59265.62</v>
      </c>
      <c r="I137">
        <f>+'P6-preprocesseddata'!I137</f>
        <v>2695.79</v>
      </c>
      <c r="J137">
        <f>+SUM('P6-preprocesseddata'!G137:H137)+SUM('P6-preprocesseddata'!J137:N137)</f>
        <v>109641.38999999998</v>
      </c>
      <c r="K137">
        <f>+'P1-1_preprocesseddata (2)'!F137</f>
        <v>251910.04</v>
      </c>
      <c r="L137">
        <f>+'P1-1_preprocesseddata (2)'!G137</f>
        <v>102362.18</v>
      </c>
      <c r="M137">
        <f>+'P1-1_preprocesseddata (2)'!H137</f>
        <v>62432.34</v>
      </c>
      <c r="N137">
        <f>+'P1-1_preprocesseddata (2)'!I137</f>
        <v>2422209840</v>
      </c>
      <c r="O137">
        <f>+'P1-1_preprocesseddata (2)'!J137</f>
        <v>2422209.84</v>
      </c>
      <c r="P137">
        <f>+'P1-1_preprocesseddata (2)'!K137</f>
        <v>2922763993</v>
      </c>
      <c r="Q137">
        <f>+'P1-1_preprocesseddata (2)'!L137</f>
        <v>2922763.9929999998</v>
      </c>
      <c r="R137" t="str">
        <f>+'P1-1_preprocesseddata (2)'!M137</f>
        <v>2017 Q2</v>
      </c>
      <c r="S137" s="61">
        <f>+'P1-1_preprocesseddata (2)'!N137</f>
        <v>42916</v>
      </c>
    </row>
    <row r="138" spans="1:19" x14ac:dyDescent="0.25">
      <c r="A138">
        <f>+'P1-1_preprocesseddata (2)'!A138</f>
        <v>2017</v>
      </c>
      <c r="B138">
        <f>+'P1-1_preprocesseddata (2)'!B138</f>
        <v>3</v>
      </c>
      <c r="C138" t="str">
        <f>+'P1-1_preprocesseddata (2)'!C138</f>
        <v>B6</v>
      </c>
      <c r="D138" t="str">
        <f>+'P1-1_preprocesseddata (2)'!D138</f>
        <v>D</v>
      </c>
      <c r="E138">
        <f>+'P1-1_preprocesseddata (2)'!E138</f>
        <v>1365932.76</v>
      </c>
      <c r="F138">
        <f>+'P1-1_preprocesseddata (2)'!F138</f>
        <v>1214841.6000000001</v>
      </c>
      <c r="G138">
        <f>+'P6-preprocesseddata'!E138</f>
        <v>402219.54</v>
      </c>
      <c r="H138">
        <f>+'P6-preprocesseddata'!F138</f>
        <v>280199.40000000002</v>
      </c>
      <c r="I138">
        <f>+'P6-preprocesseddata'!I138</f>
        <v>38925.31</v>
      </c>
      <c r="J138">
        <f>+SUM('P6-preprocesseddata'!G138:H138)+SUM('P6-preprocesseddata'!J138:N138)</f>
        <v>493497.35999999987</v>
      </c>
      <c r="K138">
        <f>+'P1-1_preprocesseddata (2)'!F138</f>
        <v>1214841.6000000001</v>
      </c>
      <c r="L138">
        <f>+'P1-1_preprocesseddata (2)'!G138</f>
        <v>151091.16</v>
      </c>
      <c r="M138">
        <f>+'P1-1_preprocesseddata (2)'!H138</f>
        <v>87648.76</v>
      </c>
      <c r="N138">
        <f>+'P1-1_preprocesseddata (2)'!I138</f>
        <v>9436244264</v>
      </c>
      <c r="O138">
        <f>+'P1-1_preprocesseddata (2)'!J138</f>
        <v>9436244.2640000004</v>
      </c>
      <c r="P138">
        <f>+'P1-1_preprocesseddata (2)'!K138</f>
        <v>11121846528</v>
      </c>
      <c r="Q138">
        <f>+'P1-1_preprocesseddata (2)'!L138</f>
        <v>11121846.528000001</v>
      </c>
      <c r="R138" t="str">
        <f>+'P1-1_preprocesseddata (2)'!M138</f>
        <v>2017 Q3</v>
      </c>
      <c r="S138" s="61">
        <f>+'P1-1_preprocesseddata (2)'!N138</f>
        <v>43008</v>
      </c>
    </row>
    <row r="139" spans="1:19" x14ac:dyDescent="0.25">
      <c r="A139">
        <f>+'P1-1_preprocesseddata (2)'!A139</f>
        <v>2017</v>
      </c>
      <c r="B139">
        <f>+'P1-1_preprocesseddata (2)'!B139</f>
        <v>3</v>
      </c>
      <c r="C139" t="str">
        <f>+'P1-1_preprocesseddata (2)'!C139</f>
        <v>B6</v>
      </c>
      <c r="D139" t="str">
        <f>+'P1-1_preprocesseddata (2)'!D139</f>
        <v>L</v>
      </c>
      <c r="E139">
        <f>+'P1-1_preprocesseddata (2)'!E139</f>
        <v>446795.51</v>
      </c>
      <c r="F139">
        <f>+'P1-1_preprocesseddata (2)'!F139</f>
        <v>295521.69</v>
      </c>
      <c r="G139">
        <f>+'P6-preprocesseddata'!E139</f>
        <v>94975.38</v>
      </c>
      <c r="H139">
        <f>+'P6-preprocesseddata'!F139</f>
        <v>66825.98</v>
      </c>
      <c r="I139">
        <f>+'P6-preprocesseddata'!I139</f>
        <v>8229.36</v>
      </c>
      <c r="J139">
        <f>+SUM('P6-preprocesseddata'!G139:H139)+SUM('P6-preprocesseddata'!J139:N139)</f>
        <v>125490.97</v>
      </c>
      <c r="K139">
        <f>+'P1-1_preprocesseddata (2)'!F139</f>
        <v>295521.69</v>
      </c>
      <c r="L139">
        <f>+'P1-1_preprocesseddata (2)'!G139</f>
        <v>151273.82</v>
      </c>
      <c r="M139">
        <f>+'P1-1_preprocesseddata (2)'!H139</f>
        <v>91136.47</v>
      </c>
      <c r="N139">
        <f>+'P1-1_preprocesseddata (2)'!I139</f>
        <v>2746433734</v>
      </c>
      <c r="O139">
        <f>+'P1-1_preprocesseddata (2)'!J139</f>
        <v>2746433.7339999899</v>
      </c>
      <c r="P139">
        <f>+'P1-1_preprocesseddata (2)'!K139</f>
        <v>3181038937</v>
      </c>
      <c r="Q139">
        <f>+'P1-1_preprocesseddata (2)'!L139</f>
        <v>3181038.9369999999</v>
      </c>
      <c r="R139" t="str">
        <f>+'P1-1_preprocesseddata (2)'!M139</f>
        <v>2017 Q3</v>
      </c>
      <c r="S139" s="61">
        <f>+'P1-1_preprocesseddata (2)'!N139</f>
        <v>43008</v>
      </c>
    </row>
    <row r="140" spans="1:19" x14ac:dyDescent="0.25">
      <c r="A140">
        <f>+'P1-1_preprocesseddata (2)'!A140</f>
        <v>2017</v>
      </c>
      <c r="B140">
        <f>+'P1-1_preprocesseddata (2)'!B140</f>
        <v>4</v>
      </c>
      <c r="C140" t="str">
        <f>+'P1-1_preprocesseddata (2)'!C140</f>
        <v>B6</v>
      </c>
      <c r="D140" t="str">
        <f>+'P1-1_preprocesseddata (2)'!D140</f>
        <v>D</v>
      </c>
      <c r="E140">
        <f>+'P1-1_preprocesseddata (2)'!E140</f>
        <v>1397926.23</v>
      </c>
      <c r="F140">
        <f>+'P1-1_preprocesseddata (2)'!F140</f>
        <v>1266243.6599999999</v>
      </c>
      <c r="G140">
        <f>+'P6-preprocesseddata'!E140</f>
        <v>423191.38</v>
      </c>
      <c r="H140">
        <f>+'P6-preprocesseddata'!F140</f>
        <v>297385.43</v>
      </c>
      <c r="I140">
        <f>+'P6-preprocesseddata'!I140</f>
        <v>36632.5</v>
      </c>
      <c r="J140">
        <f>+SUM('P6-preprocesseddata'!G140:H140)+SUM('P6-preprocesseddata'!J140:N140)</f>
        <v>509034.35</v>
      </c>
      <c r="K140">
        <f>+'P1-1_preprocesseddata (2)'!F140</f>
        <v>1266243.6599999999</v>
      </c>
      <c r="L140">
        <f>+'P1-1_preprocesseddata (2)'!G140</f>
        <v>131682.57</v>
      </c>
      <c r="M140">
        <f>+'P1-1_preprocesseddata (2)'!H140</f>
        <v>639701.79</v>
      </c>
      <c r="N140">
        <f>+'P1-1_preprocesseddata (2)'!I140</f>
        <v>9224241947</v>
      </c>
      <c r="O140">
        <f>+'P1-1_preprocesseddata (2)'!J140</f>
        <v>9224241.9470000006</v>
      </c>
      <c r="P140">
        <f>+'P1-1_preprocesseddata (2)'!K140</f>
        <v>10993219174</v>
      </c>
      <c r="Q140">
        <f>+'P1-1_preprocesseddata (2)'!L140</f>
        <v>10993219.1739999</v>
      </c>
      <c r="R140" t="str">
        <f>+'P1-1_preprocesseddata (2)'!M140</f>
        <v>2017 Q4</v>
      </c>
      <c r="S140" s="61">
        <f>+'P1-1_preprocesseddata (2)'!N140</f>
        <v>43100</v>
      </c>
    </row>
    <row r="141" spans="1:19" x14ac:dyDescent="0.25">
      <c r="A141">
        <f>+'P1-1_preprocesseddata (2)'!A141</f>
        <v>2017</v>
      </c>
      <c r="B141">
        <f>+'P1-1_preprocesseddata (2)'!B141</f>
        <v>4</v>
      </c>
      <c r="C141" t="str">
        <f>+'P1-1_preprocesseddata (2)'!C141</f>
        <v>B6</v>
      </c>
      <c r="D141" t="str">
        <f>+'P1-1_preprocesseddata (2)'!D141</f>
        <v>L</v>
      </c>
      <c r="E141">
        <f>+'P1-1_preprocesseddata (2)'!E141</f>
        <v>358315.27</v>
      </c>
      <c r="F141">
        <f>+'P1-1_preprocesseddata (2)'!F141</f>
        <v>300624.28000000003</v>
      </c>
      <c r="G141">
        <f>+'P6-preprocesseddata'!E141</f>
        <v>97487.93</v>
      </c>
      <c r="H141">
        <f>+'P6-preprocesseddata'!F141</f>
        <v>71020.23</v>
      </c>
      <c r="I141">
        <f>+'P6-preprocesseddata'!I141</f>
        <v>7249.43</v>
      </c>
      <c r="J141">
        <f>+SUM('P6-preprocesseddata'!G141:H141)+SUM('P6-preprocesseddata'!J141:N141)</f>
        <v>124866.70000000001</v>
      </c>
      <c r="K141">
        <f>+'P1-1_preprocesseddata (2)'!F141</f>
        <v>300624.28000000003</v>
      </c>
      <c r="L141">
        <f>+'P1-1_preprocesseddata (2)'!G141</f>
        <v>57690.99</v>
      </c>
      <c r="M141">
        <f>+'P1-1_preprocesseddata (2)'!H141</f>
        <v>32707.26</v>
      </c>
      <c r="N141">
        <f>+'P1-1_preprocesseddata (2)'!I141</f>
        <v>2306133412</v>
      </c>
      <c r="O141">
        <f>+'P1-1_preprocesseddata (2)'!J141</f>
        <v>2306133.412</v>
      </c>
      <c r="P141">
        <f>+'P1-1_preprocesseddata (2)'!K141</f>
        <v>2886401122</v>
      </c>
      <c r="Q141">
        <f>+'P1-1_preprocesseddata (2)'!L141</f>
        <v>2886401.122</v>
      </c>
      <c r="R141" t="str">
        <f>+'P1-1_preprocesseddata (2)'!M141</f>
        <v>2017 Q4</v>
      </c>
      <c r="S141" s="61">
        <f>+'P1-1_preprocesseddata (2)'!N141</f>
        <v>43100</v>
      </c>
    </row>
    <row r="142" spans="1:19" x14ac:dyDescent="0.25">
      <c r="A142">
        <f>+'P1-1_preprocesseddata (2)'!A142</f>
        <v>2018</v>
      </c>
      <c r="B142">
        <f>+'P1-1_preprocesseddata (2)'!B142</f>
        <v>1</v>
      </c>
      <c r="C142" t="str">
        <f>+'P1-1_preprocesseddata (2)'!C142</f>
        <v>B6</v>
      </c>
      <c r="D142" t="str">
        <f>+'P1-1_preprocesseddata (2)'!D142</f>
        <v>D</v>
      </c>
      <c r="E142">
        <f>+'P1-1_preprocesseddata (2)'!E142</f>
        <v>1359399.85</v>
      </c>
      <c r="F142">
        <f>+'P1-1_preprocesseddata (2)'!F142</f>
        <v>1303750.42</v>
      </c>
      <c r="G142">
        <f>+'P6-preprocesseddata'!E142</f>
        <v>428803.61</v>
      </c>
      <c r="H142">
        <f>+'P6-preprocesseddata'!F142</f>
        <v>332102.78000000003</v>
      </c>
      <c r="I142">
        <f>+'P6-preprocesseddata'!I142</f>
        <v>38169.22</v>
      </c>
      <c r="J142">
        <f>+SUM('P6-preprocesseddata'!G142:H142)+SUM('P6-preprocesseddata'!J142:N142)</f>
        <v>504674.81999999989</v>
      </c>
      <c r="K142">
        <f>+'P1-1_preprocesseddata (2)'!F142</f>
        <v>1303750.42</v>
      </c>
      <c r="L142">
        <f>+'P1-1_preprocesseddata (2)'!G142</f>
        <v>55649.440000000002</v>
      </c>
      <c r="M142">
        <f>+'P1-1_preprocesseddata (2)'!H142</f>
        <v>32261.64</v>
      </c>
      <c r="N142">
        <f>+'P1-1_preprocesseddata (2)'!I142</f>
        <v>9410696970</v>
      </c>
      <c r="O142">
        <f>+'P1-1_preprocesseddata (2)'!J142</f>
        <v>9410696.9699999895</v>
      </c>
      <c r="P142">
        <f>+'P1-1_preprocesseddata (2)'!K142</f>
        <v>11284491972</v>
      </c>
      <c r="Q142">
        <f>+'P1-1_preprocesseddata (2)'!L142</f>
        <v>11284491.971999999</v>
      </c>
      <c r="R142" t="str">
        <f>+'P1-1_preprocesseddata (2)'!M142</f>
        <v>2018 Q1</v>
      </c>
      <c r="S142" s="61">
        <f>+'P1-1_preprocesseddata (2)'!N142</f>
        <v>43190</v>
      </c>
    </row>
    <row r="143" spans="1:19" x14ac:dyDescent="0.25">
      <c r="A143">
        <f>+'P1-1_preprocesseddata (2)'!A143</f>
        <v>2018</v>
      </c>
      <c r="B143">
        <f>+'P1-1_preprocesseddata (2)'!B143</f>
        <v>1</v>
      </c>
      <c r="C143" t="str">
        <f>+'P1-1_preprocesseddata (2)'!C143</f>
        <v>B6</v>
      </c>
      <c r="D143" t="str">
        <f>+'P1-1_preprocesseddata (2)'!D143</f>
        <v>L</v>
      </c>
      <c r="E143">
        <f>+'P1-1_preprocesseddata (2)'!E143</f>
        <v>394363.8</v>
      </c>
      <c r="F143">
        <f>+'P1-1_preprocesseddata (2)'!F143</f>
        <v>320690.98</v>
      </c>
      <c r="G143">
        <f>+'P6-preprocesseddata'!E143</f>
        <v>102588.31</v>
      </c>
      <c r="H143">
        <f>+'P6-preprocesseddata'!F143</f>
        <v>84856.82</v>
      </c>
      <c r="I143">
        <f>+'P6-preprocesseddata'!I143</f>
        <v>7730.88</v>
      </c>
      <c r="J143">
        <f>+SUM('P6-preprocesseddata'!G143:H143)+SUM('P6-preprocesseddata'!J143:N143)</f>
        <v>125514.98</v>
      </c>
      <c r="K143">
        <f>+'P1-1_preprocesseddata (2)'!F143</f>
        <v>320690.98</v>
      </c>
      <c r="L143">
        <f>+'P1-1_preprocesseddata (2)'!G143</f>
        <v>73672.820000000007</v>
      </c>
      <c r="M143">
        <f>+'P1-1_preprocesseddata (2)'!H143</f>
        <v>56060.07</v>
      </c>
      <c r="N143">
        <f>+'P1-1_preprocesseddata (2)'!I143</f>
        <v>2468085982</v>
      </c>
      <c r="O143">
        <f>+'P1-1_preprocesseddata (2)'!J143</f>
        <v>2468085.9819999998</v>
      </c>
      <c r="P143">
        <f>+'P1-1_preprocesseddata (2)'!K143</f>
        <v>2967028963</v>
      </c>
      <c r="Q143">
        <f>+'P1-1_preprocesseddata (2)'!L143</f>
        <v>2967028.963</v>
      </c>
      <c r="R143" t="str">
        <f>+'P1-1_preprocesseddata (2)'!M143</f>
        <v>2018 Q1</v>
      </c>
      <c r="S143" s="61">
        <f>+'P1-1_preprocesseddata (2)'!N143</f>
        <v>43190</v>
      </c>
    </row>
    <row r="144" spans="1:19" x14ac:dyDescent="0.25">
      <c r="A144">
        <f>+'P1-1_preprocesseddata (2)'!A144</f>
        <v>2018</v>
      </c>
      <c r="B144">
        <f>+'P1-1_preprocesseddata (2)'!B144</f>
        <v>2</v>
      </c>
      <c r="C144" t="str">
        <f>+'P1-1_preprocesseddata (2)'!C144</f>
        <v>B6</v>
      </c>
      <c r="D144" t="str">
        <f>+'P1-1_preprocesseddata (2)'!D144</f>
        <v>D</v>
      </c>
      <c r="E144">
        <f>+'P1-1_preprocesseddata (2)'!E144</f>
        <v>1532367.16</v>
      </c>
      <c r="F144">
        <f>+'P1-1_preprocesseddata (2)'!F144</f>
        <v>1416612.78</v>
      </c>
      <c r="G144">
        <f>+'P6-preprocesseddata'!E144</f>
        <v>422078.78</v>
      </c>
      <c r="H144">
        <f>+'P6-preprocesseddata'!F144</f>
        <v>394488.45</v>
      </c>
      <c r="I144">
        <f>+'P6-preprocesseddata'!I144</f>
        <v>41179.61</v>
      </c>
      <c r="J144">
        <f>+SUM('P6-preprocesseddata'!G144:H144)+SUM('P6-preprocesseddata'!J144:N144)</f>
        <v>558865.93999999983</v>
      </c>
      <c r="K144">
        <f>+'P1-1_preprocesseddata (2)'!F144</f>
        <v>1416612.78</v>
      </c>
      <c r="L144">
        <f>+'P1-1_preprocesseddata (2)'!G144</f>
        <v>115754.38</v>
      </c>
      <c r="M144">
        <f>+'P1-1_preprocesseddata (2)'!H144</f>
        <v>-114835.8</v>
      </c>
      <c r="N144">
        <f>+'P1-1_preprocesseddata (2)'!I144</f>
        <v>10432018733</v>
      </c>
      <c r="O144">
        <f>+'P1-1_preprocesseddata (2)'!J144</f>
        <v>10432018.732999999</v>
      </c>
      <c r="P144">
        <f>+'P1-1_preprocesseddata (2)'!K144</f>
        <v>12354648508</v>
      </c>
      <c r="Q144">
        <f>+'P1-1_preprocesseddata (2)'!L144</f>
        <v>12354648.507999999</v>
      </c>
      <c r="R144" t="str">
        <f>+'P1-1_preprocesseddata (2)'!M144</f>
        <v>2018 Q2</v>
      </c>
      <c r="S144" s="61">
        <f>+'P1-1_preprocesseddata (2)'!N144</f>
        <v>43281</v>
      </c>
    </row>
    <row r="145" spans="1:19" x14ac:dyDescent="0.25">
      <c r="A145">
        <f>+'P1-1_preprocesseddata (2)'!A145</f>
        <v>2018</v>
      </c>
      <c r="B145">
        <f>+'P1-1_preprocesseddata (2)'!B145</f>
        <v>2</v>
      </c>
      <c r="C145" t="str">
        <f>+'P1-1_preprocesseddata (2)'!C145</f>
        <v>B6</v>
      </c>
      <c r="D145" t="str">
        <f>+'P1-1_preprocesseddata (2)'!D145</f>
        <v>L</v>
      </c>
      <c r="E145">
        <f>+'P1-1_preprocesseddata (2)'!E145</f>
        <v>395655.19</v>
      </c>
      <c r="F145">
        <f>+'P1-1_preprocesseddata (2)'!F145</f>
        <v>340258.93</v>
      </c>
      <c r="G145">
        <f>+'P6-preprocesseddata'!E145</f>
        <v>97585.42</v>
      </c>
      <c r="H145">
        <f>+'P6-preprocesseddata'!F145</f>
        <v>96676.479999999996</v>
      </c>
      <c r="I145">
        <f>+'P6-preprocesseddata'!I145</f>
        <v>8172.75</v>
      </c>
      <c r="J145">
        <f>+SUM('P6-preprocesseddata'!G145:H145)+SUM('P6-preprocesseddata'!J145:N145)</f>
        <v>137824.28</v>
      </c>
      <c r="K145">
        <f>+'P1-1_preprocesseddata (2)'!F145</f>
        <v>340258.93</v>
      </c>
      <c r="L145">
        <f>+'P1-1_preprocesseddata (2)'!G145</f>
        <v>55396.26</v>
      </c>
      <c r="M145">
        <f>+'P1-1_preprocesseddata (2)'!H145</f>
        <v>-5056.25</v>
      </c>
      <c r="N145">
        <f>+'P1-1_preprocesseddata (2)'!I145</f>
        <v>2616681369</v>
      </c>
      <c r="O145">
        <f>+'P1-1_preprocesseddata (2)'!J145</f>
        <v>2616681.3689999999</v>
      </c>
      <c r="P145">
        <f>+'P1-1_preprocesseddata (2)'!K145</f>
        <v>3077525720</v>
      </c>
      <c r="Q145">
        <f>+'P1-1_preprocesseddata (2)'!L145</f>
        <v>3077525.71999999</v>
      </c>
      <c r="R145" t="str">
        <f>+'P1-1_preprocesseddata (2)'!M145</f>
        <v>2018 Q2</v>
      </c>
      <c r="S145" s="61">
        <f>+'P1-1_preprocesseddata (2)'!N145</f>
        <v>43281</v>
      </c>
    </row>
    <row r="146" spans="1:19" x14ac:dyDescent="0.25">
      <c r="A146">
        <f>+'P1-1_preprocesseddata (2)'!A146</f>
        <v>2018</v>
      </c>
      <c r="B146">
        <f>+'P1-1_preprocesseddata (2)'!B146</f>
        <v>3</v>
      </c>
      <c r="C146" t="str">
        <f>+'P1-1_preprocesseddata (2)'!C146</f>
        <v>B6</v>
      </c>
      <c r="D146" t="str">
        <f>+'P1-1_preprocesseddata (2)'!D146</f>
        <v>D</v>
      </c>
      <c r="E146">
        <f>+'P1-1_preprocesseddata (2)'!E146</f>
        <v>1492647.11</v>
      </c>
      <c r="F146">
        <f>+'P1-1_preprocesseddata (2)'!F146</f>
        <v>1476992.5</v>
      </c>
      <c r="G146">
        <f>+'P6-preprocesseddata'!E146</f>
        <v>448027.84</v>
      </c>
      <c r="H146">
        <f>+'P6-preprocesseddata'!F146</f>
        <v>403353.5</v>
      </c>
      <c r="I146">
        <f>+'P6-preprocesseddata'!I146</f>
        <v>40036.879999999997</v>
      </c>
      <c r="J146">
        <f>+SUM('P6-preprocesseddata'!G146:H146)+SUM('P6-preprocesseddata'!J146:N146)</f>
        <v>585574.25999999989</v>
      </c>
      <c r="K146">
        <f>+'P1-1_preprocesseddata (2)'!F146</f>
        <v>1476992.5</v>
      </c>
      <c r="L146">
        <f>+'P1-1_preprocesseddata (2)'!G146</f>
        <v>15654.6</v>
      </c>
      <c r="M146">
        <f>+'P1-1_preprocesseddata (2)'!H146</f>
        <v>-23980.01</v>
      </c>
      <c r="N146">
        <f>+'P1-1_preprocesseddata (2)'!I146</f>
        <v>9995985196</v>
      </c>
      <c r="O146">
        <f>+'P1-1_preprocesseddata (2)'!J146</f>
        <v>9995985.1960000005</v>
      </c>
      <c r="P146">
        <f>+'P1-1_preprocesseddata (2)'!K146</f>
        <v>11597912028</v>
      </c>
      <c r="Q146">
        <f>+'P1-1_preprocesseddata (2)'!L146</f>
        <v>11597912.028000001</v>
      </c>
      <c r="R146" t="str">
        <f>+'P1-1_preprocesseddata (2)'!M146</f>
        <v>2018 Q3</v>
      </c>
      <c r="S146" s="61">
        <f>+'P1-1_preprocesseddata (2)'!N146</f>
        <v>43373</v>
      </c>
    </row>
    <row r="147" spans="1:19" x14ac:dyDescent="0.25">
      <c r="A147">
        <f>+'P1-1_preprocesseddata (2)'!A147</f>
        <v>2018</v>
      </c>
      <c r="B147">
        <f>+'P1-1_preprocesseddata (2)'!B147</f>
        <v>3</v>
      </c>
      <c r="C147" t="str">
        <f>+'P1-1_preprocesseddata (2)'!C147</f>
        <v>B6</v>
      </c>
      <c r="D147" t="str">
        <f>+'P1-1_preprocesseddata (2)'!D147</f>
        <v>L</v>
      </c>
      <c r="E147">
        <f>+'P1-1_preprocesseddata (2)'!E147</f>
        <v>515296.36</v>
      </c>
      <c r="F147">
        <f>+'P1-1_preprocesseddata (2)'!F147</f>
        <v>401992.02</v>
      </c>
      <c r="G147">
        <f>+'P6-preprocesseddata'!E147</f>
        <v>119503.38</v>
      </c>
      <c r="H147">
        <f>+'P6-preprocesseddata'!F147</f>
        <v>111669.16</v>
      </c>
      <c r="I147">
        <f>+'P6-preprocesseddata'!I147</f>
        <v>9168</v>
      </c>
      <c r="J147">
        <f>+SUM('P6-preprocesseddata'!G147:H147)+SUM('P6-preprocesseddata'!J147:N147)</f>
        <v>161651.5</v>
      </c>
      <c r="K147">
        <f>+'P1-1_preprocesseddata (2)'!F147</f>
        <v>401992.02</v>
      </c>
      <c r="L147">
        <f>+'P1-1_preprocesseddata (2)'!G147</f>
        <v>113304.34</v>
      </c>
      <c r="M147">
        <f>+'P1-1_preprocesseddata (2)'!H147</f>
        <v>74449.64</v>
      </c>
      <c r="N147">
        <f>+'P1-1_preprocesseddata (2)'!I147</f>
        <v>3372730002</v>
      </c>
      <c r="O147">
        <f>+'P1-1_preprocesseddata (2)'!J147</f>
        <v>3372730.0019999999</v>
      </c>
      <c r="P147">
        <f>+'P1-1_preprocesseddata (2)'!K147</f>
        <v>3958135540</v>
      </c>
      <c r="Q147">
        <f>+'P1-1_preprocesseddata (2)'!L147</f>
        <v>3958135.54</v>
      </c>
      <c r="R147" t="str">
        <f>+'P1-1_preprocesseddata (2)'!M147</f>
        <v>2018 Q3</v>
      </c>
      <c r="S147" s="61">
        <f>+'P1-1_preprocesseddata (2)'!N147</f>
        <v>43373</v>
      </c>
    </row>
    <row r="148" spans="1:19" x14ac:dyDescent="0.25">
      <c r="A148">
        <f>+'P1-1_preprocesseddata (2)'!A148</f>
        <v>2018</v>
      </c>
      <c r="B148">
        <f>+'P1-1_preprocesseddata (2)'!B148</f>
        <v>4</v>
      </c>
      <c r="C148" t="str">
        <f>+'P1-1_preprocesseddata (2)'!C148</f>
        <v>B6</v>
      </c>
      <c r="D148" t="str">
        <f>+'P1-1_preprocesseddata (2)'!D148</f>
        <v>D</v>
      </c>
      <c r="E148">
        <f>+'P1-1_preprocesseddata (2)'!E148</f>
        <v>1569074.98</v>
      </c>
      <c r="F148">
        <f>+'P1-1_preprocesseddata (2)'!F148</f>
        <v>1392854.57</v>
      </c>
      <c r="G148">
        <f>+'P6-preprocesseddata'!E148</f>
        <v>463397.74</v>
      </c>
      <c r="H148">
        <f>+'P6-preprocesseddata'!F148</f>
        <v>378390.45</v>
      </c>
      <c r="I148">
        <f>+'P6-preprocesseddata'!I148</f>
        <v>38349.599999999999</v>
      </c>
      <c r="J148">
        <f>+SUM('P6-preprocesseddata'!G148:H148)+SUM('P6-preprocesseddata'!J148:N148)</f>
        <v>512716.79000000004</v>
      </c>
      <c r="K148">
        <f>+'P1-1_preprocesseddata (2)'!F148</f>
        <v>1392854.57</v>
      </c>
      <c r="L148">
        <f>+'P1-1_preprocesseddata (2)'!G148</f>
        <v>176220.41</v>
      </c>
      <c r="M148">
        <f>+'P1-1_preprocesseddata (2)'!H148</f>
        <v>138316.76</v>
      </c>
      <c r="N148">
        <f>+'P1-1_preprocesseddata (2)'!I148</f>
        <v>9937024583</v>
      </c>
      <c r="O148">
        <f>+'P1-1_preprocesseddata (2)'!J148</f>
        <v>9937024.5830000006</v>
      </c>
      <c r="P148">
        <f>+'P1-1_preprocesseddata (2)'!K148</f>
        <v>11836378044</v>
      </c>
      <c r="Q148">
        <f>+'P1-1_preprocesseddata (2)'!L148</f>
        <v>11836378.044</v>
      </c>
      <c r="R148" t="str">
        <f>+'P1-1_preprocesseddata (2)'!M148</f>
        <v>2018 Q4</v>
      </c>
      <c r="S148" s="61">
        <f>+'P1-1_preprocesseddata (2)'!N148</f>
        <v>43465</v>
      </c>
    </row>
    <row r="149" spans="1:19" x14ac:dyDescent="0.25">
      <c r="A149">
        <f>+'P1-1_preprocesseddata (2)'!A149</f>
        <v>2018</v>
      </c>
      <c r="B149">
        <f>+'P1-1_preprocesseddata (2)'!B149</f>
        <v>4</v>
      </c>
      <c r="C149" t="str">
        <f>+'P1-1_preprocesseddata (2)'!C149</f>
        <v>B6</v>
      </c>
      <c r="D149" t="str">
        <f>+'P1-1_preprocesseddata (2)'!D149</f>
        <v>L</v>
      </c>
      <c r="E149">
        <f>+'P1-1_preprocesseddata (2)'!E149</f>
        <v>399646.57</v>
      </c>
      <c r="F149">
        <f>+'P1-1_preprocesseddata (2)'!F149</f>
        <v>354919.36</v>
      </c>
      <c r="G149">
        <f>+'P6-preprocesseddata'!E149</f>
        <v>116337.03</v>
      </c>
      <c r="H149">
        <f>+'P6-preprocesseddata'!F149</f>
        <v>98007.94</v>
      </c>
      <c r="I149">
        <f>+'P6-preprocesseddata'!I149</f>
        <v>8541.26</v>
      </c>
      <c r="J149">
        <f>+SUM('P6-preprocesseddata'!G149:H149)+SUM('P6-preprocesseddata'!J149:N149)</f>
        <v>132033.12999999998</v>
      </c>
      <c r="K149">
        <f>+'P1-1_preprocesseddata (2)'!F149</f>
        <v>354919.36</v>
      </c>
      <c r="L149">
        <f>+'P1-1_preprocesseddata (2)'!G149</f>
        <v>44727.22</v>
      </c>
      <c r="M149">
        <f>+'P1-1_preprocesseddata (2)'!H149</f>
        <v>31007.64</v>
      </c>
      <c r="N149">
        <f>+'P1-1_preprocesseddata (2)'!I149</f>
        <v>2588548096</v>
      </c>
      <c r="O149">
        <f>+'P1-1_preprocesseddata (2)'!J149</f>
        <v>2588548.0959999999</v>
      </c>
      <c r="P149">
        <f>+'P1-1_preprocesseddata (2)'!K149</f>
        <v>3335470356</v>
      </c>
      <c r="Q149">
        <f>+'P1-1_preprocesseddata (2)'!L149</f>
        <v>3335470.3559999899</v>
      </c>
      <c r="R149" t="str">
        <f>+'P1-1_preprocesseddata (2)'!M149</f>
        <v>2018 Q4</v>
      </c>
      <c r="S149" s="61">
        <f>+'P1-1_preprocesseddata (2)'!N149</f>
        <v>43465</v>
      </c>
    </row>
    <row r="150" spans="1:19" x14ac:dyDescent="0.25">
      <c r="A150">
        <f>+'P1-1_preprocesseddata (2)'!A150</f>
        <v>2019</v>
      </c>
      <c r="B150">
        <f>+'P1-1_preprocesseddata (2)'!B150</f>
        <v>1</v>
      </c>
      <c r="C150" t="str">
        <f>+'P1-1_preprocesseddata (2)'!C150</f>
        <v>B6</v>
      </c>
      <c r="D150" t="str">
        <f>+'P1-1_preprocesseddata (2)'!D150</f>
        <v>D</v>
      </c>
      <c r="E150">
        <f>+'P1-1_preprocesseddata (2)'!E150</f>
        <v>1459292.5</v>
      </c>
      <c r="F150">
        <f>+'P1-1_preprocesseddata (2)'!F150</f>
        <v>1395504.65</v>
      </c>
      <c r="G150">
        <f>+'P6-preprocesseddata'!E150</f>
        <v>478157.49</v>
      </c>
      <c r="H150">
        <f>+'P6-preprocesseddata'!F150</f>
        <v>339263.36</v>
      </c>
      <c r="I150">
        <f>+'P6-preprocesseddata'!I150</f>
        <v>39126.04</v>
      </c>
      <c r="J150">
        <f>+SUM('P6-preprocesseddata'!G150:H150)+SUM('P6-preprocesseddata'!J150:N150)</f>
        <v>538957.76</v>
      </c>
      <c r="K150">
        <f>+'P1-1_preprocesseddata (2)'!F150</f>
        <v>1395504.65</v>
      </c>
      <c r="L150">
        <f>+'P1-1_preprocesseddata (2)'!G150</f>
        <v>63787.86</v>
      </c>
      <c r="M150">
        <f>+'P1-1_preprocesseddata (2)'!H150</f>
        <v>30582.16</v>
      </c>
      <c r="N150">
        <f>+'P1-1_preprocesseddata (2)'!I150</f>
        <v>9829027512</v>
      </c>
      <c r="O150">
        <f>+'P1-1_preprocesseddata (2)'!J150</f>
        <v>9829027.5120000001</v>
      </c>
      <c r="P150">
        <f>+'P1-1_preprocesseddata (2)'!K150</f>
        <v>11766554682</v>
      </c>
      <c r="Q150">
        <f>+'P1-1_preprocesseddata (2)'!L150</f>
        <v>11766554.682</v>
      </c>
      <c r="R150" t="str">
        <f>+'P1-1_preprocesseddata (2)'!M150</f>
        <v>2019 Q1</v>
      </c>
      <c r="S150" s="61">
        <f>+'P1-1_preprocesseddata (2)'!N150</f>
        <v>43555</v>
      </c>
    </row>
    <row r="151" spans="1:19" x14ac:dyDescent="0.25">
      <c r="A151">
        <f>+'P1-1_preprocesseddata (2)'!A151</f>
        <v>2019</v>
      </c>
      <c r="B151">
        <f>+'P1-1_preprocesseddata (2)'!B151</f>
        <v>1</v>
      </c>
      <c r="C151" t="str">
        <f>+'P1-1_preprocesseddata (2)'!C151</f>
        <v>B6</v>
      </c>
      <c r="D151" t="str">
        <f>+'P1-1_preprocesseddata (2)'!D151</f>
        <v>L</v>
      </c>
      <c r="E151">
        <f>+'P1-1_preprocesseddata (2)'!E151</f>
        <v>411986.99</v>
      </c>
      <c r="F151">
        <f>+'P1-1_preprocesseddata (2)'!F151</f>
        <v>392478.98</v>
      </c>
      <c r="G151">
        <f>+'P6-preprocesseddata'!E151</f>
        <v>132727.82999999999</v>
      </c>
      <c r="H151">
        <f>+'P6-preprocesseddata'!F151</f>
        <v>97996.06</v>
      </c>
      <c r="I151">
        <f>+'P6-preprocesseddata'!I151</f>
        <v>9540.35</v>
      </c>
      <c r="J151">
        <f>+SUM('P6-preprocesseddata'!G151:H151)+SUM('P6-preprocesseddata'!J151:N151)</f>
        <v>152214.72999999998</v>
      </c>
      <c r="K151">
        <f>+'P1-1_preprocesseddata (2)'!F151</f>
        <v>392478.98</v>
      </c>
      <c r="L151">
        <f>+'P1-1_preprocesseddata (2)'!G151</f>
        <v>19508.009999999998</v>
      </c>
      <c r="M151">
        <f>+'P1-1_preprocesseddata (2)'!H151</f>
        <v>10991.89</v>
      </c>
      <c r="N151">
        <f>+'P1-1_preprocesseddata (2)'!I151</f>
        <v>2906981514</v>
      </c>
      <c r="O151">
        <f>+'P1-1_preprocesseddata (2)'!J151</f>
        <v>2906981.514</v>
      </c>
      <c r="P151">
        <f>+'P1-1_preprocesseddata (2)'!K151</f>
        <v>3672845722</v>
      </c>
      <c r="Q151">
        <f>+'P1-1_preprocesseddata (2)'!L151</f>
        <v>3672845.7220000001</v>
      </c>
      <c r="R151" t="str">
        <f>+'P1-1_preprocesseddata (2)'!M151</f>
        <v>2019 Q1</v>
      </c>
      <c r="S151" s="61">
        <f>+'P1-1_preprocesseddata (2)'!N151</f>
        <v>43555</v>
      </c>
    </row>
    <row r="152" spans="1:19" x14ac:dyDescent="0.25">
      <c r="A152">
        <f>+'P1-1_preprocesseddata (2)'!A152</f>
        <v>2019</v>
      </c>
      <c r="B152">
        <f>+'P1-1_preprocesseddata (2)'!B152</f>
        <v>2</v>
      </c>
      <c r="C152" t="str">
        <f>+'P1-1_preprocesseddata (2)'!C152</f>
        <v>B6</v>
      </c>
      <c r="D152" t="str">
        <f>+'P1-1_preprocesseddata (2)'!D152</f>
        <v>D</v>
      </c>
      <c r="E152">
        <f>+'P1-1_preprocesseddata (2)'!E152</f>
        <v>1666413.65</v>
      </c>
      <c r="F152">
        <f>+'P1-1_preprocesseddata (2)'!F152</f>
        <v>1442744.3</v>
      </c>
      <c r="G152">
        <f>+'P6-preprocesseddata'!E152</f>
        <v>479770.8</v>
      </c>
      <c r="H152">
        <f>+'P6-preprocesseddata'!F152</f>
        <v>374991.01</v>
      </c>
      <c r="I152">
        <f>+'P6-preprocesseddata'!I152</f>
        <v>40372.61</v>
      </c>
      <c r="J152">
        <f>+SUM('P6-preprocesseddata'!G152:H152)+SUM('P6-preprocesseddata'!J152:N152)</f>
        <v>547609.87999999989</v>
      </c>
      <c r="K152">
        <f>+'P1-1_preprocesseddata (2)'!F152</f>
        <v>1442744.3</v>
      </c>
      <c r="L152">
        <f>+'P1-1_preprocesseddata (2)'!G152</f>
        <v>223669.34</v>
      </c>
      <c r="M152">
        <f>+'P1-1_preprocesseddata (2)'!H152</f>
        <v>161268.28</v>
      </c>
      <c r="N152">
        <f>+'P1-1_preprocesseddata (2)'!I152</f>
        <v>10702505776</v>
      </c>
      <c r="O152">
        <f>+'P1-1_preprocesseddata (2)'!J152</f>
        <v>10702505.776000001</v>
      </c>
      <c r="P152">
        <f>+'P1-1_preprocesseddata (2)'!K152</f>
        <v>12266655464</v>
      </c>
      <c r="Q152">
        <f>+'P1-1_preprocesseddata (2)'!L152</f>
        <v>12266655.464</v>
      </c>
      <c r="R152" t="str">
        <f>+'P1-1_preprocesseddata (2)'!M152</f>
        <v>2019 Q2</v>
      </c>
      <c r="S152" s="61">
        <f>+'P1-1_preprocesseddata (2)'!N152</f>
        <v>43646</v>
      </c>
    </row>
    <row r="153" spans="1:19" x14ac:dyDescent="0.25">
      <c r="A153">
        <f>+'P1-1_preprocesseddata (2)'!A153</f>
        <v>2019</v>
      </c>
      <c r="B153">
        <f>+'P1-1_preprocesseddata (2)'!B153</f>
        <v>2</v>
      </c>
      <c r="C153" t="str">
        <f>+'P1-1_preprocesseddata (2)'!C153</f>
        <v>B6</v>
      </c>
      <c r="D153" t="str">
        <f>+'P1-1_preprocesseddata (2)'!D153</f>
        <v>L</v>
      </c>
      <c r="E153">
        <f>+'P1-1_preprocesseddata (2)'!E153</f>
        <v>439009.73</v>
      </c>
      <c r="F153">
        <f>+'P1-1_preprocesseddata (2)'!F153</f>
        <v>412809.26</v>
      </c>
      <c r="G153">
        <f>+'P6-preprocesseddata'!E153</f>
        <v>134859.79999999999</v>
      </c>
      <c r="H153">
        <f>+'P6-preprocesseddata'!F153</f>
        <v>109382.3</v>
      </c>
      <c r="I153">
        <f>+'P6-preprocesseddata'!I153</f>
        <v>9729.4500000000007</v>
      </c>
      <c r="J153">
        <f>+SUM('P6-preprocesseddata'!G153:H153)+SUM('P6-preprocesseddata'!J153:N153)</f>
        <v>158837.73000000001</v>
      </c>
      <c r="K153">
        <f>+'P1-1_preprocesseddata (2)'!F153</f>
        <v>412809.26</v>
      </c>
      <c r="L153">
        <f>+'P1-1_preprocesseddata (2)'!G153</f>
        <v>26200.47</v>
      </c>
      <c r="M153">
        <f>+'P1-1_preprocesseddata (2)'!H153</f>
        <v>18216.11</v>
      </c>
      <c r="N153">
        <f>+'P1-1_preprocesseddata (2)'!I153</f>
        <v>3082196669</v>
      </c>
      <c r="O153">
        <f>+'P1-1_preprocesseddata (2)'!J153</f>
        <v>3082196.66899999</v>
      </c>
      <c r="P153">
        <f>+'P1-1_preprocesseddata (2)'!K153</f>
        <v>3765771189</v>
      </c>
      <c r="Q153">
        <f>+'P1-1_preprocesseddata (2)'!L153</f>
        <v>3765771.1889999998</v>
      </c>
      <c r="R153" t="str">
        <f>+'P1-1_preprocesseddata (2)'!M153</f>
        <v>2019 Q2</v>
      </c>
      <c r="S153" s="61">
        <f>+'P1-1_preprocesseddata (2)'!N153</f>
        <v>43646</v>
      </c>
    </row>
    <row r="154" spans="1:19" x14ac:dyDescent="0.25">
      <c r="A154">
        <f>+'P1-1_preprocesseddata (2)'!A154</f>
        <v>2019</v>
      </c>
      <c r="B154">
        <f>+'P1-1_preprocesseddata (2)'!B154</f>
        <v>3</v>
      </c>
      <c r="C154" t="str">
        <f>+'P1-1_preprocesseddata (2)'!C154</f>
        <v>B6</v>
      </c>
      <c r="D154" t="str">
        <f>+'P1-1_preprocesseddata (2)'!D154</f>
        <v>D</v>
      </c>
      <c r="E154">
        <f>+'P1-1_preprocesseddata (2)'!E154</f>
        <v>1569640.5</v>
      </c>
      <c r="F154">
        <f>+'P1-1_preprocesseddata (2)'!F154</f>
        <v>1414285.54</v>
      </c>
      <c r="G154">
        <f>+'P6-preprocesseddata'!E154</f>
        <v>475427.69</v>
      </c>
      <c r="H154">
        <f>+'P6-preprocesseddata'!F154</f>
        <v>359988.68</v>
      </c>
      <c r="I154">
        <f>+'P6-preprocesseddata'!I154</f>
        <v>40944.660000000003</v>
      </c>
      <c r="J154">
        <f>+SUM('P6-preprocesseddata'!G154:H154)+SUM('P6-preprocesseddata'!J154:N154)</f>
        <v>537924.51</v>
      </c>
      <c r="K154">
        <f>+'P1-1_preprocesseddata (2)'!F154</f>
        <v>1414285.54</v>
      </c>
      <c r="L154">
        <f>+'P1-1_preprocesseddata (2)'!G154</f>
        <v>155354.96</v>
      </c>
      <c r="M154">
        <f>+'P1-1_preprocesseddata (2)'!H154</f>
        <v>122977.33</v>
      </c>
      <c r="N154">
        <f>+'P1-1_preprocesseddata (2)'!I154</f>
        <v>10381289400</v>
      </c>
      <c r="O154">
        <f>+'P1-1_preprocesseddata (2)'!J154</f>
        <v>10381289.4</v>
      </c>
      <c r="P154">
        <f>+'P1-1_preprocesseddata (2)'!K154</f>
        <v>12039312615</v>
      </c>
      <c r="Q154">
        <f>+'P1-1_preprocesseddata (2)'!L154</f>
        <v>12039312.615</v>
      </c>
      <c r="R154" t="str">
        <f>+'P1-1_preprocesseddata (2)'!M154</f>
        <v>2019 Q3</v>
      </c>
      <c r="S154" s="61">
        <f>+'P1-1_preprocesseddata (2)'!N154</f>
        <v>43738</v>
      </c>
    </row>
    <row r="155" spans="1:19" x14ac:dyDescent="0.25">
      <c r="A155">
        <f>+'P1-1_preprocesseddata (2)'!A155</f>
        <v>2019</v>
      </c>
      <c r="B155">
        <f>+'P1-1_preprocesseddata (2)'!B155</f>
        <v>3</v>
      </c>
      <c r="C155" t="str">
        <f>+'P1-1_preprocesseddata (2)'!C155</f>
        <v>B6</v>
      </c>
      <c r="D155" t="str">
        <f>+'P1-1_preprocesseddata (2)'!D155</f>
        <v>L</v>
      </c>
      <c r="E155">
        <f>+'P1-1_preprocesseddata (2)'!E155</f>
        <v>516539.74</v>
      </c>
      <c r="F155">
        <f>+'P1-1_preprocesseddata (2)'!F155</f>
        <v>428694.17</v>
      </c>
      <c r="G155">
        <f>+'P6-preprocesseddata'!E155</f>
        <v>141198.06</v>
      </c>
      <c r="H155">
        <f>+'P6-preprocesseddata'!F155</f>
        <v>111280.26</v>
      </c>
      <c r="I155">
        <f>+'P6-preprocesseddata'!I155</f>
        <v>10728.59</v>
      </c>
      <c r="J155">
        <f>+SUM('P6-preprocesseddata'!G155:H155)+SUM('P6-preprocesseddata'!J155:N155)</f>
        <v>165487.26</v>
      </c>
      <c r="K155">
        <f>+'P1-1_preprocesseddata (2)'!F155</f>
        <v>428694.17</v>
      </c>
      <c r="L155">
        <f>+'P1-1_preprocesseddata (2)'!G155</f>
        <v>87845.58</v>
      </c>
      <c r="M155">
        <f>+'P1-1_preprocesseddata (2)'!H155</f>
        <v>63538.22</v>
      </c>
      <c r="N155">
        <f>+'P1-1_preprocesseddata (2)'!I155</f>
        <v>3545382383</v>
      </c>
      <c r="O155">
        <f>+'P1-1_preprocesseddata (2)'!J155</f>
        <v>3545382.3829999999</v>
      </c>
      <c r="P155">
        <f>+'P1-1_preprocesseddata (2)'!K155</f>
        <v>4239293897</v>
      </c>
      <c r="Q155">
        <f>+'P1-1_preprocesseddata (2)'!L155</f>
        <v>4239293.8969999999</v>
      </c>
      <c r="R155" t="str">
        <f>+'P1-1_preprocesseddata (2)'!M155</f>
        <v>2019 Q3</v>
      </c>
      <c r="S155" s="61">
        <f>+'P1-1_preprocesseddata (2)'!N155</f>
        <v>43738</v>
      </c>
    </row>
    <row r="156" spans="1:19" x14ac:dyDescent="0.25">
      <c r="A156">
        <f>+'P1-1_preprocesseddata (2)'!A156</f>
        <v>2019</v>
      </c>
      <c r="B156">
        <f>+'P1-1_preprocesseddata (2)'!B156</f>
        <v>4</v>
      </c>
      <c r="C156" t="str">
        <f>+'P1-1_preprocesseddata (2)'!C156</f>
        <v>B6</v>
      </c>
      <c r="D156" t="str">
        <f>+'P1-1_preprocesseddata (2)'!D156</f>
        <v>D</v>
      </c>
      <c r="E156">
        <f>+'P1-1_preprocesseddata (2)'!E156</f>
        <v>1634689.89</v>
      </c>
      <c r="F156">
        <f>+'P1-1_preprocesseddata (2)'!F156</f>
        <v>1439208.3</v>
      </c>
      <c r="G156">
        <f>+'P6-preprocesseddata'!E156</f>
        <v>500995.3</v>
      </c>
      <c r="H156">
        <f>+'P6-preprocesseddata'!F156</f>
        <v>362105.39</v>
      </c>
      <c r="I156">
        <f>+'P6-preprocesseddata'!I156</f>
        <v>41558.89</v>
      </c>
      <c r="J156">
        <f>+SUM('P6-preprocesseddata'!G156:H156)+SUM('P6-preprocesseddata'!J156:N156)</f>
        <v>534548.71999999986</v>
      </c>
      <c r="K156">
        <f>+'P1-1_preprocesseddata (2)'!F156</f>
        <v>1439208.3</v>
      </c>
      <c r="L156">
        <f>+'P1-1_preprocesseddata (2)'!G156</f>
        <v>195481.59</v>
      </c>
      <c r="M156">
        <f>+'P1-1_preprocesseddata (2)'!H156</f>
        <v>139678.21</v>
      </c>
      <c r="N156">
        <f>+'P1-1_preprocesseddata (2)'!I156</f>
        <v>10450485889</v>
      </c>
      <c r="O156">
        <f>+'P1-1_preprocesseddata (2)'!J156</f>
        <v>10450485.889</v>
      </c>
      <c r="P156">
        <f>+'P1-1_preprocesseddata (2)'!K156</f>
        <v>12602423660</v>
      </c>
      <c r="Q156">
        <f>+'P1-1_preprocesseddata (2)'!L156</f>
        <v>12602423.66</v>
      </c>
      <c r="R156" t="str">
        <f>+'P1-1_preprocesseddata (2)'!M156</f>
        <v>2019 Q4</v>
      </c>
      <c r="S156" s="61">
        <f>+'P1-1_preprocesseddata (2)'!N156</f>
        <v>43830</v>
      </c>
    </row>
    <row r="157" spans="1:19" x14ac:dyDescent="0.25">
      <c r="A157">
        <f>+'P1-1_preprocesseddata (2)'!A157</f>
        <v>2019</v>
      </c>
      <c r="B157">
        <f>+'P1-1_preprocesseddata (2)'!B157</f>
        <v>4</v>
      </c>
      <c r="C157" t="str">
        <f>+'P1-1_preprocesseddata (2)'!C157</f>
        <v>B6</v>
      </c>
      <c r="D157" t="str">
        <f>+'P1-1_preprocesseddata (2)'!D157</f>
        <v>L</v>
      </c>
      <c r="E157">
        <f>+'P1-1_preprocesseddata (2)'!E157</f>
        <v>396435.06</v>
      </c>
      <c r="F157">
        <f>+'P1-1_preprocesseddata (2)'!F157</f>
        <v>364034.3</v>
      </c>
      <c r="G157">
        <f>+'P6-preprocesseddata'!E157</f>
        <v>124602.25</v>
      </c>
      <c r="H157">
        <f>+'P6-preprocesseddata'!F157</f>
        <v>92798.19</v>
      </c>
      <c r="I157">
        <f>+'P6-preprocesseddata'!I157</f>
        <v>9178.4500000000007</v>
      </c>
      <c r="J157">
        <f>+SUM('P6-preprocesseddata'!G157:H157)+SUM('P6-preprocesseddata'!J157:N157)</f>
        <v>137455.43</v>
      </c>
      <c r="K157">
        <f>+'P1-1_preprocesseddata (2)'!F157</f>
        <v>364034.3</v>
      </c>
      <c r="L157">
        <f>+'P1-1_preprocesseddata (2)'!G157</f>
        <v>32400.76</v>
      </c>
      <c r="M157">
        <f>+'P1-1_preprocesseddata (2)'!H157</f>
        <v>21714.799999999999</v>
      </c>
      <c r="N157">
        <f>+'P1-1_preprocesseddata (2)'!I157</f>
        <v>2722325921</v>
      </c>
      <c r="O157">
        <f>+'P1-1_preprocesseddata (2)'!J157</f>
        <v>2722325.9210000001</v>
      </c>
      <c r="P157">
        <f>+'P1-1_preprocesseddata (2)'!K157</f>
        <v>3479125425</v>
      </c>
      <c r="Q157">
        <f>+'P1-1_preprocesseddata (2)'!L157</f>
        <v>3479125.4249999998</v>
      </c>
      <c r="R157" t="str">
        <f>+'P1-1_preprocesseddata (2)'!M157</f>
        <v>2019 Q4</v>
      </c>
      <c r="S157" s="61">
        <f>+'P1-1_preprocesseddata (2)'!N157</f>
        <v>43830</v>
      </c>
    </row>
    <row r="158" spans="1:19" x14ac:dyDescent="0.25">
      <c r="A158">
        <f>+'P1-1_preprocesseddata (2)'!A158</f>
        <v>2020</v>
      </c>
      <c r="B158">
        <f>+'P1-1_preprocesseddata (2)'!B158</f>
        <v>1</v>
      </c>
      <c r="C158" t="str">
        <f>+'P1-1_preprocesseddata (2)'!C158</f>
        <v>B6</v>
      </c>
      <c r="D158" t="str">
        <f>+'P1-1_preprocesseddata (2)'!D158</f>
        <v>D</v>
      </c>
      <c r="E158">
        <f>+'P1-1_preprocesseddata (2)'!E158</f>
        <v>1237983.68</v>
      </c>
      <c r="F158">
        <f>+'P1-1_preprocesseddata (2)'!F158</f>
        <v>1394207.05</v>
      </c>
      <c r="G158">
        <f>+'P6-preprocesseddata'!E158</f>
        <v>516491.68</v>
      </c>
      <c r="H158">
        <f>+'P6-preprocesseddata'!F158</f>
        <v>295023.63</v>
      </c>
      <c r="I158">
        <f>+'P6-preprocesseddata'!I158</f>
        <v>38425.120000000003</v>
      </c>
      <c r="J158">
        <f>+SUM('P6-preprocesseddata'!G158:H158)+SUM('P6-preprocesseddata'!J158:N158)</f>
        <v>544266.62</v>
      </c>
      <c r="K158">
        <f>+'P1-1_preprocesseddata (2)'!F158</f>
        <v>1394207.05</v>
      </c>
      <c r="L158">
        <f>+'P1-1_preprocesseddata (2)'!G158</f>
        <v>-156223.37</v>
      </c>
      <c r="M158">
        <f>+'P1-1_preprocesseddata (2)'!H158</f>
        <v>-263849.09999999998</v>
      </c>
      <c r="N158">
        <f>+'P1-1_preprocesseddata (2)'!I158</f>
        <v>8153211979</v>
      </c>
      <c r="O158">
        <f>+'P1-1_preprocesseddata (2)'!J158</f>
        <v>8153211.9790000003</v>
      </c>
      <c r="P158">
        <f>+'P1-1_preprocesseddata (2)'!K158</f>
        <v>11952412349</v>
      </c>
      <c r="Q158">
        <f>+'P1-1_preprocesseddata (2)'!L158</f>
        <v>11952412.348999999</v>
      </c>
      <c r="R158" t="str">
        <f>+'P1-1_preprocesseddata (2)'!M158</f>
        <v>2020 Q1</v>
      </c>
      <c r="S158" s="61">
        <f>+'P1-1_preprocesseddata (2)'!N158</f>
        <v>43921</v>
      </c>
    </row>
    <row r="159" spans="1:19" x14ac:dyDescent="0.25">
      <c r="A159">
        <f>+'P1-1_preprocesseddata (2)'!A159</f>
        <v>2020</v>
      </c>
      <c r="B159">
        <f>+'P1-1_preprocesseddata (2)'!B159</f>
        <v>1</v>
      </c>
      <c r="C159" t="str">
        <f>+'P1-1_preprocesseddata (2)'!C159</f>
        <v>B6</v>
      </c>
      <c r="D159" t="str">
        <f>+'P1-1_preprocesseddata (2)'!D159</f>
        <v>L</v>
      </c>
      <c r="E159">
        <f>+'P1-1_preprocesseddata (2)'!E159</f>
        <v>350471.21</v>
      </c>
      <c r="F159">
        <f>+'P1-1_preprocesseddata (2)'!F159</f>
        <v>325125.65999999997</v>
      </c>
      <c r="G159">
        <f>+'P6-preprocesseddata'!E159</f>
        <v>119293.23</v>
      </c>
      <c r="H159">
        <f>+'P6-preprocesseddata'!F159</f>
        <v>70237.45</v>
      </c>
      <c r="I159">
        <f>+'P6-preprocesseddata'!I159</f>
        <v>7550.93</v>
      </c>
      <c r="J159">
        <f>+SUM('P6-preprocesseddata'!G159:H159)+SUM('P6-preprocesseddata'!J159:N159)</f>
        <v>128044.04999999999</v>
      </c>
      <c r="K159">
        <f>+'P1-1_preprocesseddata (2)'!F159</f>
        <v>325125.65999999997</v>
      </c>
      <c r="L159">
        <f>+'P1-1_preprocesseddata (2)'!G159</f>
        <v>25345.55</v>
      </c>
      <c r="M159">
        <f>+'P1-1_preprocesseddata (2)'!H159</f>
        <v>-4074.83</v>
      </c>
      <c r="N159">
        <f>+'P1-1_preprocesseddata (2)'!I159</f>
        <v>2238885086</v>
      </c>
      <c r="O159">
        <f>+'P1-1_preprocesseddata (2)'!J159</f>
        <v>2238885.0860000001</v>
      </c>
      <c r="P159">
        <f>+'P1-1_preprocesseddata (2)'!K159</f>
        <v>2938313678</v>
      </c>
      <c r="Q159">
        <f>+'P1-1_preprocesseddata (2)'!L159</f>
        <v>2938313.6779999998</v>
      </c>
      <c r="R159" t="str">
        <f>+'P1-1_preprocesseddata (2)'!M159</f>
        <v>2020 Q1</v>
      </c>
      <c r="S159" s="61">
        <f>+'P1-1_preprocesseddata (2)'!N159</f>
        <v>43921</v>
      </c>
    </row>
    <row r="160" spans="1:19" x14ac:dyDescent="0.25">
      <c r="A160">
        <f>+'P1-1_preprocesseddata (2)'!A160</f>
        <v>2020</v>
      </c>
      <c r="B160">
        <f>+'P1-1_preprocesseddata (2)'!B160</f>
        <v>2</v>
      </c>
      <c r="C160" t="str">
        <f>+'P1-1_preprocesseddata (2)'!C160</f>
        <v>B6</v>
      </c>
      <c r="D160" t="str">
        <f>+'P1-1_preprocesseddata (2)'!D160</f>
        <v>D</v>
      </c>
      <c r="E160">
        <f>+'P1-1_preprocesseddata (2)'!E160</f>
        <v>202232.4</v>
      </c>
      <c r="F160">
        <f>+'P1-1_preprocesseddata (2)'!F160</f>
        <v>889193.95</v>
      </c>
      <c r="G160">
        <f>+'P6-preprocesseddata'!E160</f>
        <v>463685</v>
      </c>
      <c r="H160">
        <f>+'P6-preprocesseddata'!F160</f>
        <v>27865.57</v>
      </c>
      <c r="I160">
        <f>+'P6-preprocesseddata'!I160</f>
        <v>6701.31</v>
      </c>
      <c r="J160">
        <f>+SUM('P6-preprocesseddata'!G160:H160)+SUM('P6-preprocesseddata'!J160:N160)</f>
        <v>390942.07</v>
      </c>
      <c r="K160">
        <f>+'P1-1_preprocesseddata (2)'!F160</f>
        <v>889193.95</v>
      </c>
      <c r="L160">
        <f>+'P1-1_preprocesseddata (2)'!G160</f>
        <v>-686961.55</v>
      </c>
      <c r="M160">
        <f>+'P1-1_preprocesseddata (2)'!H160</f>
        <v>-308802.83</v>
      </c>
      <c r="N160">
        <f>+'P1-1_preprocesseddata (2)'!I160</f>
        <v>771659088</v>
      </c>
      <c r="O160">
        <f>+'P1-1_preprocesseddata (2)'!J160</f>
        <v>771659.08799999999</v>
      </c>
      <c r="P160">
        <f>+'P1-1_preprocesseddata (2)'!K160</f>
        <v>2305919545</v>
      </c>
      <c r="Q160">
        <f>+'P1-1_preprocesseddata (2)'!L160</f>
        <v>2305919.5449999999</v>
      </c>
      <c r="R160" t="str">
        <f>+'P1-1_preprocesseddata (2)'!M160</f>
        <v>2020 Q2</v>
      </c>
      <c r="S160" s="61">
        <f>+'P1-1_preprocesseddata (2)'!N160</f>
        <v>44012</v>
      </c>
    </row>
    <row r="161" spans="1:19" x14ac:dyDescent="0.25">
      <c r="A161">
        <f>+'P1-1_preprocesseddata (2)'!A161</f>
        <v>2020</v>
      </c>
      <c r="B161">
        <f>+'P1-1_preprocesseddata (2)'!B161</f>
        <v>2</v>
      </c>
      <c r="C161" t="str">
        <f>+'P1-1_preprocesseddata (2)'!C161</f>
        <v>B6</v>
      </c>
      <c r="D161" t="str">
        <f>+'P1-1_preprocesseddata (2)'!D161</f>
        <v>L</v>
      </c>
      <c r="E161">
        <f>+'P1-1_preprocesseddata (2)'!E161</f>
        <v>12612.6</v>
      </c>
      <c r="F161">
        <f>+'P1-1_preprocesseddata (2)'!F161</f>
        <v>39696.629999999997</v>
      </c>
      <c r="G161">
        <f>+'P6-preprocesseddata'!E161</f>
        <v>21053.119999999999</v>
      </c>
      <c r="H161">
        <f>+'P6-preprocesseddata'!F161</f>
        <v>1255</v>
      </c>
      <c r="I161">
        <f>+'P6-preprocesseddata'!I161</f>
        <v>403.62</v>
      </c>
      <c r="J161">
        <f>+SUM('P6-preprocesseddata'!G161:H161)+SUM('P6-preprocesseddata'!J161:N161)</f>
        <v>16984.900000000001</v>
      </c>
      <c r="K161">
        <f>+'P1-1_preprocesseddata (2)'!F161</f>
        <v>39696.629999999997</v>
      </c>
      <c r="L161">
        <f>+'P1-1_preprocesseddata (2)'!G161</f>
        <v>-27084.03</v>
      </c>
      <c r="M161">
        <f>+'P1-1_preprocesseddata (2)'!H161</f>
        <v>-11757.9</v>
      </c>
      <c r="N161">
        <f>+'P1-1_preprocesseddata (2)'!I161</f>
        <v>48846500</v>
      </c>
      <c r="O161">
        <f>+'P1-1_preprocesseddata (2)'!J161</f>
        <v>48846.5</v>
      </c>
      <c r="P161">
        <f>+'P1-1_preprocesseddata (2)'!K161</f>
        <v>114271940</v>
      </c>
      <c r="Q161">
        <f>+'P1-1_preprocesseddata (2)'!L161</f>
        <v>114271.94</v>
      </c>
      <c r="R161" t="str">
        <f>+'P1-1_preprocesseddata (2)'!M161</f>
        <v>2020 Q2</v>
      </c>
      <c r="S161" s="61">
        <f>+'P1-1_preprocesseddata (2)'!N161</f>
        <v>44012</v>
      </c>
    </row>
    <row r="162" spans="1:19" x14ac:dyDescent="0.25">
      <c r="A162">
        <f>+'P1-1_preprocesseddata (2)'!A162</f>
        <v>2020</v>
      </c>
      <c r="B162">
        <f>+'P1-1_preprocesseddata (2)'!B162</f>
        <v>3</v>
      </c>
      <c r="C162" t="str">
        <f>+'P1-1_preprocesseddata (2)'!C162</f>
        <v>B6</v>
      </c>
      <c r="D162" t="str">
        <f>+'P1-1_preprocesseddata (2)'!D162</f>
        <v>D</v>
      </c>
      <c r="E162">
        <f>+'P1-1_preprocesseddata (2)'!E162</f>
        <v>304771.56</v>
      </c>
      <c r="F162">
        <f>+'P1-1_preprocesseddata (2)'!F162</f>
        <v>894786.34</v>
      </c>
      <c r="G162">
        <f>+'P6-preprocesseddata'!E162</f>
        <v>422084.9</v>
      </c>
      <c r="H162">
        <f>+'P6-preprocesseddata'!F162</f>
        <v>76288.289999999994</v>
      </c>
      <c r="I162">
        <f>+'P6-preprocesseddata'!I162</f>
        <v>18127.099999999999</v>
      </c>
      <c r="J162">
        <f>+SUM('P6-preprocesseddata'!G162:H162)+SUM('P6-preprocesseddata'!J162:N162)</f>
        <v>378286.05999999994</v>
      </c>
      <c r="K162">
        <f>+'P1-1_preprocesseddata (2)'!F162</f>
        <v>894786.34</v>
      </c>
      <c r="L162">
        <f>+'P1-1_preprocesseddata (2)'!G162</f>
        <v>-590014.78</v>
      </c>
      <c r="M162">
        <f>+'P1-1_preprocesseddata (2)'!H162</f>
        <v>-346143.08</v>
      </c>
      <c r="N162">
        <f>+'P1-1_preprocesseddata (2)'!I162</f>
        <v>2101816312</v>
      </c>
      <c r="O162">
        <f>+'P1-1_preprocesseddata (2)'!J162</f>
        <v>2101816.3119999999</v>
      </c>
      <c r="P162">
        <f>+'P1-1_preprocesseddata (2)'!K162</f>
        <v>5080425688</v>
      </c>
      <c r="Q162">
        <f>+'P1-1_preprocesseddata (2)'!L162</f>
        <v>5080425.6880000001</v>
      </c>
      <c r="R162" t="str">
        <f>+'P1-1_preprocesseddata (2)'!M162</f>
        <v>2020 Q3</v>
      </c>
      <c r="S162" s="61">
        <f>+'P1-1_preprocesseddata (2)'!N162</f>
        <v>44104</v>
      </c>
    </row>
    <row r="163" spans="1:19" x14ac:dyDescent="0.25">
      <c r="A163">
        <f>+'P1-1_preprocesseddata (2)'!A163</f>
        <v>2020</v>
      </c>
      <c r="B163">
        <f>+'P1-1_preprocesseddata (2)'!B163</f>
        <v>3</v>
      </c>
      <c r="C163" t="str">
        <f>+'P1-1_preprocesseddata (2)'!C163</f>
        <v>B6</v>
      </c>
      <c r="D163" t="str">
        <f>+'P1-1_preprocesseddata (2)'!D163</f>
        <v>L</v>
      </c>
      <c r="E163">
        <f>+'P1-1_preprocesseddata (2)'!E163</f>
        <v>187167.31</v>
      </c>
      <c r="F163">
        <f>+'P1-1_preprocesseddata (2)'!F163</f>
        <v>282405.93</v>
      </c>
      <c r="G163">
        <f>+'P6-preprocesseddata'!E163</f>
        <v>132665.67000000001</v>
      </c>
      <c r="H163">
        <f>+'P6-preprocesseddata'!F163</f>
        <v>25671.279999999999</v>
      </c>
      <c r="I163">
        <f>+'P6-preprocesseddata'!I163</f>
        <v>5489.27</v>
      </c>
      <c r="J163">
        <f>+SUM('P6-preprocesseddata'!G163:H163)+SUM('P6-preprocesseddata'!J163:N163)</f>
        <v>118579.72</v>
      </c>
      <c r="K163">
        <f>+'P1-1_preprocesseddata (2)'!F163</f>
        <v>282405.93</v>
      </c>
      <c r="L163">
        <f>+'P1-1_preprocesseddata (2)'!G163</f>
        <v>-95238.61</v>
      </c>
      <c r="M163">
        <f>+'P1-1_preprocesseddata (2)'!H163</f>
        <v>-46229.86</v>
      </c>
      <c r="N163">
        <f>+'P1-1_preprocesseddata (2)'!I163</f>
        <v>845566435</v>
      </c>
      <c r="O163">
        <f>+'P1-1_preprocesseddata (2)'!J163</f>
        <v>845566.43500000006</v>
      </c>
      <c r="P163">
        <f>+'P1-1_preprocesseddata (2)'!K163</f>
        <v>1829613750</v>
      </c>
      <c r="Q163">
        <f>+'P1-1_preprocesseddata (2)'!L163</f>
        <v>1829613.75</v>
      </c>
      <c r="R163" t="str">
        <f>+'P1-1_preprocesseddata (2)'!M163</f>
        <v>2020 Q3</v>
      </c>
      <c r="S163" s="61">
        <f>+'P1-1_preprocesseddata (2)'!N163</f>
        <v>44104</v>
      </c>
    </row>
    <row r="164" spans="1:19" x14ac:dyDescent="0.25">
      <c r="A164">
        <f>+'P1-1_preprocesseddata (2)'!A164</f>
        <v>2020</v>
      </c>
      <c r="B164">
        <f>+'P1-1_preprocesseddata (2)'!B164</f>
        <v>4</v>
      </c>
      <c r="C164" t="str">
        <f>+'P1-1_preprocesseddata (2)'!C164</f>
        <v>B6</v>
      </c>
      <c r="D164" t="str">
        <f>+'P1-1_preprocesseddata (2)'!D164</f>
        <v>D</v>
      </c>
      <c r="E164">
        <f>+'P1-1_preprocesseddata (2)'!E164</f>
        <v>420659.58</v>
      </c>
      <c r="F164">
        <f>+'P1-1_preprocesseddata (2)'!F164</f>
        <v>911024.07</v>
      </c>
      <c r="G164">
        <f>+'P6-preprocesseddata'!E164</f>
        <v>362778.14</v>
      </c>
      <c r="H164">
        <f>+'P6-preprocesseddata'!F164</f>
        <v>105863.7</v>
      </c>
      <c r="I164">
        <f>+'P6-preprocesseddata'!I164</f>
        <v>26570.42</v>
      </c>
      <c r="J164">
        <f>+SUM('P6-preprocesseddata'!G164:H164)+SUM('P6-preprocesseddata'!J164:N164)</f>
        <v>415811.81</v>
      </c>
      <c r="K164">
        <f>+'P1-1_preprocesseddata (2)'!F164</f>
        <v>911024.07</v>
      </c>
      <c r="L164">
        <f>+'P1-1_preprocesseddata (2)'!G164</f>
        <v>-490364.49</v>
      </c>
      <c r="M164">
        <f>+'P1-1_preprocesseddata (2)'!H164</f>
        <v>-371115.97</v>
      </c>
      <c r="N164">
        <f>+'P1-1_preprocesseddata (2)'!I164</f>
        <v>3218193225</v>
      </c>
      <c r="O164">
        <f>+'P1-1_preprocesseddata (2)'!J164</f>
        <v>3218193.2250000001</v>
      </c>
      <c r="P164">
        <f>+'P1-1_preprocesseddata (2)'!K164</f>
        <v>6179516785</v>
      </c>
      <c r="Q164">
        <f>+'P1-1_preprocesseddata (2)'!L164</f>
        <v>6179516.7850000001</v>
      </c>
      <c r="R164" t="str">
        <f>+'P1-1_preprocesseddata (2)'!M164</f>
        <v>2020 Q4</v>
      </c>
      <c r="S164" s="61">
        <f>+'P1-1_preprocesseddata (2)'!N164</f>
        <v>44196</v>
      </c>
    </row>
    <row r="165" spans="1:19" x14ac:dyDescent="0.25">
      <c r="A165">
        <f>+'P1-1_preprocesseddata (2)'!A165</f>
        <v>2020</v>
      </c>
      <c r="B165">
        <f>+'P1-1_preprocesseddata (2)'!B165</f>
        <v>4</v>
      </c>
      <c r="C165" t="str">
        <f>+'P1-1_preprocesseddata (2)'!C165</f>
        <v>B6</v>
      </c>
      <c r="D165" t="str">
        <f>+'P1-1_preprocesseddata (2)'!D165</f>
        <v>L</v>
      </c>
      <c r="E165">
        <f>+'P1-1_preprocesseddata (2)'!E165</f>
        <v>240663.49</v>
      </c>
      <c r="F165">
        <f>+'P1-1_preprocesseddata (2)'!F165</f>
        <v>239224.71</v>
      </c>
      <c r="G165">
        <f>+'P6-preprocesseddata'!E165</f>
        <v>92432.77</v>
      </c>
      <c r="H165">
        <f>+'P6-preprocesseddata'!F165</f>
        <v>28550.22</v>
      </c>
      <c r="I165">
        <f>+'P6-preprocesseddata'!I165</f>
        <v>7020.13</v>
      </c>
      <c r="J165">
        <f>+SUM('P6-preprocesseddata'!G165:H165)+SUM('P6-preprocesseddata'!J165:N165)</f>
        <v>111221.58999999998</v>
      </c>
      <c r="K165">
        <f>+'P1-1_preprocesseddata (2)'!F165</f>
        <v>239224.71</v>
      </c>
      <c r="L165">
        <f>+'P1-1_preprocesseddata (2)'!G165</f>
        <v>1438.77</v>
      </c>
      <c r="M165">
        <f>+'P1-1_preprocesseddata (2)'!H165</f>
        <v>-2318.8200000000002</v>
      </c>
      <c r="N165">
        <f>+'P1-1_preprocesseddata (2)'!I165</f>
        <v>1231589835</v>
      </c>
      <c r="O165">
        <f>+'P1-1_preprocesseddata (2)'!J165</f>
        <v>1231589.835</v>
      </c>
      <c r="P165">
        <f>+'P1-1_preprocesseddata (2)'!K165</f>
        <v>2309313962</v>
      </c>
      <c r="Q165">
        <f>+'P1-1_preprocesseddata (2)'!L165</f>
        <v>2309313.9619999998</v>
      </c>
      <c r="R165" t="str">
        <f>+'P1-1_preprocesseddata (2)'!M165</f>
        <v>2020 Q4</v>
      </c>
      <c r="S165" s="61">
        <f>+'P1-1_preprocesseddata (2)'!N165</f>
        <v>44196</v>
      </c>
    </row>
    <row r="166" spans="1:19" x14ac:dyDescent="0.25">
      <c r="A166">
        <f>+'P1-1_preprocesseddata (2)'!A166</f>
        <v>2021</v>
      </c>
      <c r="B166">
        <f>+'P1-1_preprocesseddata (2)'!B166</f>
        <v>1</v>
      </c>
      <c r="C166" t="str">
        <f>+'P1-1_preprocesseddata (2)'!C166</f>
        <v>B6</v>
      </c>
      <c r="D166" t="str">
        <f>+'P1-1_preprocesseddata (2)'!D166</f>
        <v>D</v>
      </c>
      <c r="E166">
        <f>+'P1-1_preprocesseddata (2)'!E166</f>
        <v>516832.39</v>
      </c>
      <c r="F166">
        <f>+'P1-1_preprocesseddata (2)'!F166</f>
        <v>975834.55</v>
      </c>
      <c r="G166">
        <f>+'P6-preprocesseddata'!E166</f>
        <v>403332.93</v>
      </c>
      <c r="H166">
        <f>+'P6-preprocesseddata'!F166</f>
        <v>143488.48000000001</v>
      </c>
      <c r="I166">
        <f>+'P6-preprocesseddata'!I166</f>
        <v>30226.62</v>
      </c>
      <c r="J166">
        <f>+SUM('P6-preprocesseddata'!G166:H166)+SUM('P6-preprocesseddata'!J166:N166)</f>
        <v>398786.5199999999</v>
      </c>
      <c r="K166">
        <f>+'P1-1_preprocesseddata (2)'!F166</f>
        <v>975834.55</v>
      </c>
      <c r="L166">
        <f>+'P1-1_preprocesseddata (2)'!G166</f>
        <v>-459002.16</v>
      </c>
      <c r="M166">
        <f>+'P1-1_preprocesseddata (2)'!H166</f>
        <v>-205981.46</v>
      </c>
      <c r="N166">
        <f>+'P1-1_preprocesseddata (2)'!I166</f>
        <v>4302698945</v>
      </c>
      <c r="O166">
        <f>+'P1-1_preprocesseddata (2)'!J166</f>
        <v>4302698.9450000003</v>
      </c>
      <c r="P166">
        <f>+'P1-1_preprocesseddata (2)'!K166</f>
        <v>6319689784</v>
      </c>
      <c r="Q166">
        <f>+'P1-1_preprocesseddata (2)'!L166</f>
        <v>6319689.784</v>
      </c>
      <c r="R166" t="str">
        <f>+'P1-1_preprocesseddata (2)'!M166</f>
        <v>2021 Q1</v>
      </c>
      <c r="S166" s="61">
        <f>+'P1-1_preprocesseddata (2)'!N166</f>
        <v>44286</v>
      </c>
    </row>
    <row r="167" spans="1:19" x14ac:dyDescent="0.25">
      <c r="A167">
        <f>+'P1-1_preprocesseddata (2)'!A167</f>
        <v>2021</v>
      </c>
      <c r="B167">
        <f>+'P1-1_preprocesseddata (2)'!B167</f>
        <v>1</v>
      </c>
      <c r="C167" t="str">
        <f>+'P1-1_preprocesseddata (2)'!C167</f>
        <v>B6</v>
      </c>
      <c r="D167" t="str">
        <f>+'P1-1_preprocesseddata (2)'!D167</f>
        <v>L</v>
      </c>
      <c r="E167">
        <f>+'P1-1_preprocesseddata (2)'!E167</f>
        <v>215678.23</v>
      </c>
      <c r="F167">
        <f>+'P1-1_preprocesseddata (2)'!F167</f>
        <v>337969.93</v>
      </c>
      <c r="G167">
        <f>+'P6-preprocesseddata'!E167</f>
        <v>137337.39000000001</v>
      </c>
      <c r="H167">
        <f>+'P6-preprocesseddata'!F167</f>
        <v>49965.65</v>
      </c>
      <c r="I167">
        <f>+'P6-preprocesseddata'!I167</f>
        <v>10654.86</v>
      </c>
      <c r="J167">
        <f>+SUM('P6-preprocesseddata'!G167:H167)+SUM('P6-preprocesseddata'!J167:N167)</f>
        <v>140012.01999999999</v>
      </c>
      <c r="K167">
        <f>+'P1-1_preprocesseddata (2)'!F167</f>
        <v>337969.93</v>
      </c>
      <c r="L167">
        <f>+'P1-1_preprocesseddata (2)'!G167</f>
        <v>-122291.71</v>
      </c>
      <c r="M167">
        <f>+'P1-1_preprocesseddata (2)'!H167</f>
        <v>-40603.57</v>
      </c>
      <c r="N167">
        <f>+'P1-1_preprocesseddata (2)'!I167</f>
        <v>1508287254</v>
      </c>
      <c r="O167">
        <f>+'P1-1_preprocesseddata (2)'!J167</f>
        <v>1508287.254</v>
      </c>
      <c r="P167">
        <f>+'P1-1_preprocesseddata (2)'!K167</f>
        <v>2777433376</v>
      </c>
      <c r="Q167">
        <f>+'P1-1_preprocesseddata (2)'!L167</f>
        <v>2777433.3760000002</v>
      </c>
      <c r="R167" t="str">
        <f>+'P1-1_preprocesseddata (2)'!M167</f>
        <v>2021 Q1</v>
      </c>
      <c r="S167" s="61">
        <f>+'P1-1_preprocesseddata (2)'!N167</f>
        <v>44286</v>
      </c>
    </row>
    <row r="168" spans="1:19" x14ac:dyDescent="0.25">
      <c r="A168">
        <f>+'P1-1_preprocesseddata (2)'!A168</f>
        <v>2021</v>
      </c>
      <c r="B168">
        <f>+'P1-1_preprocesseddata (2)'!B168</f>
        <v>2</v>
      </c>
      <c r="C168" t="str">
        <f>+'P1-1_preprocesseddata (2)'!C168</f>
        <v>B6</v>
      </c>
      <c r="D168" t="str">
        <f>+'P1-1_preprocesseddata (2)'!D168</f>
        <v>D</v>
      </c>
      <c r="E168">
        <f>+'P1-1_preprocesseddata (2)'!E168</f>
        <v>1123598.93</v>
      </c>
      <c r="F168">
        <f>+'P1-1_preprocesseddata (2)'!F168</f>
        <v>1291952.7</v>
      </c>
      <c r="G168">
        <f>+'P6-preprocesseddata'!E168</f>
        <v>450944.86</v>
      </c>
      <c r="H168">
        <f>+'P6-preprocesseddata'!F168</f>
        <v>253979.93</v>
      </c>
      <c r="I168">
        <f>+'P6-preprocesseddata'!I168</f>
        <v>52884.4</v>
      </c>
      <c r="J168">
        <f>+SUM('P6-preprocesseddata'!G168:H168)+SUM('P6-preprocesseddata'!J168:N168)</f>
        <v>534143.5</v>
      </c>
      <c r="K168">
        <f>+'P1-1_preprocesseddata (2)'!F168</f>
        <v>1291952.7</v>
      </c>
      <c r="L168">
        <f>+'P1-1_preprocesseddata (2)'!G168</f>
        <v>-168353.77</v>
      </c>
      <c r="M168">
        <f>+'P1-1_preprocesseddata (2)'!H168</f>
        <v>31019.22</v>
      </c>
      <c r="N168">
        <f>+'P1-1_preprocesseddata (2)'!I168</f>
        <v>8143516037</v>
      </c>
      <c r="O168">
        <f>+'P1-1_preprocesseddata (2)'!J168</f>
        <v>8143516.0369999995</v>
      </c>
      <c r="P168">
        <f>+'P1-1_preprocesseddata (2)'!K168</f>
        <v>9874826462</v>
      </c>
      <c r="Q168">
        <f>+'P1-1_preprocesseddata (2)'!L168</f>
        <v>9874826.4619999994</v>
      </c>
      <c r="R168" t="str">
        <f>+'P1-1_preprocesseddata (2)'!M168</f>
        <v>2021 Q2</v>
      </c>
      <c r="S168" s="61">
        <f>+'P1-1_preprocesseddata (2)'!N168</f>
        <v>44377</v>
      </c>
    </row>
    <row r="169" spans="1:19" x14ac:dyDescent="0.25">
      <c r="A169">
        <f>+'P1-1_preprocesseddata (2)'!A169</f>
        <v>2021</v>
      </c>
      <c r="B169">
        <f>+'P1-1_preprocesseddata (2)'!B169</f>
        <v>2</v>
      </c>
      <c r="C169" t="str">
        <f>+'P1-1_preprocesseddata (2)'!C169</f>
        <v>B6</v>
      </c>
      <c r="D169" t="str">
        <f>+'P1-1_preprocesseddata (2)'!D169</f>
        <v>L</v>
      </c>
      <c r="E169">
        <f>+'P1-1_preprocesseddata (2)'!E169</f>
        <v>375401.21</v>
      </c>
      <c r="F169">
        <f>+'P1-1_preprocesseddata (2)'!F169</f>
        <v>416398.06</v>
      </c>
      <c r="G169">
        <f>+'P6-preprocesseddata'!E169</f>
        <v>146734.71</v>
      </c>
      <c r="H169">
        <f>+'P6-preprocesseddata'!F169</f>
        <v>82253.42</v>
      </c>
      <c r="I169">
        <f>+'P6-preprocesseddata'!I169</f>
        <v>16434.32</v>
      </c>
      <c r="J169">
        <f>+SUM('P6-preprocesseddata'!G169:H169)+SUM('P6-preprocesseddata'!J169:N169)</f>
        <v>170975.62</v>
      </c>
      <c r="K169">
        <f>+'P1-1_preprocesseddata (2)'!F169</f>
        <v>416398.06</v>
      </c>
      <c r="L169">
        <f>+'P1-1_preprocesseddata (2)'!G169</f>
        <v>-40996.85</v>
      </c>
      <c r="M169">
        <f>+'P1-1_preprocesseddata (2)'!H169</f>
        <v>32430.52</v>
      </c>
      <c r="N169">
        <f>+'P1-1_preprocesseddata (2)'!I169</f>
        <v>2667074755</v>
      </c>
      <c r="O169">
        <f>+'P1-1_preprocesseddata (2)'!J169</f>
        <v>2667074.7549999999</v>
      </c>
      <c r="P169">
        <f>+'P1-1_preprocesseddata (2)'!K169</f>
        <v>3778268747</v>
      </c>
      <c r="Q169">
        <f>+'P1-1_preprocesseddata (2)'!L169</f>
        <v>3778268.747</v>
      </c>
      <c r="R169" t="str">
        <f>+'P1-1_preprocesseddata (2)'!M169</f>
        <v>2021 Q2</v>
      </c>
      <c r="S169" s="61">
        <f>+'P1-1_preprocesseddata (2)'!N169</f>
        <v>44377</v>
      </c>
    </row>
    <row r="170" spans="1:19" x14ac:dyDescent="0.25">
      <c r="A170">
        <f>+'P1-1_preprocesseddata (2)'!A170</f>
        <v>2021</v>
      </c>
      <c r="B170">
        <f>+'P1-1_preprocesseddata (2)'!B170</f>
        <v>3</v>
      </c>
      <c r="C170" t="str">
        <f>+'P1-1_preprocesseddata (2)'!C170</f>
        <v>B6</v>
      </c>
      <c r="D170" t="str">
        <f>+'P1-1_preprocesseddata (2)'!D170</f>
        <v>A</v>
      </c>
      <c r="E170">
        <f>+'P1-1_preprocesseddata (2)'!E170</f>
        <v>4708.55</v>
      </c>
      <c r="F170">
        <f>+'P1-1_preprocesseddata (2)'!F170</f>
        <v>3818.4</v>
      </c>
      <c r="G170">
        <f>+'P6-preprocesseddata'!E170</f>
        <v>1692.2</v>
      </c>
      <c r="H170">
        <f>+'P6-preprocesseddata'!F170</f>
        <v>485.88</v>
      </c>
      <c r="I170">
        <f>+'P6-preprocesseddata'!I170</f>
        <v>128.05000000000001</v>
      </c>
      <c r="J170">
        <f>+SUM('P6-preprocesseddata'!G170:H170)+SUM('P6-preprocesseddata'!J170:N170)</f>
        <v>1512.27</v>
      </c>
      <c r="K170">
        <f>+'P1-1_preprocesseddata (2)'!F170</f>
        <v>3818.4</v>
      </c>
      <c r="L170">
        <f>+'P1-1_preprocesseddata (2)'!G170</f>
        <v>890.16</v>
      </c>
      <c r="M170">
        <f>+'P1-1_preprocesseddata (2)'!H170</f>
        <v>833.78</v>
      </c>
      <c r="N170">
        <f>+'P1-1_preprocesseddata (2)'!I170</f>
        <v>0</v>
      </c>
      <c r="O170">
        <f>+'P1-1_preprocesseddata (2)'!J170</f>
        <v>0</v>
      </c>
      <c r="P170">
        <f>+'P1-1_preprocesseddata (2)'!K170</f>
        <v>0</v>
      </c>
      <c r="Q170">
        <f>+'P1-1_preprocesseddata (2)'!L170</f>
        <v>0</v>
      </c>
      <c r="R170" t="str">
        <f>+'P1-1_preprocesseddata (2)'!M170</f>
        <v>2021 Q3</v>
      </c>
      <c r="S170" s="61">
        <f>+'P1-1_preprocesseddata (2)'!N170</f>
        <v>44469</v>
      </c>
    </row>
    <row r="171" spans="1:19" x14ac:dyDescent="0.25">
      <c r="A171">
        <f>+'P1-1_preprocesseddata (2)'!A171</f>
        <v>2021</v>
      </c>
      <c r="B171">
        <f>+'P1-1_preprocesseddata (2)'!B171</f>
        <v>3</v>
      </c>
      <c r="C171" t="str">
        <f>+'P1-1_preprocesseddata (2)'!C171</f>
        <v>B6</v>
      </c>
      <c r="D171" t="str">
        <f>+'P1-1_preprocesseddata (2)'!D171</f>
        <v>D</v>
      </c>
      <c r="E171">
        <f>+'P1-1_preprocesseddata (2)'!E171</f>
        <v>1403404.55</v>
      </c>
      <c r="F171">
        <f>+'P1-1_preprocesseddata (2)'!F171</f>
        <v>1461679.8</v>
      </c>
      <c r="G171">
        <f>+'P6-preprocesseddata'!E171</f>
        <v>489889.76</v>
      </c>
      <c r="H171">
        <f>+'P6-preprocesseddata'!F171</f>
        <v>327587.58</v>
      </c>
      <c r="I171">
        <f>+'P6-preprocesseddata'!I171</f>
        <v>58050.85</v>
      </c>
      <c r="J171">
        <f>+SUM('P6-preprocesseddata'!G171:H171)+SUM('P6-preprocesseddata'!J171:N171)</f>
        <v>586151.60999999987</v>
      </c>
      <c r="K171">
        <f>+'P1-1_preprocesseddata (2)'!F171</f>
        <v>1461679.8</v>
      </c>
      <c r="L171">
        <f>+'P1-1_preprocesseddata (2)'!G171</f>
        <v>-58275.24</v>
      </c>
      <c r="M171">
        <f>+'P1-1_preprocesseddata (2)'!H171</f>
        <v>65132.94</v>
      </c>
      <c r="N171">
        <f>+'P1-1_preprocesseddata (2)'!I171</f>
        <v>9347393782</v>
      </c>
      <c r="O171">
        <f>+'P1-1_preprocesseddata (2)'!J171</f>
        <v>9347393.7819999997</v>
      </c>
      <c r="P171">
        <f>+'P1-1_preprocesseddata (2)'!K171</f>
        <v>11512882343</v>
      </c>
      <c r="Q171">
        <f>+'P1-1_preprocesseddata (2)'!L171</f>
        <v>11512882.343</v>
      </c>
      <c r="R171" t="str">
        <f>+'P1-1_preprocesseddata (2)'!M171</f>
        <v>2021 Q3</v>
      </c>
      <c r="S171" s="61">
        <f>+'P1-1_preprocesseddata (2)'!N171</f>
        <v>44469</v>
      </c>
    </row>
    <row r="172" spans="1:19" x14ac:dyDescent="0.25">
      <c r="A172">
        <f>+'P1-1_preprocesseddata (2)'!A172</f>
        <v>2021</v>
      </c>
      <c r="B172">
        <f>+'P1-1_preprocesseddata (2)'!B172</f>
        <v>3</v>
      </c>
      <c r="C172" t="str">
        <f>+'P1-1_preprocesseddata (2)'!C172</f>
        <v>B6</v>
      </c>
      <c r="D172" t="str">
        <f>+'P1-1_preprocesseddata (2)'!D172</f>
        <v>L</v>
      </c>
      <c r="E172">
        <f>+'P1-1_preprocesseddata (2)'!E172</f>
        <v>563615.5</v>
      </c>
      <c r="F172">
        <f>+'P1-1_preprocesseddata (2)'!F172</f>
        <v>505836.29</v>
      </c>
      <c r="G172">
        <f>+'P6-preprocesseddata'!E172</f>
        <v>168454.87</v>
      </c>
      <c r="H172">
        <f>+'P6-preprocesseddata'!F172</f>
        <v>115350.43</v>
      </c>
      <c r="I172">
        <f>+'P6-preprocesseddata'!I172</f>
        <v>17638.71</v>
      </c>
      <c r="J172">
        <f>+SUM('P6-preprocesseddata'!G172:H172)+SUM('P6-preprocesseddata'!J172:N172)</f>
        <v>204392.28999999998</v>
      </c>
      <c r="K172">
        <f>+'P1-1_preprocesseddata (2)'!F172</f>
        <v>505836.29</v>
      </c>
      <c r="L172">
        <f>+'P1-1_preprocesseddata (2)'!G172</f>
        <v>57779.21</v>
      </c>
      <c r="M172">
        <f>+'P1-1_preprocesseddata (2)'!H172</f>
        <v>63842.36</v>
      </c>
      <c r="N172">
        <f>+'P1-1_preprocesseddata (2)'!I172</f>
        <v>3586208788</v>
      </c>
      <c r="O172">
        <f>+'P1-1_preprocesseddata (2)'!J172</f>
        <v>3586208.7879999899</v>
      </c>
      <c r="P172">
        <f>+'P1-1_preprocesseddata (2)'!K172</f>
        <v>4679516887</v>
      </c>
      <c r="Q172">
        <f>+'P1-1_preprocesseddata (2)'!L172</f>
        <v>4679516.8870000001</v>
      </c>
      <c r="R172" t="str">
        <f>+'P1-1_preprocesseddata (2)'!M172</f>
        <v>2021 Q3</v>
      </c>
      <c r="S172" s="61">
        <f>+'P1-1_preprocesseddata (2)'!N172</f>
        <v>44469</v>
      </c>
    </row>
    <row r="173" spans="1:19" x14ac:dyDescent="0.25">
      <c r="A173">
        <f>+'P1-1_preprocesseddata (2)'!A173</f>
        <v>2021</v>
      </c>
      <c r="B173">
        <f>+'P1-1_preprocesseddata (2)'!B173</f>
        <v>4</v>
      </c>
      <c r="C173" t="str">
        <f>+'P1-1_preprocesseddata (2)'!C173</f>
        <v>B6</v>
      </c>
      <c r="D173" t="str">
        <f>+'P1-1_preprocesseddata (2)'!D173</f>
        <v>A</v>
      </c>
      <c r="E173">
        <f>+'P1-1_preprocesseddata (2)'!E173</f>
        <v>16581.86</v>
      </c>
      <c r="F173">
        <f>+'P1-1_preprocesseddata (2)'!F173</f>
        <v>16703.38</v>
      </c>
      <c r="G173">
        <f>+'P6-preprocesseddata'!E173</f>
        <v>7037.28</v>
      </c>
      <c r="H173">
        <f>+'P6-preprocesseddata'!F173</f>
        <v>2111.42</v>
      </c>
      <c r="I173">
        <f>+'P6-preprocesseddata'!I173</f>
        <v>981.1</v>
      </c>
      <c r="J173">
        <f>+SUM('P6-preprocesseddata'!G173:H173)+SUM('P6-preprocesseddata'!J173:N173)</f>
        <v>6573.58</v>
      </c>
      <c r="K173">
        <f>+'P1-1_preprocesseddata (2)'!F173</f>
        <v>16703.38</v>
      </c>
      <c r="L173">
        <f>+'P1-1_preprocesseddata (2)'!G173</f>
        <v>-121.51</v>
      </c>
      <c r="M173">
        <f>+'P1-1_preprocesseddata (2)'!H173</f>
        <v>-339.67</v>
      </c>
      <c r="N173">
        <f>+'P1-1_preprocesseddata (2)'!I173</f>
        <v>0</v>
      </c>
      <c r="O173">
        <f>+'P1-1_preprocesseddata (2)'!J173</f>
        <v>0</v>
      </c>
      <c r="P173">
        <f>+'P1-1_preprocesseddata (2)'!K173</f>
        <v>0</v>
      </c>
      <c r="Q173">
        <f>+'P1-1_preprocesseddata (2)'!L173</f>
        <v>0</v>
      </c>
      <c r="R173" t="str">
        <f>+'P1-1_preprocesseddata (2)'!M173</f>
        <v>2021 Q4</v>
      </c>
      <c r="S173" s="61">
        <f>+'P1-1_preprocesseddata (2)'!N173</f>
        <v>44561</v>
      </c>
    </row>
    <row r="174" spans="1:19" x14ac:dyDescent="0.25">
      <c r="A174">
        <f>+'P1-1_preprocesseddata (2)'!A174</f>
        <v>2021</v>
      </c>
      <c r="B174">
        <f>+'P1-1_preprocesseddata (2)'!B174</f>
        <v>4</v>
      </c>
      <c r="C174" t="str">
        <f>+'P1-1_preprocesseddata (2)'!C174</f>
        <v>B6</v>
      </c>
      <c r="D174" t="str">
        <f>+'P1-1_preprocesseddata (2)'!D174</f>
        <v>D</v>
      </c>
      <c r="E174">
        <f>+'P1-1_preprocesseddata (2)'!E174</f>
        <v>1390094.61</v>
      </c>
      <c r="F174">
        <f>+'P1-1_preprocesseddata (2)'!F174</f>
        <v>1476904.6</v>
      </c>
      <c r="G174">
        <f>+'P6-preprocesseddata'!E174</f>
        <v>516547.61</v>
      </c>
      <c r="H174">
        <f>+'P6-preprocesseddata'!F174</f>
        <v>351270.86</v>
      </c>
      <c r="I174">
        <f>+'P6-preprocesseddata'!I174</f>
        <v>56115.45</v>
      </c>
      <c r="J174">
        <f>+SUM('P6-preprocesseddata'!G174:H174)+SUM('P6-preprocesseddata'!J174:N174)</f>
        <v>552970.68999999994</v>
      </c>
      <c r="K174">
        <f>+'P1-1_preprocesseddata (2)'!F174</f>
        <v>1476904.6</v>
      </c>
      <c r="L174">
        <f>+'P1-1_preprocesseddata (2)'!G174</f>
        <v>-86810</v>
      </c>
      <c r="M174">
        <f>+'P1-1_preprocesseddata (2)'!H174</f>
        <v>-95589.51</v>
      </c>
      <c r="N174">
        <f>+'P1-1_preprocesseddata (2)'!I174</f>
        <v>8789153170</v>
      </c>
      <c r="O174">
        <f>+'P1-1_preprocesseddata (2)'!J174</f>
        <v>8789153.1699999999</v>
      </c>
      <c r="P174">
        <f>+'P1-1_preprocesseddata (2)'!K174</f>
        <v>10956840963</v>
      </c>
      <c r="Q174">
        <f>+'P1-1_preprocesseddata (2)'!L174</f>
        <v>10956840.963</v>
      </c>
      <c r="R174" t="str">
        <f>+'P1-1_preprocesseddata (2)'!M174</f>
        <v>2021 Q4</v>
      </c>
      <c r="S174" s="61">
        <f>+'P1-1_preprocesseddata (2)'!N174</f>
        <v>44561</v>
      </c>
    </row>
    <row r="175" spans="1:19" x14ac:dyDescent="0.25">
      <c r="A175">
        <f>+'P1-1_preprocesseddata (2)'!A175</f>
        <v>2021</v>
      </c>
      <c r="B175">
        <f>+'P1-1_preprocesseddata (2)'!B175</f>
        <v>4</v>
      </c>
      <c r="C175" t="str">
        <f>+'P1-1_preprocesseddata (2)'!C175</f>
        <v>B6</v>
      </c>
      <c r="D175" t="str">
        <f>+'P1-1_preprocesseddata (2)'!D175</f>
        <v>L</v>
      </c>
      <c r="E175">
        <f>+'P1-1_preprocesseddata (2)'!E175</f>
        <v>427435.16</v>
      </c>
      <c r="F175">
        <f>+'P1-1_preprocesseddata (2)'!F175</f>
        <v>462025.82</v>
      </c>
      <c r="G175">
        <f>+'P6-preprocesseddata'!E175</f>
        <v>162880.91</v>
      </c>
      <c r="H175">
        <f>+'P6-preprocesseddata'!F175</f>
        <v>109340.68</v>
      </c>
      <c r="I175">
        <f>+'P6-preprocesseddata'!I175</f>
        <v>15585.75</v>
      </c>
      <c r="J175">
        <f>+SUM('P6-preprocesseddata'!G175:H175)+SUM('P6-preprocesseddata'!J175:N175)</f>
        <v>174218.47999999998</v>
      </c>
      <c r="K175">
        <f>+'P1-1_preprocesseddata (2)'!F175</f>
        <v>462025.82</v>
      </c>
      <c r="L175">
        <f>+'P1-1_preprocesseddata (2)'!G175</f>
        <v>-34590.660000000003</v>
      </c>
      <c r="M175">
        <f>+'P1-1_preprocesseddata (2)'!H175</f>
        <v>-33130.660000000003</v>
      </c>
      <c r="N175">
        <f>+'P1-1_preprocesseddata (2)'!I175</f>
        <v>2848481565</v>
      </c>
      <c r="O175">
        <f>+'P1-1_preprocesseddata (2)'!J175</f>
        <v>2848481.5649999999</v>
      </c>
      <c r="P175">
        <f>+'P1-1_preprocesseddata (2)'!K175</f>
        <v>4267308503</v>
      </c>
      <c r="Q175">
        <f>+'P1-1_preprocesseddata (2)'!L175</f>
        <v>4267308.5029999996</v>
      </c>
      <c r="R175" t="str">
        <f>+'P1-1_preprocesseddata (2)'!M175</f>
        <v>2021 Q4</v>
      </c>
      <c r="S175" s="61">
        <f>+'P1-1_preprocesseddata (2)'!N175</f>
        <v>44561</v>
      </c>
    </row>
    <row r="176" spans="1:19" x14ac:dyDescent="0.25">
      <c r="A176">
        <f>+'P1-1_preprocesseddata (2)'!A176</f>
        <v>2022</v>
      </c>
      <c r="B176">
        <f>+'P1-1_preprocesseddata (2)'!B176</f>
        <v>1</v>
      </c>
      <c r="C176" t="str">
        <f>+'P1-1_preprocesseddata (2)'!C176</f>
        <v>B6</v>
      </c>
      <c r="D176" t="str">
        <f>+'P1-1_preprocesseddata (2)'!D176</f>
        <v>A</v>
      </c>
      <c r="E176">
        <f>+'P1-1_preprocesseddata (2)'!E176</f>
        <v>18576.060000000001</v>
      </c>
      <c r="F176">
        <f>+'P1-1_preprocesseddata (2)'!F176</f>
        <v>18161.830000000002</v>
      </c>
      <c r="G176">
        <f>+'P6-preprocesseddata'!E176</f>
        <v>8294.6200000000008</v>
      </c>
      <c r="H176">
        <f>+'P6-preprocesseddata'!F176</f>
        <v>2486.6999999999998</v>
      </c>
      <c r="I176">
        <f>+'P6-preprocesseddata'!I176</f>
        <v>515.03</v>
      </c>
      <c r="J176">
        <f>+SUM('P6-preprocesseddata'!G176:H176)+SUM('P6-preprocesseddata'!J176:N176)</f>
        <v>6865.49</v>
      </c>
      <c r="K176">
        <f>+'P1-1_preprocesseddata (2)'!F176</f>
        <v>18161.830000000002</v>
      </c>
      <c r="L176">
        <f>+'P1-1_preprocesseddata (2)'!G176</f>
        <v>414.23</v>
      </c>
      <c r="M176">
        <f>+'P1-1_preprocesseddata (2)'!H176</f>
        <v>38.51</v>
      </c>
      <c r="N176">
        <f>+'P1-1_preprocesseddata (2)'!I176</f>
        <v>0</v>
      </c>
      <c r="O176">
        <f>+'P1-1_preprocesseddata (2)'!J176</f>
        <v>0</v>
      </c>
      <c r="P176">
        <f>+'P1-1_preprocesseddata (2)'!K176</f>
        <v>0</v>
      </c>
      <c r="Q176">
        <f>+'P1-1_preprocesseddata (2)'!L176</f>
        <v>0</v>
      </c>
      <c r="R176" t="str">
        <f>+'P1-1_preprocesseddata (2)'!M176</f>
        <v>2022 Q1</v>
      </c>
      <c r="S176" s="61">
        <f>+'P1-1_preprocesseddata (2)'!N176</f>
        <v>44651</v>
      </c>
    </row>
    <row r="177" spans="1:19" x14ac:dyDescent="0.25">
      <c r="A177">
        <f>+'P1-1_preprocesseddata (2)'!A177</f>
        <v>2022</v>
      </c>
      <c r="B177">
        <f>+'P1-1_preprocesseddata (2)'!B177</f>
        <v>1</v>
      </c>
      <c r="C177" t="str">
        <f>+'P1-1_preprocesseddata (2)'!C177</f>
        <v>B6</v>
      </c>
      <c r="D177" t="str">
        <f>+'P1-1_preprocesseddata (2)'!D177</f>
        <v>D</v>
      </c>
      <c r="E177">
        <f>+'P1-1_preprocesseddata (2)'!E177</f>
        <v>1295425.68</v>
      </c>
      <c r="F177">
        <f>+'P1-1_preprocesseddata (2)'!F177</f>
        <v>1590169.06</v>
      </c>
      <c r="G177">
        <f>+'P6-preprocesseddata'!E177</f>
        <v>552409.30000000005</v>
      </c>
      <c r="H177">
        <f>+'P6-preprocesseddata'!F177</f>
        <v>430285.38</v>
      </c>
      <c r="I177">
        <f>+'P6-preprocesseddata'!I177</f>
        <v>39392.94</v>
      </c>
      <c r="J177">
        <f>+SUM('P6-preprocesseddata'!G177:H177)+SUM('P6-preprocesseddata'!J177:N177)</f>
        <v>568081.43999999994</v>
      </c>
      <c r="K177">
        <f>+'P1-1_preprocesseddata (2)'!F177</f>
        <v>1590169.06</v>
      </c>
      <c r="L177">
        <f>+'P1-1_preprocesseddata (2)'!G177</f>
        <v>-294743.38</v>
      </c>
      <c r="M177">
        <f>+'P1-1_preprocesseddata (2)'!H177</f>
        <v>-202056.5</v>
      </c>
      <c r="N177">
        <f>+'P1-1_preprocesseddata (2)'!I177</f>
        <v>7960554957</v>
      </c>
      <c r="O177">
        <f>+'P1-1_preprocesseddata (2)'!J177</f>
        <v>7960554.9569999902</v>
      </c>
      <c r="P177">
        <f>+'P1-1_preprocesseddata (2)'!K177</f>
        <v>11072094691</v>
      </c>
      <c r="Q177">
        <f>+'P1-1_preprocesseddata (2)'!L177</f>
        <v>11072094.691</v>
      </c>
      <c r="R177" t="str">
        <f>+'P1-1_preprocesseddata (2)'!M177</f>
        <v>2022 Q1</v>
      </c>
      <c r="S177" s="61">
        <f>+'P1-1_preprocesseddata (2)'!N177</f>
        <v>44651</v>
      </c>
    </row>
    <row r="178" spans="1:19" x14ac:dyDescent="0.25">
      <c r="A178">
        <f>+'P1-1_preprocesseddata (2)'!A178</f>
        <v>2022</v>
      </c>
      <c r="B178">
        <f>+'P1-1_preprocesseddata (2)'!B178</f>
        <v>1</v>
      </c>
      <c r="C178" t="str">
        <f>+'P1-1_preprocesseddata (2)'!C178</f>
        <v>B6</v>
      </c>
      <c r="D178" t="str">
        <f>+'P1-1_preprocesseddata (2)'!D178</f>
        <v>L</v>
      </c>
      <c r="E178">
        <f>+'P1-1_preprocesseddata (2)'!E178</f>
        <v>422047.6</v>
      </c>
      <c r="F178">
        <f>+'P1-1_preprocesseddata (2)'!F178</f>
        <v>496893.82</v>
      </c>
      <c r="G178">
        <f>+'P6-preprocesseddata'!E178</f>
        <v>170414.54</v>
      </c>
      <c r="H178">
        <f>+'P6-preprocesseddata'!F178</f>
        <v>137909.85999999999</v>
      </c>
      <c r="I178">
        <f>+'P6-preprocesseddata'!I178</f>
        <v>10531.59</v>
      </c>
      <c r="J178">
        <f>+SUM('P6-preprocesseddata'!G178:H178)+SUM('P6-preprocesseddata'!J178:N178)</f>
        <v>178037.84</v>
      </c>
      <c r="K178">
        <f>+'P1-1_preprocesseddata (2)'!F178</f>
        <v>496893.82</v>
      </c>
      <c r="L178">
        <f>+'P1-1_preprocesseddata (2)'!G178</f>
        <v>-74846.23</v>
      </c>
      <c r="M178">
        <f>+'P1-1_preprocesseddata (2)'!H178</f>
        <v>-52657.11</v>
      </c>
      <c r="N178">
        <f>+'P1-1_preprocesseddata (2)'!I178</f>
        <v>2974189262</v>
      </c>
      <c r="O178">
        <f>+'P1-1_preprocesseddata (2)'!J178</f>
        <v>2974189.2620000001</v>
      </c>
      <c r="P178">
        <f>+'P1-1_preprocesseddata (2)'!K178</f>
        <v>4318224736</v>
      </c>
      <c r="Q178">
        <f>+'P1-1_preprocesseddata (2)'!L178</f>
        <v>4318224.7359999996</v>
      </c>
      <c r="R178" t="str">
        <f>+'P1-1_preprocesseddata (2)'!M178</f>
        <v>2022 Q1</v>
      </c>
      <c r="S178" s="61">
        <f>+'P1-1_preprocesseddata (2)'!N178</f>
        <v>44651</v>
      </c>
    </row>
    <row r="179" spans="1:19" x14ac:dyDescent="0.25">
      <c r="A179">
        <f>+'P1-1_preprocesseddata (2)'!A179</f>
        <v>2022</v>
      </c>
      <c r="B179">
        <f>+'P1-1_preprocesseddata (2)'!B179</f>
        <v>2</v>
      </c>
      <c r="C179" t="str">
        <f>+'P1-1_preprocesseddata (2)'!C179</f>
        <v>B6</v>
      </c>
      <c r="D179" t="str">
        <f>+'P1-1_preprocesseddata (2)'!D179</f>
        <v>A</v>
      </c>
      <c r="E179">
        <f>+'P1-1_preprocesseddata (2)'!E179</f>
        <v>23951.77</v>
      </c>
      <c r="F179">
        <f>+'P1-1_preprocesseddata (2)'!F179</f>
        <v>18162.72</v>
      </c>
      <c r="G179">
        <f>+'P6-preprocesseddata'!E179</f>
        <v>8042.22</v>
      </c>
      <c r="H179">
        <f>+'P6-preprocesseddata'!F179</f>
        <v>3893.92</v>
      </c>
      <c r="I179">
        <f>+'P6-preprocesseddata'!I179</f>
        <v>667.63</v>
      </c>
      <c r="J179">
        <f>+SUM('P6-preprocesseddata'!G179:H179)+SUM('P6-preprocesseddata'!J179:N179)</f>
        <v>5558.96</v>
      </c>
      <c r="K179">
        <f>+'P1-1_preprocesseddata (2)'!F179</f>
        <v>18162.72</v>
      </c>
      <c r="L179">
        <f>+'P1-1_preprocesseddata (2)'!G179</f>
        <v>5789.05</v>
      </c>
      <c r="M179">
        <f>+'P1-1_preprocesseddata (2)'!H179</f>
        <v>6743.03</v>
      </c>
      <c r="N179">
        <f>+'P1-1_preprocesseddata (2)'!I179</f>
        <v>0</v>
      </c>
      <c r="O179">
        <f>+'P1-1_preprocesseddata (2)'!J179</f>
        <v>0</v>
      </c>
      <c r="P179">
        <f>+'P1-1_preprocesseddata (2)'!K179</f>
        <v>0</v>
      </c>
      <c r="Q179">
        <f>+'P1-1_preprocesseddata (2)'!L179</f>
        <v>0</v>
      </c>
      <c r="R179" t="str">
        <f>+'P1-1_preprocesseddata (2)'!M179</f>
        <v>2022 Q2</v>
      </c>
      <c r="S179" s="61">
        <f>+'P1-1_preprocesseddata (2)'!N179</f>
        <v>44742</v>
      </c>
    </row>
    <row r="180" spans="1:19" x14ac:dyDescent="0.25">
      <c r="A180">
        <f>+'P1-1_preprocesseddata (2)'!A180</f>
        <v>2022</v>
      </c>
      <c r="B180">
        <f>+'P1-1_preprocesseddata (2)'!B180</f>
        <v>2</v>
      </c>
      <c r="C180" t="str">
        <f>+'P1-1_preprocesseddata (2)'!C180</f>
        <v>B6</v>
      </c>
      <c r="D180" t="str">
        <f>+'P1-1_preprocesseddata (2)'!D180</f>
        <v>D</v>
      </c>
      <c r="E180">
        <f>+'P1-1_preprocesseddata (2)'!E180</f>
        <v>1883782.45</v>
      </c>
      <c r="F180">
        <f>+'P1-1_preprocesseddata (2)'!F180</f>
        <v>1937888.08</v>
      </c>
      <c r="G180">
        <f>+'P6-preprocesseddata'!E180</f>
        <v>575894.9</v>
      </c>
      <c r="H180">
        <f>+'P6-preprocesseddata'!F180</f>
        <v>682331.76</v>
      </c>
      <c r="I180">
        <f>+'P6-preprocesseddata'!I180</f>
        <v>43292.65</v>
      </c>
      <c r="J180">
        <f>+SUM('P6-preprocesseddata'!G180:H180)+SUM('P6-preprocesseddata'!J180:N180)</f>
        <v>636368.7699999999</v>
      </c>
      <c r="K180">
        <f>+'P1-1_preprocesseddata (2)'!F180</f>
        <v>1937888.08</v>
      </c>
      <c r="L180">
        <f>+'P1-1_preprocesseddata (2)'!G180</f>
        <v>-54105.62</v>
      </c>
      <c r="M180">
        <f>+'P1-1_preprocesseddata (2)'!H180</f>
        <v>-111638.63</v>
      </c>
      <c r="N180">
        <f>+'P1-1_preprocesseddata (2)'!I180</f>
        <v>10379129268</v>
      </c>
      <c r="O180">
        <f>+'P1-1_preprocesseddata (2)'!J180</f>
        <v>10379129.267999999</v>
      </c>
      <c r="P180">
        <f>+'P1-1_preprocesseddata (2)'!K180</f>
        <v>12000152285</v>
      </c>
      <c r="Q180">
        <f>+'P1-1_preprocesseddata (2)'!L180</f>
        <v>12000152.285</v>
      </c>
      <c r="R180" t="str">
        <f>+'P1-1_preprocesseddata (2)'!M180</f>
        <v>2022 Q2</v>
      </c>
      <c r="S180" s="61">
        <f>+'P1-1_preprocesseddata (2)'!N180</f>
        <v>44742</v>
      </c>
    </row>
    <row r="181" spans="1:19" x14ac:dyDescent="0.25">
      <c r="A181">
        <f>+'P1-1_preprocesseddata (2)'!A181</f>
        <v>2022</v>
      </c>
      <c r="B181">
        <f>+'P1-1_preprocesseddata (2)'!B181</f>
        <v>2</v>
      </c>
      <c r="C181" t="str">
        <f>+'P1-1_preprocesseddata (2)'!C181</f>
        <v>B6</v>
      </c>
      <c r="D181" t="str">
        <f>+'P1-1_preprocesseddata (2)'!D181</f>
        <v>L</v>
      </c>
      <c r="E181">
        <f>+'P1-1_preprocesseddata (2)'!E181</f>
        <v>537033.92000000004</v>
      </c>
      <c r="F181">
        <f>+'P1-1_preprocesseddata (2)'!F181</f>
        <v>596023.49</v>
      </c>
      <c r="G181">
        <f>+'P6-preprocesseddata'!E181</f>
        <v>168928.05</v>
      </c>
      <c r="H181">
        <f>+'P6-preprocesseddata'!F181</f>
        <v>224025.53</v>
      </c>
      <c r="I181">
        <f>+'P6-preprocesseddata'!I181</f>
        <v>10886.34</v>
      </c>
      <c r="J181">
        <f>+SUM('P6-preprocesseddata'!G181:H181)+SUM('P6-preprocesseddata'!J181:N181)</f>
        <v>192183.57</v>
      </c>
      <c r="K181">
        <f>+'P1-1_preprocesseddata (2)'!F181</f>
        <v>596023.49</v>
      </c>
      <c r="L181">
        <f>+'P1-1_preprocesseddata (2)'!G181</f>
        <v>-58989.57</v>
      </c>
      <c r="M181">
        <f>+'P1-1_preprocesseddata (2)'!H181</f>
        <v>-83218</v>
      </c>
      <c r="N181">
        <f>+'P1-1_preprocesseddata (2)'!I181</f>
        <v>3592895327</v>
      </c>
      <c r="O181">
        <f>+'P1-1_preprocesseddata (2)'!J181</f>
        <v>3592895.327</v>
      </c>
      <c r="P181">
        <f>+'P1-1_preprocesseddata (2)'!K181</f>
        <v>4411205946</v>
      </c>
      <c r="Q181">
        <f>+'P1-1_preprocesseddata (2)'!L181</f>
        <v>4411205.9459999902</v>
      </c>
      <c r="R181" t="str">
        <f>+'P1-1_preprocesseddata (2)'!M181</f>
        <v>2022 Q2</v>
      </c>
      <c r="S181" s="61">
        <f>+'P1-1_preprocesseddata (2)'!N181</f>
        <v>44742</v>
      </c>
    </row>
    <row r="182" spans="1:19" x14ac:dyDescent="0.25">
      <c r="A182">
        <f>+'P1-1_preprocesseddata (2)'!A182</f>
        <v>2017</v>
      </c>
      <c r="B182">
        <f>+'P1-1_preprocesseddata (2)'!B182</f>
        <v>1</v>
      </c>
      <c r="C182" t="str">
        <f>+'P1-1_preprocesseddata (2)'!C182</f>
        <v>DL</v>
      </c>
      <c r="D182" t="str">
        <f>+'P1-1_preprocesseddata (2)'!D182</f>
        <v>A</v>
      </c>
      <c r="E182">
        <f>+'P1-1_preprocesseddata (2)'!E182</f>
        <v>1056823</v>
      </c>
      <c r="F182">
        <f>+'P1-1_preprocesseddata (2)'!F182</f>
        <v>891923</v>
      </c>
      <c r="G182">
        <f>+'P6-preprocesseddata'!E182</f>
        <v>332868</v>
      </c>
      <c r="H182">
        <f>+'P6-preprocesseddata'!F182</f>
        <v>205632</v>
      </c>
      <c r="I182">
        <f>+'P6-preprocesseddata'!I182</f>
        <v>14311</v>
      </c>
      <c r="J182">
        <f>+SUM('P6-preprocesseddata'!G182:H182)+SUM('P6-preprocesseddata'!J182:N182)</f>
        <v>339112</v>
      </c>
      <c r="K182">
        <f>+'P1-1_preprocesseddata (2)'!F182</f>
        <v>891923</v>
      </c>
      <c r="L182">
        <f>+'P1-1_preprocesseddata (2)'!G182</f>
        <v>164900</v>
      </c>
      <c r="M182">
        <f>+'P1-1_preprocesseddata (2)'!H182</f>
        <v>110446</v>
      </c>
      <c r="N182">
        <f>+'P1-1_preprocesseddata (2)'!I182</f>
        <v>6791473224</v>
      </c>
      <c r="O182">
        <f>+'P1-1_preprocesseddata (2)'!J182</f>
        <v>6791473.2239999902</v>
      </c>
      <c r="P182">
        <f>+'P1-1_preprocesseddata (2)'!K182</f>
        <v>8821910133</v>
      </c>
      <c r="Q182">
        <f>+'P1-1_preprocesseddata (2)'!L182</f>
        <v>8821910.1329999994</v>
      </c>
      <c r="R182" t="str">
        <f>+'P1-1_preprocesseddata (2)'!M182</f>
        <v>2017 Q1</v>
      </c>
      <c r="S182" s="61">
        <f>+'P1-1_preprocesseddata (2)'!N182</f>
        <v>42825</v>
      </c>
    </row>
    <row r="183" spans="1:19" x14ac:dyDescent="0.25">
      <c r="A183">
        <f>+'P1-1_preprocesseddata (2)'!A183</f>
        <v>2017</v>
      </c>
      <c r="B183">
        <f>+'P1-1_preprocesseddata (2)'!B183</f>
        <v>1</v>
      </c>
      <c r="C183" t="str">
        <f>+'P1-1_preprocesseddata (2)'!C183</f>
        <v>DL</v>
      </c>
      <c r="D183" t="str">
        <f>+'P1-1_preprocesseddata (2)'!D183</f>
        <v>D</v>
      </c>
      <c r="E183">
        <f>+'P1-1_preprocesseddata (2)'!E183</f>
        <v>6701934</v>
      </c>
      <c r="F183">
        <f>+'P1-1_preprocesseddata (2)'!F183</f>
        <v>5942062</v>
      </c>
      <c r="G183">
        <f>+'P6-preprocesseddata'!E183</f>
        <v>1860802</v>
      </c>
      <c r="H183">
        <f>+'P6-preprocesseddata'!F183</f>
        <v>741339</v>
      </c>
      <c r="I183">
        <f>+'P6-preprocesseddata'!I183</f>
        <v>85437</v>
      </c>
      <c r="J183">
        <f>+SUM('P6-preprocesseddata'!G183:H183)+SUM('P6-preprocesseddata'!J183:N183)</f>
        <v>3254484</v>
      </c>
      <c r="K183">
        <f>+'P1-1_preprocesseddata (2)'!F183</f>
        <v>5942062</v>
      </c>
      <c r="L183">
        <f>+'P1-1_preprocesseddata (2)'!G183</f>
        <v>759872</v>
      </c>
      <c r="M183">
        <f>+'P1-1_preprocesseddata (2)'!H183</f>
        <v>436046</v>
      </c>
      <c r="N183">
        <f>+'P1-1_preprocesseddata (2)'!I183</f>
        <v>26161101957</v>
      </c>
      <c r="O183">
        <f>+'P1-1_preprocesseddata (2)'!J183</f>
        <v>26161101.954999998</v>
      </c>
      <c r="P183">
        <f>+'P1-1_preprocesseddata (2)'!K183</f>
        <v>30859899112</v>
      </c>
      <c r="Q183">
        <f>+'P1-1_preprocesseddata (2)'!L183</f>
        <v>30859899.105</v>
      </c>
      <c r="R183" t="str">
        <f>+'P1-1_preprocesseddata (2)'!M183</f>
        <v>2017 Q1</v>
      </c>
      <c r="S183" s="61">
        <f>+'P1-1_preprocesseddata (2)'!N183</f>
        <v>42825</v>
      </c>
    </row>
    <row r="184" spans="1:19" x14ac:dyDescent="0.25">
      <c r="A184">
        <f>+'P1-1_preprocesseddata (2)'!A184</f>
        <v>2017</v>
      </c>
      <c r="B184">
        <f>+'P1-1_preprocesseddata (2)'!B184</f>
        <v>1</v>
      </c>
      <c r="C184" t="str">
        <f>+'P1-1_preprocesseddata (2)'!C184</f>
        <v>DL</v>
      </c>
      <c r="D184" t="str">
        <f>+'P1-1_preprocesseddata (2)'!D184</f>
        <v>L</v>
      </c>
      <c r="E184">
        <f>+'P1-1_preprocesseddata (2)'!E184</f>
        <v>784483</v>
      </c>
      <c r="F184">
        <f>+'P1-1_preprocesseddata (2)'!F184</f>
        <v>723703</v>
      </c>
      <c r="G184">
        <f>+'P6-preprocesseddata'!E184</f>
        <v>261038</v>
      </c>
      <c r="H184">
        <f>+'P6-preprocesseddata'!F184</f>
        <v>134814</v>
      </c>
      <c r="I184">
        <f>+'P6-preprocesseddata'!I184</f>
        <v>10522</v>
      </c>
      <c r="J184">
        <f>+SUM('P6-preprocesseddata'!G184:H184)+SUM('P6-preprocesseddata'!J184:N184)</f>
        <v>317329</v>
      </c>
      <c r="K184">
        <f>+'P1-1_preprocesseddata (2)'!F184</f>
        <v>723703</v>
      </c>
      <c r="L184">
        <f>+'P1-1_preprocesseddata (2)'!G184</f>
        <v>60780</v>
      </c>
      <c r="M184">
        <f>+'P1-1_preprocesseddata (2)'!H184</f>
        <v>20744</v>
      </c>
      <c r="N184">
        <f>+'P1-1_preprocesseddata (2)'!I184</f>
        <v>5263238127</v>
      </c>
      <c r="O184">
        <f>+'P1-1_preprocesseddata (2)'!J184</f>
        <v>5263238.1270000003</v>
      </c>
      <c r="P184">
        <f>+'P1-1_preprocesseddata (2)'!K184</f>
        <v>6153145557</v>
      </c>
      <c r="Q184">
        <f>+'P1-1_preprocesseddata (2)'!L184</f>
        <v>6153145.557</v>
      </c>
      <c r="R184" t="str">
        <f>+'P1-1_preprocesseddata (2)'!M184</f>
        <v>2017 Q1</v>
      </c>
      <c r="S184" s="61">
        <f>+'P1-1_preprocesseddata (2)'!N184</f>
        <v>42825</v>
      </c>
    </row>
    <row r="185" spans="1:19" x14ac:dyDescent="0.25">
      <c r="A185">
        <f>+'P1-1_preprocesseddata (2)'!A185</f>
        <v>2017</v>
      </c>
      <c r="B185">
        <f>+'P1-1_preprocesseddata (2)'!B185</f>
        <v>1</v>
      </c>
      <c r="C185" t="str">
        <f>+'P1-1_preprocesseddata (2)'!C185</f>
        <v>DL</v>
      </c>
      <c r="D185" t="str">
        <f>+'P1-1_preprocesseddata (2)'!D185</f>
        <v>P</v>
      </c>
      <c r="E185">
        <f>+'P1-1_preprocesseddata (2)'!E185</f>
        <v>652839</v>
      </c>
      <c r="F185">
        <f>+'P1-1_preprocesseddata (2)'!F185</f>
        <v>570474</v>
      </c>
      <c r="G185">
        <f>+'P6-preprocesseddata'!E185</f>
        <v>210802</v>
      </c>
      <c r="H185">
        <f>+'P6-preprocesseddata'!F185</f>
        <v>147619</v>
      </c>
      <c r="I185">
        <f>+'P6-preprocesseddata'!I185</f>
        <v>8853</v>
      </c>
      <c r="J185">
        <f>+SUM('P6-preprocesseddata'!G185:H185)+SUM('P6-preprocesseddata'!J185:N185)</f>
        <v>203200</v>
      </c>
      <c r="K185">
        <f>+'P1-1_preprocesseddata (2)'!F185</f>
        <v>570474</v>
      </c>
      <c r="L185">
        <f>+'P1-1_preprocesseddata (2)'!G185</f>
        <v>82365</v>
      </c>
      <c r="M185">
        <f>+'P1-1_preprocesseddata (2)'!H185</f>
        <v>48677</v>
      </c>
      <c r="N185">
        <f>+'P1-1_preprocesseddata (2)'!I185</f>
        <v>4860110945</v>
      </c>
      <c r="O185">
        <f>+'P1-1_preprocesseddata (2)'!J185</f>
        <v>4860110.9450000003</v>
      </c>
      <c r="P185">
        <f>+'P1-1_preprocesseddata (2)'!K185</f>
        <v>5656270269</v>
      </c>
      <c r="Q185">
        <f>+'P1-1_preprocesseddata (2)'!L185</f>
        <v>5656270.2689999901</v>
      </c>
      <c r="R185" t="str">
        <f>+'P1-1_preprocesseddata (2)'!M185</f>
        <v>2017 Q1</v>
      </c>
      <c r="S185" s="61">
        <f>+'P1-1_preprocesseddata (2)'!N185</f>
        <v>42825</v>
      </c>
    </row>
    <row r="186" spans="1:19" x14ac:dyDescent="0.25">
      <c r="A186">
        <f>+'P1-1_preprocesseddata (2)'!A186</f>
        <v>2017</v>
      </c>
      <c r="B186">
        <f>+'P1-1_preprocesseddata (2)'!B186</f>
        <v>2</v>
      </c>
      <c r="C186" t="str">
        <f>+'P1-1_preprocesseddata (2)'!C186</f>
        <v>DL</v>
      </c>
      <c r="D186" t="str">
        <f>+'P1-1_preprocesseddata (2)'!D186</f>
        <v>A</v>
      </c>
      <c r="E186">
        <f>+'P1-1_preprocesseddata (2)'!E186</f>
        <v>1743949</v>
      </c>
      <c r="F186">
        <f>+'P1-1_preprocesseddata (2)'!F186</f>
        <v>1369430</v>
      </c>
      <c r="G186">
        <f>+'P6-preprocesseddata'!E186</f>
        <v>518708</v>
      </c>
      <c r="H186">
        <f>+'P6-preprocesseddata'!F186</f>
        <v>332367</v>
      </c>
      <c r="I186">
        <f>+'P6-preprocesseddata'!I186</f>
        <v>22906</v>
      </c>
      <c r="J186">
        <f>+SUM('P6-preprocesseddata'!G186:H186)+SUM('P6-preprocesseddata'!J186:N186)</f>
        <v>495449</v>
      </c>
      <c r="K186">
        <f>+'P1-1_preprocesseddata (2)'!F186</f>
        <v>1369430</v>
      </c>
      <c r="L186">
        <f>+'P1-1_preprocesseddata (2)'!G186</f>
        <v>374519</v>
      </c>
      <c r="M186">
        <f>+'P1-1_preprocesseddata (2)'!H186</f>
        <v>241328</v>
      </c>
      <c r="N186">
        <f>+'P1-1_preprocesseddata (2)'!I186</f>
        <v>12155849445</v>
      </c>
      <c r="O186">
        <f>+'P1-1_preprocesseddata (2)'!J186</f>
        <v>12155849.445</v>
      </c>
      <c r="P186">
        <f>+'P1-1_preprocesseddata (2)'!K186</f>
        <v>14013500163</v>
      </c>
      <c r="Q186">
        <f>+'P1-1_preprocesseddata (2)'!L186</f>
        <v>14013500.1629999</v>
      </c>
      <c r="R186" t="str">
        <f>+'P1-1_preprocesseddata (2)'!M186</f>
        <v>2017 Q2</v>
      </c>
      <c r="S186" s="61">
        <f>+'P1-1_preprocesseddata (2)'!N186</f>
        <v>42916</v>
      </c>
    </row>
    <row r="187" spans="1:19" x14ac:dyDescent="0.25">
      <c r="A187">
        <f>+'P1-1_preprocesseddata (2)'!A187</f>
        <v>2017</v>
      </c>
      <c r="B187">
        <f>+'P1-1_preprocesseddata (2)'!B187</f>
        <v>2</v>
      </c>
      <c r="C187" t="str">
        <f>+'P1-1_preprocesseddata (2)'!C187</f>
        <v>DL</v>
      </c>
      <c r="D187" t="str">
        <f>+'P1-1_preprocesseddata (2)'!D187</f>
        <v>D</v>
      </c>
      <c r="E187">
        <f>+'P1-1_preprocesseddata (2)'!E187</f>
        <v>7722294</v>
      </c>
      <c r="F187">
        <f>+'P1-1_preprocesseddata (2)'!F187</f>
        <v>6270879</v>
      </c>
      <c r="G187">
        <f>+'P6-preprocesseddata'!E187</f>
        <v>2046640</v>
      </c>
      <c r="H187">
        <f>+'P6-preprocesseddata'!F187</f>
        <v>824923</v>
      </c>
      <c r="I187">
        <f>+'P6-preprocesseddata'!I187</f>
        <v>96012</v>
      </c>
      <c r="J187">
        <f>+SUM('P6-preprocesseddata'!G187:H187)+SUM('P6-preprocesseddata'!J187:N187)</f>
        <v>3303304</v>
      </c>
      <c r="K187">
        <f>+'P1-1_preprocesseddata (2)'!F187</f>
        <v>6270879</v>
      </c>
      <c r="L187">
        <f>+'P1-1_preprocesseddata (2)'!G187</f>
        <v>1451415</v>
      </c>
      <c r="M187">
        <f>+'P1-1_preprocesseddata (2)'!H187</f>
        <v>889627</v>
      </c>
      <c r="N187">
        <f>+'P1-1_preprocesseddata (2)'!I187</f>
        <v>29997903488</v>
      </c>
      <c r="O187">
        <f>+'P1-1_preprocesseddata (2)'!J187</f>
        <v>29997903.486000001</v>
      </c>
      <c r="P187">
        <f>+'P1-1_preprocesseddata (2)'!K187</f>
        <v>34052982377</v>
      </c>
      <c r="Q187">
        <f>+'P1-1_preprocesseddata (2)'!L187</f>
        <v>34052982.390000001</v>
      </c>
      <c r="R187" t="str">
        <f>+'P1-1_preprocesseddata (2)'!M187</f>
        <v>2017 Q2</v>
      </c>
      <c r="S187" s="61">
        <f>+'P1-1_preprocesseddata (2)'!N187</f>
        <v>42916</v>
      </c>
    </row>
    <row r="188" spans="1:19" x14ac:dyDescent="0.25">
      <c r="A188">
        <f>+'P1-1_preprocesseddata (2)'!A188</f>
        <v>2017</v>
      </c>
      <c r="B188">
        <f>+'P1-1_preprocesseddata (2)'!B188</f>
        <v>2</v>
      </c>
      <c r="C188" t="str">
        <f>+'P1-1_preprocesseddata (2)'!C188</f>
        <v>DL</v>
      </c>
      <c r="D188" t="str">
        <f>+'P1-1_preprocesseddata (2)'!D188</f>
        <v>L</v>
      </c>
      <c r="E188">
        <f>+'P1-1_preprocesseddata (2)'!E188</f>
        <v>708551</v>
      </c>
      <c r="F188">
        <f>+'P1-1_preprocesseddata (2)'!F188</f>
        <v>603419</v>
      </c>
      <c r="G188">
        <f>+'P6-preprocesseddata'!E188</f>
        <v>222739</v>
      </c>
      <c r="H188">
        <f>+'P6-preprocesseddata'!F188</f>
        <v>118802</v>
      </c>
      <c r="I188">
        <f>+'P6-preprocesseddata'!I188</f>
        <v>9213</v>
      </c>
      <c r="J188">
        <f>+SUM('P6-preprocesseddata'!G188:H188)+SUM('P6-preprocesseddata'!J188:N188)</f>
        <v>252665</v>
      </c>
      <c r="K188">
        <f>+'P1-1_preprocesseddata (2)'!F188</f>
        <v>603419</v>
      </c>
      <c r="L188">
        <f>+'P1-1_preprocesseddata (2)'!G188</f>
        <v>105132</v>
      </c>
      <c r="M188">
        <f>+'P1-1_preprocesseddata (2)'!H188</f>
        <v>51561</v>
      </c>
      <c r="N188">
        <f>+'P1-1_preprocesseddata (2)'!I188</f>
        <v>4830757482</v>
      </c>
      <c r="O188">
        <f>+'P1-1_preprocesseddata (2)'!J188</f>
        <v>4830757.4819999998</v>
      </c>
      <c r="P188">
        <f>+'P1-1_preprocesseddata (2)'!K188</f>
        <v>5504591192</v>
      </c>
      <c r="Q188">
        <f>+'P1-1_preprocesseddata (2)'!L188</f>
        <v>5504591.1919999998</v>
      </c>
      <c r="R188" t="str">
        <f>+'P1-1_preprocesseddata (2)'!M188</f>
        <v>2017 Q2</v>
      </c>
      <c r="S188" s="61">
        <f>+'P1-1_preprocesseddata (2)'!N188</f>
        <v>42916</v>
      </c>
    </row>
    <row r="189" spans="1:19" x14ac:dyDescent="0.25">
      <c r="A189">
        <f>+'P1-1_preprocesseddata (2)'!A189</f>
        <v>2017</v>
      </c>
      <c r="B189">
        <f>+'P1-1_preprocesseddata (2)'!B189</f>
        <v>2</v>
      </c>
      <c r="C189" t="str">
        <f>+'P1-1_preprocesseddata (2)'!C189</f>
        <v>DL</v>
      </c>
      <c r="D189" t="str">
        <f>+'P1-1_preprocesseddata (2)'!D189</f>
        <v>P</v>
      </c>
      <c r="E189">
        <f>+'P1-1_preprocesseddata (2)'!E189</f>
        <v>679918</v>
      </c>
      <c r="F189">
        <f>+'P1-1_preprocesseddata (2)'!F189</f>
        <v>574936</v>
      </c>
      <c r="G189">
        <f>+'P6-preprocesseddata'!E189</f>
        <v>212348</v>
      </c>
      <c r="H189">
        <f>+'P6-preprocesseddata'!F189</f>
        <v>161668</v>
      </c>
      <c r="I189">
        <f>+'P6-preprocesseddata'!I189</f>
        <v>8940</v>
      </c>
      <c r="J189">
        <f>+SUM('P6-preprocesseddata'!G189:H189)+SUM('P6-preprocesseddata'!J189:N189)</f>
        <v>191980</v>
      </c>
      <c r="K189">
        <f>+'P1-1_preprocesseddata (2)'!F189</f>
        <v>574936</v>
      </c>
      <c r="L189">
        <f>+'P1-1_preprocesseddata (2)'!G189</f>
        <v>104982</v>
      </c>
      <c r="M189">
        <f>+'P1-1_preprocesseddata (2)'!H189</f>
        <v>52997</v>
      </c>
      <c r="N189">
        <f>+'P1-1_preprocesseddata (2)'!I189</f>
        <v>5153086171</v>
      </c>
      <c r="O189">
        <f>+'P1-1_preprocesseddata (2)'!J189</f>
        <v>5153086.1710000001</v>
      </c>
      <c r="P189">
        <f>+'P1-1_preprocesseddata (2)'!K189</f>
        <v>6043762964</v>
      </c>
      <c r="Q189">
        <f>+'P1-1_preprocesseddata (2)'!L189</f>
        <v>6043762.9639999997</v>
      </c>
      <c r="R189" t="str">
        <f>+'P1-1_preprocesseddata (2)'!M189</f>
        <v>2017 Q2</v>
      </c>
      <c r="S189" s="61">
        <f>+'P1-1_preprocesseddata (2)'!N189</f>
        <v>42916</v>
      </c>
    </row>
    <row r="190" spans="1:19" x14ac:dyDescent="0.25">
      <c r="A190">
        <f>+'P1-1_preprocesseddata (2)'!A190</f>
        <v>2017</v>
      </c>
      <c r="B190">
        <f>+'P1-1_preprocesseddata (2)'!B190</f>
        <v>3</v>
      </c>
      <c r="C190" t="str">
        <f>+'P1-1_preprocesseddata (2)'!C190</f>
        <v>DL</v>
      </c>
      <c r="D190" t="str">
        <f>+'P1-1_preprocesseddata (2)'!D190</f>
        <v>A</v>
      </c>
      <c r="E190">
        <f>+'P1-1_preprocesseddata (2)'!E190</f>
        <v>1990568</v>
      </c>
      <c r="F190">
        <f>+'P1-1_preprocesseddata (2)'!F190</f>
        <v>1559798</v>
      </c>
      <c r="G190">
        <f>+'P6-preprocesseddata'!E190</f>
        <v>588340</v>
      </c>
      <c r="H190">
        <f>+'P6-preprocesseddata'!F190</f>
        <v>372867</v>
      </c>
      <c r="I190">
        <f>+'P6-preprocesseddata'!I190</f>
        <v>26933</v>
      </c>
      <c r="J190">
        <f>+SUM('P6-preprocesseddata'!G190:H190)+SUM('P6-preprocesseddata'!J190:N190)</f>
        <v>571658</v>
      </c>
      <c r="K190">
        <f>+'P1-1_preprocesseddata (2)'!F190</f>
        <v>1559798</v>
      </c>
      <c r="L190">
        <f>+'P1-1_preprocesseddata (2)'!G190</f>
        <v>430770</v>
      </c>
      <c r="M190">
        <f>+'P1-1_preprocesseddata (2)'!H190</f>
        <v>304635</v>
      </c>
      <c r="N190">
        <f>+'P1-1_preprocesseddata (2)'!I190</f>
        <v>13886938742</v>
      </c>
      <c r="O190">
        <f>+'P1-1_preprocesseddata (2)'!J190</f>
        <v>13886938.7419999</v>
      </c>
      <c r="P190">
        <f>+'P1-1_preprocesseddata (2)'!K190</f>
        <v>15868263141</v>
      </c>
      <c r="Q190">
        <f>+'P1-1_preprocesseddata (2)'!L190</f>
        <v>15868263.1409999</v>
      </c>
      <c r="R190" t="str">
        <f>+'P1-1_preprocesseddata (2)'!M190</f>
        <v>2017 Q3</v>
      </c>
      <c r="S190" s="61">
        <f>+'P1-1_preprocesseddata (2)'!N190</f>
        <v>43008</v>
      </c>
    </row>
    <row r="191" spans="1:19" x14ac:dyDescent="0.25">
      <c r="A191">
        <f>+'P1-1_preprocesseddata (2)'!A191</f>
        <v>2017</v>
      </c>
      <c r="B191">
        <f>+'P1-1_preprocesseddata (2)'!B191</f>
        <v>3</v>
      </c>
      <c r="C191" t="str">
        <f>+'P1-1_preprocesseddata (2)'!C191</f>
        <v>DL</v>
      </c>
      <c r="D191" t="str">
        <f>+'P1-1_preprocesseddata (2)'!D191</f>
        <v>D</v>
      </c>
      <c r="E191">
        <f>+'P1-1_preprocesseddata (2)'!E191</f>
        <v>7655984</v>
      </c>
      <c r="F191">
        <f>+'P1-1_preprocesseddata (2)'!F191</f>
        <v>6503808</v>
      </c>
      <c r="G191">
        <f>+'P6-preprocesseddata'!E191</f>
        <v>2039480</v>
      </c>
      <c r="H191">
        <f>+'P6-preprocesseddata'!F191</f>
        <v>853670</v>
      </c>
      <c r="I191">
        <f>+'P6-preprocesseddata'!I191</f>
        <v>96702</v>
      </c>
      <c r="J191">
        <f>+SUM('P6-preprocesseddata'!G191:H191)+SUM('P6-preprocesseddata'!J191:N191)</f>
        <v>3513956</v>
      </c>
      <c r="K191">
        <f>+'P1-1_preprocesseddata (2)'!F191</f>
        <v>6503808</v>
      </c>
      <c r="L191">
        <f>+'P1-1_preprocesseddata (2)'!G191</f>
        <v>1152176</v>
      </c>
      <c r="M191">
        <f>+'P1-1_preprocesseddata (2)'!H191</f>
        <v>715427</v>
      </c>
      <c r="N191">
        <f>+'P1-1_preprocesseddata (2)'!I191</f>
        <v>31610391231</v>
      </c>
      <c r="O191">
        <f>+'P1-1_preprocesseddata (2)'!J191</f>
        <v>31610391.233999901</v>
      </c>
      <c r="P191">
        <f>+'P1-1_preprocesseddata (2)'!K191</f>
        <v>36235952797</v>
      </c>
      <c r="Q191">
        <f>+'P1-1_preprocesseddata (2)'!L191</f>
        <v>36235952.799999997</v>
      </c>
      <c r="R191" t="str">
        <f>+'P1-1_preprocesseddata (2)'!M191</f>
        <v>2017 Q3</v>
      </c>
      <c r="S191" s="61">
        <f>+'P1-1_preprocesseddata (2)'!N191</f>
        <v>43008</v>
      </c>
    </row>
    <row r="192" spans="1:19" x14ac:dyDescent="0.25">
      <c r="A192">
        <f>+'P1-1_preprocesseddata (2)'!A192</f>
        <v>2017</v>
      </c>
      <c r="B192">
        <f>+'P1-1_preprocesseddata (2)'!B192</f>
        <v>3</v>
      </c>
      <c r="C192" t="str">
        <f>+'P1-1_preprocesseddata (2)'!C192</f>
        <v>DL</v>
      </c>
      <c r="D192" t="str">
        <f>+'P1-1_preprocesseddata (2)'!D192</f>
        <v>L</v>
      </c>
      <c r="E192">
        <f>+'P1-1_preprocesseddata (2)'!E192</f>
        <v>681374</v>
      </c>
      <c r="F192">
        <f>+'P1-1_preprocesseddata (2)'!F192</f>
        <v>566039</v>
      </c>
      <c r="G192">
        <f>+'P6-preprocesseddata'!E192</f>
        <v>207190</v>
      </c>
      <c r="H192">
        <f>+'P6-preprocesseddata'!F192</f>
        <v>107551</v>
      </c>
      <c r="I192">
        <f>+'P6-preprocesseddata'!I192</f>
        <v>9096</v>
      </c>
      <c r="J192">
        <f>+SUM('P6-preprocesseddata'!G192:H192)+SUM('P6-preprocesseddata'!J192:N192)</f>
        <v>242202</v>
      </c>
      <c r="K192">
        <f>+'P1-1_preprocesseddata (2)'!F192</f>
        <v>566039</v>
      </c>
      <c r="L192">
        <f>+'P1-1_preprocesseddata (2)'!G192</f>
        <v>115335</v>
      </c>
      <c r="M192">
        <f>+'P1-1_preprocesseddata (2)'!H192</f>
        <v>72736</v>
      </c>
      <c r="N192">
        <f>+'P1-1_preprocesseddata (2)'!I192</f>
        <v>4305067507</v>
      </c>
      <c r="O192">
        <f>+'P1-1_preprocesseddata (2)'!J192</f>
        <v>4305067.5070000002</v>
      </c>
      <c r="P192">
        <f>+'P1-1_preprocesseddata (2)'!K192</f>
        <v>4848385086</v>
      </c>
      <c r="Q192">
        <f>+'P1-1_preprocesseddata (2)'!L192</f>
        <v>4848385.0860000001</v>
      </c>
      <c r="R192" t="str">
        <f>+'P1-1_preprocesseddata (2)'!M192</f>
        <v>2017 Q3</v>
      </c>
      <c r="S192" s="61">
        <f>+'P1-1_preprocesseddata (2)'!N192</f>
        <v>43008</v>
      </c>
    </row>
    <row r="193" spans="1:19" x14ac:dyDescent="0.25">
      <c r="A193">
        <f>+'P1-1_preprocesseddata (2)'!A193</f>
        <v>2017</v>
      </c>
      <c r="B193">
        <f>+'P1-1_preprocesseddata (2)'!B193</f>
        <v>3</v>
      </c>
      <c r="C193" t="str">
        <f>+'P1-1_preprocesseddata (2)'!C193</f>
        <v>DL</v>
      </c>
      <c r="D193" t="str">
        <f>+'P1-1_preprocesseddata (2)'!D193</f>
        <v>P</v>
      </c>
      <c r="E193">
        <f>+'P1-1_preprocesseddata (2)'!E193</f>
        <v>797445</v>
      </c>
      <c r="F193">
        <f>+'P1-1_preprocesseddata (2)'!F193</f>
        <v>648295</v>
      </c>
      <c r="G193">
        <f>+'P6-preprocesseddata'!E193</f>
        <v>240664</v>
      </c>
      <c r="H193">
        <f>+'P6-preprocesseddata'!F193</f>
        <v>173879</v>
      </c>
      <c r="I193">
        <f>+'P6-preprocesseddata'!I193</f>
        <v>10794</v>
      </c>
      <c r="J193">
        <f>+SUM('P6-preprocesseddata'!G193:H193)+SUM('P6-preprocesseddata'!J193:N193)</f>
        <v>222958</v>
      </c>
      <c r="K193">
        <f>+'P1-1_preprocesseddata (2)'!F193</f>
        <v>648295</v>
      </c>
      <c r="L193">
        <f>+'P1-1_preprocesseddata (2)'!G193</f>
        <v>149150</v>
      </c>
      <c r="M193">
        <f>+'P1-1_preprocesseddata (2)'!H193</f>
        <v>98600</v>
      </c>
      <c r="N193">
        <f>+'P1-1_preprocesseddata (2)'!I193</f>
        <v>5775281304</v>
      </c>
      <c r="O193">
        <f>+'P1-1_preprocesseddata (2)'!J193</f>
        <v>5775281.3039999995</v>
      </c>
      <c r="P193">
        <f>+'P1-1_preprocesseddata (2)'!K193</f>
        <v>6554148086</v>
      </c>
      <c r="Q193">
        <f>+'P1-1_preprocesseddata (2)'!L193</f>
        <v>6554148.0860000001</v>
      </c>
      <c r="R193" t="str">
        <f>+'P1-1_preprocesseddata (2)'!M193</f>
        <v>2017 Q3</v>
      </c>
      <c r="S193" s="61">
        <f>+'P1-1_preprocesseddata (2)'!N193</f>
        <v>43008</v>
      </c>
    </row>
    <row r="194" spans="1:19" x14ac:dyDescent="0.25">
      <c r="A194">
        <f>+'P1-1_preprocesseddata (2)'!A194</f>
        <v>2017</v>
      </c>
      <c r="B194">
        <f>+'P1-1_preprocesseddata (2)'!B194</f>
        <v>4</v>
      </c>
      <c r="C194" t="str">
        <f>+'P1-1_preprocesseddata (2)'!C194</f>
        <v>DL</v>
      </c>
      <c r="D194" t="str">
        <f>+'P1-1_preprocesseddata (2)'!D194</f>
        <v>A</v>
      </c>
      <c r="E194">
        <f>+'P1-1_preprocesseddata (2)'!E194</f>
        <v>1371134</v>
      </c>
      <c r="F194">
        <f>+'P1-1_preprocesseddata (2)'!F194</f>
        <v>1159667</v>
      </c>
      <c r="G194">
        <f>+'P6-preprocesseddata'!E194</f>
        <v>428607</v>
      </c>
      <c r="H194">
        <f>+'P6-preprocesseddata'!F194</f>
        <v>302268</v>
      </c>
      <c r="I194">
        <f>+'P6-preprocesseddata'!I194</f>
        <v>18262</v>
      </c>
      <c r="J194">
        <f>+SUM('P6-preprocesseddata'!G194:H194)+SUM('P6-preprocesseddata'!J194:N194)</f>
        <v>410530</v>
      </c>
      <c r="K194">
        <f>+'P1-1_preprocesseddata (2)'!F194</f>
        <v>1159667</v>
      </c>
      <c r="L194">
        <f>+'P1-1_preprocesseddata (2)'!G194</f>
        <v>211467</v>
      </c>
      <c r="M194">
        <f>+'P1-1_preprocesseddata (2)'!H194</f>
        <v>127255</v>
      </c>
      <c r="N194">
        <f>+'P1-1_preprocesseddata (2)'!I194</f>
        <v>8805359265</v>
      </c>
      <c r="O194">
        <f>+'P1-1_preprocesseddata (2)'!J194</f>
        <v>8805359.2650000006</v>
      </c>
      <c r="P194">
        <f>+'P1-1_preprocesseddata (2)'!K194</f>
        <v>10690993789</v>
      </c>
      <c r="Q194">
        <f>+'P1-1_preprocesseddata (2)'!L194</f>
        <v>10690993.789000001</v>
      </c>
      <c r="R194" t="str">
        <f>+'P1-1_preprocesseddata (2)'!M194</f>
        <v>2017 Q4</v>
      </c>
      <c r="S194" s="61">
        <f>+'P1-1_preprocesseddata (2)'!N194</f>
        <v>43100</v>
      </c>
    </row>
    <row r="195" spans="1:19" x14ac:dyDescent="0.25">
      <c r="A195">
        <f>+'P1-1_preprocesseddata (2)'!A195</f>
        <v>2017</v>
      </c>
      <c r="B195">
        <f>+'P1-1_preprocesseddata (2)'!B195</f>
        <v>4</v>
      </c>
      <c r="C195" t="str">
        <f>+'P1-1_preprocesseddata (2)'!C195</f>
        <v>DL</v>
      </c>
      <c r="D195" t="str">
        <f>+'P1-1_preprocesseddata (2)'!D195</f>
        <v>D</v>
      </c>
      <c r="E195">
        <f>+'P1-1_preprocesseddata (2)'!E195</f>
        <v>7612604</v>
      </c>
      <c r="F195">
        <f>+'P1-1_preprocesseddata (2)'!F195</f>
        <v>6744104</v>
      </c>
      <c r="G195">
        <f>+'P6-preprocesseddata'!E195</f>
        <v>2054414</v>
      </c>
      <c r="H195">
        <f>+'P6-preprocesseddata'!F195</f>
        <v>918213</v>
      </c>
      <c r="I195">
        <f>+'P6-preprocesseddata'!I195</f>
        <v>92955</v>
      </c>
      <c r="J195">
        <f>+SUM('P6-preprocesseddata'!G195:H195)+SUM('P6-preprocesseddata'!J195:N195)</f>
        <v>3678522</v>
      </c>
      <c r="K195">
        <f>+'P1-1_preprocesseddata (2)'!F195</f>
        <v>6744104</v>
      </c>
      <c r="L195">
        <f>+'P1-1_preprocesseddata (2)'!G195</f>
        <v>868500</v>
      </c>
      <c r="M195">
        <f>+'P1-1_preprocesseddata (2)'!H195</f>
        <v>425920</v>
      </c>
      <c r="N195">
        <f>+'P1-1_preprocesseddata (2)'!I195</f>
        <v>28239880360</v>
      </c>
      <c r="O195">
        <f>+'P1-1_preprocesseddata (2)'!J195</f>
        <v>28239880.359999999</v>
      </c>
      <c r="P195">
        <f>+'P1-1_preprocesseddata (2)'!K195</f>
        <v>32557324650</v>
      </c>
      <c r="Q195">
        <f>+'P1-1_preprocesseddata (2)'!L195</f>
        <v>32557324.640000001</v>
      </c>
      <c r="R195" t="str">
        <f>+'P1-1_preprocesseddata (2)'!M195</f>
        <v>2017 Q4</v>
      </c>
      <c r="S195" s="61">
        <f>+'P1-1_preprocesseddata (2)'!N195</f>
        <v>43100</v>
      </c>
    </row>
    <row r="196" spans="1:19" x14ac:dyDescent="0.25">
      <c r="A196">
        <f>+'P1-1_preprocesseddata (2)'!A196</f>
        <v>2017</v>
      </c>
      <c r="B196">
        <f>+'P1-1_preprocesseddata (2)'!B196</f>
        <v>4</v>
      </c>
      <c r="C196" t="str">
        <f>+'P1-1_preprocesseddata (2)'!C196</f>
        <v>DL</v>
      </c>
      <c r="D196" t="str">
        <f>+'P1-1_preprocesseddata (2)'!D196</f>
        <v>L</v>
      </c>
      <c r="E196">
        <f>+'P1-1_preprocesseddata (2)'!E196</f>
        <v>641190</v>
      </c>
      <c r="F196">
        <f>+'P1-1_preprocesseddata (2)'!F196</f>
        <v>587558</v>
      </c>
      <c r="G196">
        <f>+'P6-preprocesseddata'!E196</f>
        <v>209325</v>
      </c>
      <c r="H196">
        <f>+'P6-preprocesseddata'!F196</f>
        <v>123226</v>
      </c>
      <c r="I196">
        <f>+'P6-preprocesseddata'!I196</f>
        <v>8397</v>
      </c>
      <c r="J196">
        <f>+SUM('P6-preprocesseddata'!G196:H196)+SUM('P6-preprocesseddata'!J196:N196)</f>
        <v>246610</v>
      </c>
      <c r="K196">
        <f>+'P1-1_preprocesseddata (2)'!F196</f>
        <v>587558</v>
      </c>
      <c r="L196">
        <f>+'P1-1_preprocesseddata (2)'!G196</f>
        <v>53632</v>
      </c>
      <c r="M196">
        <f>+'P1-1_preprocesseddata (2)'!H196</f>
        <v>14911</v>
      </c>
      <c r="N196">
        <f>+'P1-1_preprocesseddata (2)'!I196</f>
        <v>4093464762</v>
      </c>
      <c r="O196">
        <f>+'P1-1_preprocesseddata (2)'!J196</f>
        <v>4093464.7620000001</v>
      </c>
      <c r="P196">
        <f>+'P1-1_preprocesseddata (2)'!K196</f>
        <v>4833339544</v>
      </c>
      <c r="Q196">
        <f>+'P1-1_preprocesseddata (2)'!L196</f>
        <v>4833339.5439999998</v>
      </c>
      <c r="R196" t="str">
        <f>+'P1-1_preprocesseddata (2)'!M196</f>
        <v>2017 Q4</v>
      </c>
      <c r="S196" s="61">
        <f>+'P1-1_preprocesseddata (2)'!N196</f>
        <v>43100</v>
      </c>
    </row>
    <row r="197" spans="1:19" x14ac:dyDescent="0.25">
      <c r="A197">
        <f>+'P1-1_preprocesseddata (2)'!A197</f>
        <v>2017</v>
      </c>
      <c r="B197">
        <f>+'P1-1_preprocesseddata (2)'!B197</f>
        <v>4</v>
      </c>
      <c r="C197" t="str">
        <f>+'P1-1_preprocesseddata (2)'!C197</f>
        <v>DL</v>
      </c>
      <c r="D197" t="str">
        <f>+'P1-1_preprocesseddata (2)'!D197</f>
        <v>P</v>
      </c>
      <c r="E197">
        <f>+'P1-1_preprocesseddata (2)'!E197</f>
        <v>674770</v>
      </c>
      <c r="F197">
        <f>+'P1-1_preprocesseddata (2)'!F197</f>
        <v>610033</v>
      </c>
      <c r="G197">
        <f>+'P6-preprocesseddata'!E197</f>
        <v>220965</v>
      </c>
      <c r="H197">
        <f>+'P6-preprocesseddata'!F197</f>
        <v>171201</v>
      </c>
      <c r="I197">
        <f>+'P6-preprocesseddata'!I197</f>
        <v>8951</v>
      </c>
      <c r="J197">
        <f>+SUM('P6-preprocesseddata'!G197:H197)+SUM('P6-preprocesseddata'!J197:N197)</f>
        <v>208916</v>
      </c>
      <c r="K197">
        <f>+'P1-1_preprocesseddata (2)'!F197</f>
        <v>610033</v>
      </c>
      <c r="L197">
        <f>+'P1-1_preprocesseddata (2)'!G197</f>
        <v>64737</v>
      </c>
      <c r="M197">
        <f>+'P1-1_preprocesseddata (2)'!H197</f>
        <v>23460</v>
      </c>
      <c r="N197">
        <f>+'P1-1_preprocesseddata (2)'!I197</f>
        <v>4952346845</v>
      </c>
      <c r="O197">
        <f>+'P1-1_preprocesseddata (2)'!J197</f>
        <v>4952346.8449999997</v>
      </c>
      <c r="P197">
        <f>+'P1-1_preprocesseddata (2)'!K197</f>
        <v>5721927944</v>
      </c>
      <c r="Q197">
        <f>+'P1-1_preprocesseddata (2)'!L197</f>
        <v>5721927.9440000001</v>
      </c>
      <c r="R197" t="str">
        <f>+'P1-1_preprocesseddata (2)'!M197</f>
        <v>2017 Q4</v>
      </c>
      <c r="S197" s="61">
        <f>+'P1-1_preprocesseddata (2)'!N197</f>
        <v>43100</v>
      </c>
    </row>
    <row r="198" spans="1:19" x14ac:dyDescent="0.25">
      <c r="A198">
        <f>+'P1-1_preprocesseddata (2)'!A198</f>
        <v>2018</v>
      </c>
      <c r="B198">
        <f>+'P1-1_preprocesseddata (2)'!B198</f>
        <v>1</v>
      </c>
      <c r="C198" t="str">
        <f>+'P1-1_preprocesseddata (2)'!C198</f>
        <v>DL</v>
      </c>
      <c r="D198" t="str">
        <f>+'P1-1_preprocesseddata (2)'!D198</f>
        <v>A</v>
      </c>
      <c r="E198">
        <f>+'P1-1_preprocesseddata (2)'!E198</f>
        <v>1257248</v>
      </c>
      <c r="F198">
        <f>+'P1-1_preprocesseddata (2)'!F198</f>
        <v>1054518</v>
      </c>
      <c r="G198">
        <f>+'P6-preprocesseddata'!E198</f>
        <v>378370</v>
      </c>
      <c r="H198">
        <f>+'P6-preprocesseddata'!F198</f>
        <v>267942</v>
      </c>
      <c r="I198">
        <f>+'P6-preprocesseddata'!I198</f>
        <v>17147</v>
      </c>
      <c r="J198">
        <f>+SUM('P6-preprocesseddata'!G198:H198)+SUM('P6-preprocesseddata'!J198:N198)</f>
        <v>391059</v>
      </c>
      <c r="K198">
        <f>+'P1-1_preprocesseddata (2)'!F198</f>
        <v>1054518</v>
      </c>
      <c r="L198">
        <f>+'P1-1_preprocesseddata (2)'!G198</f>
        <v>202730</v>
      </c>
      <c r="M198">
        <f>+'P1-1_preprocesseddata (2)'!H198</f>
        <v>159206</v>
      </c>
      <c r="N198">
        <f>+'P1-1_preprocesseddata (2)'!I198</f>
        <v>7176508460</v>
      </c>
      <c r="O198">
        <f>+'P1-1_preprocesseddata (2)'!J198</f>
        <v>7176508.46</v>
      </c>
      <c r="P198">
        <f>+'P1-1_preprocesseddata (2)'!K198</f>
        <v>9080170314</v>
      </c>
      <c r="Q198">
        <f>+'P1-1_preprocesseddata (2)'!L198</f>
        <v>9080170.3139999993</v>
      </c>
      <c r="R198" t="str">
        <f>+'P1-1_preprocesseddata (2)'!M198</f>
        <v>2018 Q1</v>
      </c>
      <c r="S198" s="61">
        <f>+'P1-1_preprocesseddata (2)'!N198</f>
        <v>43190</v>
      </c>
    </row>
    <row r="199" spans="1:19" x14ac:dyDescent="0.25">
      <c r="A199">
        <f>+'P1-1_preprocesseddata (2)'!A199</f>
        <v>2018</v>
      </c>
      <c r="B199">
        <f>+'P1-1_preprocesseddata (2)'!B199</f>
        <v>1</v>
      </c>
      <c r="C199" t="str">
        <f>+'P1-1_preprocesseddata (2)'!C199</f>
        <v>DL</v>
      </c>
      <c r="D199" t="str">
        <f>+'P1-1_preprocesseddata (2)'!D199</f>
        <v>D</v>
      </c>
      <c r="E199">
        <f>+'P1-1_preprocesseddata (2)'!E199</f>
        <v>7162960</v>
      </c>
      <c r="F199">
        <f>+'P1-1_preprocesseddata (2)'!F199</f>
        <v>6607084</v>
      </c>
      <c r="G199">
        <f>+'P6-preprocesseddata'!E199</f>
        <v>1948948</v>
      </c>
      <c r="H199">
        <f>+'P6-preprocesseddata'!F199</f>
        <v>952339</v>
      </c>
      <c r="I199">
        <f>+'P6-preprocesseddata'!I199</f>
        <v>90220</v>
      </c>
      <c r="J199">
        <f>+SUM('P6-preprocesseddata'!G199:H199)+SUM('P6-preprocesseddata'!J199:N199)</f>
        <v>3615577</v>
      </c>
      <c r="K199">
        <f>+'P1-1_preprocesseddata (2)'!F199</f>
        <v>6607084</v>
      </c>
      <c r="L199">
        <f>+'P1-1_preprocesseddata (2)'!G199</f>
        <v>555876</v>
      </c>
      <c r="M199">
        <f>+'P1-1_preprocesseddata (2)'!H199</f>
        <v>325483</v>
      </c>
      <c r="N199">
        <f>+'P1-1_preprocesseddata (2)'!I199</f>
        <v>27284930637</v>
      </c>
      <c r="O199">
        <f>+'P1-1_preprocesseddata (2)'!J199</f>
        <v>27284930.636</v>
      </c>
      <c r="P199">
        <f>+'P1-1_preprocesseddata (2)'!K199</f>
        <v>32448765941</v>
      </c>
      <c r="Q199">
        <f>+'P1-1_preprocesseddata (2)'!L199</f>
        <v>32448765.943</v>
      </c>
      <c r="R199" t="str">
        <f>+'P1-1_preprocesseddata (2)'!M199</f>
        <v>2018 Q1</v>
      </c>
      <c r="S199" s="61">
        <f>+'P1-1_preprocesseddata (2)'!N199</f>
        <v>43190</v>
      </c>
    </row>
    <row r="200" spans="1:19" x14ac:dyDescent="0.25">
      <c r="A200">
        <f>+'P1-1_preprocesseddata (2)'!A200</f>
        <v>2018</v>
      </c>
      <c r="B200">
        <f>+'P1-1_preprocesseddata (2)'!B200</f>
        <v>1</v>
      </c>
      <c r="C200" t="str">
        <f>+'P1-1_preprocesseddata (2)'!C200</f>
        <v>DL</v>
      </c>
      <c r="D200" t="str">
        <f>+'P1-1_preprocesseddata (2)'!D200</f>
        <v>L</v>
      </c>
      <c r="E200">
        <f>+'P1-1_preprocesseddata (2)'!E200</f>
        <v>898214</v>
      </c>
      <c r="F200">
        <f>+'P1-1_preprocesseddata (2)'!F200</f>
        <v>818187</v>
      </c>
      <c r="G200">
        <f>+'P6-preprocesseddata'!E200</f>
        <v>288464</v>
      </c>
      <c r="H200">
        <f>+'P6-preprocesseddata'!F200</f>
        <v>174630</v>
      </c>
      <c r="I200">
        <f>+'P6-preprocesseddata'!I200</f>
        <v>12170</v>
      </c>
      <c r="J200">
        <f>+SUM('P6-preprocesseddata'!G200:H200)+SUM('P6-preprocesseddata'!J200:N200)</f>
        <v>342923</v>
      </c>
      <c r="K200">
        <f>+'P1-1_preprocesseddata (2)'!F200</f>
        <v>818187</v>
      </c>
      <c r="L200">
        <f>+'P1-1_preprocesseddata (2)'!G200</f>
        <v>80027</v>
      </c>
      <c r="M200">
        <f>+'P1-1_preprocesseddata (2)'!H200</f>
        <v>49136</v>
      </c>
      <c r="N200">
        <f>+'P1-1_preprocesseddata (2)'!I200</f>
        <v>5541121538</v>
      </c>
      <c r="O200">
        <f>+'P1-1_preprocesseddata (2)'!J200</f>
        <v>5541121.5379999997</v>
      </c>
      <c r="P200">
        <f>+'P1-1_preprocesseddata (2)'!K200</f>
        <v>6482775016</v>
      </c>
      <c r="Q200">
        <f>+'P1-1_preprocesseddata (2)'!L200</f>
        <v>6482775.0159999998</v>
      </c>
      <c r="R200" t="str">
        <f>+'P1-1_preprocesseddata (2)'!M200</f>
        <v>2018 Q1</v>
      </c>
      <c r="S200" s="61">
        <f>+'P1-1_preprocesseddata (2)'!N200</f>
        <v>43190</v>
      </c>
    </row>
    <row r="201" spans="1:19" x14ac:dyDescent="0.25">
      <c r="A201">
        <f>+'P1-1_preprocesseddata (2)'!A201</f>
        <v>2018</v>
      </c>
      <c r="B201">
        <f>+'P1-1_preprocesseddata (2)'!B201</f>
        <v>1</v>
      </c>
      <c r="C201" t="str">
        <f>+'P1-1_preprocesseddata (2)'!C201</f>
        <v>DL</v>
      </c>
      <c r="D201" t="str">
        <f>+'P1-1_preprocesseddata (2)'!D201</f>
        <v>P</v>
      </c>
      <c r="E201">
        <f>+'P1-1_preprocesseddata (2)'!E201</f>
        <v>689520</v>
      </c>
      <c r="F201">
        <f>+'P1-1_preprocesseddata (2)'!F201</f>
        <v>615663</v>
      </c>
      <c r="G201">
        <f>+'P6-preprocesseddata'!E201</f>
        <v>220045</v>
      </c>
      <c r="H201">
        <f>+'P6-preprocesseddata'!F201</f>
        <v>166099</v>
      </c>
      <c r="I201">
        <f>+'P6-preprocesseddata'!I201</f>
        <v>9387</v>
      </c>
      <c r="J201">
        <f>+SUM('P6-preprocesseddata'!G201:H201)+SUM('P6-preprocesseddata'!J201:N201)</f>
        <v>220132</v>
      </c>
      <c r="K201">
        <f>+'P1-1_preprocesseddata (2)'!F201</f>
        <v>615663</v>
      </c>
      <c r="L201">
        <f>+'P1-1_preprocesseddata (2)'!G201</f>
        <v>73857</v>
      </c>
      <c r="M201">
        <f>+'P1-1_preprocesseddata (2)'!H201</f>
        <v>50030</v>
      </c>
      <c r="N201">
        <f>+'P1-1_preprocesseddata (2)'!I201</f>
        <v>4783711018</v>
      </c>
      <c r="O201">
        <f>+'P1-1_preprocesseddata (2)'!J201</f>
        <v>4783711.0180000002</v>
      </c>
      <c r="P201">
        <f>+'P1-1_preprocesseddata (2)'!K201</f>
        <v>5539761864</v>
      </c>
      <c r="Q201">
        <f>+'P1-1_preprocesseddata (2)'!L201</f>
        <v>5539761.8640000001</v>
      </c>
      <c r="R201" t="str">
        <f>+'P1-1_preprocesseddata (2)'!M201</f>
        <v>2018 Q1</v>
      </c>
      <c r="S201" s="61">
        <f>+'P1-1_preprocesseddata (2)'!N201</f>
        <v>43190</v>
      </c>
    </row>
    <row r="202" spans="1:19" x14ac:dyDescent="0.25">
      <c r="A202">
        <f>+'P1-1_preprocesseddata (2)'!A202</f>
        <v>2018</v>
      </c>
      <c r="B202">
        <f>+'P1-1_preprocesseddata (2)'!B202</f>
        <v>2</v>
      </c>
      <c r="C202" t="str">
        <f>+'P1-1_preprocesseddata (2)'!C202</f>
        <v>DL</v>
      </c>
      <c r="D202" t="str">
        <f>+'P1-1_preprocesseddata (2)'!D202</f>
        <v>A</v>
      </c>
      <c r="E202">
        <f>+'P1-1_preprocesseddata (2)'!E202</f>
        <v>1975834</v>
      </c>
      <c r="F202">
        <f>+'P1-1_preprocesseddata (2)'!F202</f>
        <v>1532651</v>
      </c>
      <c r="G202">
        <f>+'P6-preprocesseddata'!E202</f>
        <v>537579</v>
      </c>
      <c r="H202">
        <f>+'P6-preprocesseddata'!F202</f>
        <v>459644</v>
      </c>
      <c r="I202">
        <f>+'P6-preprocesseddata'!I202</f>
        <v>26302</v>
      </c>
      <c r="J202">
        <f>+SUM('P6-preprocesseddata'!G202:H202)+SUM('P6-preprocesseddata'!J202:N202)</f>
        <v>509126</v>
      </c>
      <c r="K202">
        <f>+'P1-1_preprocesseddata (2)'!F202</f>
        <v>1532651</v>
      </c>
      <c r="L202">
        <f>+'P1-1_preprocesseddata (2)'!G202</f>
        <v>443183</v>
      </c>
      <c r="M202">
        <f>+'P1-1_preprocesseddata (2)'!H202</f>
        <v>324665</v>
      </c>
      <c r="N202">
        <f>+'P1-1_preprocesseddata (2)'!I202</f>
        <v>12453627597</v>
      </c>
      <c r="O202">
        <f>+'P1-1_preprocesseddata (2)'!J202</f>
        <v>12453627.596999999</v>
      </c>
      <c r="P202">
        <f>+'P1-1_preprocesseddata (2)'!K202</f>
        <v>14353381767</v>
      </c>
      <c r="Q202">
        <f>+'P1-1_preprocesseddata (2)'!L202</f>
        <v>14353381.767000001</v>
      </c>
      <c r="R202" t="str">
        <f>+'P1-1_preprocesseddata (2)'!M202</f>
        <v>2018 Q2</v>
      </c>
      <c r="S202" s="61">
        <f>+'P1-1_preprocesseddata (2)'!N202</f>
        <v>43281</v>
      </c>
    </row>
    <row r="203" spans="1:19" x14ac:dyDescent="0.25">
      <c r="A203">
        <f>+'P1-1_preprocesseddata (2)'!A203</f>
        <v>2018</v>
      </c>
      <c r="B203">
        <f>+'P1-1_preprocesseddata (2)'!B203</f>
        <v>2</v>
      </c>
      <c r="C203" t="str">
        <f>+'P1-1_preprocesseddata (2)'!C203</f>
        <v>DL</v>
      </c>
      <c r="D203" t="str">
        <f>+'P1-1_preprocesseddata (2)'!D203</f>
        <v>D</v>
      </c>
      <c r="E203">
        <f>+'P1-1_preprocesseddata (2)'!E203</f>
        <v>8342159</v>
      </c>
      <c r="F203">
        <f>+'P1-1_preprocesseddata (2)'!F203</f>
        <v>7277862</v>
      </c>
      <c r="G203">
        <f>+'P6-preprocesseddata'!E203</f>
        <v>2068191</v>
      </c>
      <c r="H203">
        <f>+'P6-preprocesseddata'!F203</f>
        <v>1177133</v>
      </c>
      <c r="I203">
        <f>+'P6-preprocesseddata'!I203</f>
        <v>103596</v>
      </c>
      <c r="J203">
        <f>+SUM('P6-preprocesseddata'!G203:H203)+SUM('P6-preprocesseddata'!J203:N203)</f>
        <v>3928942</v>
      </c>
      <c r="K203">
        <f>+'P1-1_preprocesseddata (2)'!F203</f>
        <v>7277862</v>
      </c>
      <c r="L203">
        <f>+'P1-1_preprocesseddata (2)'!G203</f>
        <v>1064297</v>
      </c>
      <c r="M203">
        <f>+'P1-1_preprocesseddata (2)'!H203</f>
        <v>547392</v>
      </c>
      <c r="N203">
        <f>+'P1-1_preprocesseddata (2)'!I203</f>
        <v>31982632053</v>
      </c>
      <c r="O203">
        <f>+'P1-1_preprocesseddata (2)'!J203</f>
        <v>31982632.050000001</v>
      </c>
      <c r="P203">
        <f>+'P1-1_preprocesseddata (2)'!K203</f>
        <v>36566926918</v>
      </c>
      <c r="Q203">
        <f>+'P1-1_preprocesseddata (2)'!L203</f>
        <v>36566926.93</v>
      </c>
      <c r="R203" t="str">
        <f>+'P1-1_preprocesseddata (2)'!M203</f>
        <v>2018 Q2</v>
      </c>
      <c r="S203" s="61">
        <f>+'P1-1_preprocesseddata (2)'!N203</f>
        <v>43281</v>
      </c>
    </row>
    <row r="204" spans="1:19" x14ac:dyDescent="0.25">
      <c r="A204">
        <f>+'P1-1_preprocesseddata (2)'!A204</f>
        <v>2018</v>
      </c>
      <c r="B204">
        <f>+'P1-1_preprocesseddata (2)'!B204</f>
        <v>2</v>
      </c>
      <c r="C204" t="str">
        <f>+'P1-1_preprocesseddata (2)'!C204</f>
        <v>DL</v>
      </c>
      <c r="D204" t="str">
        <f>+'P1-1_preprocesseddata (2)'!D204</f>
        <v>L</v>
      </c>
      <c r="E204">
        <f>+'P1-1_preprocesseddata (2)'!E204</f>
        <v>755635</v>
      </c>
      <c r="F204">
        <f>+'P1-1_preprocesseddata (2)'!F204</f>
        <v>645336</v>
      </c>
      <c r="G204">
        <f>+'P6-preprocesseddata'!E204</f>
        <v>220941</v>
      </c>
      <c r="H204">
        <f>+'P6-preprocesseddata'!F204</f>
        <v>161797</v>
      </c>
      <c r="I204">
        <f>+'P6-preprocesseddata'!I204</f>
        <v>9956</v>
      </c>
      <c r="J204">
        <f>+SUM('P6-preprocesseddata'!G204:H204)+SUM('P6-preprocesseddata'!J204:N204)</f>
        <v>252642</v>
      </c>
      <c r="K204">
        <f>+'P1-1_preprocesseddata (2)'!F204</f>
        <v>645336</v>
      </c>
      <c r="L204">
        <f>+'P1-1_preprocesseddata (2)'!G204</f>
        <v>110299</v>
      </c>
      <c r="M204">
        <f>+'P1-1_preprocesseddata (2)'!H204</f>
        <v>65434</v>
      </c>
      <c r="N204">
        <f>+'P1-1_preprocesseddata (2)'!I204</f>
        <v>4628465317</v>
      </c>
      <c r="O204">
        <f>+'P1-1_preprocesseddata (2)'!J204</f>
        <v>4628465.3169999998</v>
      </c>
      <c r="P204">
        <f>+'P1-1_preprocesseddata (2)'!K204</f>
        <v>5367335282</v>
      </c>
      <c r="Q204">
        <f>+'P1-1_preprocesseddata (2)'!L204</f>
        <v>5367335.2819999997</v>
      </c>
      <c r="R204" t="str">
        <f>+'P1-1_preprocesseddata (2)'!M204</f>
        <v>2018 Q2</v>
      </c>
      <c r="S204" s="61">
        <f>+'P1-1_preprocesseddata (2)'!N204</f>
        <v>43281</v>
      </c>
    </row>
    <row r="205" spans="1:19" x14ac:dyDescent="0.25">
      <c r="A205">
        <f>+'P1-1_preprocesseddata (2)'!A205</f>
        <v>2018</v>
      </c>
      <c r="B205">
        <f>+'P1-1_preprocesseddata (2)'!B205</f>
        <v>2</v>
      </c>
      <c r="C205" t="str">
        <f>+'P1-1_preprocesseddata (2)'!C205</f>
        <v>DL</v>
      </c>
      <c r="D205" t="str">
        <f>+'P1-1_preprocesseddata (2)'!D205</f>
        <v>P</v>
      </c>
      <c r="E205">
        <f>+'P1-1_preprocesseddata (2)'!E205</f>
        <v>735698</v>
      </c>
      <c r="F205">
        <f>+'P1-1_preprocesseddata (2)'!F205</f>
        <v>611415</v>
      </c>
      <c r="G205">
        <f>+'P6-preprocesseddata'!E205</f>
        <v>212918</v>
      </c>
      <c r="H205">
        <f>+'P6-preprocesseddata'!F205</f>
        <v>191809</v>
      </c>
      <c r="I205">
        <f>+'P6-preprocesseddata'!I205</f>
        <v>9772</v>
      </c>
      <c r="J205">
        <f>+SUM('P6-preprocesseddata'!G205:H205)+SUM('P6-preprocesseddata'!J205:N205)</f>
        <v>196916</v>
      </c>
      <c r="K205">
        <f>+'P1-1_preprocesseddata (2)'!F205</f>
        <v>611415</v>
      </c>
      <c r="L205">
        <f>+'P1-1_preprocesseddata (2)'!G205</f>
        <v>124283</v>
      </c>
      <c r="M205">
        <f>+'P1-1_preprocesseddata (2)'!H205</f>
        <v>80251</v>
      </c>
      <c r="N205">
        <f>+'P1-1_preprocesseddata (2)'!I205</f>
        <v>5102517795</v>
      </c>
      <c r="O205">
        <f>+'P1-1_preprocesseddata (2)'!J205</f>
        <v>5102517.7949999999</v>
      </c>
      <c r="P205">
        <f>+'P1-1_preprocesseddata (2)'!K205</f>
        <v>5854943775</v>
      </c>
      <c r="Q205">
        <f>+'P1-1_preprocesseddata (2)'!L205</f>
        <v>5854943.7750000004</v>
      </c>
      <c r="R205" t="str">
        <f>+'P1-1_preprocesseddata (2)'!M205</f>
        <v>2018 Q2</v>
      </c>
      <c r="S205" s="61">
        <f>+'P1-1_preprocesseddata (2)'!N205</f>
        <v>43281</v>
      </c>
    </row>
    <row r="206" spans="1:19" x14ac:dyDescent="0.25">
      <c r="A206">
        <f>+'P1-1_preprocesseddata (2)'!A206</f>
        <v>2018</v>
      </c>
      <c r="B206">
        <f>+'P1-1_preprocesseddata (2)'!B206</f>
        <v>3</v>
      </c>
      <c r="C206" t="str">
        <f>+'P1-1_preprocesseddata (2)'!C206</f>
        <v>DL</v>
      </c>
      <c r="D206" t="str">
        <f>+'P1-1_preprocesseddata (2)'!D206</f>
        <v>A</v>
      </c>
      <c r="E206">
        <f>+'P1-1_preprocesseddata (2)'!E206</f>
        <v>2208509</v>
      </c>
      <c r="F206">
        <f>+'P1-1_preprocesseddata (2)'!F206</f>
        <v>1709506</v>
      </c>
      <c r="G206">
        <f>+'P6-preprocesseddata'!E206</f>
        <v>599519</v>
      </c>
      <c r="H206">
        <f>+'P6-preprocesseddata'!F206</f>
        <v>528137</v>
      </c>
      <c r="I206">
        <f>+'P6-preprocesseddata'!I206</f>
        <v>30200</v>
      </c>
      <c r="J206">
        <f>+SUM('P6-preprocesseddata'!G206:H206)+SUM('P6-preprocesseddata'!J206:N206)</f>
        <v>551650</v>
      </c>
      <c r="K206">
        <f>+'P1-1_preprocesseddata (2)'!F206</f>
        <v>1709506</v>
      </c>
      <c r="L206">
        <f>+'P1-1_preprocesseddata (2)'!G206</f>
        <v>499003</v>
      </c>
      <c r="M206">
        <f>+'P1-1_preprocesseddata (2)'!H206</f>
        <v>428082</v>
      </c>
      <c r="N206">
        <f>+'P1-1_preprocesseddata (2)'!I206</f>
        <v>14375405894</v>
      </c>
      <c r="O206">
        <f>+'P1-1_preprocesseddata (2)'!J206</f>
        <v>14375405.893999999</v>
      </c>
      <c r="P206">
        <f>+'P1-1_preprocesseddata (2)'!K206</f>
        <v>16293376986</v>
      </c>
      <c r="Q206">
        <f>+'P1-1_preprocesseddata (2)'!L206</f>
        <v>16293376.986</v>
      </c>
      <c r="R206" t="str">
        <f>+'P1-1_preprocesseddata (2)'!M206</f>
        <v>2018 Q3</v>
      </c>
      <c r="S206" s="61">
        <f>+'P1-1_preprocesseddata (2)'!N206</f>
        <v>43373</v>
      </c>
    </row>
    <row r="207" spans="1:19" x14ac:dyDescent="0.25">
      <c r="A207">
        <f>+'P1-1_preprocesseddata (2)'!A207</f>
        <v>2018</v>
      </c>
      <c r="B207">
        <f>+'P1-1_preprocesseddata (2)'!B207</f>
        <v>3</v>
      </c>
      <c r="C207" t="str">
        <f>+'P1-1_preprocesseddata (2)'!C207</f>
        <v>DL</v>
      </c>
      <c r="D207" t="str">
        <f>+'P1-1_preprocesseddata (2)'!D207</f>
        <v>D</v>
      </c>
      <c r="E207">
        <f>+'P1-1_preprocesseddata (2)'!E207</f>
        <v>8240538</v>
      </c>
      <c r="F207">
        <f>+'P1-1_preprocesseddata (2)'!F207</f>
        <v>7352020</v>
      </c>
      <c r="G207">
        <f>+'P6-preprocesseddata'!E207</f>
        <v>2074280</v>
      </c>
      <c r="H207">
        <f>+'P6-preprocesseddata'!F207</f>
        <v>1247766</v>
      </c>
      <c r="I207">
        <f>+'P6-preprocesseddata'!I207</f>
        <v>105975</v>
      </c>
      <c r="J207">
        <f>+SUM('P6-preprocesseddata'!G207:H207)+SUM('P6-preprocesseddata'!J207:N207)</f>
        <v>3923999</v>
      </c>
      <c r="K207">
        <f>+'P1-1_preprocesseddata (2)'!F207</f>
        <v>7352020</v>
      </c>
      <c r="L207">
        <f>+'P1-1_preprocesseddata (2)'!G207</f>
        <v>888518</v>
      </c>
      <c r="M207">
        <f>+'P1-1_preprocesseddata (2)'!H207</f>
        <v>620420</v>
      </c>
      <c r="N207">
        <f>+'P1-1_preprocesseddata (2)'!I207</f>
        <v>33796720149</v>
      </c>
      <c r="O207">
        <f>+'P1-1_preprocesseddata (2)'!J207</f>
        <v>33796720.151000001</v>
      </c>
      <c r="P207">
        <f>+'P1-1_preprocesseddata (2)'!K207</f>
        <v>38763140829</v>
      </c>
      <c r="Q207">
        <f>+'P1-1_preprocesseddata (2)'!L207</f>
        <v>38763140.829999998</v>
      </c>
      <c r="R207" t="str">
        <f>+'P1-1_preprocesseddata (2)'!M207</f>
        <v>2018 Q3</v>
      </c>
      <c r="S207" s="61">
        <f>+'P1-1_preprocesseddata (2)'!N207</f>
        <v>43373</v>
      </c>
    </row>
    <row r="208" spans="1:19" x14ac:dyDescent="0.25">
      <c r="A208">
        <f>+'P1-1_preprocesseddata (2)'!A208</f>
        <v>2018</v>
      </c>
      <c r="B208">
        <f>+'P1-1_preprocesseddata (2)'!B208</f>
        <v>3</v>
      </c>
      <c r="C208" t="str">
        <f>+'P1-1_preprocesseddata (2)'!C208</f>
        <v>DL</v>
      </c>
      <c r="D208" t="str">
        <f>+'P1-1_preprocesseddata (2)'!D208</f>
        <v>L</v>
      </c>
      <c r="E208">
        <f>+'P1-1_preprocesseddata (2)'!E208</f>
        <v>704462</v>
      </c>
      <c r="F208">
        <f>+'P1-1_preprocesseddata (2)'!F208</f>
        <v>590183</v>
      </c>
      <c r="G208">
        <f>+'P6-preprocesseddata'!E208</f>
        <v>202388</v>
      </c>
      <c r="H208">
        <f>+'P6-preprocesseddata'!F208</f>
        <v>150773</v>
      </c>
      <c r="I208">
        <f>+'P6-preprocesseddata'!I208</f>
        <v>9533</v>
      </c>
      <c r="J208">
        <f>+SUM('P6-preprocesseddata'!G208:H208)+SUM('P6-preprocesseddata'!J208:N208)</f>
        <v>227489</v>
      </c>
      <c r="K208">
        <f>+'P1-1_preprocesseddata (2)'!F208</f>
        <v>590183</v>
      </c>
      <c r="L208">
        <f>+'P1-1_preprocesseddata (2)'!G208</f>
        <v>114279</v>
      </c>
      <c r="M208">
        <f>+'P1-1_preprocesseddata (2)'!H208</f>
        <v>91893</v>
      </c>
      <c r="N208">
        <f>+'P1-1_preprocesseddata (2)'!I208</f>
        <v>4316296691</v>
      </c>
      <c r="O208">
        <f>+'P1-1_preprocesseddata (2)'!J208</f>
        <v>4316296.6909999996</v>
      </c>
      <c r="P208">
        <f>+'P1-1_preprocesseddata (2)'!K208</f>
        <v>4984799535</v>
      </c>
      <c r="Q208">
        <f>+'P1-1_preprocesseddata (2)'!L208</f>
        <v>4984799.5350000001</v>
      </c>
      <c r="R208" t="str">
        <f>+'P1-1_preprocesseddata (2)'!M208</f>
        <v>2018 Q3</v>
      </c>
      <c r="S208" s="61">
        <f>+'P1-1_preprocesseddata (2)'!N208</f>
        <v>43373</v>
      </c>
    </row>
    <row r="209" spans="1:19" x14ac:dyDescent="0.25">
      <c r="A209">
        <f>+'P1-1_preprocesseddata (2)'!A209</f>
        <v>2018</v>
      </c>
      <c r="B209">
        <f>+'P1-1_preprocesseddata (2)'!B209</f>
        <v>3</v>
      </c>
      <c r="C209" t="str">
        <f>+'P1-1_preprocesseddata (2)'!C209</f>
        <v>DL</v>
      </c>
      <c r="D209" t="str">
        <f>+'P1-1_preprocesseddata (2)'!D209</f>
        <v>P</v>
      </c>
      <c r="E209">
        <f>+'P1-1_preprocesseddata (2)'!E209</f>
        <v>834972</v>
      </c>
      <c r="F209">
        <f>+'P1-1_preprocesseddata (2)'!F209</f>
        <v>672914</v>
      </c>
      <c r="G209">
        <f>+'P6-preprocesseddata'!E209</f>
        <v>235910</v>
      </c>
      <c r="H209">
        <f>+'P6-preprocesseddata'!F209</f>
        <v>212031</v>
      </c>
      <c r="I209">
        <f>+'P6-preprocesseddata'!I209</f>
        <v>11391</v>
      </c>
      <c r="J209">
        <f>+SUM('P6-preprocesseddata'!G209:H209)+SUM('P6-preprocesseddata'!J209:N209)</f>
        <v>213582</v>
      </c>
      <c r="K209">
        <f>+'P1-1_preprocesseddata (2)'!F209</f>
        <v>672914</v>
      </c>
      <c r="L209">
        <f>+'P1-1_preprocesseddata (2)'!G209</f>
        <v>162058</v>
      </c>
      <c r="M209">
        <f>+'P1-1_preprocesseddata (2)'!H209</f>
        <v>135308</v>
      </c>
      <c r="N209">
        <f>+'P1-1_preprocesseddata (2)'!I209</f>
        <v>5593722791</v>
      </c>
      <c r="O209">
        <f>+'P1-1_preprocesseddata (2)'!J209</f>
        <v>5593722.7910000002</v>
      </c>
      <c r="P209">
        <f>+'P1-1_preprocesseddata (2)'!K209</f>
        <v>6441728765</v>
      </c>
      <c r="Q209">
        <f>+'P1-1_preprocesseddata (2)'!L209</f>
        <v>6441728.7649999997</v>
      </c>
      <c r="R209" t="str">
        <f>+'P1-1_preprocesseddata (2)'!M209</f>
        <v>2018 Q3</v>
      </c>
      <c r="S209" s="61">
        <f>+'P1-1_preprocesseddata (2)'!N209</f>
        <v>43373</v>
      </c>
    </row>
    <row r="210" spans="1:19" x14ac:dyDescent="0.25">
      <c r="A210">
        <f>+'P1-1_preprocesseddata (2)'!A210</f>
        <v>2018</v>
      </c>
      <c r="B210">
        <f>+'P1-1_preprocesseddata (2)'!B210</f>
        <v>4</v>
      </c>
      <c r="C210" t="str">
        <f>+'P1-1_preprocesseddata (2)'!C210</f>
        <v>DL</v>
      </c>
      <c r="D210" t="str">
        <f>+'P1-1_preprocesseddata (2)'!D210</f>
        <v>A</v>
      </c>
      <c r="E210">
        <f>+'P1-1_preprocesseddata (2)'!E210</f>
        <v>1488339</v>
      </c>
      <c r="F210">
        <f>+'P1-1_preprocesseddata (2)'!F210</f>
        <v>1233577</v>
      </c>
      <c r="G210">
        <f>+'P6-preprocesseddata'!E210</f>
        <v>430513</v>
      </c>
      <c r="H210">
        <f>+'P6-preprocesseddata'!F210</f>
        <v>391470</v>
      </c>
      <c r="I210">
        <f>+'P6-preprocesseddata'!I210</f>
        <v>20009</v>
      </c>
      <c r="J210">
        <f>+SUM('P6-preprocesseddata'!G210:H210)+SUM('P6-preprocesseddata'!J210:N210)</f>
        <v>391585</v>
      </c>
      <c r="K210">
        <f>+'P1-1_preprocesseddata (2)'!F210</f>
        <v>1233577</v>
      </c>
      <c r="L210">
        <f>+'P1-1_preprocesseddata (2)'!G210</f>
        <v>254762</v>
      </c>
      <c r="M210">
        <f>+'P1-1_preprocesseddata (2)'!H210</f>
        <v>231001</v>
      </c>
      <c r="N210">
        <f>+'P1-1_preprocesseddata (2)'!I210</f>
        <v>9264750950</v>
      </c>
      <c r="O210">
        <f>+'P1-1_preprocesseddata (2)'!J210</f>
        <v>9264750.9499999993</v>
      </c>
      <c r="P210">
        <f>+'P1-1_preprocesseddata (2)'!K210</f>
        <v>11009739869</v>
      </c>
      <c r="Q210">
        <f>+'P1-1_preprocesseddata (2)'!L210</f>
        <v>11009739.8689999</v>
      </c>
      <c r="R210" t="str">
        <f>+'P1-1_preprocesseddata (2)'!M210</f>
        <v>2018 Q4</v>
      </c>
      <c r="S210" s="61">
        <f>+'P1-1_preprocesseddata (2)'!N210</f>
        <v>43465</v>
      </c>
    </row>
    <row r="211" spans="1:19" x14ac:dyDescent="0.25">
      <c r="A211">
        <f>+'P1-1_preprocesseddata (2)'!A211</f>
        <v>2018</v>
      </c>
      <c r="B211">
        <f>+'P1-1_preprocesseddata (2)'!B211</f>
        <v>4</v>
      </c>
      <c r="C211" t="str">
        <f>+'P1-1_preprocesseddata (2)'!C211</f>
        <v>DL</v>
      </c>
      <c r="D211" t="str">
        <f>+'P1-1_preprocesseddata (2)'!D211</f>
        <v>D</v>
      </c>
      <c r="E211">
        <f>+'P1-1_preprocesseddata (2)'!E211</f>
        <v>7865436</v>
      </c>
      <c r="F211">
        <f>+'P1-1_preprocesseddata (2)'!F211</f>
        <v>7085726</v>
      </c>
      <c r="G211">
        <f>+'P6-preprocesseddata'!E211</f>
        <v>2080087</v>
      </c>
      <c r="H211">
        <f>+'P6-preprocesseddata'!F211</f>
        <v>1240530</v>
      </c>
      <c r="I211">
        <f>+'P6-preprocesseddata'!I211</f>
        <v>100492</v>
      </c>
      <c r="J211">
        <f>+SUM('P6-preprocesseddata'!G211:H211)+SUM('P6-preprocesseddata'!J211:N211)</f>
        <v>3664617</v>
      </c>
      <c r="K211">
        <f>+'P1-1_preprocesseddata (2)'!F211</f>
        <v>7085726</v>
      </c>
      <c r="L211">
        <f>+'P1-1_preprocesseddata (2)'!G211</f>
        <v>779710</v>
      </c>
      <c r="M211">
        <f>+'P1-1_preprocesseddata (2)'!H211</f>
        <v>648210</v>
      </c>
      <c r="N211">
        <f>+'P1-1_preprocesseddata (2)'!I211</f>
        <v>30116837587</v>
      </c>
      <c r="O211">
        <f>+'P1-1_preprocesseddata (2)'!J211</f>
        <v>30116837.590999998</v>
      </c>
      <c r="P211">
        <f>+'P1-1_preprocesseddata (2)'!K211</f>
        <v>34773746649</v>
      </c>
      <c r="Q211">
        <f>+'P1-1_preprocesseddata (2)'!L211</f>
        <v>34773746.649999999</v>
      </c>
      <c r="R211" t="str">
        <f>+'P1-1_preprocesseddata (2)'!M211</f>
        <v>2018 Q4</v>
      </c>
      <c r="S211" s="61">
        <f>+'P1-1_preprocesseddata (2)'!N211</f>
        <v>43465</v>
      </c>
    </row>
    <row r="212" spans="1:19" x14ac:dyDescent="0.25">
      <c r="A212">
        <f>+'P1-1_preprocesseddata (2)'!A212</f>
        <v>2018</v>
      </c>
      <c r="B212">
        <f>+'P1-1_preprocesseddata (2)'!B212</f>
        <v>4</v>
      </c>
      <c r="C212" t="str">
        <f>+'P1-1_preprocesseddata (2)'!C212</f>
        <v>DL</v>
      </c>
      <c r="D212" t="str">
        <f>+'P1-1_preprocesseddata (2)'!D212</f>
        <v>L</v>
      </c>
      <c r="E212">
        <f>+'P1-1_preprocesseddata (2)'!E212</f>
        <v>684829</v>
      </c>
      <c r="F212">
        <f>+'P1-1_preprocesseddata (2)'!F212</f>
        <v>607834</v>
      </c>
      <c r="G212">
        <f>+'P6-preprocesseddata'!E212</f>
        <v>210575</v>
      </c>
      <c r="H212">
        <f>+'P6-preprocesseddata'!F212</f>
        <v>159937</v>
      </c>
      <c r="I212">
        <f>+'P6-preprocesseddata'!I212</f>
        <v>9140</v>
      </c>
      <c r="J212">
        <f>+SUM('P6-preprocesseddata'!G212:H212)+SUM('P6-preprocesseddata'!J212:N212)</f>
        <v>228182</v>
      </c>
      <c r="K212">
        <f>+'P1-1_preprocesseddata (2)'!F212</f>
        <v>607834</v>
      </c>
      <c r="L212">
        <f>+'P1-1_preprocesseddata (2)'!G212</f>
        <v>76995</v>
      </c>
      <c r="M212">
        <f>+'P1-1_preprocesseddata (2)'!H212</f>
        <v>66141</v>
      </c>
      <c r="N212">
        <f>+'P1-1_preprocesseddata (2)'!I212</f>
        <v>4021938886</v>
      </c>
      <c r="O212">
        <f>+'P1-1_preprocesseddata (2)'!J212</f>
        <v>4021938.8859999999</v>
      </c>
      <c r="P212">
        <f>+'P1-1_preprocesseddata (2)'!K212</f>
        <v>4836032655</v>
      </c>
      <c r="Q212">
        <f>+'P1-1_preprocesseddata (2)'!L212</f>
        <v>4836032.6550000003</v>
      </c>
      <c r="R212" t="str">
        <f>+'P1-1_preprocesseddata (2)'!M212</f>
        <v>2018 Q4</v>
      </c>
      <c r="S212" s="61">
        <f>+'P1-1_preprocesseddata (2)'!N212</f>
        <v>43465</v>
      </c>
    </row>
    <row r="213" spans="1:19" x14ac:dyDescent="0.25">
      <c r="A213">
        <f>+'P1-1_preprocesseddata (2)'!A213</f>
        <v>2018</v>
      </c>
      <c r="B213">
        <f>+'P1-1_preprocesseddata (2)'!B213</f>
        <v>4</v>
      </c>
      <c r="C213" t="str">
        <f>+'P1-1_preprocesseddata (2)'!C213</f>
        <v>DL</v>
      </c>
      <c r="D213" t="str">
        <f>+'P1-1_preprocesseddata (2)'!D213</f>
        <v>P</v>
      </c>
      <c r="E213">
        <f>+'P1-1_preprocesseddata (2)'!E213</f>
        <v>693644</v>
      </c>
      <c r="F213">
        <f>+'P1-1_preprocesseddata (2)'!F213</f>
        <v>619617</v>
      </c>
      <c r="G213">
        <f>+'P6-preprocesseddata'!E213</f>
        <v>214676</v>
      </c>
      <c r="H213">
        <f>+'P6-preprocesseddata'!F213</f>
        <v>202878</v>
      </c>
      <c r="I213">
        <f>+'P6-preprocesseddata'!I213</f>
        <v>9300</v>
      </c>
      <c r="J213">
        <f>+SUM('P6-preprocesseddata'!G213:H213)+SUM('P6-preprocesseddata'!J213:N213)</f>
        <v>192763</v>
      </c>
      <c r="K213">
        <f>+'P1-1_preprocesseddata (2)'!F213</f>
        <v>619617</v>
      </c>
      <c r="L213">
        <f>+'P1-1_preprocesseddata (2)'!G213</f>
        <v>74027</v>
      </c>
      <c r="M213">
        <f>+'P1-1_preprocesseddata (2)'!H213</f>
        <v>62983</v>
      </c>
      <c r="N213">
        <f>+'P1-1_preprocesseddata (2)'!I213</f>
        <v>4883107086</v>
      </c>
      <c r="O213">
        <f>+'P1-1_preprocesseddata (2)'!J213</f>
        <v>4883107.0860000001</v>
      </c>
      <c r="P213">
        <f>+'P1-1_preprocesseddata (2)'!K213</f>
        <v>5791406056</v>
      </c>
      <c r="Q213">
        <f>+'P1-1_preprocesseddata (2)'!L213</f>
        <v>5791406.0559999999</v>
      </c>
      <c r="R213" t="str">
        <f>+'P1-1_preprocesseddata (2)'!M213</f>
        <v>2018 Q4</v>
      </c>
      <c r="S213" s="61">
        <f>+'P1-1_preprocesseddata (2)'!N213</f>
        <v>43465</v>
      </c>
    </row>
    <row r="214" spans="1:19" x14ac:dyDescent="0.25">
      <c r="A214">
        <f>+'P1-1_preprocesseddata (2)'!A214</f>
        <v>2019</v>
      </c>
      <c r="B214">
        <f>+'P1-1_preprocesseddata (2)'!B214</f>
        <v>1</v>
      </c>
      <c r="C214" t="str">
        <f>+'P1-1_preprocesseddata (2)'!C214</f>
        <v>DL</v>
      </c>
      <c r="D214" t="str">
        <f>+'P1-1_preprocesseddata (2)'!D214</f>
        <v>A</v>
      </c>
      <c r="E214">
        <f>+'P1-1_preprocesseddata (2)'!E214</f>
        <v>1248404</v>
      </c>
      <c r="F214">
        <f>+'P1-1_preprocesseddata (2)'!F214</f>
        <v>1033444</v>
      </c>
      <c r="G214">
        <f>+'P6-preprocesseddata'!E214</f>
        <v>379833</v>
      </c>
      <c r="H214">
        <f>+'P6-preprocesseddata'!F214</f>
        <v>291361</v>
      </c>
      <c r="I214">
        <f>+'P6-preprocesseddata'!I214</f>
        <v>17461</v>
      </c>
      <c r="J214">
        <f>+SUM('P6-preprocesseddata'!G214:H214)+SUM('P6-preprocesseddata'!J214:N214)</f>
        <v>344789</v>
      </c>
      <c r="K214">
        <f>+'P1-1_preprocesseddata (2)'!F214</f>
        <v>1033444</v>
      </c>
      <c r="L214">
        <f>+'P1-1_preprocesseddata (2)'!G214</f>
        <v>214960</v>
      </c>
      <c r="M214">
        <f>+'P1-1_preprocesseddata (2)'!H214</f>
        <v>180431</v>
      </c>
      <c r="N214">
        <f>+'P1-1_preprocesseddata (2)'!I214</f>
        <v>7569820530</v>
      </c>
      <c r="O214">
        <f>+'P1-1_preprocesseddata (2)'!J214</f>
        <v>7569820.52999999</v>
      </c>
      <c r="P214">
        <f>+'P1-1_preprocesseddata (2)'!K214</f>
        <v>9602466586</v>
      </c>
      <c r="Q214">
        <f>+'P1-1_preprocesseddata (2)'!L214</f>
        <v>9602466.5859999992</v>
      </c>
      <c r="R214" t="str">
        <f>+'P1-1_preprocesseddata (2)'!M214</f>
        <v>2019 Q1</v>
      </c>
      <c r="S214" s="61">
        <f>+'P1-1_preprocesseddata (2)'!N214</f>
        <v>43555</v>
      </c>
    </row>
    <row r="215" spans="1:19" x14ac:dyDescent="0.25">
      <c r="A215">
        <f>+'P1-1_preprocesseddata (2)'!A215</f>
        <v>2019</v>
      </c>
      <c r="B215">
        <f>+'P1-1_preprocesseddata (2)'!B215</f>
        <v>1</v>
      </c>
      <c r="C215" t="str">
        <f>+'P1-1_preprocesseddata (2)'!C215</f>
        <v>DL</v>
      </c>
      <c r="D215" t="str">
        <f>+'P1-1_preprocesseddata (2)'!D215</f>
        <v>D</v>
      </c>
      <c r="E215">
        <f>+'P1-1_preprocesseddata (2)'!E215</f>
        <v>7691968</v>
      </c>
      <c r="F215">
        <f>+'P1-1_preprocesseddata (2)'!F215</f>
        <v>7074907</v>
      </c>
      <c r="G215">
        <f>+'P6-preprocesseddata'!E215</f>
        <v>2097566</v>
      </c>
      <c r="H215">
        <f>+'P6-preprocesseddata'!F215</f>
        <v>1044293</v>
      </c>
      <c r="I215">
        <f>+'P6-preprocesseddata'!I215</f>
        <v>101152</v>
      </c>
      <c r="J215">
        <f>+SUM('P6-preprocesseddata'!G215:H215)+SUM('P6-preprocesseddata'!J215:N215)</f>
        <v>3831896</v>
      </c>
      <c r="K215">
        <f>+'P1-1_preprocesseddata (2)'!F215</f>
        <v>7074907</v>
      </c>
      <c r="L215">
        <f>+'P1-1_preprocesseddata (2)'!G215</f>
        <v>617061</v>
      </c>
      <c r="M215">
        <f>+'P1-1_preprocesseddata (2)'!H215</f>
        <v>422508</v>
      </c>
      <c r="N215">
        <f>+'P1-1_preprocesseddata (2)'!I215</f>
        <v>29263855376</v>
      </c>
      <c r="O215">
        <f>+'P1-1_preprocesseddata (2)'!J215</f>
        <v>29263855.375</v>
      </c>
      <c r="P215">
        <f>+'P1-1_preprocesseddata (2)'!K215</f>
        <v>34735493772</v>
      </c>
      <c r="Q215">
        <f>+'P1-1_preprocesseddata (2)'!L215</f>
        <v>34735493.769999899</v>
      </c>
      <c r="R215" t="str">
        <f>+'P1-1_preprocesseddata (2)'!M215</f>
        <v>2019 Q1</v>
      </c>
      <c r="S215" s="61">
        <f>+'P1-1_preprocesseddata (2)'!N215</f>
        <v>43555</v>
      </c>
    </row>
    <row r="216" spans="1:19" x14ac:dyDescent="0.25">
      <c r="A216">
        <f>+'P1-1_preprocesseddata (2)'!A216</f>
        <v>2019</v>
      </c>
      <c r="B216">
        <f>+'P1-1_preprocesseddata (2)'!B216</f>
        <v>1</v>
      </c>
      <c r="C216" t="str">
        <f>+'P1-1_preprocesseddata (2)'!C216</f>
        <v>DL</v>
      </c>
      <c r="D216" t="str">
        <f>+'P1-1_preprocesseddata (2)'!D216</f>
        <v>L</v>
      </c>
      <c r="E216">
        <f>+'P1-1_preprocesseddata (2)'!E216</f>
        <v>879031</v>
      </c>
      <c r="F216">
        <f>+'P1-1_preprocesseddata (2)'!F216</f>
        <v>775269</v>
      </c>
      <c r="G216">
        <f>+'P6-preprocesseddata'!E216</f>
        <v>282174</v>
      </c>
      <c r="H216">
        <f>+'P6-preprocesseddata'!F216</f>
        <v>174472</v>
      </c>
      <c r="I216">
        <f>+'P6-preprocesseddata'!I216</f>
        <v>12206</v>
      </c>
      <c r="J216">
        <f>+SUM('P6-preprocesseddata'!G216:H216)+SUM('P6-preprocesseddata'!J216:N216)</f>
        <v>306417</v>
      </c>
      <c r="K216">
        <f>+'P1-1_preprocesseddata (2)'!F216</f>
        <v>775269</v>
      </c>
      <c r="L216">
        <f>+'P1-1_preprocesseddata (2)'!G216</f>
        <v>103762</v>
      </c>
      <c r="M216">
        <f>+'P1-1_preprocesseddata (2)'!H216</f>
        <v>79625</v>
      </c>
      <c r="N216">
        <f>+'P1-1_preprocesseddata (2)'!I216</f>
        <v>5378207616</v>
      </c>
      <c r="O216">
        <f>+'P1-1_preprocesseddata (2)'!J216</f>
        <v>5378207.6160000004</v>
      </c>
      <c r="P216">
        <f>+'P1-1_preprocesseddata (2)'!K216</f>
        <v>6364364701</v>
      </c>
      <c r="Q216">
        <f>+'P1-1_preprocesseddata (2)'!L216</f>
        <v>6364364.7010000004</v>
      </c>
      <c r="R216" t="str">
        <f>+'P1-1_preprocesseddata (2)'!M216</f>
        <v>2019 Q1</v>
      </c>
      <c r="S216" s="61">
        <f>+'P1-1_preprocesseddata (2)'!N216</f>
        <v>43555</v>
      </c>
    </row>
    <row r="217" spans="1:19" x14ac:dyDescent="0.25">
      <c r="A217">
        <f>+'P1-1_preprocesseddata (2)'!A217</f>
        <v>2019</v>
      </c>
      <c r="B217">
        <f>+'P1-1_preprocesseddata (2)'!B217</f>
        <v>1</v>
      </c>
      <c r="C217" t="str">
        <f>+'P1-1_preprocesseddata (2)'!C217</f>
        <v>DL</v>
      </c>
      <c r="D217" t="str">
        <f>+'P1-1_preprocesseddata (2)'!D217</f>
        <v>P</v>
      </c>
      <c r="E217">
        <f>+'P1-1_preprocesseddata (2)'!E217</f>
        <v>672054</v>
      </c>
      <c r="F217">
        <f>+'P1-1_preprocesseddata (2)'!F217</f>
        <v>588356</v>
      </c>
      <c r="G217">
        <f>+'P6-preprocesseddata'!E217</f>
        <v>216007</v>
      </c>
      <c r="H217">
        <f>+'P6-preprocesseddata'!F217</f>
        <v>168562</v>
      </c>
      <c r="I217">
        <f>+'P6-preprocesseddata'!I217</f>
        <v>9370</v>
      </c>
      <c r="J217">
        <f>+SUM('P6-preprocesseddata'!G217:H217)+SUM('P6-preprocesseddata'!J217:N217)</f>
        <v>194417</v>
      </c>
      <c r="K217">
        <f>+'P1-1_preprocesseddata (2)'!F217</f>
        <v>588356</v>
      </c>
      <c r="L217">
        <f>+'P1-1_preprocesseddata (2)'!G217</f>
        <v>83698</v>
      </c>
      <c r="M217">
        <f>+'P1-1_preprocesseddata (2)'!H217</f>
        <v>65169</v>
      </c>
      <c r="N217">
        <f>+'P1-1_preprocesseddata (2)'!I217</f>
        <v>4858159058</v>
      </c>
      <c r="O217">
        <f>+'P1-1_preprocesseddata (2)'!J217</f>
        <v>4858159.0580000002</v>
      </c>
      <c r="P217">
        <f>+'P1-1_preprocesseddata (2)'!K217</f>
        <v>5699380738</v>
      </c>
      <c r="Q217">
        <f>+'P1-1_preprocesseddata (2)'!L217</f>
        <v>5699380.7379999999</v>
      </c>
      <c r="R217" t="str">
        <f>+'P1-1_preprocesseddata (2)'!M217</f>
        <v>2019 Q1</v>
      </c>
      <c r="S217" s="61">
        <f>+'P1-1_preprocesseddata (2)'!N217</f>
        <v>43555</v>
      </c>
    </row>
    <row r="218" spans="1:19" x14ac:dyDescent="0.25">
      <c r="A218">
        <f>+'P1-1_preprocesseddata (2)'!A218</f>
        <v>2019</v>
      </c>
      <c r="B218">
        <f>+'P1-1_preprocesseddata (2)'!B218</f>
        <v>2</v>
      </c>
      <c r="C218" t="str">
        <f>+'P1-1_preprocesseddata (2)'!C218</f>
        <v>DL</v>
      </c>
      <c r="D218" t="str">
        <f>+'P1-1_preprocesseddata (2)'!D218</f>
        <v>A</v>
      </c>
      <c r="E218">
        <f>+'P1-1_preprocesseddata (2)'!E218</f>
        <v>2077004</v>
      </c>
      <c r="F218">
        <f>+'P1-1_preprocesseddata (2)'!F218</f>
        <v>1602368</v>
      </c>
      <c r="G218">
        <f>+'P6-preprocesseddata'!E218</f>
        <v>596158</v>
      </c>
      <c r="H218">
        <f>+'P6-preprocesseddata'!F218</f>
        <v>457496</v>
      </c>
      <c r="I218">
        <f>+'P6-preprocesseddata'!I218</f>
        <v>27020</v>
      </c>
      <c r="J218">
        <f>+SUM('P6-preprocesseddata'!G218:H218)+SUM('P6-preprocesseddata'!J218:N218)</f>
        <v>521694</v>
      </c>
      <c r="K218">
        <f>+'P1-1_preprocesseddata (2)'!F218</f>
        <v>1602368</v>
      </c>
      <c r="L218">
        <f>+'P1-1_preprocesseddata (2)'!G218</f>
        <v>474636</v>
      </c>
      <c r="M218">
        <f>+'P1-1_preprocesseddata (2)'!H218</f>
        <v>361534</v>
      </c>
      <c r="N218">
        <f>+'P1-1_preprocesseddata (2)'!I218</f>
        <v>12973660434</v>
      </c>
      <c r="O218">
        <f>+'P1-1_preprocesseddata (2)'!J218</f>
        <v>12973660.434</v>
      </c>
      <c r="P218">
        <f>+'P1-1_preprocesseddata (2)'!K218</f>
        <v>15009733384</v>
      </c>
      <c r="Q218">
        <f>+'P1-1_preprocesseddata (2)'!L218</f>
        <v>15009733.384</v>
      </c>
      <c r="R218" t="str">
        <f>+'P1-1_preprocesseddata (2)'!M218</f>
        <v>2019 Q2</v>
      </c>
      <c r="S218" s="61">
        <f>+'P1-1_preprocesseddata (2)'!N218</f>
        <v>43646</v>
      </c>
    </row>
    <row r="219" spans="1:19" x14ac:dyDescent="0.25">
      <c r="A219">
        <f>+'P1-1_preprocesseddata (2)'!A219</f>
        <v>2019</v>
      </c>
      <c r="B219">
        <f>+'P1-1_preprocesseddata (2)'!B219</f>
        <v>2</v>
      </c>
      <c r="C219" t="str">
        <f>+'P1-1_preprocesseddata (2)'!C219</f>
        <v>DL</v>
      </c>
      <c r="D219" t="str">
        <f>+'P1-1_preprocesseddata (2)'!D219</f>
        <v>D</v>
      </c>
      <c r="E219">
        <f>+'P1-1_preprocesseddata (2)'!E219</f>
        <v>8986257</v>
      </c>
      <c r="F219">
        <f>+'P1-1_preprocesseddata (2)'!F219</f>
        <v>7635158</v>
      </c>
      <c r="G219">
        <f>+'P6-preprocesseddata'!E219</f>
        <v>2359669</v>
      </c>
      <c r="H219">
        <f>+'P6-preprocesseddata'!F219</f>
        <v>1168483</v>
      </c>
      <c r="I219">
        <f>+'P6-preprocesseddata'!I219</f>
        <v>111359</v>
      </c>
      <c r="J219">
        <f>+SUM('P6-preprocesseddata'!G219:H219)+SUM('P6-preprocesseddata'!J219:N219)</f>
        <v>3995647</v>
      </c>
      <c r="K219">
        <f>+'P1-1_preprocesseddata (2)'!F219</f>
        <v>7635158</v>
      </c>
      <c r="L219">
        <f>+'P1-1_preprocesseddata (2)'!G219</f>
        <v>1351099</v>
      </c>
      <c r="M219">
        <f>+'P1-1_preprocesseddata (2)'!H219</f>
        <v>872896</v>
      </c>
      <c r="N219">
        <f>+'P1-1_preprocesseddata (2)'!I219</f>
        <v>34900297905</v>
      </c>
      <c r="O219">
        <f>+'P1-1_preprocesseddata (2)'!J219</f>
        <v>34900297.899999999</v>
      </c>
      <c r="P219">
        <f>+'P1-1_preprocesseddata (2)'!K219</f>
        <v>38872244716</v>
      </c>
      <c r="Q219">
        <f>+'P1-1_preprocesseddata (2)'!L219</f>
        <v>38872244.719999999</v>
      </c>
      <c r="R219" t="str">
        <f>+'P1-1_preprocesseddata (2)'!M219</f>
        <v>2019 Q2</v>
      </c>
      <c r="S219" s="61">
        <f>+'P1-1_preprocesseddata (2)'!N219</f>
        <v>43646</v>
      </c>
    </row>
    <row r="220" spans="1:19" x14ac:dyDescent="0.25">
      <c r="A220">
        <f>+'P1-1_preprocesseddata (2)'!A220</f>
        <v>2019</v>
      </c>
      <c r="B220">
        <f>+'P1-1_preprocesseddata (2)'!B220</f>
        <v>2</v>
      </c>
      <c r="C220" t="str">
        <f>+'P1-1_preprocesseddata (2)'!C220</f>
        <v>DL</v>
      </c>
      <c r="D220" t="str">
        <f>+'P1-1_preprocesseddata (2)'!D220</f>
        <v>L</v>
      </c>
      <c r="E220">
        <f>+'P1-1_preprocesseddata (2)'!E220</f>
        <v>773065</v>
      </c>
      <c r="F220">
        <f>+'P1-1_preprocesseddata (2)'!F220</f>
        <v>626582</v>
      </c>
      <c r="G220">
        <f>+'P6-preprocesseddata'!E220</f>
        <v>230146</v>
      </c>
      <c r="H220">
        <f>+'P6-preprocesseddata'!F220</f>
        <v>143293</v>
      </c>
      <c r="I220">
        <f>+'P6-preprocesseddata'!I220</f>
        <v>9987</v>
      </c>
      <c r="J220">
        <f>+SUM('P6-preprocesseddata'!G220:H220)+SUM('P6-preprocesseddata'!J220:N220)</f>
        <v>243156</v>
      </c>
      <c r="K220">
        <f>+'P1-1_preprocesseddata (2)'!F220</f>
        <v>626582</v>
      </c>
      <c r="L220">
        <f>+'P1-1_preprocesseddata (2)'!G220</f>
        <v>146483</v>
      </c>
      <c r="M220">
        <f>+'P1-1_preprocesseddata (2)'!H220</f>
        <v>104680</v>
      </c>
      <c r="N220">
        <f>+'P1-1_preprocesseddata (2)'!I220</f>
        <v>4536223383</v>
      </c>
      <c r="O220">
        <f>+'P1-1_preprocesseddata (2)'!J220</f>
        <v>4536223.3830000004</v>
      </c>
      <c r="P220">
        <f>+'P1-1_preprocesseddata (2)'!K220</f>
        <v>5177417180</v>
      </c>
      <c r="Q220">
        <f>+'P1-1_preprocesseddata (2)'!L220</f>
        <v>5177417.18</v>
      </c>
      <c r="R220" t="str">
        <f>+'P1-1_preprocesseddata (2)'!M220</f>
        <v>2019 Q2</v>
      </c>
      <c r="S220" s="61">
        <f>+'P1-1_preprocesseddata (2)'!N220</f>
        <v>43646</v>
      </c>
    </row>
    <row r="221" spans="1:19" x14ac:dyDescent="0.25">
      <c r="A221">
        <f>+'P1-1_preprocesseddata (2)'!A221</f>
        <v>2019</v>
      </c>
      <c r="B221">
        <f>+'P1-1_preprocesseddata (2)'!B221</f>
        <v>2</v>
      </c>
      <c r="C221" t="str">
        <f>+'P1-1_preprocesseddata (2)'!C221</f>
        <v>DL</v>
      </c>
      <c r="D221" t="str">
        <f>+'P1-1_preprocesseddata (2)'!D221</f>
        <v>P</v>
      </c>
      <c r="E221">
        <f>+'P1-1_preprocesseddata (2)'!E221</f>
        <v>745153</v>
      </c>
      <c r="F221">
        <f>+'P1-1_preprocesseddata (2)'!F221</f>
        <v>636601</v>
      </c>
      <c r="G221">
        <f>+'P6-preprocesseddata'!E221</f>
        <v>232909</v>
      </c>
      <c r="H221">
        <f>+'P6-preprocesseddata'!F221</f>
        <v>193879</v>
      </c>
      <c r="I221">
        <f>+'P6-preprocesseddata'!I221</f>
        <v>9672</v>
      </c>
      <c r="J221">
        <f>+SUM('P6-preprocesseddata'!G221:H221)+SUM('P6-preprocesseddata'!J221:N221)</f>
        <v>200141</v>
      </c>
      <c r="K221">
        <f>+'P1-1_preprocesseddata (2)'!F221</f>
        <v>636601</v>
      </c>
      <c r="L221">
        <f>+'P1-1_preprocesseddata (2)'!G221</f>
        <v>108552</v>
      </c>
      <c r="M221">
        <f>+'P1-1_preprocesseddata (2)'!H221</f>
        <v>68068</v>
      </c>
      <c r="N221">
        <f>+'P1-1_preprocesseddata (2)'!I221</f>
        <v>5480332267</v>
      </c>
      <c r="O221">
        <f>+'P1-1_preprocesseddata (2)'!J221</f>
        <v>5480332.267</v>
      </c>
      <c r="P221">
        <f>+'P1-1_preprocesseddata (2)'!K221</f>
        <v>6425387056</v>
      </c>
      <c r="Q221">
        <f>+'P1-1_preprocesseddata (2)'!L221</f>
        <v>6425387.0559999999</v>
      </c>
      <c r="R221" t="str">
        <f>+'P1-1_preprocesseddata (2)'!M221</f>
        <v>2019 Q2</v>
      </c>
      <c r="S221" s="61">
        <f>+'P1-1_preprocesseddata (2)'!N221</f>
        <v>43646</v>
      </c>
    </row>
    <row r="222" spans="1:19" x14ac:dyDescent="0.25">
      <c r="A222">
        <f>+'P1-1_preprocesseddata (2)'!A222</f>
        <v>2019</v>
      </c>
      <c r="B222">
        <f>+'P1-1_preprocesseddata (2)'!B222</f>
        <v>3</v>
      </c>
      <c r="C222" t="str">
        <f>+'P1-1_preprocesseddata (2)'!C222</f>
        <v>DL</v>
      </c>
      <c r="D222" t="str">
        <f>+'P1-1_preprocesseddata (2)'!D222</f>
        <v>A</v>
      </c>
      <c r="E222">
        <f>+'P1-1_preprocesseddata (2)'!E222</f>
        <v>2263014</v>
      </c>
      <c r="F222">
        <f>+'P1-1_preprocesseddata (2)'!F222</f>
        <v>1753050</v>
      </c>
      <c r="G222">
        <f>+'P6-preprocesseddata'!E222</f>
        <v>671221</v>
      </c>
      <c r="H222">
        <f>+'P6-preprocesseddata'!F222</f>
        <v>484019</v>
      </c>
      <c r="I222">
        <f>+'P6-preprocesseddata'!I222</f>
        <v>32310</v>
      </c>
      <c r="J222">
        <f>+SUM('P6-preprocesseddata'!G222:H222)+SUM('P6-preprocesseddata'!J222:N222)</f>
        <v>565500</v>
      </c>
      <c r="K222">
        <f>+'P1-1_preprocesseddata (2)'!F222</f>
        <v>1753050</v>
      </c>
      <c r="L222">
        <f>+'P1-1_preprocesseddata (2)'!G222</f>
        <v>509964</v>
      </c>
      <c r="M222">
        <f>+'P1-1_preprocesseddata (2)'!H222</f>
        <v>408228</v>
      </c>
      <c r="N222">
        <f>+'P1-1_preprocesseddata (2)'!I222</f>
        <v>15147455878</v>
      </c>
      <c r="O222">
        <f>+'P1-1_preprocesseddata (2)'!J222</f>
        <v>15147455.8779999</v>
      </c>
      <c r="P222">
        <f>+'P1-1_preprocesseddata (2)'!K222</f>
        <v>17084078104</v>
      </c>
      <c r="Q222">
        <f>+'P1-1_preprocesseddata (2)'!L222</f>
        <v>17084078.103999998</v>
      </c>
      <c r="R222" t="str">
        <f>+'P1-1_preprocesseddata (2)'!M222</f>
        <v>2019 Q3</v>
      </c>
      <c r="S222" s="61">
        <f>+'P1-1_preprocesseddata (2)'!N222</f>
        <v>43738</v>
      </c>
    </row>
    <row r="223" spans="1:19" x14ac:dyDescent="0.25">
      <c r="A223">
        <f>+'P1-1_preprocesseddata (2)'!A223</f>
        <v>2019</v>
      </c>
      <c r="B223">
        <f>+'P1-1_preprocesseddata (2)'!B223</f>
        <v>3</v>
      </c>
      <c r="C223" t="str">
        <f>+'P1-1_preprocesseddata (2)'!C223</f>
        <v>DL</v>
      </c>
      <c r="D223" t="str">
        <f>+'P1-1_preprocesseddata (2)'!D223</f>
        <v>D</v>
      </c>
      <c r="E223">
        <f>+'P1-1_preprocesseddata (2)'!E223</f>
        <v>8835530</v>
      </c>
      <c r="F223">
        <f>+'P1-1_preprocesseddata (2)'!F223</f>
        <v>7558472</v>
      </c>
      <c r="G223">
        <f>+'P6-preprocesseddata'!E223</f>
        <v>2412043</v>
      </c>
      <c r="H223">
        <f>+'P6-preprocesseddata'!F223</f>
        <v>1127617</v>
      </c>
      <c r="I223">
        <f>+'P6-preprocesseddata'!I223</f>
        <v>120469</v>
      </c>
      <c r="J223">
        <f>+SUM('P6-preprocesseddata'!G223:H223)+SUM('P6-preprocesseddata'!J223:N223)</f>
        <v>3898343</v>
      </c>
      <c r="K223">
        <f>+'P1-1_preprocesseddata (2)'!F223</f>
        <v>7558472</v>
      </c>
      <c r="L223">
        <f>+'P1-1_preprocesseddata (2)'!G223</f>
        <v>1277058</v>
      </c>
      <c r="M223">
        <f>+'P1-1_preprocesseddata (2)'!H223</f>
        <v>876781</v>
      </c>
      <c r="N223">
        <f>+'P1-1_preprocesseddata (2)'!I223</f>
        <v>36571400691</v>
      </c>
      <c r="O223">
        <f>+'P1-1_preprocesseddata (2)'!J223</f>
        <v>36571400.689999998</v>
      </c>
      <c r="P223">
        <f>+'P1-1_preprocesseddata (2)'!K223</f>
        <v>40999265190</v>
      </c>
      <c r="Q223">
        <f>+'P1-1_preprocesseddata (2)'!L223</f>
        <v>40999265.189999998</v>
      </c>
      <c r="R223" t="str">
        <f>+'P1-1_preprocesseddata (2)'!M223</f>
        <v>2019 Q3</v>
      </c>
      <c r="S223" s="61">
        <f>+'P1-1_preprocesseddata (2)'!N223</f>
        <v>43738</v>
      </c>
    </row>
    <row r="224" spans="1:19" x14ac:dyDescent="0.25">
      <c r="A224">
        <f>+'P1-1_preprocesseddata (2)'!A224</f>
        <v>2019</v>
      </c>
      <c r="B224">
        <f>+'P1-1_preprocesseddata (2)'!B224</f>
        <v>3</v>
      </c>
      <c r="C224" t="str">
        <f>+'P1-1_preprocesseddata (2)'!C224</f>
        <v>DL</v>
      </c>
      <c r="D224" t="str">
        <f>+'P1-1_preprocesseddata (2)'!D224</f>
        <v>L</v>
      </c>
      <c r="E224">
        <f>+'P1-1_preprocesseddata (2)'!E224</f>
        <v>699181</v>
      </c>
      <c r="F224">
        <f>+'P1-1_preprocesseddata (2)'!F224</f>
        <v>565588</v>
      </c>
      <c r="G224">
        <f>+'P6-preprocesseddata'!E224</f>
        <v>214093</v>
      </c>
      <c r="H224">
        <f>+'P6-preprocesseddata'!F224</f>
        <v>125802</v>
      </c>
      <c r="I224">
        <f>+'P6-preprocesseddata'!I224</f>
        <v>9916</v>
      </c>
      <c r="J224">
        <f>+SUM('P6-preprocesseddata'!G224:H224)+SUM('P6-preprocesseddata'!J224:N224)</f>
        <v>215777</v>
      </c>
      <c r="K224">
        <f>+'P1-1_preprocesseddata (2)'!F224</f>
        <v>565588</v>
      </c>
      <c r="L224">
        <f>+'P1-1_preprocesseddata (2)'!G224</f>
        <v>133593</v>
      </c>
      <c r="M224">
        <f>+'P1-1_preprocesseddata (2)'!H224</f>
        <v>102372</v>
      </c>
      <c r="N224">
        <f>+'P1-1_preprocesseddata (2)'!I224</f>
        <v>4211216209</v>
      </c>
      <c r="O224">
        <f>+'P1-1_preprocesseddata (2)'!J224</f>
        <v>4211216.2089999998</v>
      </c>
      <c r="P224">
        <f>+'P1-1_preprocesseddata (2)'!K224</f>
        <v>4842018055</v>
      </c>
      <c r="Q224">
        <f>+'P1-1_preprocesseddata (2)'!L224</f>
        <v>4842018.0549999997</v>
      </c>
      <c r="R224" t="str">
        <f>+'P1-1_preprocesseddata (2)'!M224</f>
        <v>2019 Q3</v>
      </c>
      <c r="S224" s="61">
        <f>+'P1-1_preprocesseddata (2)'!N224</f>
        <v>43738</v>
      </c>
    </row>
    <row r="225" spans="1:19" x14ac:dyDescent="0.25">
      <c r="A225">
        <f>+'P1-1_preprocesseddata (2)'!A225</f>
        <v>2019</v>
      </c>
      <c r="B225">
        <f>+'P1-1_preprocesseddata (2)'!B225</f>
        <v>3</v>
      </c>
      <c r="C225" t="str">
        <f>+'P1-1_preprocesseddata (2)'!C225</f>
        <v>DL</v>
      </c>
      <c r="D225" t="str">
        <f>+'P1-1_preprocesseddata (2)'!D225</f>
        <v>P</v>
      </c>
      <c r="E225">
        <f>+'P1-1_preprocesseddata (2)'!E225</f>
        <v>792686</v>
      </c>
      <c r="F225">
        <f>+'P1-1_preprocesseddata (2)'!F225</f>
        <v>650531</v>
      </c>
      <c r="G225">
        <f>+'P6-preprocesseddata'!E225</f>
        <v>247686</v>
      </c>
      <c r="H225">
        <f>+'P6-preprocesseddata'!F225</f>
        <v>185902</v>
      </c>
      <c r="I225">
        <f>+'P6-preprocesseddata'!I225</f>
        <v>11290</v>
      </c>
      <c r="J225">
        <f>+SUM('P6-preprocesseddata'!G225:H225)+SUM('P6-preprocesseddata'!J225:N225)</f>
        <v>205653</v>
      </c>
      <c r="K225">
        <f>+'P1-1_preprocesseddata (2)'!F225</f>
        <v>650531</v>
      </c>
      <c r="L225">
        <f>+'P1-1_preprocesseddata (2)'!G225</f>
        <v>142155</v>
      </c>
      <c r="M225">
        <f>+'P1-1_preprocesseddata (2)'!H225</f>
        <v>106607</v>
      </c>
      <c r="N225">
        <f>+'P1-1_preprocesseddata (2)'!I225</f>
        <v>5747409136</v>
      </c>
      <c r="O225">
        <f>+'P1-1_preprocesseddata (2)'!J225</f>
        <v>5747409.1359999999</v>
      </c>
      <c r="P225">
        <f>+'P1-1_preprocesseddata (2)'!K225</f>
        <v>6651661966</v>
      </c>
      <c r="Q225">
        <f>+'P1-1_preprocesseddata (2)'!L225</f>
        <v>6651661.966</v>
      </c>
      <c r="R225" t="str">
        <f>+'P1-1_preprocesseddata (2)'!M225</f>
        <v>2019 Q3</v>
      </c>
      <c r="S225" s="61">
        <f>+'P1-1_preprocesseddata (2)'!N225</f>
        <v>43738</v>
      </c>
    </row>
    <row r="226" spans="1:19" x14ac:dyDescent="0.25">
      <c r="A226">
        <f>+'P1-1_preprocesseddata (2)'!A226</f>
        <v>2019</v>
      </c>
      <c r="B226">
        <f>+'P1-1_preprocesseddata (2)'!B226</f>
        <v>4</v>
      </c>
      <c r="C226" t="str">
        <f>+'P1-1_preprocesseddata (2)'!C226</f>
        <v>DL</v>
      </c>
      <c r="D226" t="str">
        <f>+'P1-1_preprocesseddata (2)'!D226</f>
        <v>A</v>
      </c>
      <c r="E226">
        <f>+'P1-1_preprocesseddata (2)'!E226</f>
        <v>1523468</v>
      </c>
      <c r="F226">
        <f>+'P1-1_preprocesseddata (2)'!F226</f>
        <v>1260918</v>
      </c>
      <c r="G226">
        <f>+'P6-preprocesseddata'!E226</f>
        <v>486315</v>
      </c>
      <c r="H226">
        <f>+'P6-preprocesseddata'!F226</f>
        <v>333078</v>
      </c>
      <c r="I226">
        <f>+'P6-preprocesseddata'!I226</f>
        <v>22223</v>
      </c>
      <c r="J226">
        <f>+SUM('P6-preprocesseddata'!G226:H226)+SUM('P6-preprocesseddata'!J226:N226)</f>
        <v>419302</v>
      </c>
      <c r="K226">
        <f>+'P1-1_preprocesseddata (2)'!F226</f>
        <v>1260918</v>
      </c>
      <c r="L226">
        <f>+'P1-1_preprocesseddata (2)'!G226</f>
        <v>262550</v>
      </c>
      <c r="M226">
        <f>+'P1-1_preprocesseddata (2)'!H226</f>
        <v>224697</v>
      </c>
      <c r="N226">
        <f>+'P1-1_preprocesseddata (2)'!I226</f>
        <v>9676744520</v>
      </c>
      <c r="O226">
        <f>+'P1-1_preprocesseddata (2)'!J226</f>
        <v>9676744.5199999996</v>
      </c>
      <c r="P226">
        <f>+'P1-1_preprocesseddata (2)'!K226</f>
        <v>11269269997</v>
      </c>
      <c r="Q226">
        <f>+'P1-1_preprocesseddata (2)'!L226</f>
        <v>11269269.997</v>
      </c>
      <c r="R226" t="str">
        <f>+'P1-1_preprocesseddata (2)'!M226</f>
        <v>2019 Q4</v>
      </c>
      <c r="S226" s="61">
        <f>+'P1-1_preprocesseddata (2)'!N226</f>
        <v>43830</v>
      </c>
    </row>
    <row r="227" spans="1:19" x14ac:dyDescent="0.25">
      <c r="A227">
        <f>+'P1-1_preprocesseddata (2)'!A227</f>
        <v>2019</v>
      </c>
      <c r="B227">
        <f>+'P1-1_preprocesseddata (2)'!B227</f>
        <v>4</v>
      </c>
      <c r="C227" t="str">
        <f>+'P1-1_preprocesseddata (2)'!C227</f>
        <v>DL</v>
      </c>
      <c r="D227" t="str">
        <f>+'P1-1_preprocesseddata (2)'!D227</f>
        <v>D</v>
      </c>
      <c r="E227">
        <f>+'P1-1_preprocesseddata (2)'!E227</f>
        <v>8529069</v>
      </c>
      <c r="F227">
        <f>+'P1-1_preprocesseddata (2)'!F227</f>
        <v>7589861</v>
      </c>
      <c r="G227">
        <f>+'P6-preprocesseddata'!E227</f>
        <v>2504787</v>
      </c>
      <c r="H227">
        <f>+'P6-preprocesseddata'!F227</f>
        <v>1081750</v>
      </c>
      <c r="I227">
        <f>+'P6-preprocesseddata'!I227</f>
        <v>119088</v>
      </c>
      <c r="J227">
        <f>+SUM('P6-preprocesseddata'!G227:H227)+SUM('P6-preprocesseddata'!J227:N227)</f>
        <v>3884236</v>
      </c>
      <c r="K227">
        <f>+'P1-1_preprocesseddata (2)'!F227</f>
        <v>7589861</v>
      </c>
      <c r="L227">
        <f>+'P1-1_preprocesseddata (2)'!G227</f>
        <v>939208</v>
      </c>
      <c r="M227">
        <f>+'P1-1_preprocesseddata (2)'!H227</f>
        <v>737340</v>
      </c>
      <c r="N227">
        <f>+'P1-1_preprocesseddata (2)'!I227</f>
        <v>32496211789</v>
      </c>
      <c r="O227">
        <f>+'P1-1_preprocesseddata (2)'!J227</f>
        <v>32496211.789999999</v>
      </c>
      <c r="P227">
        <f>+'P1-1_preprocesseddata (2)'!K227</f>
        <v>37547258955</v>
      </c>
      <c r="Q227">
        <f>+'P1-1_preprocesseddata (2)'!L227</f>
        <v>37547258.960000001</v>
      </c>
      <c r="R227" t="str">
        <f>+'P1-1_preprocesseddata (2)'!M227</f>
        <v>2019 Q4</v>
      </c>
      <c r="S227" s="61">
        <f>+'P1-1_preprocesseddata (2)'!N227</f>
        <v>43830</v>
      </c>
    </row>
    <row r="228" spans="1:19" x14ac:dyDescent="0.25">
      <c r="A228">
        <f>+'P1-1_preprocesseddata (2)'!A228</f>
        <v>2019</v>
      </c>
      <c r="B228">
        <f>+'P1-1_preprocesseddata (2)'!B228</f>
        <v>4</v>
      </c>
      <c r="C228" t="str">
        <f>+'P1-1_preprocesseddata (2)'!C228</f>
        <v>DL</v>
      </c>
      <c r="D228" t="str">
        <f>+'P1-1_preprocesseddata (2)'!D228</f>
        <v>L</v>
      </c>
      <c r="E228">
        <f>+'P1-1_preprocesseddata (2)'!E228</f>
        <v>722067</v>
      </c>
      <c r="F228">
        <f>+'P1-1_preprocesseddata (2)'!F228</f>
        <v>609146</v>
      </c>
      <c r="G228">
        <f>+'P6-preprocesseddata'!E228</f>
        <v>239493</v>
      </c>
      <c r="H228">
        <f>+'P6-preprocesseddata'!F228</f>
        <v>130756</v>
      </c>
      <c r="I228">
        <f>+'P6-preprocesseddata'!I228</f>
        <v>10517</v>
      </c>
      <c r="J228">
        <f>+SUM('P6-preprocesseddata'!G228:H228)+SUM('P6-preprocesseddata'!J228:N228)</f>
        <v>228380</v>
      </c>
      <c r="K228">
        <f>+'P1-1_preprocesseddata (2)'!F228</f>
        <v>609146</v>
      </c>
      <c r="L228">
        <f>+'P1-1_preprocesseddata (2)'!G228</f>
        <v>112921</v>
      </c>
      <c r="M228">
        <f>+'P1-1_preprocesseddata (2)'!H228</f>
        <v>95009</v>
      </c>
      <c r="N228">
        <f>+'P1-1_preprocesseddata (2)'!I228</f>
        <v>4097602251</v>
      </c>
      <c r="O228">
        <f>+'P1-1_preprocesseddata (2)'!J228</f>
        <v>4097602.2510000002</v>
      </c>
      <c r="P228">
        <f>+'P1-1_preprocesseddata (2)'!K228</f>
        <v>4832046042</v>
      </c>
      <c r="Q228">
        <f>+'P1-1_preprocesseddata (2)'!L228</f>
        <v>4832046.0419999901</v>
      </c>
      <c r="R228" t="str">
        <f>+'P1-1_preprocesseddata (2)'!M228</f>
        <v>2019 Q4</v>
      </c>
      <c r="S228" s="61">
        <f>+'P1-1_preprocesseddata (2)'!N228</f>
        <v>43830</v>
      </c>
    </row>
    <row r="229" spans="1:19" x14ac:dyDescent="0.25">
      <c r="A229">
        <f>+'P1-1_preprocesseddata (2)'!A229</f>
        <v>2019</v>
      </c>
      <c r="B229">
        <f>+'P1-1_preprocesseddata (2)'!B229</f>
        <v>4</v>
      </c>
      <c r="C229" t="str">
        <f>+'P1-1_preprocesseddata (2)'!C229</f>
        <v>DL</v>
      </c>
      <c r="D229" t="str">
        <f>+'P1-1_preprocesseddata (2)'!D229</f>
        <v>P</v>
      </c>
      <c r="E229">
        <f>+'P1-1_preprocesseddata (2)'!E229</f>
        <v>688384</v>
      </c>
      <c r="F229">
        <f>+'P1-1_preprocesseddata (2)'!F229</f>
        <v>607295</v>
      </c>
      <c r="G229">
        <f>+'P6-preprocesseddata'!E229</f>
        <v>235420</v>
      </c>
      <c r="H229">
        <f>+'P6-preprocesseddata'!F229</f>
        <v>171253</v>
      </c>
      <c r="I229">
        <f>+'P6-preprocesseddata'!I229</f>
        <v>10048</v>
      </c>
      <c r="J229">
        <f>+SUM('P6-preprocesseddata'!G229:H229)+SUM('P6-preprocesseddata'!J229:N229)</f>
        <v>190574</v>
      </c>
      <c r="K229">
        <f>+'P1-1_preprocesseddata (2)'!F229</f>
        <v>607295</v>
      </c>
      <c r="L229">
        <f>+'P1-1_preprocesseddata (2)'!G229</f>
        <v>81089</v>
      </c>
      <c r="M229">
        <f>+'P1-1_preprocesseddata (2)'!H229</f>
        <v>63975</v>
      </c>
      <c r="N229">
        <f>+'P1-1_preprocesseddata (2)'!I229</f>
        <v>4995939029</v>
      </c>
      <c r="O229">
        <f>+'P1-1_preprocesseddata (2)'!J229</f>
        <v>4995939.0290000001</v>
      </c>
      <c r="P229">
        <f>+'P1-1_preprocesseddata (2)'!K229</f>
        <v>6028388812</v>
      </c>
      <c r="Q229">
        <f>+'P1-1_preprocesseddata (2)'!L229</f>
        <v>6028388.8119999999</v>
      </c>
      <c r="R229" t="str">
        <f>+'P1-1_preprocesseddata (2)'!M229</f>
        <v>2019 Q4</v>
      </c>
      <c r="S229" s="61">
        <f>+'P1-1_preprocesseddata (2)'!N229</f>
        <v>43830</v>
      </c>
    </row>
    <row r="230" spans="1:19" x14ac:dyDescent="0.25">
      <c r="A230">
        <f>+'P1-1_preprocesseddata (2)'!A230</f>
        <v>2020</v>
      </c>
      <c r="B230">
        <f>+'P1-1_preprocesseddata (2)'!B230</f>
        <v>1</v>
      </c>
      <c r="C230" t="str">
        <f>+'P1-1_preprocesseddata (2)'!C230</f>
        <v>DL</v>
      </c>
      <c r="D230" t="str">
        <f>+'P1-1_preprocesseddata (2)'!D230</f>
        <v>A</v>
      </c>
      <c r="E230">
        <f>+'P1-1_preprocesseddata (2)'!E230</f>
        <v>967216</v>
      </c>
      <c r="F230">
        <f>+'P1-1_preprocesseddata (2)'!F230</f>
        <v>936984</v>
      </c>
      <c r="G230">
        <f>+'P6-preprocesseddata'!E230</f>
        <v>343002</v>
      </c>
      <c r="H230">
        <f>+'P6-preprocesseddata'!F230</f>
        <v>224059</v>
      </c>
      <c r="I230">
        <f>+'P6-preprocesseddata'!I230</f>
        <v>16859</v>
      </c>
      <c r="J230">
        <f>+SUM('P6-preprocesseddata'!G230:H230)+SUM('P6-preprocesseddata'!J230:N230)</f>
        <v>353064</v>
      </c>
      <c r="K230">
        <f>+'P1-1_preprocesseddata (2)'!F230</f>
        <v>936984</v>
      </c>
      <c r="L230">
        <f>+'P1-1_preprocesseddata (2)'!G230</f>
        <v>30232</v>
      </c>
      <c r="M230">
        <f>+'P1-1_preprocesseddata (2)'!H230</f>
        <v>11141</v>
      </c>
      <c r="N230">
        <f>+'P1-1_preprocesseddata (2)'!I230</f>
        <v>6104282809</v>
      </c>
      <c r="O230">
        <f>+'P1-1_preprocesseddata (2)'!J230</f>
        <v>6104282.8090000004</v>
      </c>
      <c r="P230">
        <f>+'P1-1_preprocesseddata (2)'!K230</f>
        <v>8441602221</v>
      </c>
      <c r="Q230">
        <f>+'P1-1_preprocesseddata (2)'!L230</f>
        <v>8441602.2210000008</v>
      </c>
      <c r="R230" t="str">
        <f>+'P1-1_preprocesseddata (2)'!M230</f>
        <v>2020 Q1</v>
      </c>
      <c r="S230" s="61">
        <f>+'P1-1_preprocesseddata (2)'!N230</f>
        <v>43921</v>
      </c>
    </row>
    <row r="231" spans="1:19" x14ac:dyDescent="0.25">
      <c r="A231">
        <f>+'P1-1_preprocesseddata (2)'!A231</f>
        <v>2020</v>
      </c>
      <c r="B231">
        <f>+'P1-1_preprocesseddata (2)'!B231</f>
        <v>1</v>
      </c>
      <c r="C231" t="str">
        <f>+'P1-1_preprocesseddata (2)'!C231</f>
        <v>DL</v>
      </c>
      <c r="D231" t="str">
        <f>+'P1-1_preprocesseddata (2)'!D231</f>
        <v>D</v>
      </c>
      <c r="E231">
        <f>+'P1-1_preprocesseddata (2)'!E231</f>
        <v>6383908</v>
      </c>
      <c r="F231">
        <f>+'P1-1_preprocesseddata (2)'!F231</f>
        <v>6770509</v>
      </c>
      <c r="G231">
        <f>+'P6-preprocesseddata'!E231</f>
        <v>2093112</v>
      </c>
      <c r="H231">
        <f>+'P6-preprocesseddata'!F231</f>
        <v>896310</v>
      </c>
      <c r="I231">
        <f>+'P6-preprocesseddata'!I231</f>
        <v>105266</v>
      </c>
      <c r="J231">
        <f>+SUM('P6-preprocesseddata'!G231:H231)+SUM('P6-preprocesseddata'!J231:N231)</f>
        <v>3675821</v>
      </c>
      <c r="K231">
        <f>+'P1-1_preprocesseddata (2)'!F231</f>
        <v>6770509</v>
      </c>
      <c r="L231">
        <f>+'P1-1_preprocesseddata (2)'!G231</f>
        <v>-386601</v>
      </c>
      <c r="M231">
        <f>+'P1-1_preprocesseddata (2)'!H231</f>
        <v>-528143</v>
      </c>
      <c r="N231">
        <f>+'P1-1_preprocesseddata (2)'!I231</f>
        <v>25580487788</v>
      </c>
      <c r="O231">
        <f>+'P1-1_preprocesseddata (2)'!J231</f>
        <v>25580487.792999901</v>
      </c>
      <c r="P231">
        <f>+'P1-1_preprocesseddata (2)'!K231</f>
        <v>34803166267</v>
      </c>
      <c r="Q231">
        <f>+'P1-1_preprocesseddata (2)'!L231</f>
        <v>34803166.269999899</v>
      </c>
      <c r="R231" t="str">
        <f>+'P1-1_preprocesseddata (2)'!M231</f>
        <v>2020 Q1</v>
      </c>
      <c r="S231" s="61">
        <f>+'P1-1_preprocesseddata (2)'!N231</f>
        <v>43921</v>
      </c>
    </row>
    <row r="232" spans="1:19" x14ac:dyDescent="0.25">
      <c r="A232">
        <f>+'P1-1_preprocesseddata (2)'!A232</f>
        <v>2020</v>
      </c>
      <c r="B232">
        <f>+'P1-1_preprocesseddata (2)'!B232</f>
        <v>1</v>
      </c>
      <c r="C232" t="str">
        <f>+'P1-1_preprocesseddata (2)'!C232</f>
        <v>DL</v>
      </c>
      <c r="D232" t="str">
        <f>+'P1-1_preprocesseddata (2)'!D232</f>
        <v>L</v>
      </c>
      <c r="E232">
        <f>+'P1-1_preprocesseddata (2)'!E232</f>
        <v>799077</v>
      </c>
      <c r="F232">
        <f>+'P1-1_preprocesseddata (2)'!F232</f>
        <v>776840</v>
      </c>
      <c r="G232">
        <f>+'P6-preprocesseddata'!E232</f>
        <v>285617</v>
      </c>
      <c r="H232">
        <f>+'P6-preprocesseddata'!F232</f>
        <v>138109</v>
      </c>
      <c r="I232">
        <f>+'P6-preprocesseddata'!I232</f>
        <v>13860</v>
      </c>
      <c r="J232">
        <f>+SUM('P6-preprocesseddata'!G232:H232)+SUM('P6-preprocesseddata'!J232:N232)</f>
        <v>339254</v>
      </c>
      <c r="K232">
        <f>+'P1-1_preprocesseddata (2)'!F232</f>
        <v>776840</v>
      </c>
      <c r="L232">
        <f>+'P1-1_preprocesseddata (2)'!G232</f>
        <v>22237</v>
      </c>
      <c r="M232">
        <f>+'P1-1_preprocesseddata (2)'!H232</f>
        <v>6542</v>
      </c>
      <c r="N232">
        <f>+'P1-1_preprocesseddata (2)'!I232</f>
        <v>4606227894</v>
      </c>
      <c r="O232">
        <f>+'P1-1_preprocesseddata (2)'!J232</f>
        <v>4606227.8940000003</v>
      </c>
      <c r="P232">
        <f>+'P1-1_preprocesseddata (2)'!K232</f>
        <v>5841069313</v>
      </c>
      <c r="Q232">
        <f>+'P1-1_preprocesseddata (2)'!L232</f>
        <v>5841069.3130000001</v>
      </c>
      <c r="R232" t="str">
        <f>+'P1-1_preprocesseddata (2)'!M232</f>
        <v>2020 Q1</v>
      </c>
      <c r="S232" s="61">
        <f>+'P1-1_preprocesseddata (2)'!N232</f>
        <v>43921</v>
      </c>
    </row>
    <row r="233" spans="1:19" x14ac:dyDescent="0.25">
      <c r="A233">
        <f>+'P1-1_preprocesseddata (2)'!A233</f>
        <v>2020</v>
      </c>
      <c r="B233">
        <f>+'P1-1_preprocesseddata (2)'!B233</f>
        <v>1</v>
      </c>
      <c r="C233" t="str">
        <f>+'P1-1_preprocesseddata (2)'!C233</f>
        <v>DL</v>
      </c>
      <c r="D233" t="str">
        <f>+'P1-1_preprocesseddata (2)'!D233</f>
        <v>P</v>
      </c>
      <c r="E233">
        <f>+'P1-1_preprocesseddata (2)'!E233</f>
        <v>456540</v>
      </c>
      <c r="F233">
        <f>+'P1-1_preprocesseddata (2)'!F233</f>
        <v>448452</v>
      </c>
      <c r="G233">
        <f>+'P6-preprocesseddata'!E233</f>
        <v>166194</v>
      </c>
      <c r="H233">
        <f>+'P6-preprocesseddata'!F233</f>
        <v>106480</v>
      </c>
      <c r="I233">
        <f>+'P6-preprocesseddata'!I233</f>
        <v>7933</v>
      </c>
      <c r="J233">
        <f>+SUM('P6-preprocesseddata'!G233:H233)+SUM('P6-preprocesseddata'!J233:N233)</f>
        <v>167845</v>
      </c>
      <c r="K233">
        <f>+'P1-1_preprocesseddata (2)'!F233</f>
        <v>448452</v>
      </c>
      <c r="L233">
        <f>+'P1-1_preprocesseddata (2)'!G233</f>
        <v>8088</v>
      </c>
      <c r="M233">
        <f>+'P1-1_preprocesseddata (2)'!H233</f>
        <v>-895</v>
      </c>
      <c r="N233">
        <f>+'P1-1_preprocesseddata (2)'!I233</f>
        <v>3207782105</v>
      </c>
      <c r="O233">
        <f>+'P1-1_preprocesseddata (2)'!J233</f>
        <v>3207782.105</v>
      </c>
      <c r="P233">
        <f>+'P1-1_preprocesseddata (2)'!K233</f>
        <v>4191093144</v>
      </c>
      <c r="Q233">
        <f>+'P1-1_preprocesseddata (2)'!L233</f>
        <v>4191093.1439999999</v>
      </c>
      <c r="R233" t="str">
        <f>+'P1-1_preprocesseddata (2)'!M233</f>
        <v>2020 Q1</v>
      </c>
      <c r="S233" s="61">
        <f>+'P1-1_preprocesseddata (2)'!N233</f>
        <v>43921</v>
      </c>
    </row>
    <row r="234" spans="1:19" x14ac:dyDescent="0.25">
      <c r="A234">
        <f>+'P1-1_preprocesseddata (2)'!A234</f>
        <v>2020</v>
      </c>
      <c r="B234">
        <f>+'P1-1_preprocesseddata (2)'!B234</f>
        <v>2</v>
      </c>
      <c r="C234" t="str">
        <f>+'P1-1_preprocesseddata (2)'!C234</f>
        <v>DL</v>
      </c>
      <c r="D234" t="str">
        <f>+'P1-1_preprocesseddata (2)'!D234</f>
        <v>A</v>
      </c>
      <c r="E234">
        <f>+'P1-1_preprocesseddata (2)'!E234</f>
        <v>168163</v>
      </c>
      <c r="F234">
        <f>+'P1-1_preprocesseddata (2)'!F234</f>
        <v>495096</v>
      </c>
      <c r="G234">
        <f>+'P6-preprocesseddata'!E234</f>
        <v>247488</v>
      </c>
      <c r="H234">
        <f>+'P6-preprocesseddata'!F234</f>
        <v>46001</v>
      </c>
      <c r="I234">
        <f>+'P6-preprocesseddata'!I234</f>
        <v>5122</v>
      </c>
      <c r="J234">
        <f>+SUM('P6-preprocesseddata'!G234:H234)+SUM('P6-preprocesseddata'!J234:N234)</f>
        <v>196485</v>
      </c>
      <c r="K234">
        <f>+'P1-1_preprocesseddata (2)'!F234</f>
        <v>495096</v>
      </c>
      <c r="L234">
        <f>+'P1-1_preprocesseddata (2)'!G234</f>
        <v>-326933</v>
      </c>
      <c r="M234">
        <f>+'P1-1_preprocesseddata (2)'!H234</f>
        <v>-653336</v>
      </c>
      <c r="N234">
        <f>+'P1-1_preprocesseddata (2)'!I234</f>
        <v>297434554</v>
      </c>
      <c r="O234">
        <f>+'P1-1_preprocesseddata (2)'!J234</f>
        <v>297434.554</v>
      </c>
      <c r="P234">
        <f>+'P1-1_preprocesseddata (2)'!K234</f>
        <v>820116961</v>
      </c>
      <c r="Q234">
        <f>+'P1-1_preprocesseddata (2)'!L234</f>
        <v>820116.96100000001</v>
      </c>
      <c r="R234" t="str">
        <f>+'P1-1_preprocesseddata (2)'!M234</f>
        <v>2020 Q2</v>
      </c>
      <c r="S234" s="61">
        <f>+'P1-1_preprocesseddata (2)'!N234</f>
        <v>44012</v>
      </c>
    </row>
    <row r="235" spans="1:19" x14ac:dyDescent="0.25">
      <c r="A235">
        <f>+'P1-1_preprocesseddata (2)'!A235</f>
        <v>2020</v>
      </c>
      <c r="B235">
        <f>+'P1-1_preprocesseddata (2)'!B235</f>
        <v>2</v>
      </c>
      <c r="C235" t="str">
        <f>+'P1-1_preprocesseddata (2)'!C235</f>
        <v>DL</v>
      </c>
      <c r="D235" t="str">
        <f>+'P1-1_preprocesseddata (2)'!D235</f>
        <v>D</v>
      </c>
      <c r="E235">
        <f>+'P1-1_preprocesseddata (2)'!E235</f>
        <v>1207881</v>
      </c>
      <c r="F235">
        <f>+'P1-1_preprocesseddata (2)'!F235</f>
        <v>4116259</v>
      </c>
      <c r="G235">
        <f>+'P6-preprocesseddata'!E235</f>
        <v>1634751</v>
      </c>
      <c r="H235">
        <f>+'P6-preprocesseddata'!F235</f>
        <v>253480</v>
      </c>
      <c r="I235">
        <f>+'P6-preprocesseddata'!I235</f>
        <v>25529</v>
      </c>
      <c r="J235">
        <f>+SUM('P6-preprocesseddata'!G235:H235)+SUM('P6-preprocesseddata'!J235:N235)</f>
        <v>2202499</v>
      </c>
      <c r="K235">
        <f>+'P1-1_preprocesseddata (2)'!F235</f>
        <v>4116259</v>
      </c>
      <c r="L235">
        <f>+'P1-1_preprocesseddata (2)'!G235</f>
        <v>-2908378</v>
      </c>
      <c r="M235">
        <f>+'P1-1_preprocesseddata (2)'!H235</f>
        <v>-4572596.01</v>
      </c>
      <c r="N235">
        <f>+'P1-1_preprocesseddata (2)'!I235</f>
        <v>2699227613</v>
      </c>
      <c r="O235">
        <f>+'P1-1_preprocesseddata (2)'!J235</f>
        <v>2699227.6129999999</v>
      </c>
      <c r="P235">
        <f>+'P1-1_preprocesseddata (2)'!K235</f>
        <v>7750802973</v>
      </c>
      <c r="Q235">
        <f>+'P1-1_preprocesseddata (2)'!L235</f>
        <v>7750802.97299999</v>
      </c>
      <c r="R235" t="str">
        <f>+'P1-1_preprocesseddata (2)'!M235</f>
        <v>2020 Q2</v>
      </c>
      <c r="S235" s="61">
        <f>+'P1-1_preprocesseddata (2)'!N235</f>
        <v>44012</v>
      </c>
    </row>
    <row r="236" spans="1:19" x14ac:dyDescent="0.25">
      <c r="A236">
        <f>+'P1-1_preprocesseddata (2)'!A236</f>
        <v>2020</v>
      </c>
      <c r="B236">
        <f>+'P1-1_preprocesseddata (2)'!B236</f>
        <v>2</v>
      </c>
      <c r="C236" t="str">
        <f>+'P1-1_preprocesseddata (2)'!C236</f>
        <v>DL</v>
      </c>
      <c r="D236" t="str">
        <f>+'P1-1_preprocesseddata (2)'!D236</f>
        <v>L</v>
      </c>
      <c r="E236">
        <f>+'P1-1_preprocesseddata (2)'!E236</f>
        <v>38104</v>
      </c>
      <c r="F236">
        <f>+'P1-1_preprocesseddata (2)'!F236</f>
        <v>93586</v>
      </c>
      <c r="G236">
        <f>+'P6-preprocesseddata'!E236</f>
        <v>39257</v>
      </c>
      <c r="H236">
        <f>+'P6-preprocesseddata'!F236</f>
        <v>3780</v>
      </c>
      <c r="I236">
        <f>+'P6-preprocesseddata'!I236</f>
        <v>937</v>
      </c>
      <c r="J236">
        <f>+SUM('P6-preprocesseddata'!G236:H236)+SUM('P6-preprocesseddata'!J236:N236)</f>
        <v>49612</v>
      </c>
      <c r="K236">
        <f>+'P1-1_preprocesseddata (2)'!F236</f>
        <v>93586</v>
      </c>
      <c r="L236">
        <f>+'P1-1_preprocesseddata (2)'!G236</f>
        <v>-55482</v>
      </c>
      <c r="M236">
        <f>+'P1-1_preprocesseddata (2)'!H236</f>
        <v>-115207</v>
      </c>
      <c r="N236">
        <f>+'P1-1_preprocesseddata (2)'!I236</f>
        <v>54906295</v>
      </c>
      <c r="O236">
        <f>+'P1-1_preprocesseddata (2)'!J236</f>
        <v>54906.294999999998</v>
      </c>
      <c r="P236">
        <f>+'P1-1_preprocesseddata (2)'!K236</f>
        <v>131833848</v>
      </c>
      <c r="Q236">
        <f>+'P1-1_preprocesseddata (2)'!L236</f>
        <v>131833.848</v>
      </c>
      <c r="R236" t="str">
        <f>+'P1-1_preprocesseddata (2)'!M236</f>
        <v>2020 Q2</v>
      </c>
      <c r="S236" s="61">
        <f>+'P1-1_preprocesseddata (2)'!N236</f>
        <v>44012</v>
      </c>
    </row>
    <row r="237" spans="1:19" x14ac:dyDescent="0.25">
      <c r="A237">
        <f>+'P1-1_preprocesseddata (2)'!A237</f>
        <v>2020</v>
      </c>
      <c r="B237">
        <f>+'P1-1_preprocesseddata (2)'!B237</f>
        <v>2</v>
      </c>
      <c r="C237" t="str">
        <f>+'P1-1_preprocesseddata (2)'!C237</f>
        <v>DL</v>
      </c>
      <c r="D237" t="str">
        <f>+'P1-1_preprocesseddata (2)'!D237</f>
        <v>P</v>
      </c>
      <c r="E237">
        <f>+'P1-1_preprocesseddata (2)'!E237</f>
        <v>57975</v>
      </c>
      <c r="F237">
        <f>+'P1-1_preprocesseddata (2)'!F237</f>
        <v>284684</v>
      </c>
      <c r="G237">
        <f>+'P6-preprocesseddata'!E237</f>
        <v>150697</v>
      </c>
      <c r="H237">
        <f>+'P6-preprocesseddata'!F237</f>
        <v>39253</v>
      </c>
      <c r="I237">
        <f>+'P6-preprocesseddata'!I237</f>
        <v>1946</v>
      </c>
      <c r="J237">
        <f>+SUM('P6-preprocesseddata'!G237:H237)+SUM('P6-preprocesseddata'!J237:N237)</f>
        <v>92788</v>
      </c>
      <c r="K237">
        <f>+'P1-1_preprocesseddata (2)'!F237</f>
        <v>284684</v>
      </c>
      <c r="L237">
        <f>+'P1-1_preprocesseddata (2)'!G237</f>
        <v>-226709</v>
      </c>
      <c r="M237">
        <f>+'P1-1_preprocesseddata (2)'!H237</f>
        <v>-350737</v>
      </c>
      <c r="N237">
        <f>+'P1-1_preprocesseddata (2)'!I237</f>
        <v>208666302</v>
      </c>
      <c r="O237">
        <f>+'P1-1_preprocesseddata (2)'!J237</f>
        <v>208666.302</v>
      </c>
      <c r="P237">
        <f>+'P1-1_preprocesseddata (2)'!K237</f>
        <v>631353388</v>
      </c>
      <c r="Q237">
        <f>+'P1-1_preprocesseddata (2)'!L237</f>
        <v>631353.38800000004</v>
      </c>
      <c r="R237" t="str">
        <f>+'P1-1_preprocesseddata (2)'!M237</f>
        <v>2020 Q2</v>
      </c>
      <c r="S237" s="61">
        <f>+'P1-1_preprocesseddata (2)'!N237</f>
        <v>44012</v>
      </c>
    </row>
    <row r="238" spans="1:19" x14ac:dyDescent="0.25">
      <c r="A238">
        <f>+'P1-1_preprocesseddata (2)'!A238</f>
        <v>2020</v>
      </c>
      <c r="B238">
        <f>+'P1-1_preprocesseddata (2)'!B238</f>
        <v>3</v>
      </c>
      <c r="C238" t="str">
        <f>+'P1-1_preprocesseddata (2)'!C238</f>
        <v>DL</v>
      </c>
      <c r="D238" t="str">
        <f>+'P1-1_preprocesseddata (2)'!D238</f>
        <v>A</v>
      </c>
      <c r="E238">
        <f>+'P1-1_preprocesseddata (2)'!E238</f>
        <v>242964</v>
      </c>
      <c r="F238">
        <f>+'P1-1_preprocesseddata (2)'!F238</f>
        <v>395737</v>
      </c>
      <c r="G238">
        <f>+'P6-preprocesseddata'!E238</f>
        <v>184754</v>
      </c>
      <c r="H238">
        <f>+'P6-preprocesseddata'!F238</f>
        <v>51401</v>
      </c>
      <c r="I238">
        <f>+'P6-preprocesseddata'!I238</f>
        <v>7550</v>
      </c>
      <c r="J238">
        <f>+SUM('P6-preprocesseddata'!G238:H238)+SUM('P6-preprocesseddata'!J238:N238)</f>
        <v>152032</v>
      </c>
      <c r="K238">
        <f>+'P1-1_preprocesseddata (2)'!F238</f>
        <v>395737</v>
      </c>
      <c r="L238">
        <f>+'P1-1_preprocesseddata (2)'!G238</f>
        <v>-152773</v>
      </c>
      <c r="M238">
        <f>+'P1-1_preprocesseddata (2)'!H238</f>
        <v>-456254</v>
      </c>
      <c r="N238">
        <f>+'P1-1_preprocesseddata (2)'!I238</f>
        <v>805470981</v>
      </c>
      <c r="O238">
        <f>+'P1-1_preprocesseddata (2)'!J238</f>
        <v>805470.98100000003</v>
      </c>
      <c r="P238">
        <f>+'P1-1_preprocesseddata (2)'!K238</f>
        <v>2696957649</v>
      </c>
      <c r="Q238">
        <f>+'P1-1_preprocesseddata (2)'!L238</f>
        <v>2696957.6490000002</v>
      </c>
      <c r="R238" t="str">
        <f>+'P1-1_preprocesseddata (2)'!M238</f>
        <v>2020 Q3</v>
      </c>
      <c r="S238" s="61">
        <f>+'P1-1_preprocesseddata (2)'!N238</f>
        <v>44104</v>
      </c>
    </row>
    <row r="239" spans="1:19" x14ac:dyDescent="0.25">
      <c r="A239">
        <f>+'P1-1_preprocesseddata (2)'!A239</f>
        <v>2020</v>
      </c>
      <c r="B239">
        <f>+'P1-1_preprocesseddata (2)'!B239</f>
        <v>3</v>
      </c>
      <c r="C239" t="str">
        <f>+'P1-1_preprocesseddata (2)'!C239</f>
        <v>DL</v>
      </c>
      <c r="D239" t="str">
        <f>+'P1-1_preprocesseddata (2)'!D239</f>
        <v>D</v>
      </c>
      <c r="E239">
        <f>+'P1-1_preprocesseddata (2)'!E239</f>
        <v>2599495</v>
      </c>
      <c r="F239">
        <f>+'P1-1_preprocesseddata (2)'!F239</f>
        <v>4615218</v>
      </c>
      <c r="G239">
        <f>+'P6-preprocesseddata'!E239</f>
        <v>1648560</v>
      </c>
      <c r="H239">
        <f>+'P6-preprocesseddata'!F239</f>
        <v>316973</v>
      </c>
      <c r="I239">
        <f>+'P6-preprocesseddata'!I239</f>
        <v>61503</v>
      </c>
      <c r="J239">
        <f>+SUM('P6-preprocesseddata'!G239:H239)+SUM('P6-preprocesseddata'!J239:N239)</f>
        <v>2588182</v>
      </c>
      <c r="K239">
        <f>+'P1-1_preprocesseddata (2)'!F239</f>
        <v>4615218</v>
      </c>
      <c r="L239">
        <f>+'P1-1_preprocesseddata (2)'!G239</f>
        <v>-2015723</v>
      </c>
      <c r="M239">
        <f>+'P1-1_preprocesseddata (2)'!H239</f>
        <v>-4526428.43</v>
      </c>
      <c r="N239">
        <f>+'P1-1_preprocesseddata (2)'!I239</f>
        <v>8593399112</v>
      </c>
      <c r="O239">
        <f>+'P1-1_preprocesseddata (2)'!J239</f>
        <v>8593399.1119999997</v>
      </c>
      <c r="P239">
        <f>+'P1-1_preprocesseddata (2)'!K239</f>
        <v>19932399747</v>
      </c>
      <c r="Q239">
        <f>+'P1-1_preprocesseddata (2)'!L239</f>
        <v>19932399.747000001</v>
      </c>
      <c r="R239" t="str">
        <f>+'P1-1_preprocesseddata (2)'!M239</f>
        <v>2020 Q3</v>
      </c>
      <c r="S239" s="61">
        <f>+'P1-1_preprocesseddata (2)'!N239</f>
        <v>44104</v>
      </c>
    </row>
    <row r="240" spans="1:19" x14ac:dyDescent="0.25">
      <c r="A240">
        <f>+'P1-1_preprocesseddata (2)'!A240</f>
        <v>2020</v>
      </c>
      <c r="B240">
        <f>+'P1-1_preprocesseddata (2)'!B240</f>
        <v>3</v>
      </c>
      <c r="C240" t="str">
        <f>+'P1-1_preprocesseddata (2)'!C240</f>
        <v>DL</v>
      </c>
      <c r="D240" t="str">
        <f>+'P1-1_preprocesseddata (2)'!D240</f>
        <v>L</v>
      </c>
      <c r="E240">
        <f>+'P1-1_preprocesseddata (2)'!E240</f>
        <v>116954</v>
      </c>
      <c r="F240">
        <f>+'P1-1_preprocesseddata (2)'!F240</f>
        <v>166287</v>
      </c>
      <c r="G240">
        <f>+'P6-preprocesseddata'!E240</f>
        <v>76836</v>
      </c>
      <c r="H240">
        <f>+'P6-preprocesseddata'!F240</f>
        <v>12053</v>
      </c>
      <c r="I240">
        <f>+'P6-preprocesseddata'!I240</f>
        <v>3583</v>
      </c>
      <c r="J240">
        <f>+SUM('P6-preprocesseddata'!G240:H240)+SUM('P6-preprocesseddata'!J240:N240)</f>
        <v>73815</v>
      </c>
      <c r="K240">
        <f>+'P1-1_preprocesseddata (2)'!F240</f>
        <v>166287</v>
      </c>
      <c r="L240">
        <f>+'P1-1_preprocesseddata (2)'!G240</f>
        <v>-49333</v>
      </c>
      <c r="M240">
        <f>+'P1-1_preprocesseddata (2)'!H240</f>
        <v>-193357</v>
      </c>
      <c r="N240">
        <f>+'P1-1_preprocesseddata (2)'!I240</f>
        <v>572542047</v>
      </c>
      <c r="O240">
        <f>+'P1-1_preprocesseddata (2)'!J240</f>
        <v>572542.04700000002</v>
      </c>
      <c r="P240">
        <f>+'P1-1_preprocesseddata (2)'!K240</f>
        <v>1242510020</v>
      </c>
      <c r="Q240">
        <f>+'P1-1_preprocesseddata (2)'!L240</f>
        <v>1242510.02</v>
      </c>
      <c r="R240" t="str">
        <f>+'P1-1_preprocesseddata (2)'!M240</f>
        <v>2020 Q3</v>
      </c>
      <c r="S240" s="61">
        <f>+'P1-1_preprocesseddata (2)'!N240</f>
        <v>44104</v>
      </c>
    </row>
    <row r="241" spans="1:19" x14ac:dyDescent="0.25">
      <c r="A241">
        <f>+'P1-1_preprocesseddata (2)'!A241</f>
        <v>2020</v>
      </c>
      <c r="B241">
        <f>+'P1-1_preprocesseddata (2)'!B241</f>
        <v>3</v>
      </c>
      <c r="C241" t="str">
        <f>+'P1-1_preprocesseddata (2)'!C241</f>
        <v>DL</v>
      </c>
      <c r="D241" t="str">
        <f>+'P1-1_preprocesseddata (2)'!D241</f>
        <v>P</v>
      </c>
      <c r="E241">
        <f>+'P1-1_preprocesseddata (2)'!E241</f>
        <v>105295</v>
      </c>
      <c r="F241">
        <f>+'P1-1_preprocesseddata (2)'!F241</f>
        <v>179851</v>
      </c>
      <c r="G241">
        <f>+'P6-preprocesseddata'!E241</f>
        <v>86196</v>
      </c>
      <c r="H241">
        <f>+'P6-preprocesseddata'!F241</f>
        <v>22923</v>
      </c>
      <c r="I241">
        <f>+'P6-preprocesseddata'!I241</f>
        <v>3253</v>
      </c>
      <c r="J241">
        <f>+SUM('P6-preprocesseddata'!G241:H241)+SUM('P6-preprocesseddata'!J241:N241)</f>
        <v>67479</v>
      </c>
      <c r="K241">
        <f>+'P1-1_preprocesseddata (2)'!F241</f>
        <v>179851</v>
      </c>
      <c r="L241">
        <f>+'P1-1_preprocesseddata (2)'!G241</f>
        <v>-74556</v>
      </c>
      <c r="M241">
        <f>+'P1-1_preprocesseddata (2)'!H241</f>
        <v>-205303</v>
      </c>
      <c r="N241">
        <f>+'P1-1_preprocesseddata (2)'!I241</f>
        <v>331222749</v>
      </c>
      <c r="O241">
        <f>+'P1-1_preprocesseddata (2)'!J241</f>
        <v>331222.74900000001</v>
      </c>
      <c r="P241">
        <f>+'P1-1_preprocesseddata (2)'!K241</f>
        <v>1451190548</v>
      </c>
      <c r="Q241">
        <f>+'P1-1_preprocesseddata (2)'!L241</f>
        <v>1451190.548</v>
      </c>
      <c r="R241" t="str">
        <f>+'P1-1_preprocesseddata (2)'!M241</f>
        <v>2020 Q3</v>
      </c>
      <c r="S241" s="61">
        <f>+'P1-1_preprocesseddata (2)'!N241</f>
        <v>44104</v>
      </c>
    </row>
    <row r="242" spans="1:19" x14ac:dyDescent="0.25">
      <c r="A242">
        <f>+'P1-1_preprocesseddata (2)'!A242</f>
        <v>2020</v>
      </c>
      <c r="B242">
        <f>+'P1-1_preprocesseddata (2)'!B242</f>
        <v>4</v>
      </c>
      <c r="C242" t="str">
        <f>+'P1-1_preprocesseddata (2)'!C242</f>
        <v>DL</v>
      </c>
      <c r="D242" t="str">
        <f>+'P1-1_preprocesseddata (2)'!D242</f>
        <v>A</v>
      </c>
      <c r="E242">
        <f>+'P1-1_preprocesseddata (2)'!E242</f>
        <v>284166</v>
      </c>
      <c r="F242">
        <f>+'P1-1_preprocesseddata (2)'!F242</f>
        <v>398461</v>
      </c>
      <c r="G242">
        <f>+'P6-preprocesseddata'!E242</f>
        <v>174605</v>
      </c>
      <c r="H242">
        <f>+'P6-preprocesseddata'!F242</f>
        <v>78104</v>
      </c>
      <c r="I242">
        <f>+'P6-preprocesseddata'!I242</f>
        <v>8068</v>
      </c>
      <c r="J242">
        <f>+SUM('P6-preprocesseddata'!G242:H242)+SUM('P6-preprocesseddata'!J242:N242)</f>
        <v>137684</v>
      </c>
      <c r="K242">
        <f>+'P1-1_preprocesseddata (2)'!F242</f>
        <v>398461</v>
      </c>
      <c r="L242">
        <f>+'P1-1_preprocesseddata (2)'!G242</f>
        <v>-114295</v>
      </c>
      <c r="M242">
        <f>+'P1-1_preprocesseddata (2)'!H242</f>
        <v>-29595</v>
      </c>
      <c r="N242">
        <f>+'P1-1_preprocesseddata (2)'!I242</f>
        <v>1060621522</v>
      </c>
      <c r="O242">
        <f>+'P1-1_preprocesseddata (2)'!J242</f>
        <v>1060621.5219999901</v>
      </c>
      <c r="P242">
        <f>+'P1-1_preprocesseddata (2)'!K242</f>
        <v>3503225644</v>
      </c>
      <c r="Q242">
        <f>+'P1-1_preprocesseddata (2)'!L242</f>
        <v>3503225.6439999999</v>
      </c>
      <c r="R242" t="str">
        <f>+'P1-1_preprocesseddata (2)'!M242</f>
        <v>2020 Q4</v>
      </c>
      <c r="S242" s="61">
        <f>+'P1-1_preprocesseddata (2)'!N242</f>
        <v>44196</v>
      </c>
    </row>
    <row r="243" spans="1:19" x14ac:dyDescent="0.25">
      <c r="A243">
        <f>+'P1-1_preprocesseddata (2)'!A243</f>
        <v>2020</v>
      </c>
      <c r="B243">
        <f>+'P1-1_preprocesseddata (2)'!B243</f>
        <v>4</v>
      </c>
      <c r="C243" t="str">
        <f>+'P1-1_preprocesseddata (2)'!C243</f>
        <v>DL</v>
      </c>
      <c r="D243" t="str">
        <f>+'P1-1_preprocesseddata (2)'!D243</f>
        <v>D</v>
      </c>
      <c r="E243">
        <f>+'P1-1_preprocesseddata (2)'!E243</f>
        <v>3273305</v>
      </c>
      <c r="F243">
        <f>+'P1-1_preprocesseddata (2)'!F243</f>
        <v>4769993</v>
      </c>
      <c r="G243">
        <f>+'P6-preprocesseddata'!E243</f>
        <v>1553603</v>
      </c>
      <c r="H243">
        <f>+'P6-preprocesseddata'!F243</f>
        <v>451916</v>
      </c>
      <c r="I243">
        <f>+'P6-preprocesseddata'!I243</f>
        <v>73325</v>
      </c>
      <c r="J243">
        <f>+SUM('P6-preprocesseddata'!G243:H243)+SUM('P6-preprocesseddata'!J243:N243)</f>
        <v>2691149</v>
      </c>
      <c r="K243">
        <f>+'P1-1_preprocesseddata (2)'!F243</f>
        <v>4769993</v>
      </c>
      <c r="L243">
        <f>+'P1-1_preprocesseddata (2)'!G243</f>
        <v>-1496688</v>
      </c>
      <c r="M243">
        <f>+'P1-1_preprocesseddata (2)'!H243</f>
        <v>-760785.88</v>
      </c>
      <c r="N243">
        <f>+'P1-1_preprocesseddata (2)'!I243</f>
        <v>10641893783</v>
      </c>
      <c r="O243">
        <f>+'P1-1_preprocesseddata (2)'!J243</f>
        <v>10641893.783</v>
      </c>
      <c r="P243">
        <f>+'P1-1_preprocesseddata (2)'!K243</f>
        <v>24316892925</v>
      </c>
      <c r="Q243">
        <f>+'P1-1_preprocesseddata (2)'!L243</f>
        <v>24316892.925000001</v>
      </c>
      <c r="R243" t="str">
        <f>+'P1-1_preprocesseddata (2)'!M243</f>
        <v>2020 Q4</v>
      </c>
      <c r="S243" s="61">
        <f>+'P1-1_preprocesseddata (2)'!N243</f>
        <v>44196</v>
      </c>
    </row>
    <row r="244" spans="1:19" x14ac:dyDescent="0.25">
      <c r="A244">
        <f>+'P1-1_preprocesseddata (2)'!A244</f>
        <v>2020</v>
      </c>
      <c r="B244">
        <f>+'P1-1_preprocesseddata (2)'!B244</f>
        <v>4</v>
      </c>
      <c r="C244" t="str">
        <f>+'P1-1_preprocesseddata (2)'!C244</f>
        <v>DL</v>
      </c>
      <c r="D244" t="str">
        <f>+'P1-1_preprocesseddata (2)'!D244</f>
        <v>L</v>
      </c>
      <c r="E244">
        <f>+'P1-1_preprocesseddata (2)'!E244</f>
        <v>274203</v>
      </c>
      <c r="F244">
        <f>+'P1-1_preprocesseddata (2)'!F244</f>
        <v>359131</v>
      </c>
      <c r="G244">
        <f>+'P6-preprocesseddata'!E244</f>
        <v>157884</v>
      </c>
      <c r="H244">
        <f>+'P6-preprocesseddata'!F244</f>
        <v>49483</v>
      </c>
      <c r="I244">
        <f>+'P6-preprocesseddata'!I244</f>
        <v>7720</v>
      </c>
      <c r="J244">
        <f>+SUM('P6-preprocesseddata'!G244:H244)+SUM('P6-preprocesseddata'!J244:N244)</f>
        <v>144044</v>
      </c>
      <c r="K244">
        <f>+'P1-1_preprocesseddata (2)'!F244</f>
        <v>359131</v>
      </c>
      <c r="L244">
        <f>+'P1-1_preprocesseddata (2)'!G244</f>
        <v>-84928</v>
      </c>
      <c r="M244">
        <f>+'P1-1_preprocesseddata (2)'!H244</f>
        <v>-3883</v>
      </c>
      <c r="N244">
        <f>+'P1-1_preprocesseddata (2)'!I244</f>
        <v>1458803302</v>
      </c>
      <c r="O244">
        <f>+'P1-1_preprocesseddata (2)'!J244</f>
        <v>1458803.3019999999</v>
      </c>
      <c r="P244">
        <f>+'P1-1_preprocesseddata (2)'!K244</f>
        <v>3200219967</v>
      </c>
      <c r="Q244">
        <f>+'P1-1_preprocesseddata (2)'!L244</f>
        <v>3200219.9670000002</v>
      </c>
      <c r="R244" t="str">
        <f>+'P1-1_preprocesseddata (2)'!M244</f>
        <v>2020 Q4</v>
      </c>
      <c r="S244" s="61">
        <f>+'P1-1_preprocesseddata (2)'!N244</f>
        <v>44196</v>
      </c>
    </row>
    <row r="245" spans="1:19" x14ac:dyDescent="0.25">
      <c r="A245">
        <f>+'P1-1_preprocesseddata (2)'!A245</f>
        <v>2020</v>
      </c>
      <c r="B245">
        <f>+'P1-1_preprocesseddata (2)'!B245</f>
        <v>4</v>
      </c>
      <c r="C245" t="str">
        <f>+'P1-1_preprocesseddata (2)'!C245</f>
        <v>DL</v>
      </c>
      <c r="D245" t="str">
        <f>+'P1-1_preprocesseddata (2)'!D245</f>
        <v>P</v>
      </c>
      <c r="E245">
        <f>+'P1-1_preprocesseddata (2)'!E245</f>
        <v>142261</v>
      </c>
      <c r="F245">
        <f>+'P1-1_preprocesseddata (2)'!F245</f>
        <v>183227</v>
      </c>
      <c r="G245">
        <f>+'P6-preprocesseddata'!E245</f>
        <v>84632</v>
      </c>
      <c r="H245">
        <f>+'P6-preprocesseddata'!F245</f>
        <v>32033</v>
      </c>
      <c r="I245">
        <f>+'P6-preprocesseddata'!I245</f>
        <v>4023</v>
      </c>
      <c r="J245">
        <f>+SUM('P6-preprocesseddata'!G245:H245)+SUM('P6-preprocesseddata'!J245:N245)</f>
        <v>62539</v>
      </c>
      <c r="K245">
        <f>+'P1-1_preprocesseddata (2)'!F245</f>
        <v>183227</v>
      </c>
      <c r="L245">
        <f>+'P1-1_preprocesseddata (2)'!G245</f>
        <v>-40966</v>
      </c>
      <c r="M245">
        <f>+'P1-1_preprocesseddata (2)'!H245</f>
        <v>1267</v>
      </c>
      <c r="N245">
        <f>+'P1-1_preprocesseddata (2)'!I245</f>
        <v>340359571</v>
      </c>
      <c r="O245">
        <f>+'P1-1_preprocesseddata (2)'!J245</f>
        <v>340359.571</v>
      </c>
      <c r="P245">
        <f>+'P1-1_preprocesseddata (2)'!K245</f>
        <v>1784099400</v>
      </c>
      <c r="Q245">
        <f>+'P1-1_preprocesseddata (2)'!L245</f>
        <v>1784099.4</v>
      </c>
      <c r="R245" t="str">
        <f>+'P1-1_preprocesseddata (2)'!M245</f>
        <v>2020 Q4</v>
      </c>
      <c r="S245" s="61">
        <f>+'P1-1_preprocesseddata (2)'!N245</f>
        <v>44196</v>
      </c>
    </row>
    <row r="246" spans="1:19" x14ac:dyDescent="0.25">
      <c r="A246">
        <f>+'P1-1_preprocesseddata (2)'!A246</f>
        <v>2021</v>
      </c>
      <c r="B246">
        <f>+'P1-1_preprocesseddata (2)'!B246</f>
        <v>1</v>
      </c>
      <c r="C246" t="str">
        <f>+'P1-1_preprocesseddata (2)'!C246</f>
        <v>DL</v>
      </c>
      <c r="D246" t="str">
        <f>+'P1-1_preprocesseddata (2)'!D246</f>
        <v>A</v>
      </c>
      <c r="E246">
        <f>+'P1-1_preprocesseddata (2)'!E246</f>
        <v>262694</v>
      </c>
      <c r="F246">
        <f>+'P1-1_preprocesseddata (2)'!F246</f>
        <v>420892</v>
      </c>
      <c r="G246">
        <f>+'P6-preprocesseddata'!E246</f>
        <v>167816</v>
      </c>
      <c r="H246">
        <f>+'P6-preprocesseddata'!F246</f>
        <v>87194</v>
      </c>
      <c r="I246">
        <f>+'P6-preprocesseddata'!I246</f>
        <v>11995</v>
      </c>
      <c r="J246">
        <f>+SUM('P6-preprocesseddata'!G246:H246)+SUM('P6-preprocesseddata'!J246:N246)</f>
        <v>153887</v>
      </c>
      <c r="K246">
        <f>+'P1-1_preprocesseddata (2)'!F246</f>
        <v>420892</v>
      </c>
      <c r="L246">
        <f>+'P1-1_preprocesseddata (2)'!G246</f>
        <v>-158198</v>
      </c>
      <c r="M246">
        <f>+'P1-1_preprocesseddata (2)'!H246</f>
        <v>-52745</v>
      </c>
      <c r="N246">
        <f>+'P1-1_preprocesseddata (2)'!I246</f>
        <v>991284820</v>
      </c>
      <c r="O246">
        <f>+'P1-1_preprocesseddata (2)'!J246</f>
        <v>991284.82</v>
      </c>
      <c r="P246">
        <f>+'P1-1_preprocesseddata (2)'!K246</f>
        <v>3094616259</v>
      </c>
      <c r="Q246">
        <f>+'P1-1_preprocesseddata (2)'!L246</f>
        <v>3094616.2590000001</v>
      </c>
      <c r="R246" t="str">
        <f>+'P1-1_preprocesseddata (2)'!M246</f>
        <v>2021 Q1</v>
      </c>
      <c r="S246" s="61">
        <f>+'P1-1_preprocesseddata (2)'!N246</f>
        <v>44286</v>
      </c>
    </row>
    <row r="247" spans="1:19" x14ac:dyDescent="0.25">
      <c r="A247">
        <f>+'P1-1_preprocesseddata (2)'!A247</f>
        <v>2021</v>
      </c>
      <c r="B247">
        <f>+'P1-1_preprocesseddata (2)'!B247</f>
        <v>1</v>
      </c>
      <c r="C247" t="str">
        <f>+'P1-1_preprocesseddata (2)'!C247</f>
        <v>DL</v>
      </c>
      <c r="D247" t="str">
        <f>+'P1-1_preprocesseddata (2)'!D247</f>
        <v>D</v>
      </c>
      <c r="E247">
        <f>+'P1-1_preprocesseddata (2)'!E247</f>
        <v>3448374</v>
      </c>
      <c r="F247">
        <f>+'P1-1_preprocesseddata (2)'!F247</f>
        <v>5422497</v>
      </c>
      <c r="G247">
        <f>+'P6-preprocesseddata'!E247</f>
        <v>1706125</v>
      </c>
      <c r="H247">
        <f>+'P6-preprocesseddata'!F247</f>
        <v>623774</v>
      </c>
      <c r="I247">
        <f>+'P6-preprocesseddata'!I247</f>
        <v>120575</v>
      </c>
      <c r="J247">
        <f>+SUM('P6-preprocesseddata'!G247:H247)+SUM('P6-preprocesseddata'!J247:N247)</f>
        <v>2972023</v>
      </c>
      <c r="K247">
        <f>+'P1-1_preprocesseddata (2)'!F247</f>
        <v>5422497</v>
      </c>
      <c r="L247">
        <f>+'P1-1_preprocesseddata (2)'!G247</f>
        <v>-1974123</v>
      </c>
      <c r="M247">
        <f>+'P1-1_preprocesseddata (2)'!H247</f>
        <v>-941392.18</v>
      </c>
      <c r="N247">
        <f>+'P1-1_preprocesseddata (2)'!I247</f>
        <v>12713975215</v>
      </c>
      <c r="O247">
        <f>+'P1-1_preprocesseddata (2)'!J247</f>
        <v>12713975.215</v>
      </c>
      <c r="P247">
        <f>+'P1-1_preprocesseddata (2)'!K247</f>
        <v>25968556139</v>
      </c>
      <c r="Q247">
        <f>+'P1-1_preprocesseddata (2)'!L247</f>
        <v>25968556.138999999</v>
      </c>
      <c r="R247" t="str">
        <f>+'P1-1_preprocesseddata (2)'!M247</f>
        <v>2021 Q1</v>
      </c>
      <c r="S247" s="61">
        <f>+'P1-1_preprocesseddata (2)'!N247</f>
        <v>44286</v>
      </c>
    </row>
    <row r="248" spans="1:19" x14ac:dyDescent="0.25">
      <c r="A248">
        <f>+'P1-1_preprocesseddata (2)'!A248</f>
        <v>2021</v>
      </c>
      <c r="B248">
        <f>+'P1-1_preprocesseddata (2)'!B248</f>
        <v>1</v>
      </c>
      <c r="C248" t="str">
        <f>+'P1-1_preprocesseddata (2)'!C248</f>
        <v>DL</v>
      </c>
      <c r="D248" t="str">
        <f>+'P1-1_preprocesseddata (2)'!D248</f>
        <v>L</v>
      </c>
      <c r="E248">
        <f>+'P1-1_preprocesseddata (2)'!E248</f>
        <v>311230</v>
      </c>
      <c r="F248">
        <f>+'P1-1_preprocesseddata (2)'!F248</f>
        <v>601222</v>
      </c>
      <c r="G248">
        <f>+'P6-preprocesseddata'!E248</f>
        <v>231354</v>
      </c>
      <c r="H248">
        <f>+'P6-preprocesseddata'!F248</f>
        <v>110232</v>
      </c>
      <c r="I248">
        <f>+'P6-preprocesseddata'!I248</f>
        <v>14025</v>
      </c>
      <c r="J248">
        <f>+SUM('P6-preprocesseddata'!G248:H248)+SUM('P6-preprocesseddata'!J248:N248)</f>
        <v>245611</v>
      </c>
      <c r="K248">
        <f>+'P1-1_preprocesseddata (2)'!F248</f>
        <v>601222</v>
      </c>
      <c r="L248">
        <f>+'P1-1_preprocesseddata (2)'!G248</f>
        <v>-289992</v>
      </c>
      <c r="M248">
        <f>+'P1-1_preprocesseddata (2)'!H248</f>
        <v>-166685</v>
      </c>
      <c r="N248">
        <f>+'P1-1_preprocesseddata (2)'!I248</f>
        <v>2039186256</v>
      </c>
      <c r="O248">
        <f>+'P1-1_preprocesseddata (2)'!J248</f>
        <v>2039186.2560000001</v>
      </c>
      <c r="P248">
        <f>+'P1-1_preprocesseddata (2)'!K248</f>
        <v>5353790136</v>
      </c>
      <c r="Q248">
        <f>+'P1-1_preprocesseddata (2)'!L248</f>
        <v>5353790.1359999999</v>
      </c>
      <c r="R248" t="str">
        <f>+'P1-1_preprocesseddata (2)'!M248</f>
        <v>2021 Q1</v>
      </c>
      <c r="S248" s="61">
        <f>+'P1-1_preprocesseddata (2)'!N248</f>
        <v>44286</v>
      </c>
    </row>
    <row r="249" spans="1:19" x14ac:dyDescent="0.25">
      <c r="A249">
        <f>+'P1-1_preprocesseddata (2)'!A249</f>
        <v>2021</v>
      </c>
      <c r="B249">
        <f>+'P1-1_preprocesseddata (2)'!B249</f>
        <v>1</v>
      </c>
      <c r="C249" t="str">
        <f>+'P1-1_preprocesseddata (2)'!C249</f>
        <v>DL</v>
      </c>
      <c r="D249" t="str">
        <f>+'P1-1_preprocesseddata (2)'!D249</f>
        <v>P</v>
      </c>
      <c r="E249">
        <f>+'P1-1_preprocesseddata (2)'!E249</f>
        <v>130362</v>
      </c>
      <c r="F249">
        <f>+'P1-1_preprocesseddata (2)'!F249</f>
        <v>202960</v>
      </c>
      <c r="G249">
        <f>+'P6-preprocesseddata'!E249</f>
        <v>83983</v>
      </c>
      <c r="H249">
        <f>+'P6-preprocesseddata'!F249</f>
        <v>39561</v>
      </c>
      <c r="I249">
        <f>+'P6-preprocesseddata'!I249</f>
        <v>5916</v>
      </c>
      <c r="J249">
        <f>+SUM('P6-preprocesseddata'!G249:H249)+SUM('P6-preprocesseddata'!J249:N249)</f>
        <v>73500</v>
      </c>
      <c r="K249">
        <f>+'P1-1_preprocesseddata (2)'!F249</f>
        <v>202960</v>
      </c>
      <c r="L249">
        <f>+'P1-1_preprocesseddata (2)'!G249</f>
        <v>-72598</v>
      </c>
      <c r="M249">
        <f>+'P1-1_preprocesseddata (2)'!H249</f>
        <v>-20586</v>
      </c>
      <c r="N249">
        <f>+'P1-1_preprocesseddata (2)'!I249</f>
        <v>297072323</v>
      </c>
      <c r="O249">
        <f>+'P1-1_preprocesseddata (2)'!J249</f>
        <v>297072.32299999997</v>
      </c>
      <c r="P249">
        <f>+'P1-1_preprocesseddata (2)'!K249</f>
        <v>1744669323</v>
      </c>
      <c r="Q249">
        <f>+'P1-1_preprocesseddata (2)'!L249</f>
        <v>1744669.3230000001</v>
      </c>
      <c r="R249" t="str">
        <f>+'P1-1_preprocesseddata (2)'!M249</f>
        <v>2021 Q1</v>
      </c>
      <c r="S249" s="61">
        <f>+'P1-1_preprocesseddata (2)'!N249</f>
        <v>44286</v>
      </c>
    </row>
    <row r="250" spans="1:19" x14ac:dyDescent="0.25">
      <c r="A250">
        <f>+'P1-1_preprocesseddata (2)'!A250</f>
        <v>2021</v>
      </c>
      <c r="B250">
        <f>+'P1-1_preprocesseddata (2)'!B250</f>
        <v>2</v>
      </c>
      <c r="C250" t="str">
        <f>+'P1-1_preprocesseddata (2)'!C250</f>
        <v>DL</v>
      </c>
      <c r="D250" t="str">
        <f>+'P1-1_preprocesseddata (2)'!D250</f>
        <v>A</v>
      </c>
      <c r="E250">
        <f>+'P1-1_preprocesseddata (2)'!E250</f>
        <v>446262</v>
      </c>
      <c r="F250">
        <f>+'P1-1_preprocesseddata (2)'!F250</f>
        <v>505568</v>
      </c>
      <c r="G250">
        <f>+'P6-preprocesseddata'!E250</f>
        <v>181372</v>
      </c>
      <c r="H250">
        <f>+'P6-preprocesseddata'!F250</f>
        <v>143528</v>
      </c>
      <c r="I250">
        <f>+'P6-preprocesseddata'!I250</f>
        <v>11971</v>
      </c>
      <c r="J250">
        <f>+SUM('P6-preprocesseddata'!G250:H250)+SUM('P6-preprocesseddata'!J250:N250)</f>
        <v>168697</v>
      </c>
      <c r="K250">
        <f>+'P1-1_preprocesseddata (2)'!F250</f>
        <v>505568</v>
      </c>
      <c r="L250">
        <f>+'P1-1_preprocesseddata (2)'!G250</f>
        <v>-59306</v>
      </c>
      <c r="M250">
        <f>+'P1-1_preprocesseddata (2)'!H250</f>
        <v>30220</v>
      </c>
      <c r="N250">
        <f>+'P1-1_preprocesseddata (2)'!I250</f>
        <v>2074668147</v>
      </c>
      <c r="O250">
        <f>+'P1-1_preprocesseddata (2)'!J250</f>
        <v>2074668.1469999901</v>
      </c>
      <c r="P250">
        <f>+'P1-1_preprocesseddata (2)'!K250</f>
        <v>4810701323</v>
      </c>
      <c r="Q250">
        <f>+'P1-1_preprocesseddata (2)'!L250</f>
        <v>4810701.3229999999</v>
      </c>
      <c r="R250" t="str">
        <f>+'P1-1_preprocesseddata (2)'!M250</f>
        <v>2021 Q2</v>
      </c>
      <c r="S250" s="61">
        <f>+'P1-1_preprocesseddata (2)'!N250</f>
        <v>44377</v>
      </c>
    </row>
    <row r="251" spans="1:19" x14ac:dyDescent="0.25">
      <c r="A251">
        <f>+'P1-1_preprocesseddata (2)'!A251</f>
        <v>2021</v>
      </c>
      <c r="B251">
        <f>+'P1-1_preprocesseddata (2)'!B251</f>
        <v>2</v>
      </c>
      <c r="C251" t="str">
        <f>+'P1-1_preprocesseddata (2)'!C251</f>
        <v>DL</v>
      </c>
      <c r="D251" t="str">
        <f>+'P1-1_preprocesseddata (2)'!D251</f>
        <v>D</v>
      </c>
      <c r="E251">
        <f>+'P1-1_preprocesseddata (2)'!E251</f>
        <v>5994807</v>
      </c>
      <c r="F251">
        <f>+'P1-1_preprocesseddata (2)'!F251</f>
        <v>6390531</v>
      </c>
      <c r="G251">
        <f>+'P6-preprocesseddata'!E251</f>
        <v>1858246</v>
      </c>
      <c r="H251">
        <f>+'P6-preprocesseddata'!F251</f>
        <v>947509</v>
      </c>
      <c r="I251">
        <f>+'P6-preprocesseddata'!I251</f>
        <v>131957</v>
      </c>
      <c r="J251">
        <f>+SUM('P6-preprocesseddata'!G251:H251)+SUM('P6-preprocesseddata'!J251:N251)</f>
        <v>3452819</v>
      </c>
      <c r="K251">
        <f>+'P1-1_preprocesseddata (2)'!F251</f>
        <v>6390531</v>
      </c>
      <c r="L251">
        <f>+'P1-1_preprocesseddata (2)'!G251</f>
        <v>-395724</v>
      </c>
      <c r="M251">
        <f>+'P1-1_preprocesseddata (2)'!H251</f>
        <v>553963.67000000004</v>
      </c>
      <c r="N251">
        <f>+'P1-1_preprocesseddata (2)'!I251</f>
        <v>24109970922</v>
      </c>
      <c r="O251">
        <f>+'P1-1_preprocesseddata (2)'!J251</f>
        <v>24109970.921999998</v>
      </c>
      <c r="P251">
        <f>+'P1-1_preprocesseddata (2)'!K251</f>
        <v>32172667761</v>
      </c>
      <c r="Q251">
        <f>+'P1-1_preprocesseddata (2)'!L251</f>
        <v>32172667.761999998</v>
      </c>
      <c r="R251" t="str">
        <f>+'P1-1_preprocesseddata (2)'!M251</f>
        <v>2021 Q2</v>
      </c>
      <c r="S251" s="61">
        <f>+'P1-1_preprocesseddata (2)'!N251</f>
        <v>44377</v>
      </c>
    </row>
    <row r="252" spans="1:19" x14ac:dyDescent="0.25">
      <c r="A252">
        <f>+'P1-1_preprocesseddata (2)'!A252</f>
        <v>2021</v>
      </c>
      <c r="B252">
        <f>+'P1-1_preprocesseddata (2)'!B252</f>
        <v>2</v>
      </c>
      <c r="C252" t="str">
        <f>+'P1-1_preprocesseddata (2)'!C252</f>
        <v>DL</v>
      </c>
      <c r="D252" t="str">
        <f>+'P1-1_preprocesseddata (2)'!D252</f>
        <v>L</v>
      </c>
      <c r="E252">
        <f>+'P1-1_preprocesseddata (2)'!E252</f>
        <v>519054</v>
      </c>
      <c r="F252">
        <f>+'P1-1_preprocesseddata (2)'!F252</f>
        <v>561882</v>
      </c>
      <c r="G252">
        <f>+'P6-preprocesseddata'!E252</f>
        <v>206727</v>
      </c>
      <c r="H252">
        <f>+'P6-preprocesseddata'!F252</f>
        <v>118068</v>
      </c>
      <c r="I252">
        <f>+'P6-preprocesseddata'!I252</f>
        <v>13748</v>
      </c>
      <c r="J252">
        <f>+SUM('P6-preprocesseddata'!G252:H252)+SUM('P6-preprocesseddata'!J252:N252)</f>
        <v>223339</v>
      </c>
      <c r="K252">
        <f>+'P1-1_preprocesseddata (2)'!F252</f>
        <v>561882</v>
      </c>
      <c r="L252">
        <f>+'P1-1_preprocesseddata (2)'!G252</f>
        <v>-42828</v>
      </c>
      <c r="M252">
        <f>+'P1-1_preprocesseddata (2)'!H252</f>
        <v>59991</v>
      </c>
      <c r="N252">
        <f>+'P1-1_preprocesseddata (2)'!I252</f>
        <v>3117319460</v>
      </c>
      <c r="O252">
        <f>+'P1-1_preprocesseddata (2)'!J252</f>
        <v>3117319.46</v>
      </c>
      <c r="P252">
        <f>+'P1-1_preprocesseddata (2)'!K252</f>
        <v>4541131077</v>
      </c>
      <c r="Q252">
        <f>+'P1-1_preprocesseddata (2)'!L252</f>
        <v>4541131.0769999996</v>
      </c>
      <c r="R252" t="str">
        <f>+'P1-1_preprocesseddata (2)'!M252</f>
        <v>2021 Q2</v>
      </c>
      <c r="S252" s="61">
        <f>+'P1-1_preprocesseddata (2)'!N252</f>
        <v>44377</v>
      </c>
    </row>
    <row r="253" spans="1:19" x14ac:dyDescent="0.25">
      <c r="A253">
        <f>+'P1-1_preprocesseddata (2)'!A253</f>
        <v>2021</v>
      </c>
      <c r="B253">
        <f>+'P1-1_preprocesseddata (2)'!B253</f>
        <v>2</v>
      </c>
      <c r="C253" t="str">
        <f>+'P1-1_preprocesseddata (2)'!C253</f>
        <v>DL</v>
      </c>
      <c r="D253" t="str">
        <f>+'P1-1_preprocesseddata (2)'!D253</f>
        <v>P</v>
      </c>
      <c r="E253">
        <f>+'P1-1_preprocesseddata (2)'!E253</f>
        <v>168173</v>
      </c>
      <c r="F253">
        <f>+'P1-1_preprocesseddata (2)'!F253</f>
        <v>204873</v>
      </c>
      <c r="G253">
        <f>+'P6-preprocesseddata'!E253</f>
        <v>75543</v>
      </c>
      <c r="H253">
        <f>+'P6-preprocesseddata'!F253</f>
        <v>59407</v>
      </c>
      <c r="I253">
        <f>+'P6-preprocesseddata'!I253</f>
        <v>4495</v>
      </c>
      <c r="J253">
        <f>+SUM('P6-preprocesseddata'!G253:H253)+SUM('P6-preprocesseddata'!J253:N253)</f>
        <v>65428</v>
      </c>
      <c r="K253">
        <f>+'P1-1_preprocesseddata (2)'!F253</f>
        <v>204873</v>
      </c>
      <c r="L253">
        <f>+'P1-1_preprocesseddata (2)'!G253</f>
        <v>-36700</v>
      </c>
      <c r="M253">
        <f>+'P1-1_preprocesseddata (2)'!H253</f>
        <v>-3084</v>
      </c>
      <c r="N253">
        <f>+'P1-1_preprocesseddata (2)'!I253</f>
        <v>389198847</v>
      </c>
      <c r="O253">
        <f>+'P1-1_preprocesseddata (2)'!J253</f>
        <v>389198.84700000001</v>
      </c>
      <c r="P253">
        <f>+'P1-1_preprocesseddata (2)'!K253</f>
        <v>2092131136</v>
      </c>
      <c r="Q253">
        <f>+'P1-1_preprocesseddata (2)'!L253</f>
        <v>2092131.1359999999</v>
      </c>
      <c r="R253" t="str">
        <f>+'P1-1_preprocesseddata (2)'!M253</f>
        <v>2021 Q2</v>
      </c>
      <c r="S253" s="61">
        <f>+'P1-1_preprocesseddata (2)'!N253</f>
        <v>44377</v>
      </c>
    </row>
    <row r="254" spans="1:19" x14ac:dyDescent="0.25">
      <c r="A254">
        <f>+'P1-1_preprocesseddata (2)'!A254</f>
        <v>2021</v>
      </c>
      <c r="B254">
        <f>+'P1-1_preprocesseddata (2)'!B254</f>
        <v>3</v>
      </c>
      <c r="C254" t="str">
        <f>+'P1-1_preprocesseddata (2)'!C254</f>
        <v>DL</v>
      </c>
      <c r="D254" t="str">
        <f>+'P1-1_preprocesseddata (2)'!D254</f>
        <v>A</v>
      </c>
      <c r="E254">
        <f>+'P1-1_preprocesseddata (2)'!E254</f>
        <v>935453</v>
      </c>
      <c r="F254">
        <f>+'P1-1_preprocesseddata (2)'!F254</f>
        <v>827853</v>
      </c>
      <c r="G254">
        <f>+'P6-preprocesseddata'!E254</f>
        <v>302456</v>
      </c>
      <c r="H254">
        <f>+'P6-preprocesseddata'!F254</f>
        <v>201692</v>
      </c>
      <c r="I254">
        <f>+'P6-preprocesseddata'!I254</f>
        <v>24532</v>
      </c>
      <c r="J254">
        <f>+SUM('P6-preprocesseddata'!G254:H254)+SUM('P6-preprocesseddata'!J254:N254)</f>
        <v>299173</v>
      </c>
      <c r="K254">
        <f>+'P1-1_preprocesseddata (2)'!F254</f>
        <v>827853</v>
      </c>
      <c r="L254">
        <f>+'P1-1_preprocesseddata (2)'!G254</f>
        <v>107600</v>
      </c>
      <c r="M254">
        <f>+'P1-1_preprocesseddata (2)'!H254</f>
        <v>189586</v>
      </c>
      <c r="N254">
        <f>+'P1-1_preprocesseddata (2)'!I254</f>
        <v>5312548639</v>
      </c>
      <c r="O254">
        <f>+'P1-1_preprocesseddata (2)'!J254</f>
        <v>5312548.6389999902</v>
      </c>
      <c r="P254">
        <f>+'P1-1_preprocesseddata (2)'!K254</f>
        <v>7519515577</v>
      </c>
      <c r="Q254">
        <f>+'P1-1_preprocesseddata (2)'!L254</f>
        <v>7519515.5769999996</v>
      </c>
      <c r="R254" t="str">
        <f>+'P1-1_preprocesseddata (2)'!M254</f>
        <v>2021 Q3</v>
      </c>
      <c r="S254" s="61">
        <f>+'P1-1_preprocesseddata (2)'!N254</f>
        <v>44469</v>
      </c>
    </row>
    <row r="255" spans="1:19" x14ac:dyDescent="0.25">
      <c r="A255">
        <f>+'P1-1_preprocesseddata (2)'!A255</f>
        <v>2021</v>
      </c>
      <c r="B255">
        <f>+'P1-1_preprocesseddata (2)'!B255</f>
        <v>3</v>
      </c>
      <c r="C255" t="str">
        <f>+'P1-1_preprocesseddata (2)'!C255</f>
        <v>DL</v>
      </c>
      <c r="D255" t="str">
        <f>+'P1-1_preprocesseddata (2)'!D255</f>
        <v>D</v>
      </c>
      <c r="E255">
        <f>+'P1-1_preprocesseddata (2)'!E255</f>
        <v>7412240</v>
      </c>
      <c r="F255">
        <f>+'P1-1_preprocesseddata (2)'!F255</f>
        <v>7041635</v>
      </c>
      <c r="G255">
        <f>+'P6-preprocesseddata'!E255</f>
        <v>2008792</v>
      </c>
      <c r="H255">
        <f>+'P6-preprocesseddata'!F255</f>
        <v>948355</v>
      </c>
      <c r="I255">
        <f>+'P6-preprocesseddata'!I255</f>
        <v>162518</v>
      </c>
      <c r="J255">
        <f>+SUM('P6-preprocesseddata'!G255:H255)+SUM('P6-preprocesseddata'!J255:N255)</f>
        <v>3921970</v>
      </c>
      <c r="K255">
        <f>+'P1-1_preprocesseddata (2)'!F255</f>
        <v>7041635</v>
      </c>
      <c r="L255">
        <f>+'P1-1_preprocesseddata (2)'!G255</f>
        <v>370605</v>
      </c>
      <c r="M255">
        <f>+'P1-1_preprocesseddata (2)'!H255</f>
        <v>861471.85</v>
      </c>
      <c r="N255">
        <f>+'P1-1_preprocesseddata (2)'!I255</f>
        <v>29636943065</v>
      </c>
      <c r="O255">
        <f>+'P1-1_preprocesseddata (2)'!J255</f>
        <v>29636943.059999999</v>
      </c>
      <c r="P255">
        <f>+'P1-1_preprocesseddata (2)'!K255</f>
        <v>34995781077</v>
      </c>
      <c r="Q255">
        <f>+'P1-1_preprocesseddata (2)'!L255</f>
        <v>34995781.079999998</v>
      </c>
      <c r="R255" t="str">
        <f>+'P1-1_preprocesseddata (2)'!M255</f>
        <v>2021 Q3</v>
      </c>
      <c r="S255" s="61">
        <f>+'P1-1_preprocesseddata (2)'!N255</f>
        <v>44469</v>
      </c>
    </row>
    <row r="256" spans="1:19" x14ac:dyDescent="0.25">
      <c r="A256">
        <f>+'P1-1_preprocesseddata (2)'!A256</f>
        <v>2021</v>
      </c>
      <c r="B256">
        <f>+'P1-1_preprocesseddata (2)'!B256</f>
        <v>3</v>
      </c>
      <c r="C256" t="str">
        <f>+'P1-1_preprocesseddata (2)'!C256</f>
        <v>DL</v>
      </c>
      <c r="D256" t="str">
        <f>+'P1-1_preprocesseddata (2)'!D256</f>
        <v>L</v>
      </c>
      <c r="E256">
        <f>+'P1-1_preprocesseddata (2)'!E256</f>
        <v>590660</v>
      </c>
      <c r="F256">
        <f>+'P1-1_preprocesseddata (2)'!F256</f>
        <v>524264</v>
      </c>
      <c r="G256">
        <f>+'P6-preprocesseddata'!E256</f>
        <v>192008</v>
      </c>
      <c r="H256">
        <f>+'P6-preprocesseddata'!F256</f>
        <v>97019</v>
      </c>
      <c r="I256">
        <f>+'P6-preprocesseddata'!I256</f>
        <v>15302</v>
      </c>
      <c r="J256">
        <f>+SUM('P6-preprocesseddata'!G256:H256)+SUM('P6-preprocesseddata'!J256:N256)</f>
        <v>219935</v>
      </c>
      <c r="K256">
        <f>+'P1-1_preprocesseddata (2)'!F256</f>
        <v>524264</v>
      </c>
      <c r="L256">
        <f>+'P1-1_preprocesseddata (2)'!G256</f>
        <v>66396</v>
      </c>
      <c r="M256">
        <f>+'P1-1_preprocesseddata (2)'!H256</f>
        <v>117536</v>
      </c>
      <c r="N256">
        <f>+'P1-1_preprocesseddata (2)'!I256</f>
        <v>3402954676</v>
      </c>
      <c r="O256">
        <f>+'P1-1_preprocesseddata (2)'!J256</f>
        <v>3402954.676</v>
      </c>
      <c r="P256">
        <f>+'P1-1_preprocesseddata (2)'!K256</f>
        <v>4319967768</v>
      </c>
      <c r="Q256">
        <f>+'P1-1_preprocesseddata (2)'!L256</f>
        <v>4319967.7680000002</v>
      </c>
      <c r="R256" t="str">
        <f>+'P1-1_preprocesseddata (2)'!M256</f>
        <v>2021 Q3</v>
      </c>
      <c r="S256" s="61">
        <f>+'P1-1_preprocesseddata (2)'!N256</f>
        <v>44469</v>
      </c>
    </row>
    <row r="257" spans="1:19" x14ac:dyDescent="0.25">
      <c r="A257">
        <f>+'P1-1_preprocesseddata (2)'!A257</f>
        <v>2021</v>
      </c>
      <c r="B257">
        <f>+'P1-1_preprocesseddata (2)'!B257</f>
        <v>3</v>
      </c>
      <c r="C257" t="str">
        <f>+'P1-1_preprocesseddata (2)'!C257</f>
        <v>DL</v>
      </c>
      <c r="D257" t="str">
        <f>+'P1-1_preprocesseddata (2)'!D257</f>
        <v>P</v>
      </c>
      <c r="E257">
        <f>+'P1-1_preprocesseddata (2)'!E257</f>
        <v>226996</v>
      </c>
      <c r="F257">
        <f>+'P1-1_preprocesseddata (2)'!F257</f>
        <v>218868</v>
      </c>
      <c r="G257">
        <f>+'P6-preprocesseddata'!E257</f>
        <v>81162</v>
      </c>
      <c r="H257">
        <f>+'P6-preprocesseddata'!F257</f>
        <v>55723</v>
      </c>
      <c r="I257">
        <f>+'P6-preprocesseddata'!I257</f>
        <v>5932</v>
      </c>
      <c r="J257">
        <f>+SUM('P6-preprocesseddata'!G257:H257)+SUM('P6-preprocesseddata'!J257:N257)</f>
        <v>76051</v>
      </c>
      <c r="K257">
        <f>+'P1-1_preprocesseddata (2)'!F257</f>
        <v>218868</v>
      </c>
      <c r="L257">
        <f>+'P1-1_preprocesseddata (2)'!G257</f>
        <v>8128</v>
      </c>
      <c r="M257">
        <f>+'P1-1_preprocesseddata (2)'!H257</f>
        <v>27951</v>
      </c>
      <c r="N257">
        <f>+'P1-1_preprocesseddata (2)'!I257</f>
        <v>571945135</v>
      </c>
      <c r="O257">
        <f>+'P1-1_preprocesseddata (2)'!J257</f>
        <v>571945.13500000001</v>
      </c>
      <c r="P257">
        <f>+'P1-1_preprocesseddata (2)'!K257</f>
        <v>2177035495</v>
      </c>
      <c r="Q257">
        <f>+'P1-1_preprocesseddata (2)'!L257</f>
        <v>2177035.4950000001</v>
      </c>
      <c r="R257" t="str">
        <f>+'P1-1_preprocesseddata (2)'!M257</f>
        <v>2021 Q3</v>
      </c>
      <c r="S257" s="61">
        <f>+'P1-1_preprocesseddata (2)'!N257</f>
        <v>44469</v>
      </c>
    </row>
    <row r="258" spans="1:19" x14ac:dyDescent="0.25">
      <c r="A258">
        <f>+'P1-1_preprocesseddata (2)'!A258</f>
        <v>2021</v>
      </c>
      <c r="B258">
        <f>+'P1-1_preprocesseddata (2)'!B258</f>
        <v>4</v>
      </c>
      <c r="C258" t="str">
        <f>+'P1-1_preprocesseddata (2)'!C258</f>
        <v>DL</v>
      </c>
      <c r="D258" t="str">
        <f>+'P1-1_preprocesseddata (2)'!D258</f>
        <v>A</v>
      </c>
      <c r="E258">
        <f>+'P1-1_preprocesseddata (2)'!E258</f>
        <v>826710</v>
      </c>
      <c r="F258">
        <f>+'P1-1_preprocesseddata (2)'!F258</f>
        <v>760017</v>
      </c>
      <c r="G258">
        <f>+'P6-preprocesseddata'!E258</f>
        <v>283877</v>
      </c>
      <c r="H258">
        <f>+'P6-preprocesseddata'!F258</f>
        <v>184993</v>
      </c>
      <c r="I258">
        <f>+'P6-preprocesseddata'!I258</f>
        <v>20877</v>
      </c>
      <c r="J258">
        <f>+SUM('P6-preprocesseddata'!G258:H258)+SUM('P6-preprocesseddata'!J258:N258)</f>
        <v>270270</v>
      </c>
      <c r="K258">
        <f>+'P1-1_preprocesseddata (2)'!F258</f>
        <v>760017</v>
      </c>
      <c r="L258">
        <f>+'P1-1_preprocesseddata (2)'!G258</f>
        <v>66693</v>
      </c>
      <c r="M258">
        <f>+'P1-1_preprocesseddata (2)'!H258</f>
        <v>-11120</v>
      </c>
      <c r="N258">
        <f>+'P1-1_preprocesseddata (2)'!I258</f>
        <v>4521745159</v>
      </c>
      <c r="O258">
        <f>+'P1-1_preprocesseddata (2)'!J258</f>
        <v>4521745.159</v>
      </c>
      <c r="P258">
        <f>+'P1-1_preprocesseddata (2)'!K258</f>
        <v>6564163758</v>
      </c>
      <c r="Q258">
        <f>+'P1-1_preprocesseddata (2)'!L258</f>
        <v>6564163.7579999901</v>
      </c>
      <c r="R258" t="str">
        <f>+'P1-1_preprocesseddata (2)'!M258</f>
        <v>2021 Q4</v>
      </c>
      <c r="S258" s="61">
        <f>+'P1-1_preprocesseddata (2)'!N258</f>
        <v>44561</v>
      </c>
    </row>
    <row r="259" spans="1:19" x14ac:dyDescent="0.25">
      <c r="A259">
        <f>+'P1-1_preprocesseddata (2)'!A259</f>
        <v>2021</v>
      </c>
      <c r="B259">
        <f>+'P1-1_preprocesseddata (2)'!B259</f>
        <v>4</v>
      </c>
      <c r="C259" t="str">
        <f>+'P1-1_preprocesseddata (2)'!C259</f>
        <v>DL</v>
      </c>
      <c r="D259" t="str">
        <f>+'P1-1_preprocesseddata (2)'!D259</f>
        <v>D</v>
      </c>
      <c r="E259">
        <f>+'P1-1_preprocesseddata (2)'!E259</f>
        <v>7787147</v>
      </c>
      <c r="F259">
        <f>+'P1-1_preprocesseddata (2)'!F259</f>
        <v>7509630</v>
      </c>
      <c r="G259">
        <f>+'P6-preprocesseddata'!E259</f>
        <v>2172031</v>
      </c>
      <c r="H259">
        <f>+'P6-preprocesseddata'!F259</f>
        <v>963114</v>
      </c>
      <c r="I259">
        <f>+'P6-preprocesseddata'!I259</f>
        <v>161748</v>
      </c>
      <c r="J259">
        <f>+SUM('P6-preprocesseddata'!G259:H259)+SUM('P6-preprocesseddata'!J259:N259)</f>
        <v>4212737</v>
      </c>
      <c r="K259">
        <f>+'P1-1_preprocesseddata (2)'!F259</f>
        <v>7509630</v>
      </c>
      <c r="L259">
        <f>+'P1-1_preprocesseddata (2)'!G259</f>
        <v>277517</v>
      </c>
      <c r="M259">
        <f>+'P1-1_preprocesseddata (2)'!H259</f>
        <v>-333521</v>
      </c>
      <c r="N259">
        <f>+'P1-1_preprocesseddata (2)'!I259</f>
        <v>28168033235</v>
      </c>
      <c r="O259">
        <f>+'P1-1_preprocesseddata (2)'!J259</f>
        <v>28168033.234999999</v>
      </c>
      <c r="P259">
        <f>+'P1-1_preprocesseddata (2)'!K259</f>
        <v>34076189893</v>
      </c>
      <c r="Q259">
        <f>+'P1-1_preprocesseddata (2)'!L259</f>
        <v>34076189.890000001</v>
      </c>
      <c r="R259" t="str">
        <f>+'P1-1_preprocesseddata (2)'!M259</f>
        <v>2021 Q4</v>
      </c>
      <c r="S259" s="61">
        <f>+'P1-1_preprocesseddata (2)'!N259</f>
        <v>44561</v>
      </c>
    </row>
    <row r="260" spans="1:19" x14ac:dyDescent="0.25">
      <c r="A260">
        <f>+'P1-1_preprocesseddata (2)'!A260</f>
        <v>2021</v>
      </c>
      <c r="B260">
        <f>+'P1-1_preprocesseddata (2)'!B260</f>
        <v>4</v>
      </c>
      <c r="C260" t="str">
        <f>+'P1-1_preprocesseddata (2)'!C260</f>
        <v>DL</v>
      </c>
      <c r="D260" t="str">
        <f>+'P1-1_preprocesseddata (2)'!D260</f>
        <v>L</v>
      </c>
      <c r="E260">
        <f>+'P1-1_preprocesseddata (2)'!E260</f>
        <v>669584</v>
      </c>
      <c r="F260">
        <f>+'P1-1_preprocesseddata (2)'!F260</f>
        <v>619406</v>
      </c>
      <c r="G260">
        <f>+'P6-preprocesseddata'!E260</f>
        <v>228420</v>
      </c>
      <c r="H260">
        <f>+'P6-preprocesseddata'!F260</f>
        <v>114593</v>
      </c>
      <c r="I260">
        <f>+'P6-preprocesseddata'!I260</f>
        <v>16563</v>
      </c>
      <c r="J260">
        <f>+SUM('P6-preprocesseddata'!G260:H260)+SUM('P6-preprocesseddata'!J260:N260)</f>
        <v>259830</v>
      </c>
      <c r="K260">
        <f>+'P1-1_preprocesseddata (2)'!F260</f>
        <v>619406</v>
      </c>
      <c r="L260">
        <f>+'P1-1_preprocesseddata (2)'!G260</f>
        <v>50178</v>
      </c>
      <c r="M260">
        <f>+'P1-1_preprocesseddata (2)'!H260</f>
        <v>-11557</v>
      </c>
      <c r="N260">
        <f>+'P1-1_preprocesseddata (2)'!I260</f>
        <v>3438850616</v>
      </c>
      <c r="O260">
        <f>+'P1-1_preprocesseddata (2)'!J260</f>
        <v>3438850.6159999999</v>
      </c>
      <c r="P260">
        <f>+'P1-1_preprocesseddata (2)'!K260</f>
        <v>4523532264</v>
      </c>
      <c r="Q260">
        <f>+'P1-1_preprocesseddata (2)'!L260</f>
        <v>4523532.2640000004</v>
      </c>
      <c r="R260" t="str">
        <f>+'P1-1_preprocesseddata (2)'!M260</f>
        <v>2021 Q4</v>
      </c>
      <c r="S260" s="61">
        <f>+'P1-1_preprocesseddata (2)'!N260</f>
        <v>44561</v>
      </c>
    </row>
    <row r="261" spans="1:19" x14ac:dyDescent="0.25">
      <c r="A261">
        <f>+'P1-1_preprocesseddata (2)'!A261</f>
        <v>2021</v>
      </c>
      <c r="B261">
        <f>+'P1-1_preprocesseddata (2)'!B261</f>
        <v>4</v>
      </c>
      <c r="C261" t="str">
        <f>+'P1-1_preprocesseddata (2)'!C261</f>
        <v>DL</v>
      </c>
      <c r="D261" t="str">
        <f>+'P1-1_preprocesseddata (2)'!D261</f>
        <v>P</v>
      </c>
      <c r="E261">
        <f>+'P1-1_preprocesseddata (2)'!E261</f>
        <v>201409</v>
      </c>
      <c r="F261">
        <f>+'P1-1_preprocesseddata (2)'!F261</f>
        <v>199428</v>
      </c>
      <c r="G261">
        <f>+'P6-preprocesseddata'!E261</f>
        <v>75534</v>
      </c>
      <c r="H261">
        <f>+'P6-preprocesseddata'!F261</f>
        <v>49810</v>
      </c>
      <c r="I261">
        <f>+'P6-preprocesseddata'!I261</f>
        <v>5059</v>
      </c>
      <c r="J261">
        <f>+SUM('P6-preprocesseddata'!G261:H261)+SUM('P6-preprocesseddata'!J261:N261)</f>
        <v>69025</v>
      </c>
      <c r="K261">
        <f>+'P1-1_preprocesseddata (2)'!F261</f>
        <v>199428</v>
      </c>
      <c r="L261">
        <f>+'P1-1_preprocesseddata (2)'!G261</f>
        <v>1981</v>
      </c>
      <c r="M261">
        <f>+'P1-1_preprocesseddata (2)'!H261</f>
        <v>-16875</v>
      </c>
      <c r="N261">
        <f>+'P1-1_preprocesseddata (2)'!I261</f>
        <v>601711293</v>
      </c>
      <c r="O261">
        <f>+'P1-1_preprocesseddata (2)'!J261</f>
        <v>601711.29299999995</v>
      </c>
      <c r="P261">
        <f>+'P1-1_preprocesseddata (2)'!K261</f>
        <v>1853403133</v>
      </c>
      <c r="Q261">
        <f>+'P1-1_preprocesseddata (2)'!L261</f>
        <v>1853403.1329999999</v>
      </c>
      <c r="R261" t="str">
        <f>+'P1-1_preprocesseddata (2)'!M261</f>
        <v>2021 Q4</v>
      </c>
      <c r="S261" s="61">
        <f>+'P1-1_preprocesseddata (2)'!N261</f>
        <v>44561</v>
      </c>
    </row>
    <row r="262" spans="1:19" x14ac:dyDescent="0.25">
      <c r="A262">
        <f>+'P1-1_preprocesseddata (2)'!A262</f>
        <v>2022</v>
      </c>
      <c r="B262">
        <f>+'P1-1_preprocesseddata (2)'!B262</f>
        <v>1</v>
      </c>
      <c r="C262" t="str">
        <f>+'P1-1_preprocesseddata (2)'!C262</f>
        <v>DL</v>
      </c>
      <c r="D262" t="str">
        <f>+'P1-1_preprocesseddata (2)'!D262</f>
        <v>A</v>
      </c>
      <c r="E262">
        <f>+'P1-1_preprocesseddata (2)'!E262</f>
        <v>739473</v>
      </c>
      <c r="F262">
        <f>+'P1-1_preprocesseddata (2)'!F262</f>
        <v>818843</v>
      </c>
      <c r="G262">
        <f>+'P6-preprocesseddata'!E262</f>
        <v>282436</v>
      </c>
      <c r="H262">
        <f>+'P6-preprocesseddata'!F262</f>
        <v>245930</v>
      </c>
      <c r="I262">
        <f>+'P6-preprocesseddata'!I262</f>
        <v>16261</v>
      </c>
      <c r="J262">
        <f>+SUM('P6-preprocesseddata'!G262:H262)+SUM('P6-preprocesseddata'!J262:N262)</f>
        <v>274216</v>
      </c>
      <c r="K262">
        <f>+'P1-1_preprocesseddata (2)'!F262</f>
        <v>818843</v>
      </c>
      <c r="L262">
        <f>+'P1-1_preprocesseddata (2)'!G262</f>
        <v>-79370</v>
      </c>
      <c r="M262">
        <f>+'P1-1_preprocesseddata (2)'!H262</f>
        <v>-100357</v>
      </c>
      <c r="N262">
        <f>+'P1-1_preprocesseddata (2)'!I262</f>
        <v>4165908553</v>
      </c>
      <c r="O262">
        <f>+'P1-1_preprocesseddata (2)'!J262</f>
        <v>4165908.5529999998</v>
      </c>
      <c r="P262">
        <f>+'P1-1_preprocesseddata (2)'!K262</f>
        <v>6432917024</v>
      </c>
      <c r="Q262">
        <f>+'P1-1_preprocesseddata (2)'!L262</f>
        <v>6432917.0240000002</v>
      </c>
      <c r="R262" t="str">
        <f>+'P1-1_preprocesseddata (2)'!M262</f>
        <v>2022 Q1</v>
      </c>
      <c r="S262" s="61">
        <f>+'P1-1_preprocesseddata (2)'!N262</f>
        <v>44651</v>
      </c>
    </row>
    <row r="263" spans="1:19" x14ac:dyDescent="0.25">
      <c r="A263">
        <f>+'P1-1_preprocesseddata (2)'!A263</f>
        <v>2022</v>
      </c>
      <c r="B263">
        <f>+'P1-1_preprocesseddata (2)'!B263</f>
        <v>1</v>
      </c>
      <c r="C263" t="str">
        <f>+'P1-1_preprocesseddata (2)'!C263</f>
        <v>DL</v>
      </c>
      <c r="D263" t="str">
        <f>+'P1-1_preprocesseddata (2)'!D263</f>
        <v>D</v>
      </c>
      <c r="E263">
        <f>+'P1-1_preprocesseddata (2)'!E263</f>
        <v>7684218</v>
      </c>
      <c r="F263">
        <f>+'P1-1_preprocesseddata (2)'!F263</f>
        <v>8181798</v>
      </c>
      <c r="G263">
        <f>+'P6-preprocesseddata'!E263</f>
        <v>2256281</v>
      </c>
      <c r="H263">
        <f>+'P6-preprocesseddata'!F263</f>
        <v>1286976</v>
      </c>
      <c r="I263">
        <f>+'P6-preprocesseddata'!I263</f>
        <v>135152</v>
      </c>
      <c r="J263">
        <f>+SUM('P6-preprocesseddata'!G263:H263)+SUM('P6-preprocesseddata'!J263:N263)</f>
        <v>4503389</v>
      </c>
      <c r="K263">
        <f>+'P1-1_preprocesseddata (2)'!F263</f>
        <v>8181798</v>
      </c>
      <c r="L263">
        <f>+'P1-1_preprocesseddata (2)'!G263</f>
        <v>-497580</v>
      </c>
      <c r="M263">
        <f>+'P1-1_preprocesseddata (2)'!H263</f>
        <v>-671980</v>
      </c>
      <c r="N263">
        <f>+'P1-1_preprocesseddata (2)'!I263</f>
        <v>26822250715</v>
      </c>
      <c r="O263">
        <f>+'P1-1_preprocesseddata (2)'!J263</f>
        <v>26822250.717</v>
      </c>
      <c r="P263">
        <f>+'P1-1_preprocesseddata (2)'!K263</f>
        <v>33893387675</v>
      </c>
      <c r="Q263">
        <f>+'P1-1_preprocesseddata (2)'!L263</f>
        <v>33893387.68</v>
      </c>
      <c r="R263" t="str">
        <f>+'P1-1_preprocesseddata (2)'!M263</f>
        <v>2022 Q1</v>
      </c>
      <c r="S263" s="61">
        <f>+'P1-1_preprocesseddata (2)'!N263</f>
        <v>44651</v>
      </c>
    </row>
    <row r="264" spans="1:19" x14ac:dyDescent="0.25">
      <c r="A264">
        <f>+'P1-1_preprocesseddata (2)'!A264</f>
        <v>2022</v>
      </c>
      <c r="B264">
        <f>+'P1-1_preprocesseddata (2)'!B264</f>
        <v>1</v>
      </c>
      <c r="C264" t="str">
        <f>+'P1-1_preprocesseddata (2)'!C264</f>
        <v>DL</v>
      </c>
      <c r="D264" t="str">
        <f>+'P1-1_preprocesseddata (2)'!D264</f>
        <v>L</v>
      </c>
      <c r="E264">
        <f>+'P1-1_preprocesseddata (2)'!E264</f>
        <v>737397</v>
      </c>
      <c r="F264">
        <f>+'P1-1_preprocesseddata (2)'!F264</f>
        <v>822461</v>
      </c>
      <c r="G264">
        <f>+'P6-preprocesseddata'!E264</f>
        <v>282480</v>
      </c>
      <c r="H264">
        <f>+'P6-preprocesseddata'!F264</f>
        <v>192966</v>
      </c>
      <c r="I264">
        <f>+'P6-preprocesseddata'!I264</f>
        <v>15757</v>
      </c>
      <c r="J264">
        <f>+SUM('P6-preprocesseddata'!G264:H264)+SUM('P6-preprocesseddata'!J264:N264)</f>
        <v>331258</v>
      </c>
      <c r="K264">
        <f>+'P1-1_preprocesseddata (2)'!F264</f>
        <v>822461</v>
      </c>
      <c r="L264">
        <f>+'P1-1_preprocesseddata (2)'!G264</f>
        <v>-85064</v>
      </c>
      <c r="M264">
        <f>+'P1-1_preprocesseddata (2)'!H264</f>
        <v>-105399</v>
      </c>
      <c r="N264">
        <f>+'P1-1_preprocesseddata (2)'!I264</f>
        <v>4189580142</v>
      </c>
      <c r="O264">
        <f>+'P1-1_preprocesseddata (2)'!J264</f>
        <v>4189580.142</v>
      </c>
      <c r="P264">
        <f>+'P1-1_preprocesseddata (2)'!K264</f>
        <v>5455275444</v>
      </c>
      <c r="Q264">
        <f>+'P1-1_preprocesseddata (2)'!L264</f>
        <v>5455275.4440000001</v>
      </c>
      <c r="R264" t="str">
        <f>+'P1-1_preprocesseddata (2)'!M264</f>
        <v>2022 Q1</v>
      </c>
      <c r="S264" s="61">
        <f>+'P1-1_preprocesseddata (2)'!N264</f>
        <v>44651</v>
      </c>
    </row>
    <row r="265" spans="1:19" x14ac:dyDescent="0.25">
      <c r="A265">
        <f>+'P1-1_preprocesseddata (2)'!A265</f>
        <v>2022</v>
      </c>
      <c r="B265">
        <f>+'P1-1_preprocesseddata (2)'!B265</f>
        <v>1</v>
      </c>
      <c r="C265" t="str">
        <f>+'P1-1_preprocesseddata (2)'!C265</f>
        <v>DL</v>
      </c>
      <c r="D265" t="str">
        <f>+'P1-1_preprocesseddata (2)'!D265</f>
        <v>P</v>
      </c>
      <c r="E265">
        <f>+'P1-1_preprocesseddata (2)'!E265</f>
        <v>204370</v>
      </c>
      <c r="F265">
        <f>+'P1-1_preprocesseddata (2)'!F265</f>
        <v>226470</v>
      </c>
      <c r="G265">
        <f>+'P6-preprocesseddata'!E265</f>
        <v>80149</v>
      </c>
      <c r="H265">
        <f>+'P6-preprocesseddata'!F265</f>
        <v>66041</v>
      </c>
      <c r="I265">
        <f>+'P6-preprocesseddata'!I265</f>
        <v>4454</v>
      </c>
      <c r="J265">
        <f>+SUM('P6-preprocesseddata'!G265:H265)+SUM('P6-preprocesseddata'!J265:N265)</f>
        <v>75826</v>
      </c>
      <c r="K265">
        <f>+'P1-1_preprocesseddata (2)'!F265</f>
        <v>226470</v>
      </c>
      <c r="L265">
        <f>+'P1-1_preprocesseddata (2)'!G265</f>
        <v>-22100</v>
      </c>
      <c r="M265">
        <f>+'P1-1_preprocesseddata (2)'!H265</f>
        <v>-27848</v>
      </c>
      <c r="N265">
        <f>+'P1-1_preprocesseddata (2)'!I265</f>
        <v>610882264</v>
      </c>
      <c r="O265">
        <f>+'P1-1_preprocesseddata (2)'!J265</f>
        <v>610882.26399999997</v>
      </c>
      <c r="P265">
        <f>+'P1-1_preprocesseddata (2)'!K265</f>
        <v>1789217293</v>
      </c>
      <c r="Q265">
        <f>+'P1-1_preprocesseddata (2)'!L265</f>
        <v>1789217.2930000001</v>
      </c>
      <c r="R265" t="str">
        <f>+'P1-1_preprocesseddata (2)'!M265</f>
        <v>2022 Q1</v>
      </c>
      <c r="S265" s="61">
        <f>+'P1-1_preprocesseddata (2)'!N265</f>
        <v>44651</v>
      </c>
    </row>
    <row r="266" spans="1:19" x14ac:dyDescent="0.25">
      <c r="A266">
        <f>+'P1-1_preprocesseddata (2)'!A266</f>
        <v>2022</v>
      </c>
      <c r="B266">
        <f>+'P1-1_preprocesseddata (2)'!B266</f>
        <v>2</v>
      </c>
      <c r="C266" t="str">
        <f>+'P1-1_preprocesseddata (2)'!C266</f>
        <v>DL</v>
      </c>
      <c r="D266" t="str">
        <f>+'P1-1_preprocesseddata (2)'!D266</f>
        <v>A</v>
      </c>
      <c r="E266">
        <f>+'P1-1_preprocesseddata (2)'!E266</f>
        <v>2002688</v>
      </c>
      <c r="F266">
        <f>+'P1-1_preprocesseddata (2)'!F266</f>
        <v>1748557</v>
      </c>
      <c r="G266">
        <f>+'P6-preprocesseddata'!E266</f>
        <v>526363</v>
      </c>
      <c r="H266">
        <f>+'P6-preprocesseddata'!F266</f>
        <v>635659</v>
      </c>
      <c r="I266">
        <f>+'P6-preprocesseddata'!I266</f>
        <v>28233</v>
      </c>
      <c r="J266">
        <f>+SUM('P6-preprocesseddata'!G266:H266)+SUM('P6-preprocesseddata'!J266:N266)</f>
        <v>558302</v>
      </c>
      <c r="K266">
        <f>+'P1-1_preprocesseddata (2)'!F266</f>
        <v>1748557</v>
      </c>
      <c r="L266">
        <f>+'P1-1_preprocesseddata (2)'!G266</f>
        <v>254131</v>
      </c>
      <c r="M266">
        <f>+'P1-1_preprocesseddata (2)'!H266</f>
        <v>113148</v>
      </c>
      <c r="N266">
        <f>+'P1-1_preprocesseddata (2)'!I266</f>
        <v>10407190513</v>
      </c>
      <c r="O266">
        <f>+'P1-1_preprocesseddata (2)'!J266</f>
        <v>10407190.513</v>
      </c>
      <c r="P266">
        <f>+'P1-1_preprocesseddata (2)'!K266</f>
        <v>12420861765</v>
      </c>
      <c r="Q266">
        <f>+'P1-1_preprocesseddata (2)'!L266</f>
        <v>12420861.765000001</v>
      </c>
      <c r="R266" t="str">
        <f>+'P1-1_preprocesseddata (2)'!M266</f>
        <v>2022 Q2</v>
      </c>
      <c r="S266" s="61">
        <f>+'P1-1_preprocesseddata (2)'!N266</f>
        <v>44742</v>
      </c>
    </row>
    <row r="267" spans="1:19" x14ac:dyDescent="0.25">
      <c r="A267">
        <f>+'P1-1_preprocesseddata (2)'!A267</f>
        <v>2022</v>
      </c>
      <c r="B267">
        <f>+'P1-1_preprocesseddata (2)'!B267</f>
        <v>2</v>
      </c>
      <c r="C267" t="str">
        <f>+'P1-1_preprocesseddata (2)'!C267</f>
        <v>DL</v>
      </c>
      <c r="D267" t="str">
        <f>+'P1-1_preprocesseddata (2)'!D267</f>
        <v>D</v>
      </c>
      <c r="E267">
        <f>+'P1-1_preprocesseddata (2)'!E267</f>
        <v>10801183</v>
      </c>
      <c r="F267">
        <f>+'P1-1_preprocesseddata (2)'!F267</f>
        <v>9484525</v>
      </c>
      <c r="G267">
        <f>+'P6-preprocesseddata'!E267</f>
        <v>2301915</v>
      </c>
      <c r="H267">
        <f>+'P6-preprocesseddata'!F267</f>
        <v>1802184</v>
      </c>
      <c r="I267">
        <f>+'P6-preprocesseddata'!I267</f>
        <v>126062</v>
      </c>
      <c r="J267">
        <f>+SUM('P6-preprocesseddata'!G267:H267)+SUM('P6-preprocesseddata'!J267:N267)</f>
        <v>5254364</v>
      </c>
      <c r="K267">
        <f>+'P1-1_preprocesseddata (2)'!F267</f>
        <v>9484525</v>
      </c>
      <c r="L267">
        <f>+'P1-1_preprocesseddata (2)'!G267</f>
        <v>1316658</v>
      </c>
      <c r="M267">
        <f>+'P1-1_preprocesseddata (2)'!H267</f>
        <v>673278</v>
      </c>
      <c r="N267">
        <f>+'P1-1_preprocesseddata (2)'!I267</f>
        <v>32302616315</v>
      </c>
      <c r="O267">
        <f>+'P1-1_preprocesseddata (2)'!J267</f>
        <v>32302616.309999999</v>
      </c>
      <c r="P267">
        <f>+'P1-1_preprocesseddata (2)'!K267</f>
        <v>35709815846</v>
      </c>
      <c r="Q267">
        <f>+'P1-1_preprocesseddata (2)'!L267</f>
        <v>35709815.850000001</v>
      </c>
      <c r="R267" t="str">
        <f>+'P1-1_preprocesseddata (2)'!M267</f>
        <v>2022 Q2</v>
      </c>
      <c r="S267" s="61">
        <f>+'P1-1_preprocesseddata (2)'!N267</f>
        <v>44742</v>
      </c>
    </row>
    <row r="268" spans="1:19" x14ac:dyDescent="0.25">
      <c r="A268">
        <f>+'P1-1_preprocesseddata (2)'!A268</f>
        <v>2022</v>
      </c>
      <c r="B268">
        <f>+'P1-1_preprocesseddata (2)'!B268</f>
        <v>2</v>
      </c>
      <c r="C268" t="str">
        <f>+'P1-1_preprocesseddata (2)'!C268</f>
        <v>DL</v>
      </c>
      <c r="D268" t="str">
        <f>+'P1-1_preprocesseddata (2)'!D268</f>
        <v>L</v>
      </c>
      <c r="E268">
        <f>+'P1-1_preprocesseddata (2)'!E268</f>
        <v>788642</v>
      </c>
      <c r="F268">
        <f>+'P1-1_preprocesseddata (2)'!F268</f>
        <v>733780</v>
      </c>
      <c r="G268">
        <f>+'P6-preprocesseddata'!E268</f>
        <v>217701</v>
      </c>
      <c r="H268">
        <f>+'P6-preprocesseddata'!F268</f>
        <v>217924</v>
      </c>
      <c r="I268">
        <f>+'P6-preprocesseddata'!I268</f>
        <v>10755</v>
      </c>
      <c r="J268">
        <f>+SUM('P6-preprocesseddata'!G268:H268)+SUM('P6-preprocesseddata'!J268:N268)</f>
        <v>287400</v>
      </c>
      <c r="K268">
        <f>+'P1-1_preprocesseddata (2)'!F268</f>
        <v>733780</v>
      </c>
      <c r="L268">
        <f>+'P1-1_preprocesseddata (2)'!G268</f>
        <v>54862</v>
      </c>
      <c r="M268">
        <f>+'P1-1_preprocesseddata (2)'!H268</f>
        <v>1160</v>
      </c>
      <c r="N268">
        <f>+'P1-1_preprocesseddata (2)'!I268</f>
        <v>3895440417</v>
      </c>
      <c r="O268">
        <f>+'P1-1_preprocesseddata (2)'!J268</f>
        <v>3895440.4169999999</v>
      </c>
      <c r="P268">
        <f>+'P1-1_preprocesseddata (2)'!K268</f>
        <v>4596770272</v>
      </c>
      <c r="Q268">
        <f>+'P1-1_preprocesseddata (2)'!L268</f>
        <v>4596770.2719999999</v>
      </c>
      <c r="R268" t="str">
        <f>+'P1-1_preprocesseddata (2)'!M268</f>
        <v>2022 Q2</v>
      </c>
      <c r="S268" s="61">
        <f>+'P1-1_preprocesseddata (2)'!N268</f>
        <v>44742</v>
      </c>
    </row>
    <row r="269" spans="1:19" x14ac:dyDescent="0.25">
      <c r="A269">
        <f>+'P1-1_preprocesseddata (2)'!A269</f>
        <v>2022</v>
      </c>
      <c r="B269">
        <f>+'P1-1_preprocesseddata (2)'!B269</f>
        <v>2</v>
      </c>
      <c r="C269" t="str">
        <f>+'P1-1_preprocesseddata (2)'!C269</f>
        <v>DL</v>
      </c>
      <c r="D269" t="str">
        <f>+'P1-1_preprocesseddata (2)'!D269</f>
        <v>P</v>
      </c>
      <c r="E269">
        <f>+'P1-1_preprocesseddata (2)'!E269</f>
        <v>257043</v>
      </c>
      <c r="F269">
        <f>+'P1-1_preprocesseddata (2)'!F269</f>
        <v>227999</v>
      </c>
      <c r="G269">
        <f>+'P6-preprocesseddata'!E269</f>
        <v>69579</v>
      </c>
      <c r="H269">
        <f>+'P6-preprocesseddata'!F269</f>
        <v>80320</v>
      </c>
      <c r="I269">
        <f>+'P6-preprocesseddata'!I269</f>
        <v>3573</v>
      </c>
      <c r="J269">
        <f>+SUM('P6-preprocesseddata'!G269:H269)+SUM('P6-preprocesseddata'!J269:N269)</f>
        <v>74527</v>
      </c>
      <c r="K269">
        <f>+'P1-1_preprocesseddata (2)'!F269</f>
        <v>227999</v>
      </c>
      <c r="L269">
        <f>+'P1-1_preprocesseddata (2)'!G269</f>
        <v>29044</v>
      </c>
      <c r="M269">
        <f>+'P1-1_preprocesseddata (2)'!H269</f>
        <v>11203</v>
      </c>
      <c r="N269">
        <f>+'P1-1_preprocesseddata (2)'!I269</f>
        <v>1064706988</v>
      </c>
      <c r="O269">
        <f>+'P1-1_preprocesseddata (2)'!J269</f>
        <v>1064706.9879999999</v>
      </c>
      <c r="P269">
        <f>+'P1-1_preprocesseddata (2)'!K269</f>
        <v>1650713959</v>
      </c>
      <c r="Q269">
        <f>+'P1-1_preprocesseddata (2)'!L269</f>
        <v>1650713.959</v>
      </c>
      <c r="R269" t="str">
        <f>+'P1-1_preprocesseddata (2)'!M269</f>
        <v>2022 Q2</v>
      </c>
      <c r="S269" s="61">
        <f>+'P1-1_preprocesseddata (2)'!N269</f>
        <v>44742</v>
      </c>
    </row>
    <row r="270" spans="1:19" x14ac:dyDescent="0.25">
      <c r="A270">
        <f>+'P1-1_preprocesseddata (2)'!A270</f>
        <v>2017</v>
      </c>
      <c r="B270">
        <f>+'P1-1_preprocesseddata (2)'!B270</f>
        <v>1</v>
      </c>
      <c r="C270" t="str">
        <f>+'P1-1_preprocesseddata (2)'!C270</f>
        <v>NK</v>
      </c>
      <c r="D270" t="str">
        <f>+'P1-1_preprocesseddata (2)'!D270</f>
        <v>D</v>
      </c>
      <c r="E270">
        <f>+'P1-1_preprocesseddata (2)'!E270</f>
        <v>545589.41</v>
      </c>
      <c r="F270">
        <f>+'P1-1_preprocesseddata (2)'!F270</f>
        <v>490817.74</v>
      </c>
      <c r="G270">
        <f>+'P6-preprocesseddata'!E270</f>
        <v>117221.29</v>
      </c>
      <c r="H270">
        <f>+'P6-preprocesseddata'!F270</f>
        <v>128878.85</v>
      </c>
      <c r="I270">
        <f>+'P6-preprocesseddata'!I270</f>
        <v>17767.490000000002</v>
      </c>
      <c r="J270">
        <f>+SUM('P6-preprocesseddata'!G270:H270)+SUM('P6-preprocesseddata'!J270:N270)</f>
        <v>226950.11</v>
      </c>
      <c r="K270">
        <f>+'P1-1_preprocesseddata (2)'!F270</f>
        <v>490817.74</v>
      </c>
      <c r="L270">
        <f>+'P1-1_preprocesseddata (2)'!G270</f>
        <v>54771.67</v>
      </c>
      <c r="M270">
        <f>+'P1-1_preprocesseddata (2)'!H270</f>
        <v>29444.17</v>
      </c>
      <c r="N270">
        <f>+'P1-1_preprocesseddata (2)'!I270</f>
        <v>5209505545</v>
      </c>
      <c r="O270">
        <f>+'P1-1_preprocesseddata (2)'!J270</f>
        <v>5209505.5449999999</v>
      </c>
      <c r="P270">
        <f>+'P1-1_preprocesseddata (2)'!K270</f>
        <v>6375310156</v>
      </c>
      <c r="Q270">
        <f>+'P1-1_preprocesseddata (2)'!L270</f>
        <v>6375310.1560000004</v>
      </c>
      <c r="R270" t="str">
        <f>+'P1-1_preprocesseddata (2)'!M270</f>
        <v>2017 Q1</v>
      </c>
      <c r="S270" s="61">
        <f>+'P1-1_preprocesseddata (2)'!N270</f>
        <v>42825</v>
      </c>
    </row>
    <row r="271" spans="1:19" x14ac:dyDescent="0.25">
      <c r="A271">
        <f>+'P1-1_preprocesseddata (2)'!A271</f>
        <v>2017</v>
      </c>
      <c r="B271">
        <f>+'P1-1_preprocesseddata (2)'!B271</f>
        <v>1</v>
      </c>
      <c r="C271" t="str">
        <f>+'P1-1_preprocesseddata (2)'!C271</f>
        <v>NK</v>
      </c>
      <c r="D271" t="str">
        <f>+'P1-1_preprocesseddata (2)'!D271</f>
        <v>L</v>
      </c>
      <c r="E271">
        <f>+'P1-1_preprocesseddata (2)'!E271</f>
        <v>46156.15</v>
      </c>
      <c r="F271">
        <f>+'P1-1_preprocesseddata (2)'!F271</f>
        <v>41522.54</v>
      </c>
      <c r="G271">
        <f>+'P6-preprocesseddata'!E271</f>
        <v>9916.77</v>
      </c>
      <c r="H271">
        <f>+'P6-preprocesseddata'!F271</f>
        <v>10902.98</v>
      </c>
      <c r="I271">
        <f>+'P6-preprocesseddata'!I271</f>
        <v>1503.11</v>
      </c>
      <c r="J271">
        <f>+SUM('P6-preprocesseddata'!G271:H271)+SUM('P6-preprocesseddata'!J271:N271)</f>
        <v>19199.7</v>
      </c>
      <c r="K271">
        <f>+'P1-1_preprocesseddata (2)'!F271</f>
        <v>41522.54</v>
      </c>
      <c r="L271">
        <f>+'P1-1_preprocesseddata (2)'!G271</f>
        <v>4633.6099999999997</v>
      </c>
      <c r="M271">
        <f>+'P1-1_preprocesseddata (2)'!H271</f>
        <v>2490.94</v>
      </c>
      <c r="N271">
        <f>+'P1-1_preprocesseddata (2)'!I271</f>
        <v>403707372</v>
      </c>
      <c r="O271">
        <f>+'P1-1_preprocesseddata (2)'!J271</f>
        <v>403707.37199999997</v>
      </c>
      <c r="P271">
        <f>+'P1-1_preprocesseddata (2)'!K271</f>
        <v>542716412</v>
      </c>
      <c r="Q271">
        <f>+'P1-1_preprocesseddata (2)'!L271</f>
        <v>542716.41200000001</v>
      </c>
      <c r="R271" t="str">
        <f>+'P1-1_preprocesseddata (2)'!M271</f>
        <v>2017 Q1</v>
      </c>
      <c r="S271" s="61">
        <f>+'P1-1_preprocesseddata (2)'!N271</f>
        <v>42825</v>
      </c>
    </row>
    <row r="272" spans="1:19" x14ac:dyDescent="0.25">
      <c r="A272">
        <f>+'P1-1_preprocesseddata (2)'!A272</f>
        <v>2017</v>
      </c>
      <c r="B272">
        <f>+'P1-1_preprocesseddata (2)'!B272</f>
        <v>2</v>
      </c>
      <c r="C272" t="str">
        <f>+'P1-1_preprocesseddata (2)'!C272</f>
        <v>NK</v>
      </c>
      <c r="D272" t="str">
        <f>+'P1-1_preprocesseddata (2)'!D272</f>
        <v>D</v>
      </c>
      <c r="E272">
        <f>+'P1-1_preprocesseddata (2)'!E272</f>
        <v>640044.22</v>
      </c>
      <c r="F272">
        <f>+'P1-1_preprocesseddata (2)'!F272</f>
        <v>520016.89</v>
      </c>
      <c r="G272">
        <f>+'P6-preprocesseddata'!E272</f>
        <v>118720.94</v>
      </c>
      <c r="H272">
        <f>+'P6-preprocesseddata'!F272</f>
        <v>130056.67</v>
      </c>
      <c r="I272">
        <f>+'P6-preprocesseddata'!I272</f>
        <v>19144.71</v>
      </c>
      <c r="J272">
        <f>+SUM('P6-preprocesseddata'!G272:H272)+SUM('P6-preprocesseddata'!J272:N272)</f>
        <v>252094.56999999989</v>
      </c>
      <c r="K272">
        <f>+'P1-1_preprocesseddata (2)'!F272</f>
        <v>520016.89</v>
      </c>
      <c r="L272">
        <f>+'P1-1_preprocesseddata (2)'!G272</f>
        <v>120027.33</v>
      </c>
      <c r="M272">
        <f>+'P1-1_preprocesseddata (2)'!H272</f>
        <v>85995.839999999997</v>
      </c>
      <c r="N272">
        <f>+'P1-1_preprocesseddata (2)'!I272</f>
        <v>5719356354</v>
      </c>
      <c r="O272">
        <f>+'P1-1_preprocesseddata (2)'!J272</f>
        <v>5719356.3540000003</v>
      </c>
      <c r="P272">
        <f>+'P1-1_preprocesseddata (2)'!K272</f>
        <v>6667624120</v>
      </c>
      <c r="Q272">
        <f>+'P1-1_preprocesseddata (2)'!L272</f>
        <v>6667624.1200000001</v>
      </c>
      <c r="R272" t="str">
        <f>+'P1-1_preprocesseddata (2)'!M272</f>
        <v>2017 Q2</v>
      </c>
      <c r="S272" s="61">
        <f>+'P1-1_preprocesseddata (2)'!N272</f>
        <v>42916</v>
      </c>
    </row>
    <row r="273" spans="1:19" x14ac:dyDescent="0.25">
      <c r="A273">
        <f>+'P1-1_preprocesseddata (2)'!A273</f>
        <v>2017</v>
      </c>
      <c r="B273">
        <f>+'P1-1_preprocesseddata (2)'!B273</f>
        <v>2</v>
      </c>
      <c r="C273" t="str">
        <f>+'P1-1_preprocesseddata (2)'!C273</f>
        <v>NK</v>
      </c>
      <c r="D273" t="str">
        <f>+'P1-1_preprocesseddata (2)'!D273</f>
        <v>L</v>
      </c>
      <c r="E273">
        <f>+'P1-1_preprocesseddata (2)'!E273</f>
        <v>60344.69</v>
      </c>
      <c r="F273">
        <f>+'P1-1_preprocesseddata (2)'!F273</f>
        <v>48929.38</v>
      </c>
      <c r="G273">
        <f>+'P6-preprocesseddata'!E273</f>
        <v>11170.68</v>
      </c>
      <c r="H273">
        <f>+'P6-preprocesseddata'!F273</f>
        <v>12237.28</v>
      </c>
      <c r="I273">
        <f>+'P6-preprocesseddata'!I273</f>
        <v>1801.36</v>
      </c>
      <c r="J273">
        <f>+SUM('P6-preprocesseddata'!G273:H273)+SUM('P6-preprocesseddata'!J273:N273)</f>
        <v>23720.050000000003</v>
      </c>
      <c r="K273">
        <f>+'P1-1_preprocesseddata (2)'!F273</f>
        <v>48929.38</v>
      </c>
      <c r="L273">
        <f>+'P1-1_preprocesseddata (2)'!G273</f>
        <v>11415.31</v>
      </c>
      <c r="M273">
        <f>+'P1-1_preprocesseddata (2)'!H273</f>
        <v>8213.2199999999993</v>
      </c>
      <c r="N273">
        <f>+'P1-1_preprocesseddata (2)'!I273</f>
        <v>498806317</v>
      </c>
      <c r="O273">
        <f>+'P1-1_preprocesseddata (2)'!J273</f>
        <v>498806.31699999998</v>
      </c>
      <c r="P273">
        <f>+'P1-1_preprocesseddata (2)'!K273</f>
        <v>617866206</v>
      </c>
      <c r="Q273">
        <f>+'P1-1_preprocesseddata (2)'!L273</f>
        <v>617866.20600000001</v>
      </c>
      <c r="R273" t="str">
        <f>+'P1-1_preprocesseddata (2)'!M273</f>
        <v>2017 Q2</v>
      </c>
      <c r="S273" s="61">
        <f>+'P1-1_preprocesseddata (2)'!N273</f>
        <v>42916</v>
      </c>
    </row>
    <row r="274" spans="1:19" x14ac:dyDescent="0.25">
      <c r="A274">
        <f>+'P1-1_preprocesseddata (2)'!A274</f>
        <v>2017</v>
      </c>
      <c r="B274">
        <f>+'P1-1_preprocesseddata (2)'!B274</f>
        <v>3</v>
      </c>
      <c r="C274" t="str">
        <f>+'P1-1_preprocesseddata (2)'!C274</f>
        <v>NK</v>
      </c>
      <c r="D274" t="str">
        <f>+'P1-1_preprocesseddata (2)'!D274</f>
        <v>D</v>
      </c>
      <c r="E274">
        <f>+'P1-1_preprocesseddata (2)'!E274</f>
        <v>636375.86</v>
      </c>
      <c r="F274">
        <f>+'P1-1_preprocesseddata (2)'!F274</f>
        <v>539976.09</v>
      </c>
      <c r="G274">
        <f>+'P6-preprocesseddata'!E274</f>
        <v>124189.48</v>
      </c>
      <c r="H274">
        <f>+'P6-preprocesseddata'!F274</f>
        <v>146585.97</v>
      </c>
      <c r="I274">
        <f>+'P6-preprocesseddata'!I274</f>
        <v>19984.72</v>
      </c>
      <c r="J274">
        <f>+SUM('P6-preprocesseddata'!G274:H274)+SUM('P6-preprocesseddata'!J274:N274)</f>
        <v>249215.92999999988</v>
      </c>
      <c r="K274">
        <f>+'P1-1_preprocesseddata (2)'!F274</f>
        <v>539976.09</v>
      </c>
      <c r="L274">
        <f>+'P1-1_preprocesseddata (2)'!G274</f>
        <v>96399.76</v>
      </c>
      <c r="M274">
        <f>+'P1-1_preprocesseddata (2)'!H274</f>
        <v>55735.76</v>
      </c>
      <c r="N274">
        <f>+'P1-1_preprocesseddata (2)'!I274</f>
        <v>5949980920</v>
      </c>
      <c r="O274">
        <f>+'P1-1_preprocesseddata (2)'!J274</f>
        <v>5949980.9199999999</v>
      </c>
      <c r="P274">
        <f>+'P1-1_preprocesseddata (2)'!K274</f>
        <v>7092286285</v>
      </c>
      <c r="Q274">
        <f>+'P1-1_preprocesseddata (2)'!L274</f>
        <v>7092286.2850000001</v>
      </c>
      <c r="R274" t="str">
        <f>+'P1-1_preprocesseddata (2)'!M274</f>
        <v>2017 Q3</v>
      </c>
      <c r="S274" s="61">
        <f>+'P1-1_preprocesseddata (2)'!N274</f>
        <v>43008</v>
      </c>
    </row>
    <row r="275" spans="1:19" x14ac:dyDescent="0.25">
      <c r="A275">
        <f>+'P1-1_preprocesseddata (2)'!A275</f>
        <v>2017</v>
      </c>
      <c r="B275">
        <f>+'P1-1_preprocesseddata (2)'!B275</f>
        <v>3</v>
      </c>
      <c r="C275" t="str">
        <f>+'P1-1_preprocesseddata (2)'!C275</f>
        <v>NK</v>
      </c>
      <c r="D275" t="str">
        <f>+'P1-1_preprocesseddata (2)'!D275</f>
        <v>L</v>
      </c>
      <c r="E275">
        <f>+'P1-1_preprocesseddata (2)'!E275</f>
        <v>50855.09</v>
      </c>
      <c r="F275">
        <f>+'P1-1_preprocesseddata (2)'!F275</f>
        <v>43151.44</v>
      </c>
      <c r="G275">
        <f>+'P6-preprocesseddata'!E275</f>
        <v>9924.43</v>
      </c>
      <c r="H275">
        <f>+'P6-preprocesseddata'!F275</f>
        <v>11714.21</v>
      </c>
      <c r="I275">
        <f>+'P6-preprocesseddata'!I275</f>
        <v>1597.05</v>
      </c>
      <c r="J275">
        <f>+SUM('P6-preprocesseddata'!G275:H275)+SUM('P6-preprocesseddata'!J275:N275)</f>
        <v>19915.75</v>
      </c>
      <c r="K275">
        <f>+'P1-1_preprocesseddata (2)'!F275</f>
        <v>43151.44</v>
      </c>
      <c r="L275">
        <f>+'P1-1_preprocesseddata (2)'!G275</f>
        <v>7703.65</v>
      </c>
      <c r="M275">
        <f>+'P1-1_preprocesseddata (2)'!H275</f>
        <v>4454.05</v>
      </c>
      <c r="N275">
        <f>+'P1-1_preprocesseddata (2)'!I275</f>
        <v>502056402</v>
      </c>
      <c r="O275">
        <f>+'P1-1_preprocesseddata (2)'!J275</f>
        <v>502056.402</v>
      </c>
      <c r="P275">
        <f>+'P1-1_preprocesseddata (2)'!K275</f>
        <v>573766764</v>
      </c>
      <c r="Q275">
        <f>+'P1-1_preprocesseddata (2)'!L275</f>
        <v>573766.76399999997</v>
      </c>
      <c r="R275" t="str">
        <f>+'P1-1_preprocesseddata (2)'!M275</f>
        <v>2017 Q3</v>
      </c>
      <c r="S275" s="61">
        <f>+'P1-1_preprocesseddata (2)'!N275</f>
        <v>43008</v>
      </c>
    </row>
    <row r="276" spans="1:19" x14ac:dyDescent="0.25">
      <c r="A276">
        <f>+'P1-1_preprocesseddata (2)'!A276</f>
        <v>2017</v>
      </c>
      <c r="B276">
        <f>+'P1-1_preprocesseddata (2)'!B276</f>
        <v>4</v>
      </c>
      <c r="C276" t="str">
        <f>+'P1-1_preprocesseddata (2)'!C276</f>
        <v>NK</v>
      </c>
      <c r="D276" t="str">
        <f>+'P1-1_preprocesseddata (2)'!D276</f>
        <v>D</v>
      </c>
      <c r="E276">
        <f>+'P1-1_preprocesseddata (2)'!E276</f>
        <v>618217.24</v>
      </c>
      <c r="F276">
        <f>+'P1-1_preprocesseddata (2)'!F276</f>
        <v>533483.04</v>
      </c>
      <c r="G276">
        <f>+'P6-preprocesseddata'!E276</f>
        <v>126964.48</v>
      </c>
      <c r="H276">
        <f>+'P6-preprocesseddata'!F276</f>
        <v>162590.45000000001</v>
      </c>
      <c r="I276">
        <f>+'P6-preprocesseddata'!I276</f>
        <v>20218.02</v>
      </c>
      <c r="J276">
        <f>+SUM('P6-preprocesseddata'!G276:H276)+SUM('P6-preprocesseddata'!J276:N276)</f>
        <v>223710.08999999991</v>
      </c>
      <c r="K276">
        <f>+'P1-1_preprocesseddata (2)'!F276</f>
        <v>533483.04</v>
      </c>
      <c r="L276">
        <f>+'P1-1_preprocesseddata (2)'!G276</f>
        <v>84734.21</v>
      </c>
      <c r="M276">
        <f>+'P1-1_preprocesseddata (2)'!H276</f>
        <v>75860.08</v>
      </c>
      <c r="N276">
        <f>+'P1-1_preprocesseddata (2)'!I276</f>
        <v>5849457213</v>
      </c>
      <c r="O276">
        <f>+'P1-1_preprocesseddata (2)'!J276</f>
        <v>5849457.2130000005</v>
      </c>
      <c r="P276">
        <f>+'P1-1_preprocesseddata (2)'!K276</f>
        <v>7151714211</v>
      </c>
      <c r="Q276">
        <f>+'P1-1_preprocesseddata (2)'!L276</f>
        <v>7151714.2110000001</v>
      </c>
      <c r="R276" t="str">
        <f>+'P1-1_preprocesseddata (2)'!M276</f>
        <v>2017 Q4</v>
      </c>
      <c r="S276" s="61">
        <f>+'P1-1_preprocesseddata (2)'!N276</f>
        <v>43100</v>
      </c>
    </row>
    <row r="277" spans="1:19" x14ac:dyDescent="0.25">
      <c r="A277">
        <f>+'P1-1_preprocesseddata (2)'!A277</f>
        <v>2017</v>
      </c>
      <c r="B277">
        <f>+'P1-1_preprocesseddata (2)'!B277</f>
        <v>4</v>
      </c>
      <c r="C277" t="str">
        <f>+'P1-1_preprocesseddata (2)'!C277</f>
        <v>NK</v>
      </c>
      <c r="D277" t="str">
        <f>+'P1-1_preprocesseddata (2)'!D277</f>
        <v>L</v>
      </c>
      <c r="E277">
        <f>+'P1-1_preprocesseddata (2)'!E277</f>
        <v>47965.13</v>
      </c>
      <c r="F277">
        <f>+'P1-1_preprocesseddata (2)'!F277</f>
        <v>41390.93</v>
      </c>
      <c r="G277">
        <f>+'P6-preprocesseddata'!E277</f>
        <v>9850.69</v>
      </c>
      <c r="H277">
        <f>+'P6-preprocesseddata'!F277</f>
        <v>12614.78</v>
      </c>
      <c r="I277">
        <f>+'P6-preprocesseddata'!I277</f>
        <v>1568.64</v>
      </c>
      <c r="J277">
        <f>+SUM('P6-preprocesseddata'!G277:H277)+SUM('P6-preprocesseddata'!J277:N277)</f>
        <v>17356.819999999989</v>
      </c>
      <c r="K277">
        <f>+'P1-1_preprocesseddata (2)'!F277</f>
        <v>41390.93</v>
      </c>
      <c r="L277">
        <f>+'P1-1_preprocesseddata (2)'!G277</f>
        <v>6574.21</v>
      </c>
      <c r="M277">
        <f>+'P1-1_preprocesseddata (2)'!H277</f>
        <v>5885.7</v>
      </c>
      <c r="N277">
        <f>+'P1-1_preprocesseddata (2)'!I277</f>
        <v>470687566</v>
      </c>
      <c r="O277">
        <f>+'P1-1_preprocesseddata (2)'!J277</f>
        <v>470687.56599999999</v>
      </c>
      <c r="P277">
        <f>+'P1-1_preprocesseddata (2)'!K277</f>
        <v>563711884</v>
      </c>
      <c r="Q277">
        <f>+'P1-1_preprocesseddata (2)'!L277</f>
        <v>563711.88399999996</v>
      </c>
      <c r="R277" t="str">
        <f>+'P1-1_preprocesseddata (2)'!M277</f>
        <v>2017 Q4</v>
      </c>
      <c r="S277" s="61">
        <f>+'P1-1_preprocesseddata (2)'!N277</f>
        <v>43100</v>
      </c>
    </row>
    <row r="278" spans="1:19" x14ac:dyDescent="0.25">
      <c r="A278">
        <f>+'P1-1_preprocesseddata (2)'!A278</f>
        <v>2018</v>
      </c>
      <c r="B278">
        <f>+'P1-1_preprocesseddata (2)'!B278</f>
        <v>1</v>
      </c>
      <c r="C278" t="str">
        <f>+'P1-1_preprocesseddata (2)'!C278</f>
        <v>NK</v>
      </c>
      <c r="D278" t="str">
        <f>+'P1-1_preprocesseddata (2)'!D278</f>
        <v>D</v>
      </c>
      <c r="E278">
        <f>+'P1-1_preprocesseddata (2)'!E278</f>
        <v>647806.93999999994</v>
      </c>
      <c r="F278">
        <f>+'P1-1_preprocesseddata (2)'!F278</f>
        <v>683499.94</v>
      </c>
      <c r="G278">
        <f>+'P6-preprocesseddata'!E278</f>
        <v>142688.17000000001</v>
      </c>
      <c r="H278">
        <f>+'P6-preprocesseddata'!F278</f>
        <v>188273.99</v>
      </c>
      <c r="I278">
        <f>+'P6-preprocesseddata'!I278</f>
        <v>18588.47</v>
      </c>
      <c r="J278">
        <f>+SUM('P6-preprocesseddata'!G278:H278)+SUM('P6-preprocesseddata'!J278:N278)</f>
        <v>333949.32</v>
      </c>
      <c r="K278">
        <f>+'P1-1_preprocesseddata (2)'!F278</f>
        <v>683499.94</v>
      </c>
      <c r="L278">
        <f>+'P1-1_preprocesseddata (2)'!G278</f>
        <v>-35693.01</v>
      </c>
      <c r="M278">
        <f>+'P1-1_preprocesseddata (2)'!H278</f>
        <v>-41328.33</v>
      </c>
      <c r="N278">
        <f>+'P1-1_preprocesseddata (2)'!I278</f>
        <v>6264270507</v>
      </c>
      <c r="O278">
        <f>+'P1-1_preprocesseddata (2)'!J278</f>
        <v>6264270.5070000002</v>
      </c>
      <c r="P278">
        <f>+'P1-1_preprocesseddata (2)'!K278</f>
        <v>7670738453</v>
      </c>
      <c r="Q278">
        <f>+'P1-1_preprocesseddata (2)'!L278</f>
        <v>7670738.4529999997</v>
      </c>
      <c r="R278" t="str">
        <f>+'P1-1_preprocesseddata (2)'!M278</f>
        <v>2018 Q1</v>
      </c>
      <c r="S278" s="61">
        <f>+'P1-1_preprocesseddata (2)'!N278</f>
        <v>43190</v>
      </c>
    </row>
    <row r="279" spans="1:19" x14ac:dyDescent="0.25">
      <c r="A279">
        <f>+'P1-1_preprocesseddata (2)'!A279</f>
        <v>2018</v>
      </c>
      <c r="B279">
        <f>+'P1-1_preprocesseddata (2)'!B279</f>
        <v>1</v>
      </c>
      <c r="C279" t="str">
        <f>+'P1-1_preprocesseddata (2)'!C279</f>
        <v>NK</v>
      </c>
      <c r="D279" t="str">
        <f>+'P1-1_preprocesseddata (2)'!D279</f>
        <v>L</v>
      </c>
      <c r="E279">
        <f>+'P1-1_preprocesseddata (2)'!E279</f>
        <v>56331.040000000001</v>
      </c>
      <c r="F279">
        <f>+'P1-1_preprocesseddata (2)'!F279</f>
        <v>59434.78</v>
      </c>
      <c r="G279">
        <f>+'P6-preprocesseddata'!E279</f>
        <v>12407.67</v>
      </c>
      <c r="H279">
        <f>+'P6-preprocesseddata'!F279</f>
        <v>16371.65</v>
      </c>
      <c r="I279">
        <f>+'P6-preprocesseddata'!I279</f>
        <v>1616.39</v>
      </c>
      <c r="J279">
        <f>+SUM('P6-preprocesseddata'!G279:H279)+SUM('P6-preprocesseddata'!J279:N279)</f>
        <v>29039.069999999992</v>
      </c>
      <c r="K279">
        <f>+'P1-1_preprocesseddata (2)'!F279</f>
        <v>59434.78</v>
      </c>
      <c r="L279">
        <f>+'P1-1_preprocesseddata (2)'!G279</f>
        <v>-3103.74</v>
      </c>
      <c r="M279">
        <f>+'P1-1_preprocesseddata (2)'!H279</f>
        <v>-3593.77</v>
      </c>
      <c r="N279">
        <f>+'P1-1_preprocesseddata (2)'!I279</f>
        <v>549207793</v>
      </c>
      <c r="O279">
        <f>+'P1-1_preprocesseddata (2)'!J279</f>
        <v>549207.79299999995</v>
      </c>
      <c r="P279">
        <f>+'P1-1_preprocesseddata (2)'!K279</f>
        <v>699678471</v>
      </c>
      <c r="Q279">
        <f>+'P1-1_preprocesseddata (2)'!L279</f>
        <v>699678.47100000002</v>
      </c>
      <c r="R279" t="str">
        <f>+'P1-1_preprocesseddata (2)'!M279</f>
        <v>2018 Q1</v>
      </c>
      <c r="S279" s="61">
        <f>+'P1-1_preprocesseddata (2)'!N279</f>
        <v>43190</v>
      </c>
    </row>
    <row r="280" spans="1:19" x14ac:dyDescent="0.25">
      <c r="A280">
        <f>+'P1-1_preprocesseddata (2)'!A280</f>
        <v>2018</v>
      </c>
      <c r="B280">
        <f>+'P1-1_preprocesseddata (2)'!B280</f>
        <v>2</v>
      </c>
      <c r="C280" t="str">
        <f>+'P1-1_preprocesseddata (2)'!C280</f>
        <v>NK</v>
      </c>
      <c r="D280" t="str">
        <f>+'P1-1_preprocesseddata (2)'!D280</f>
        <v>D</v>
      </c>
      <c r="E280">
        <f>+'P1-1_preprocesseddata (2)'!E280</f>
        <v>768298</v>
      </c>
      <c r="F280">
        <f>+'P1-1_preprocesseddata (2)'!F280</f>
        <v>670411.92000000004</v>
      </c>
      <c r="G280">
        <f>+'P6-preprocesseddata'!E280</f>
        <v>169355.9</v>
      </c>
      <c r="H280">
        <f>+'P6-preprocesseddata'!F280</f>
        <v>222054.41</v>
      </c>
      <c r="I280">
        <f>+'P6-preprocesseddata'!I280</f>
        <v>22458.71</v>
      </c>
      <c r="J280">
        <f>+SUM('P6-preprocesseddata'!G280:H280)+SUM('P6-preprocesseddata'!J280:N280)</f>
        <v>256542.91000000003</v>
      </c>
      <c r="K280">
        <f>+'P1-1_preprocesseddata (2)'!F280</f>
        <v>670411.92000000004</v>
      </c>
      <c r="L280">
        <f>+'P1-1_preprocesseddata (2)'!G280</f>
        <v>97886.080000000002</v>
      </c>
      <c r="M280">
        <f>+'P1-1_preprocesseddata (2)'!H280</f>
        <v>10151.530000000001</v>
      </c>
      <c r="N280">
        <f>+'P1-1_preprocesseddata (2)'!I280</f>
        <v>7261736199</v>
      </c>
      <c r="O280">
        <f>+'P1-1_preprocesseddata (2)'!J280</f>
        <v>7261736.1989999898</v>
      </c>
      <c r="P280">
        <f>+'P1-1_preprocesseddata (2)'!K280</f>
        <v>8579562218</v>
      </c>
      <c r="Q280">
        <f>+'P1-1_preprocesseddata (2)'!L280</f>
        <v>8579562.2180000003</v>
      </c>
      <c r="R280" t="str">
        <f>+'P1-1_preprocesseddata (2)'!M280</f>
        <v>2018 Q2</v>
      </c>
      <c r="S280" s="61">
        <f>+'P1-1_preprocesseddata (2)'!N280</f>
        <v>43281</v>
      </c>
    </row>
    <row r="281" spans="1:19" x14ac:dyDescent="0.25">
      <c r="A281">
        <f>+'P1-1_preprocesseddata (2)'!A281</f>
        <v>2018</v>
      </c>
      <c r="B281">
        <f>+'P1-1_preprocesseddata (2)'!B281</f>
        <v>2</v>
      </c>
      <c r="C281" t="str">
        <f>+'P1-1_preprocesseddata (2)'!C281</f>
        <v>NK</v>
      </c>
      <c r="D281" t="str">
        <f>+'P1-1_preprocesseddata (2)'!D281</f>
        <v>L</v>
      </c>
      <c r="E281">
        <f>+'P1-1_preprocesseddata (2)'!E281</f>
        <v>83473.62</v>
      </c>
      <c r="F281">
        <f>+'P1-1_preprocesseddata (2)'!F281</f>
        <v>72838.55</v>
      </c>
      <c r="G281">
        <f>+'P6-preprocesseddata'!E281</f>
        <v>18400.09</v>
      </c>
      <c r="H281">
        <f>+'P6-preprocesseddata'!F281</f>
        <v>24125.65</v>
      </c>
      <c r="I281">
        <f>+'P6-preprocesseddata'!I281</f>
        <v>2440.08</v>
      </c>
      <c r="J281">
        <f>+SUM('P6-preprocesseddata'!G281:H281)+SUM('P6-preprocesseddata'!J281:N281)</f>
        <v>27872.729999999989</v>
      </c>
      <c r="K281">
        <f>+'P1-1_preprocesseddata (2)'!F281</f>
        <v>72838.55</v>
      </c>
      <c r="L281">
        <f>+'P1-1_preprocesseddata (2)'!G281</f>
        <v>10635.07</v>
      </c>
      <c r="M281">
        <f>+'P1-1_preprocesseddata (2)'!H281</f>
        <v>1102.94</v>
      </c>
      <c r="N281">
        <f>+'P1-1_preprocesseddata (2)'!I281</f>
        <v>700341322</v>
      </c>
      <c r="O281">
        <f>+'P1-1_preprocesseddata (2)'!J281</f>
        <v>700341.32200000004</v>
      </c>
      <c r="P281">
        <f>+'P1-1_preprocesseddata (2)'!K281</f>
        <v>887787309</v>
      </c>
      <c r="Q281">
        <f>+'P1-1_preprocesseddata (2)'!L281</f>
        <v>887787.30900000001</v>
      </c>
      <c r="R281" t="str">
        <f>+'P1-1_preprocesseddata (2)'!M281</f>
        <v>2018 Q2</v>
      </c>
      <c r="S281" s="61">
        <f>+'P1-1_preprocesseddata (2)'!N281</f>
        <v>43281</v>
      </c>
    </row>
    <row r="282" spans="1:19" x14ac:dyDescent="0.25">
      <c r="A282">
        <f>+'P1-1_preprocesseddata (2)'!A282</f>
        <v>2018</v>
      </c>
      <c r="B282">
        <f>+'P1-1_preprocesseddata (2)'!B282</f>
        <v>3</v>
      </c>
      <c r="C282" t="str">
        <f>+'P1-1_preprocesseddata (2)'!C282</f>
        <v>NK</v>
      </c>
      <c r="D282" t="str">
        <f>+'P1-1_preprocesseddata (2)'!D282</f>
        <v>D</v>
      </c>
      <c r="E282">
        <f>+'P1-1_preprocesseddata (2)'!E282</f>
        <v>819323.35</v>
      </c>
      <c r="F282">
        <f>+'P1-1_preprocesseddata (2)'!F282</f>
        <v>687839.75</v>
      </c>
      <c r="G282">
        <f>+'P6-preprocesseddata'!E282</f>
        <v>167649.26999999999</v>
      </c>
      <c r="H282">
        <f>+'P6-preprocesseddata'!F282</f>
        <v>234489.39</v>
      </c>
      <c r="I282">
        <f>+'P6-preprocesseddata'!I282</f>
        <v>21214.9</v>
      </c>
      <c r="J282">
        <f>+SUM('P6-preprocesseddata'!G282:H282)+SUM('P6-preprocesseddata'!J282:N282)</f>
        <v>264486.1999999999</v>
      </c>
      <c r="K282">
        <f>+'P1-1_preprocesseddata (2)'!F282</f>
        <v>687839.75</v>
      </c>
      <c r="L282">
        <f>+'P1-1_preprocesseddata (2)'!G282</f>
        <v>131483.6</v>
      </c>
      <c r="M282">
        <f>+'P1-1_preprocesseddata (2)'!H282</f>
        <v>88317.1</v>
      </c>
      <c r="N282">
        <f>+'P1-1_preprocesseddata (2)'!I282</f>
        <v>7509022981</v>
      </c>
      <c r="O282">
        <f>+'P1-1_preprocesseddata (2)'!J282</f>
        <v>7509022.9809999997</v>
      </c>
      <c r="P282">
        <f>+'P1-1_preprocesseddata (2)'!K282</f>
        <v>8642250548</v>
      </c>
      <c r="Q282">
        <f>+'P1-1_preprocesseddata (2)'!L282</f>
        <v>8642250.5480000004</v>
      </c>
      <c r="R282" t="str">
        <f>+'P1-1_preprocesseddata (2)'!M282</f>
        <v>2018 Q3</v>
      </c>
      <c r="S282" s="61">
        <f>+'P1-1_preprocesseddata (2)'!N282</f>
        <v>43373</v>
      </c>
    </row>
    <row r="283" spans="1:19" x14ac:dyDescent="0.25">
      <c r="A283">
        <f>+'P1-1_preprocesseddata (2)'!A283</f>
        <v>2018</v>
      </c>
      <c r="B283">
        <f>+'P1-1_preprocesseddata (2)'!B283</f>
        <v>3</v>
      </c>
      <c r="C283" t="str">
        <f>+'P1-1_preprocesseddata (2)'!C283</f>
        <v>NK</v>
      </c>
      <c r="D283" t="str">
        <f>+'P1-1_preprocesseddata (2)'!D283</f>
        <v>L</v>
      </c>
      <c r="E283">
        <f>+'P1-1_preprocesseddata (2)'!E283</f>
        <v>85007.06</v>
      </c>
      <c r="F283">
        <f>+'P1-1_preprocesseddata (2)'!F283</f>
        <v>71365.27</v>
      </c>
      <c r="G283">
        <f>+'P6-preprocesseddata'!E283</f>
        <v>17394.07</v>
      </c>
      <c r="H283">
        <f>+'P6-preprocesseddata'!F283</f>
        <v>24328.92</v>
      </c>
      <c r="I283">
        <f>+'P6-preprocesseddata'!I283</f>
        <v>2201.11</v>
      </c>
      <c r="J283">
        <f>+SUM('P6-preprocesseddata'!G283:H283)+SUM('P6-preprocesseddata'!J283:N283)</f>
        <v>27441.18</v>
      </c>
      <c r="K283">
        <f>+'P1-1_preprocesseddata (2)'!F283</f>
        <v>71365.27</v>
      </c>
      <c r="L283">
        <f>+'P1-1_preprocesseddata (2)'!G283</f>
        <v>13641.79</v>
      </c>
      <c r="M283">
        <f>+'P1-1_preprocesseddata (2)'!H283</f>
        <v>9163.14</v>
      </c>
      <c r="N283">
        <f>+'P1-1_preprocesseddata (2)'!I283</f>
        <v>700118713</v>
      </c>
      <c r="O283">
        <f>+'P1-1_preprocesseddata (2)'!J283</f>
        <v>700118.71299999999</v>
      </c>
      <c r="P283">
        <f>+'P1-1_preprocesseddata (2)'!K283</f>
        <v>824400875</v>
      </c>
      <c r="Q283">
        <f>+'P1-1_preprocesseddata (2)'!L283</f>
        <v>824400.875</v>
      </c>
      <c r="R283" t="str">
        <f>+'P1-1_preprocesseddata (2)'!M283</f>
        <v>2018 Q3</v>
      </c>
      <c r="S283" s="61">
        <f>+'P1-1_preprocesseddata (2)'!N283</f>
        <v>43373</v>
      </c>
    </row>
    <row r="284" spans="1:19" x14ac:dyDescent="0.25">
      <c r="A284">
        <f>+'P1-1_preprocesseddata (2)'!A284</f>
        <v>2018</v>
      </c>
      <c r="B284">
        <f>+'P1-1_preprocesseddata (2)'!B284</f>
        <v>4</v>
      </c>
      <c r="C284" t="str">
        <f>+'P1-1_preprocesseddata (2)'!C284</f>
        <v>NK</v>
      </c>
      <c r="D284" t="str">
        <f>+'P1-1_preprocesseddata (2)'!D284</f>
        <v>D</v>
      </c>
      <c r="E284">
        <f>+'P1-1_preprocesseddata (2)'!E284</f>
        <v>767025.12</v>
      </c>
      <c r="F284">
        <f>+'P1-1_preprocesseddata (2)'!F284</f>
        <v>646063.37</v>
      </c>
      <c r="G284">
        <f>+'P6-preprocesseddata'!E284</f>
        <v>170457.15</v>
      </c>
      <c r="H284">
        <f>+'P6-preprocesseddata'!F284</f>
        <v>204185.53</v>
      </c>
      <c r="I284">
        <f>+'P6-preprocesseddata'!I284</f>
        <v>19859.3</v>
      </c>
      <c r="J284">
        <f>+SUM('P6-preprocesseddata'!G284:H284)+SUM('P6-preprocesseddata'!J284:N284)</f>
        <v>251561.39</v>
      </c>
      <c r="K284">
        <f>+'P1-1_preprocesseddata (2)'!F284</f>
        <v>646063.37</v>
      </c>
      <c r="L284">
        <f>+'P1-1_preprocesseddata (2)'!G284</f>
        <v>120961.76</v>
      </c>
      <c r="M284">
        <f>+'P1-1_preprocesseddata (2)'!H284</f>
        <v>81731.100000000006</v>
      </c>
      <c r="N284">
        <f>+'P1-1_preprocesseddata (2)'!I284</f>
        <v>6919446487</v>
      </c>
      <c r="O284">
        <f>+'P1-1_preprocesseddata (2)'!J284</f>
        <v>6919446.4869999997</v>
      </c>
      <c r="P284">
        <f>+'P1-1_preprocesseddata (2)'!K284</f>
        <v>8046500383</v>
      </c>
      <c r="Q284">
        <f>+'P1-1_preprocesseddata (2)'!L284</f>
        <v>8046500.3829999901</v>
      </c>
      <c r="R284" t="str">
        <f>+'P1-1_preprocesseddata (2)'!M284</f>
        <v>2018 Q4</v>
      </c>
      <c r="S284" s="61">
        <f>+'P1-1_preprocesseddata (2)'!N284</f>
        <v>43465</v>
      </c>
    </row>
    <row r="285" spans="1:19" x14ac:dyDescent="0.25">
      <c r="A285">
        <f>+'P1-1_preprocesseddata (2)'!A285</f>
        <v>2018</v>
      </c>
      <c r="B285">
        <f>+'P1-1_preprocesseddata (2)'!B285</f>
        <v>4</v>
      </c>
      <c r="C285" t="str">
        <f>+'P1-1_preprocesseddata (2)'!C285</f>
        <v>NK</v>
      </c>
      <c r="D285" t="str">
        <f>+'P1-1_preprocesseddata (2)'!D285</f>
        <v>L</v>
      </c>
      <c r="E285">
        <f>+'P1-1_preprocesseddata (2)'!E285</f>
        <v>95770.29</v>
      </c>
      <c r="F285">
        <f>+'P1-1_preprocesseddata (2)'!F285</f>
        <v>80667.08</v>
      </c>
      <c r="G285">
        <f>+'P6-preprocesseddata'!E285</f>
        <v>21283.18</v>
      </c>
      <c r="H285">
        <f>+'P6-preprocesseddata'!F285</f>
        <v>25494.48</v>
      </c>
      <c r="I285">
        <f>+'P6-preprocesseddata'!I285</f>
        <v>2479.62</v>
      </c>
      <c r="J285">
        <f>+SUM('P6-preprocesseddata'!G285:H285)+SUM('P6-preprocesseddata'!J285:N285)</f>
        <v>31409.799999999988</v>
      </c>
      <c r="K285">
        <f>+'P1-1_preprocesseddata (2)'!F285</f>
        <v>80667.08</v>
      </c>
      <c r="L285">
        <f>+'P1-1_preprocesseddata (2)'!G285</f>
        <v>15103.21</v>
      </c>
      <c r="M285">
        <f>+'P1-1_preprocesseddata (2)'!H285</f>
        <v>10204.9</v>
      </c>
      <c r="N285">
        <f>+'P1-1_preprocesseddata (2)'!I285</f>
        <v>687822455</v>
      </c>
      <c r="O285">
        <f>+'P1-1_preprocesseddata (2)'!J285</f>
        <v>687822.45499999996</v>
      </c>
      <c r="P285">
        <f>+'P1-1_preprocesseddata (2)'!K285</f>
        <v>919308881</v>
      </c>
      <c r="Q285">
        <f>+'P1-1_preprocesseddata (2)'!L285</f>
        <v>919308.880999999</v>
      </c>
      <c r="R285" t="str">
        <f>+'P1-1_preprocesseddata (2)'!M285</f>
        <v>2018 Q4</v>
      </c>
      <c r="S285" s="61">
        <f>+'P1-1_preprocesseddata (2)'!N285</f>
        <v>43465</v>
      </c>
    </row>
    <row r="286" spans="1:19" x14ac:dyDescent="0.25">
      <c r="A286">
        <f>+'P1-1_preprocesseddata (2)'!A286</f>
        <v>2019</v>
      </c>
      <c r="B286">
        <f>+'P1-1_preprocesseddata (2)'!B286</f>
        <v>1</v>
      </c>
      <c r="C286" t="str">
        <f>+'P1-1_preprocesseddata (2)'!C286</f>
        <v>NK</v>
      </c>
      <c r="D286" t="str">
        <f>+'P1-1_preprocesseddata (2)'!D286</f>
        <v>D</v>
      </c>
      <c r="E286">
        <f>+'P1-1_preprocesseddata (2)'!E286</f>
        <v>753100.55</v>
      </c>
      <c r="F286">
        <f>+'P1-1_preprocesseddata (2)'!F286</f>
        <v>675832.69</v>
      </c>
      <c r="G286">
        <f>+'P6-preprocesseddata'!E286</f>
        <v>179432.85</v>
      </c>
      <c r="H286">
        <f>+'P6-preprocesseddata'!F286</f>
        <v>202079.75</v>
      </c>
      <c r="I286">
        <f>+'P6-preprocesseddata'!I286</f>
        <v>21010.83</v>
      </c>
      <c r="J286">
        <f>+SUM('P6-preprocesseddata'!G286:H286)+SUM('P6-preprocesseddata'!J286:N286)</f>
        <v>273309.2699999999</v>
      </c>
      <c r="K286">
        <f>+'P1-1_preprocesseddata (2)'!F286</f>
        <v>675832.69</v>
      </c>
      <c r="L286">
        <f>+'P1-1_preprocesseddata (2)'!G286</f>
        <v>77267.86</v>
      </c>
      <c r="M286">
        <f>+'P1-1_preprocesseddata (2)'!H286</f>
        <v>49346.879999999997</v>
      </c>
      <c r="N286">
        <f>+'P1-1_preprocesseddata (2)'!I286</f>
        <v>7252898790</v>
      </c>
      <c r="O286">
        <f>+'P1-1_preprocesseddata (2)'!J286</f>
        <v>7252898.79</v>
      </c>
      <c r="P286">
        <f>+'P1-1_preprocesseddata (2)'!K286</f>
        <v>8635242130</v>
      </c>
      <c r="Q286">
        <f>+'P1-1_preprocesseddata (2)'!L286</f>
        <v>8635242.1300000008</v>
      </c>
      <c r="R286" t="str">
        <f>+'P1-1_preprocesseddata (2)'!M286</f>
        <v>2019 Q1</v>
      </c>
      <c r="S286" s="61">
        <f>+'P1-1_preprocesseddata (2)'!N286</f>
        <v>43555</v>
      </c>
    </row>
    <row r="287" spans="1:19" x14ac:dyDescent="0.25">
      <c r="A287">
        <f>+'P1-1_preprocesseddata (2)'!A287</f>
        <v>2019</v>
      </c>
      <c r="B287">
        <f>+'P1-1_preprocesseddata (2)'!B287</f>
        <v>1</v>
      </c>
      <c r="C287" t="str">
        <f>+'P1-1_preprocesseddata (2)'!C287</f>
        <v>NK</v>
      </c>
      <c r="D287" t="str">
        <f>+'P1-1_preprocesseddata (2)'!D287</f>
        <v>L</v>
      </c>
      <c r="E287">
        <f>+'P1-1_preprocesseddata (2)'!E287</f>
        <v>102695.53</v>
      </c>
      <c r="F287">
        <f>+'P1-1_preprocesseddata (2)'!F287</f>
        <v>92159</v>
      </c>
      <c r="G287">
        <f>+'P6-preprocesseddata'!E287</f>
        <v>24468.12</v>
      </c>
      <c r="H287">
        <f>+'P6-preprocesseddata'!F287</f>
        <v>27556.33</v>
      </c>
      <c r="I287">
        <f>+'P6-preprocesseddata'!I287</f>
        <v>2865.11</v>
      </c>
      <c r="J287">
        <f>+SUM('P6-preprocesseddata'!G287:H287)+SUM('P6-preprocesseddata'!J287:N287)</f>
        <v>37269.439999999988</v>
      </c>
      <c r="K287">
        <f>+'P1-1_preprocesseddata (2)'!F287</f>
        <v>92159</v>
      </c>
      <c r="L287">
        <f>+'P1-1_preprocesseddata (2)'!G287</f>
        <v>10536.53</v>
      </c>
      <c r="M287">
        <f>+'P1-1_preprocesseddata (2)'!H287</f>
        <v>6729.12</v>
      </c>
      <c r="N287">
        <f>+'P1-1_preprocesseddata (2)'!I287</f>
        <v>880230781</v>
      </c>
      <c r="O287">
        <f>+'P1-1_preprocesseddata (2)'!J287</f>
        <v>880230.78099999996</v>
      </c>
      <c r="P287">
        <f>+'P1-1_preprocesseddata (2)'!K287</f>
        <v>1194055279</v>
      </c>
      <c r="Q287">
        <f>+'P1-1_preprocesseddata (2)'!L287</f>
        <v>1194055.2790000001</v>
      </c>
      <c r="R287" t="str">
        <f>+'P1-1_preprocesseddata (2)'!M287</f>
        <v>2019 Q1</v>
      </c>
      <c r="S287" s="61">
        <f>+'P1-1_preprocesseddata (2)'!N287</f>
        <v>43555</v>
      </c>
    </row>
    <row r="288" spans="1:19" x14ac:dyDescent="0.25">
      <c r="A288">
        <f>+'P1-1_preprocesseddata (2)'!A288</f>
        <v>2019</v>
      </c>
      <c r="B288">
        <f>+'P1-1_preprocesseddata (2)'!B288</f>
        <v>2</v>
      </c>
      <c r="C288" t="str">
        <f>+'P1-1_preprocesseddata (2)'!C288</f>
        <v>NK</v>
      </c>
      <c r="D288" t="str">
        <f>+'P1-1_preprocesseddata (2)'!D288</f>
        <v>D</v>
      </c>
      <c r="E288">
        <f>+'P1-1_preprocesseddata (2)'!E288</f>
        <v>890388.23</v>
      </c>
      <c r="F288">
        <f>+'P1-1_preprocesseddata (2)'!F288</f>
        <v>746286.4</v>
      </c>
      <c r="G288">
        <f>+'P6-preprocesseddata'!E288</f>
        <v>190193.98</v>
      </c>
      <c r="H288">
        <f>+'P6-preprocesseddata'!F288</f>
        <v>232939.79</v>
      </c>
      <c r="I288">
        <f>+'P6-preprocesseddata'!I288</f>
        <v>23093.759999999998</v>
      </c>
      <c r="J288">
        <f>+SUM('P6-preprocesseddata'!G288:H288)+SUM('P6-preprocesseddata'!J288:N288)</f>
        <v>300058.86999999988</v>
      </c>
      <c r="K288">
        <f>+'P1-1_preprocesseddata (2)'!F288</f>
        <v>746286.4</v>
      </c>
      <c r="L288">
        <f>+'P1-1_preprocesseddata (2)'!G288</f>
        <v>144101.82</v>
      </c>
      <c r="M288">
        <f>+'P1-1_preprocesseddata (2)'!H288</f>
        <v>100655.47</v>
      </c>
      <c r="N288">
        <f>+'P1-1_preprocesseddata (2)'!I288</f>
        <v>8200539759</v>
      </c>
      <c r="O288">
        <f>+'P1-1_preprocesseddata (2)'!J288</f>
        <v>8200539.7589999996</v>
      </c>
      <c r="P288">
        <f>+'P1-1_preprocesseddata (2)'!K288</f>
        <v>9526545618</v>
      </c>
      <c r="Q288">
        <f>+'P1-1_preprocesseddata (2)'!L288</f>
        <v>9526545.6180000007</v>
      </c>
      <c r="R288" t="str">
        <f>+'P1-1_preprocesseddata (2)'!M288</f>
        <v>2019 Q2</v>
      </c>
      <c r="S288" s="61">
        <f>+'P1-1_preprocesseddata (2)'!N288</f>
        <v>43646</v>
      </c>
    </row>
    <row r="289" spans="1:19" x14ac:dyDescent="0.25">
      <c r="A289">
        <f>+'P1-1_preprocesseddata (2)'!A289</f>
        <v>2019</v>
      </c>
      <c r="B289">
        <f>+'P1-1_preprocesseddata (2)'!B289</f>
        <v>2</v>
      </c>
      <c r="C289" t="str">
        <f>+'P1-1_preprocesseddata (2)'!C289</f>
        <v>NK</v>
      </c>
      <c r="D289" t="str">
        <f>+'P1-1_preprocesseddata (2)'!D289</f>
        <v>L</v>
      </c>
      <c r="E289">
        <f>+'P1-1_preprocesseddata (2)'!E289</f>
        <v>122567.66</v>
      </c>
      <c r="F289">
        <f>+'P1-1_preprocesseddata (2)'!F289</f>
        <v>102731.12</v>
      </c>
      <c r="G289">
        <f>+'P6-preprocesseddata'!E289</f>
        <v>26181.42</v>
      </c>
      <c r="H289">
        <f>+'P6-preprocesseddata'!F289</f>
        <v>32065.66</v>
      </c>
      <c r="I289">
        <f>+'P6-preprocesseddata'!I289</f>
        <v>3179</v>
      </c>
      <c r="J289">
        <f>+SUM('P6-preprocesseddata'!G289:H289)+SUM('P6-preprocesseddata'!J289:N289)</f>
        <v>41305.03</v>
      </c>
      <c r="K289">
        <f>+'P1-1_preprocesseddata (2)'!F289</f>
        <v>102731.12</v>
      </c>
      <c r="L289">
        <f>+'P1-1_preprocesseddata (2)'!G289</f>
        <v>19836.54</v>
      </c>
      <c r="M289">
        <f>+'P1-1_preprocesseddata (2)'!H289</f>
        <v>13854.66</v>
      </c>
      <c r="N289">
        <f>+'P1-1_preprocesseddata (2)'!I289</f>
        <v>957271417</v>
      </c>
      <c r="O289">
        <f>+'P1-1_preprocesseddata (2)'!J289</f>
        <v>957271.41700000002</v>
      </c>
      <c r="P289">
        <f>+'P1-1_preprocesseddata (2)'!K289</f>
        <v>1249616429</v>
      </c>
      <c r="Q289">
        <f>+'P1-1_preprocesseddata (2)'!L289</f>
        <v>1249616.429</v>
      </c>
      <c r="R289" t="str">
        <f>+'P1-1_preprocesseddata (2)'!M289</f>
        <v>2019 Q2</v>
      </c>
      <c r="S289" s="61">
        <f>+'P1-1_preprocesseddata (2)'!N289</f>
        <v>43646</v>
      </c>
    </row>
    <row r="290" spans="1:19" x14ac:dyDescent="0.25">
      <c r="A290">
        <f>+'P1-1_preprocesseddata (2)'!A290</f>
        <v>2019</v>
      </c>
      <c r="B290">
        <f>+'P1-1_preprocesseddata (2)'!B290</f>
        <v>3</v>
      </c>
      <c r="C290" t="str">
        <f>+'P1-1_preprocesseddata (2)'!C290</f>
        <v>NK</v>
      </c>
      <c r="D290" t="str">
        <f>+'P1-1_preprocesseddata (2)'!D290</f>
        <v>D</v>
      </c>
      <c r="E290">
        <f>+'P1-1_preprocesseddata (2)'!E290</f>
        <v>880867.19</v>
      </c>
      <c r="F290">
        <f>+'P1-1_preprocesseddata (2)'!F290</f>
        <v>770149.69</v>
      </c>
      <c r="G290">
        <f>+'P6-preprocesseddata'!E290</f>
        <v>198972.21</v>
      </c>
      <c r="H290">
        <f>+'P6-preprocesseddata'!F290</f>
        <v>225416.13</v>
      </c>
      <c r="I290">
        <f>+'P6-preprocesseddata'!I290</f>
        <v>24798.14</v>
      </c>
      <c r="J290">
        <f>+SUM('P6-preprocesseddata'!G290:H290)+SUM('P6-preprocesseddata'!J290:N290)</f>
        <v>320963.21999999997</v>
      </c>
      <c r="K290">
        <f>+'P1-1_preprocesseddata (2)'!F290</f>
        <v>770149.69</v>
      </c>
      <c r="L290">
        <f>+'P1-1_preprocesseddata (2)'!G290</f>
        <v>110717.49</v>
      </c>
      <c r="M290">
        <f>+'P1-1_preprocesseddata (2)'!H290</f>
        <v>74115.98</v>
      </c>
      <c r="N290">
        <f>+'P1-1_preprocesseddata (2)'!I290</f>
        <v>8110190217</v>
      </c>
      <c r="O290">
        <f>+'P1-1_preprocesseddata (2)'!J290</f>
        <v>8110190.2170000002</v>
      </c>
      <c r="P290">
        <f>+'P1-1_preprocesseddata (2)'!K290</f>
        <v>9561249038</v>
      </c>
      <c r="Q290">
        <f>+'P1-1_preprocesseddata (2)'!L290</f>
        <v>9561249.0380000006</v>
      </c>
      <c r="R290" t="str">
        <f>+'P1-1_preprocesseddata (2)'!M290</f>
        <v>2019 Q3</v>
      </c>
      <c r="S290" s="61">
        <f>+'P1-1_preprocesseddata (2)'!N290</f>
        <v>43738</v>
      </c>
    </row>
    <row r="291" spans="1:19" x14ac:dyDescent="0.25">
      <c r="A291">
        <f>+'P1-1_preprocesseddata (2)'!A291</f>
        <v>2019</v>
      </c>
      <c r="B291">
        <f>+'P1-1_preprocesseddata (2)'!B291</f>
        <v>3</v>
      </c>
      <c r="C291" t="str">
        <f>+'P1-1_preprocesseddata (2)'!C291</f>
        <v>NK</v>
      </c>
      <c r="D291" t="str">
        <f>+'P1-1_preprocesseddata (2)'!D291</f>
        <v>L</v>
      </c>
      <c r="E291">
        <f>+'P1-1_preprocesseddata (2)'!E291</f>
        <v>111100.37</v>
      </c>
      <c r="F291">
        <f>+'P1-1_preprocesseddata (2)'!F291</f>
        <v>97136</v>
      </c>
      <c r="G291">
        <f>+'P6-preprocesseddata'!E291</f>
        <v>25095.59</v>
      </c>
      <c r="H291">
        <f>+'P6-preprocesseddata'!F291</f>
        <v>28430.86</v>
      </c>
      <c r="I291">
        <f>+'P6-preprocesseddata'!I291</f>
        <v>3127.69</v>
      </c>
      <c r="J291">
        <f>+SUM('P6-preprocesseddata'!G291:H291)+SUM('P6-preprocesseddata'!J291:N291)</f>
        <v>40481.859999999993</v>
      </c>
      <c r="K291">
        <f>+'P1-1_preprocesseddata (2)'!F291</f>
        <v>97136</v>
      </c>
      <c r="L291">
        <f>+'P1-1_preprocesseddata (2)'!G291</f>
        <v>13964.37</v>
      </c>
      <c r="M291">
        <f>+'P1-1_preprocesseddata (2)'!H291</f>
        <v>9347.9599999999991</v>
      </c>
      <c r="N291">
        <f>+'P1-1_preprocesseddata (2)'!I291</f>
        <v>947859805</v>
      </c>
      <c r="O291">
        <f>+'P1-1_preprocesseddata (2)'!J291</f>
        <v>947859.80500000005</v>
      </c>
      <c r="P291">
        <f>+'P1-1_preprocesseddata (2)'!K291</f>
        <v>1159840780</v>
      </c>
      <c r="Q291">
        <f>+'P1-1_preprocesseddata (2)'!L291</f>
        <v>1159840.78</v>
      </c>
      <c r="R291" t="str">
        <f>+'P1-1_preprocesseddata (2)'!M291</f>
        <v>2019 Q3</v>
      </c>
      <c r="S291" s="61">
        <f>+'P1-1_preprocesseddata (2)'!N291</f>
        <v>43738</v>
      </c>
    </row>
    <row r="292" spans="1:19" x14ac:dyDescent="0.25">
      <c r="A292">
        <f>+'P1-1_preprocesseddata (2)'!A292</f>
        <v>2019</v>
      </c>
      <c r="B292">
        <f>+'P1-1_preprocesseddata (2)'!B292</f>
        <v>4</v>
      </c>
      <c r="C292" t="str">
        <f>+'P1-1_preprocesseddata (2)'!C292</f>
        <v>NK</v>
      </c>
      <c r="D292" t="str">
        <f>+'P1-1_preprocesseddata (2)'!D292</f>
        <v>D</v>
      </c>
      <c r="E292">
        <f>+'P1-1_preprocesseddata (2)'!E292</f>
        <v>868955.47</v>
      </c>
      <c r="F292">
        <f>+'P1-1_preprocesseddata (2)'!F292</f>
        <v>757292.43</v>
      </c>
      <c r="G292">
        <f>+'P6-preprocesseddata'!E292</f>
        <v>197723.81</v>
      </c>
      <c r="H292">
        <f>+'P6-preprocesseddata'!F292</f>
        <v>219509.84</v>
      </c>
      <c r="I292">
        <f>+'P6-preprocesseddata'!I292</f>
        <v>23914.01</v>
      </c>
      <c r="J292">
        <f>+SUM('P6-preprocesseddata'!G292:H292)+SUM('P6-preprocesseddata'!J292:N292)</f>
        <v>316144.7699999999</v>
      </c>
      <c r="K292">
        <f>+'P1-1_preprocesseddata (2)'!F292</f>
        <v>757292.43</v>
      </c>
      <c r="L292">
        <f>+'P1-1_preprocesseddata (2)'!G292</f>
        <v>111663.05</v>
      </c>
      <c r="M292">
        <f>+'P1-1_preprocesseddata (2)'!H292</f>
        <v>72768.09</v>
      </c>
      <c r="N292">
        <f>+'P1-1_preprocesseddata (2)'!I292</f>
        <v>8026669655</v>
      </c>
      <c r="O292">
        <f>+'P1-1_preprocesseddata (2)'!J292</f>
        <v>8026669.6550000003</v>
      </c>
      <c r="P292">
        <f>+'P1-1_preprocesseddata (2)'!K292</f>
        <v>9384385949</v>
      </c>
      <c r="Q292">
        <f>+'P1-1_preprocesseddata (2)'!L292</f>
        <v>9384385.9489999991</v>
      </c>
      <c r="R292" t="str">
        <f>+'P1-1_preprocesseddata (2)'!M292</f>
        <v>2019 Q4</v>
      </c>
      <c r="S292" s="61">
        <f>+'P1-1_preprocesseddata (2)'!N292</f>
        <v>43830</v>
      </c>
    </row>
    <row r="293" spans="1:19" x14ac:dyDescent="0.25">
      <c r="A293">
        <f>+'P1-1_preprocesseddata (2)'!A293</f>
        <v>2019</v>
      </c>
      <c r="B293">
        <f>+'P1-1_preprocesseddata (2)'!B293</f>
        <v>4</v>
      </c>
      <c r="C293" t="str">
        <f>+'P1-1_preprocesseddata (2)'!C293</f>
        <v>NK</v>
      </c>
      <c r="D293" t="str">
        <f>+'P1-1_preprocesseddata (2)'!D293</f>
        <v>L</v>
      </c>
      <c r="E293">
        <f>+'P1-1_preprocesseddata (2)'!E293</f>
        <v>100860.9</v>
      </c>
      <c r="F293">
        <f>+'P1-1_preprocesseddata (2)'!F293</f>
        <v>87900.01</v>
      </c>
      <c r="G293">
        <f>+'P6-preprocesseddata'!E293</f>
        <v>22950.09</v>
      </c>
      <c r="H293">
        <f>+'P6-preprocesseddata'!F293</f>
        <v>25478.82</v>
      </c>
      <c r="I293">
        <f>+'P6-preprocesseddata'!I293</f>
        <v>2775.73</v>
      </c>
      <c r="J293">
        <f>+SUM('P6-preprocesseddata'!G293:H293)+SUM('P6-preprocesseddata'!J293:N293)</f>
        <v>36695.380000000005</v>
      </c>
      <c r="K293">
        <f>+'P1-1_preprocesseddata (2)'!F293</f>
        <v>87900.01</v>
      </c>
      <c r="L293">
        <f>+'P1-1_preprocesseddata (2)'!G293</f>
        <v>12960.89</v>
      </c>
      <c r="M293">
        <f>+'P1-1_preprocesseddata (2)'!H293</f>
        <v>8446.2999999999993</v>
      </c>
      <c r="N293">
        <f>+'P1-1_preprocesseddata (2)'!I293</f>
        <v>869613604</v>
      </c>
      <c r="O293">
        <f>+'P1-1_preprocesseddata (2)'!J293</f>
        <v>869613.60400000005</v>
      </c>
      <c r="P293">
        <f>+'P1-1_preprocesseddata (2)'!K293</f>
        <v>1106391327</v>
      </c>
      <c r="Q293">
        <f>+'P1-1_preprocesseddata (2)'!L293</f>
        <v>1106391.327</v>
      </c>
      <c r="R293" t="str">
        <f>+'P1-1_preprocesseddata (2)'!M293</f>
        <v>2019 Q4</v>
      </c>
      <c r="S293" s="61">
        <f>+'P1-1_preprocesseddata (2)'!N293</f>
        <v>43830</v>
      </c>
    </row>
    <row r="294" spans="1:19" x14ac:dyDescent="0.25">
      <c r="A294">
        <f>+'P1-1_preprocesseddata (2)'!A294</f>
        <v>2020</v>
      </c>
      <c r="B294">
        <f>+'P1-1_preprocesseddata (2)'!B294</f>
        <v>1</v>
      </c>
      <c r="C294" t="str">
        <f>+'P1-1_preprocesseddata (2)'!C294</f>
        <v>NK</v>
      </c>
      <c r="D294" t="str">
        <f>+'P1-1_preprocesseddata (2)'!D294</f>
        <v>D</v>
      </c>
      <c r="E294">
        <f>+'P1-1_preprocesseddata (2)'!E294</f>
        <v>697828.22</v>
      </c>
      <c r="F294">
        <f>+'P1-1_preprocesseddata (2)'!F294</f>
        <v>750310.96</v>
      </c>
      <c r="G294">
        <f>+'P6-preprocesseddata'!E294</f>
        <v>217634.32</v>
      </c>
      <c r="H294">
        <f>+'P6-preprocesseddata'!F294</f>
        <v>192953.22</v>
      </c>
      <c r="I294">
        <f>+'P6-preprocesseddata'!I294</f>
        <v>24201.8</v>
      </c>
      <c r="J294">
        <f>+SUM('P6-preprocesseddata'!G294:H294)+SUM('P6-preprocesseddata'!J294:N294)</f>
        <v>315521.62999999989</v>
      </c>
      <c r="K294">
        <f>+'P1-1_preprocesseddata (2)'!F294</f>
        <v>750310.96</v>
      </c>
      <c r="L294">
        <f>+'P1-1_preprocesseddata (2)'!G294</f>
        <v>-52482.74</v>
      </c>
      <c r="M294">
        <f>+'P1-1_preprocesseddata (2)'!H294</f>
        <v>-25184.62</v>
      </c>
      <c r="N294">
        <f>+'P1-1_preprocesseddata (2)'!I294</f>
        <v>7088068444</v>
      </c>
      <c r="O294">
        <f>+'P1-1_preprocesseddata (2)'!J294</f>
        <v>7088068.4440000001</v>
      </c>
      <c r="P294">
        <f>+'P1-1_preprocesseddata (2)'!K294</f>
        <v>9974544448</v>
      </c>
      <c r="Q294">
        <f>+'P1-1_preprocesseddata (2)'!L294</f>
        <v>9974544.4479999896</v>
      </c>
      <c r="R294" t="str">
        <f>+'P1-1_preprocesseddata (2)'!M294</f>
        <v>2020 Q1</v>
      </c>
      <c r="S294" s="61">
        <f>+'P1-1_preprocesseddata (2)'!N294</f>
        <v>43921</v>
      </c>
    </row>
    <row r="295" spans="1:19" x14ac:dyDescent="0.25">
      <c r="A295">
        <f>+'P1-1_preprocesseddata (2)'!A295</f>
        <v>2020</v>
      </c>
      <c r="B295">
        <f>+'P1-1_preprocesseddata (2)'!B295</f>
        <v>1</v>
      </c>
      <c r="C295" t="str">
        <f>+'P1-1_preprocesseddata (2)'!C295</f>
        <v>NK</v>
      </c>
      <c r="D295" t="str">
        <f>+'P1-1_preprocesseddata (2)'!D295</f>
        <v>L</v>
      </c>
      <c r="E295">
        <f>+'P1-1_preprocesseddata (2)'!E295</f>
        <v>73252.69</v>
      </c>
      <c r="F295">
        <f>+'P1-1_preprocesseddata (2)'!F295</f>
        <v>78761.919999999998</v>
      </c>
      <c r="G295">
        <f>+'P6-preprocesseddata'!E295</f>
        <v>22845.59</v>
      </c>
      <c r="H295">
        <f>+'P6-preprocesseddata'!F295</f>
        <v>20254.759999999998</v>
      </c>
      <c r="I295">
        <f>+'P6-preprocesseddata'!I295</f>
        <v>2540.52</v>
      </c>
      <c r="J295">
        <f>+SUM('P6-preprocesseddata'!G295:H295)+SUM('P6-preprocesseddata'!J295:N295)</f>
        <v>33121.050000000003</v>
      </c>
      <c r="K295">
        <f>+'P1-1_preprocesseddata (2)'!F295</f>
        <v>78761.919999999998</v>
      </c>
      <c r="L295">
        <f>+'P1-1_preprocesseddata (2)'!G295</f>
        <v>-5509.24</v>
      </c>
      <c r="M295">
        <f>+'P1-1_preprocesseddata (2)'!H295</f>
        <v>-2643.69</v>
      </c>
      <c r="N295">
        <f>+'P1-1_preprocesseddata (2)'!I295</f>
        <v>856561461</v>
      </c>
      <c r="O295">
        <f>+'P1-1_preprocesseddata (2)'!J295</f>
        <v>856561.46100000001</v>
      </c>
      <c r="P295">
        <f>+'P1-1_preprocesseddata (2)'!K295</f>
        <v>1151994358</v>
      </c>
      <c r="Q295">
        <f>+'P1-1_preprocesseddata (2)'!L295</f>
        <v>1151994.358</v>
      </c>
      <c r="R295" t="str">
        <f>+'P1-1_preprocesseddata (2)'!M295</f>
        <v>2020 Q1</v>
      </c>
      <c r="S295" s="61">
        <f>+'P1-1_preprocesseddata (2)'!N295</f>
        <v>43921</v>
      </c>
    </row>
    <row r="296" spans="1:19" x14ac:dyDescent="0.25">
      <c r="A296">
        <f>+'P1-1_preprocesseddata (2)'!A296</f>
        <v>2020</v>
      </c>
      <c r="B296">
        <f>+'P1-1_preprocesseddata (2)'!B296</f>
        <v>2</v>
      </c>
      <c r="C296" t="str">
        <f>+'P1-1_preprocesseddata (2)'!C296</f>
        <v>NK</v>
      </c>
      <c r="D296" t="str">
        <f>+'P1-1_preprocesseddata (2)'!D296</f>
        <v>D</v>
      </c>
      <c r="E296">
        <f>+'P1-1_preprocesseddata (2)'!E296</f>
        <v>134373.32</v>
      </c>
      <c r="F296">
        <f>+'P1-1_preprocesseddata (2)'!F296</f>
        <v>466399.28</v>
      </c>
      <c r="G296">
        <f>+'P6-preprocesseddata'!E296</f>
        <v>207172.11</v>
      </c>
      <c r="H296">
        <f>+'P6-preprocesseddata'!F296</f>
        <v>19312.63</v>
      </c>
      <c r="I296">
        <f>+'P6-preprocesseddata'!I296</f>
        <v>4002.6</v>
      </c>
      <c r="J296">
        <f>+SUM('P6-preprocesseddata'!G296:H296)+SUM('P6-preprocesseddata'!J296:N296)</f>
        <v>235911.94</v>
      </c>
      <c r="K296">
        <f>+'P1-1_preprocesseddata (2)'!F296</f>
        <v>466399.28</v>
      </c>
      <c r="L296">
        <f>+'P1-1_preprocesseddata (2)'!G296</f>
        <v>-332025.96000000002</v>
      </c>
      <c r="M296">
        <f>+'P1-1_preprocesseddata (2)'!H296</f>
        <v>-140094.74</v>
      </c>
      <c r="N296">
        <f>+'P1-1_preprocesseddata (2)'!I296</f>
        <v>867718198</v>
      </c>
      <c r="O296">
        <f>+'P1-1_preprocesseddata (2)'!J296</f>
        <v>867718.19799999997</v>
      </c>
      <c r="P296">
        <f>+'P1-1_preprocesseddata (2)'!K296</f>
        <v>1763985896</v>
      </c>
      <c r="Q296">
        <f>+'P1-1_preprocesseddata (2)'!L296</f>
        <v>1763985.8959999999</v>
      </c>
      <c r="R296" t="str">
        <f>+'P1-1_preprocesseddata (2)'!M296</f>
        <v>2020 Q2</v>
      </c>
      <c r="S296" s="61">
        <f>+'P1-1_preprocesseddata (2)'!N296</f>
        <v>44012</v>
      </c>
    </row>
    <row r="297" spans="1:19" x14ac:dyDescent="0.25">
      <c r="A297">
        <f>+'P1-1_preprocesseddata (2)'!A297</f>
        <v>2020</v>
      </c>
      <c r="B297">
        <f>+'P1-1_preprocesseddata (2)'!B297</f>
        <v>2</v>
      </c>
      <c r="C297" t="str">
        <f>+'P1-1_preprocesseddata (2)'!C297</f>
        <v>NK</v>
      </c>
      <c r="D297" t="str">
        <f>+'P1-1_preprocesseddata (2)'!D297</f>
        <v>L</v>
      </c>
      <c r="E297">
        <f>+'P1-1_preprocesseddata (2)'!E297</f>
        <v>4155.88</v>
      </c>
      <c r="F297">
        <f>+'P1-1_preprocesseddata (2)'!F297</f>
        <v>14424.72</v>
      </c>
      <c r="G297">
        <f>+'P6-preprocesseddata'!E297</f>
        <v>6407.39</v>
      </c>
      <c r="H297">
        <f>+'P6-preprocesseddata'!F297</f>
        <v>597.29999999999995</v>
      </c>
      <c r="I297">
        <f>+'P6-preprocesseddata'!I297</f>
        <v>123.79</v>
      </c>
      <c r="J297">
        <f>+SUM('P6-preprocesseddata'!G297:H297)+SUM('P6-preprocesseddata'!J297:N297)</f>
        <v>7296.26</v>
      </c>
      <c r="K297">
        <f>+'P1-1_preprocesseddata (2)'!F297</f>
        <v>14424.72</v>
      </c>
      <c r="L297">
        <f>+'P1-1_preprocesseddata (2)'!G297</f>
        <v>-10268.85</v>
      </c>
      <c r="M297">
        <f>+'P1-1_preprocesseddata (2)'!H297</f>
        <v>-4332.83</v>
      </c>
      <c r="N297">
        <f>+'P1-1_preprocesseddata (2)'!I297</f>
        <v>27171659</v>
      </c>
      <c r="O297">
        <f>+'P1-1_preprocesseddata (2)'!J297</f>
        <v>27171.659</v>
      </c>
      <c r="P297">
        <f>+'P1-1_preprocesseddata (2)'!K297</f>
        <v>51553326</v>
      </c>
      <c r="Q297">
        <f>+'P1-1_preprocesseddata (2)'!L297</f>
        <v>51553.326000000001</v>
      </c>
      <c r="R297" t="str">
        <f>+'P1-1_preprocesseddata (2)'!M297</f>
        <v>2020 Q2</v>
      </c>
      <c r="S297" s="61">
        <f>+'P1-1_preprocesseddata (2)'!N297</f>
        <v>44012</v>
      </c>
    </row>
    <row r="298" spans="1:19" x14ac:dyDescent="0.25">
      <c r="A298">
        <f>+'P1-1_preprocesseddata (2)'!A298</f>
        <v>2020</v>
      </c>
      <c r="B298">
        <f>+'P1-1_preprocesseddata (2)'!B298</f>
        <v>3</v>
      </c>
      <c r="C298" t="str">
        <f>+'P1-1_preprocesseddata (2)'!C298</f>
        <v>NK</v>
      </c>
      <c r="D298" t="str">
        <f>+'P1-1_preprocesseddata (2)'!D298</f>
        <v>D</v>
      </c>
      <c r="E298">
        <f>+'P1-1_preprocesseddata (2)'!E298</f>
        <v>382629.45</v>
      </c>
      <c r="F298">
        <f>+'P1-1_preprocesseddata (2)'!F298</f>
        <v>620755.51</v>
      </c>
      <c r="G298">
        <f>+'P6-preprocesseddata'!E298</f>
        <v>217408.08</v>
      </c>
      <c r="H298">
        <f>+'P6-preprocesseddata'!F298</f>
        <v>89758.92</v>
      </c>
      <c r="I298">
        <f>+'P6-preprocesseddata'!I298</f>
        <v>19311.47</v>
      </c>
      <c r="J298">
        <f>+SUM('P6-preprocesseddata'!G298:H298)+SUM('P6-preprocesseddata'!J298:N298)</f>
        <v>294277.06000000006</v>
      </c>
      <c r="K298">
        <f>+'P1-1_preprocesseddata (2)'!F298</f>
        <v>620755.51</v>
      </c>
      <c r="L298">
        <f>+'P1-1_preprocesseddata (2)'!G298</f>
        <v>-238126.06</v>
      </c>
      <c r="M298">
        <f>+'P1-1_preprocesseddata (2)'!H298</f>
        <v>-94381.33</v>
      </c>
      <c r="N298">
        <f>+'P1-1_preprocesseddata (2)'!I298</f>
        <v>4648256396</v>
      </c>
      <c r="O298">
        <f>+'P1-1_preprocesseddata (2)'!J298</f>
        <v>4648256.3959999997</v>
      </c>
      <c r="P298">
        <f>+'P1-1_preprocesseddata (2)'!K298</f>
        <v>6805632624</v>
      </c>
      <c r="Q298">
        <f>+'P1-1_preprocesseddata (2)'!L298</f>
        <v>6805632.6239999998</v>
      </c>
      <c r="R298" t="str">
        <f>+'P1-1_preprocesseddata (2)'!M298</f>
        <v>2020 Q3</v>
      </c>
      <c r="S298" s="61">
        <f>+'P1-1_preprocesseddata (2)'!N298</f>
        <v>44104</v>
      </c>
    </row>
    <row r="299" spans="1:19" x14ac:dyDescent="0.25">
      <c r="A299">
        <f>+'P1-1_preprocesseddata (2)'!A299</f>
        <v>2020</v>
      </c>
      <c r="B299">
        <f>+'P1-1_preprocesseddata (2)'!B299</f>
        <v>3</v>
      </c>
      <c r="C299" t="str">
        <f>+'P1-1_preprocesseddata (2)'!C299</f>
        <v>NK</v>
      </c>
      <c r="D299" t="str">
        <f>+'P1-1_preprocesseddata (2)'!D299</f>
        <v>L</v>
      </c>
      <c r="E299">
        <f>+'P1-1_preprocesseddata (2)'!E299</f>
        <v>19292.240000000002</v>
      </c>
      <c r="F299">
        <f>+'P1-1_preprocesseddata (2)'!F299</f>
        <v>31298.6</v>
      </c>
      <c r="G299">
        <f>+'P6-preprocesseddata'!E299</f>
        <v>10961.75</v>
      </c>
      <c r="H299">
        <f>+'P6-preprocesseddata'!F299</f>
        <v>4525.66</v>
      </c>
      <c r="I299">
        <f>+'P6-preprocesseddata'!I299</f>
        <v>973.69</v>
      </c>
      <c r="J299">
        <f>+SUM('P6-preprocesseddata'!G299:H299)+SUM('P6-preprocesseddata'!J299:N299)</f>
        <v>14837.489999999998</v>
      </c>
      <c r="K299">
        <f>+'P1-1_preprocesseddata (2)'!F299</f>
        <v>31298.6</v>
      </c>
      <c r="L299">
        <f>+'P1-1_preprocesseddata (2)'!G299</f>
        <v>-12006.36</v>
      </c>
      <c r="M299">
        <f>+'P1-1_preprocesseddata (2)'!H299</f>
        <v>-4758.72</v>
      </c>
      <c r="N299">
        <f>+'P1-1_preprocesseddata (2)'!I299</f>
        <v>231127620</v>
      </c>
      <c r="O299">
        <f>+'P1-1_preprocesseddata (2)'!J299</f>
        <v>231127.62</v>
      </c>
      <c r="P299">
        <f>+'P1-1_preprocesseddata (2)'!K299</f>
        <v>359457078</v>
      </c>
      <c r="Q299">
        <f>+'P1-1_preprocesseddata (2)'!L299</f>
        <v>359457.07799999998</v>
      </c>
      <c r="R299" t="str">
        <f>+'P1-1_preprocesseddata (2)'!M299</f>
        <v>2020 Q3</v>
      </c>
      <c r="S299" s="61">
        <f>+'P1-1_preprocesseddata (2)'!N299</f>
        <v>44104</v>
      </c>
    </row>
    <row r="300" spans="1:19" x14ac:dyDescent="0.25">
      <c r="A300">
        <f>+'P1-1_preprocesseddata (2)'!A300</f>
        <v>2020</v>
      </c>
      <c r="B300">
        <f>+'P1-1_preprocesseddata (2)'!B300</f>
        <v>4</v>
      </c>
      <c r="C300" t="str">
        <f>+'P1-1_preprocesseddata (2)'!C300</f>
        <v>NK</v>
      </c>
      <c r="D300" t="str">
        <f>+'P1-1_preprocesseddata (2)'!D300</f>
        <v>D</v>
      </c>
      <c r="E300">
        <f>+'P1-1_preprocesseddata (2)'!E300</f>
        <v>443656.22</v>
      </c>
      <c r="F300">
        <f>+'P1-1_preprocesseddata (2)'!F300</f>
        <v>588391.82999999996</v>
      </c>
      <c r="G300">
        <f>+'P6-preprocesseddata'!E300</f>
        <v>202390.33</v>
      </c>
      <c r="H300">
        <f>+'P6-preprocesseddata'!F300</f>
        <v>92201.45</v>
      </c>
      <c r="I300">
        <f>+'P6-preprocesseddata'!I300</f>
        <v>19095.28</v>
      </c>
      <c r="J300">
        <f>+SUM('P6-preprocesseddata'!G300:H300)+SUM('P6-preprocesseddata'!J300:N300)</f>
        <v>274704.77</v>
      </c>
      <c r="K300">
        <f>+'P1-1_preprocesseddata (2)'!F300</f>
        <v>588391.82999999996</v>
      </c>
      <c r="L300">
        <f>+'P1-1_preprocesseddata (2)'!G300</f>
        <v>-144735.62</v>
      </c>
      <c r="M300">
        <f>+'P1-1_preprocesseddata (2)'!H300</f>
        <v>-140001.04999999999</v>
      </c>
      <c r="N300">
        <f>+'P1-1_preprocesseddata (2)'!I300</f>
        <v>5017951457</v>
      </c>
      <c r="O300">
        <f>+'P1-1_preprocesseddata (2)'!J300</f>
        <v>5017951.4570000004</v>
      </c>
      <c r="P300">
        <f>+'P1-1_preprocesseddata (2)'!K300</f>
        <v>6936549184</v>
      </c>
      <c r="Q300">
        <f>+'P1-1_preprocesseddata (2)'!L300</f>
        <v>6936549.1839999901</v>
      </c>
      <c r="R300" t="str">
        <f>+'P1-1_preprocesseddata (2)'!M300</f>
        <v>2020 Q4</v>
      </c>
      <c r="S300" s="61">
        <f>+'P1-1_preprocesseddata (2)'!N300</f>
        <v>44196</v>
      </c>
    </row>
    <row r="301" spans="1:19" x14ac:dyDescent="0.25">
      <c r="A301">
        <f>+'P1-1_preprocesseddata (2)'!A301</f>
        <v>2020</v>
      </c>
      <c r="B301">
        <f>+'P1-1_preprocesseddata (2)'!B301</f>
        <v>4</v>
      </c>
      <c r="C301" t="str">
        <f>+'P1-1_preprocesseddata (2)'!C301</f>
        <v>NK</v>
      </c>
      <c r="D301" t="str">
        <f>+'P1-1_preprocesseddata (2)'!D301</f>
        <v>L</v>
      </c>
      <c r="E301">
        <f>+'P1-1_preprocesseddata (2)'!E301</f>
        <v>54833.919999999998</v>
      </c>
      <c r="F301">
        <f>+'P1-1_preprocesseddata (2)'!F301</f>
        <v>72722.59</v>
      </c>
      <c r="G301">
        <f>+'P6-preprocesseddata'!E301</f>
        <v>25014.54</v>
      </c>
      <c r="H301">
        <f>+'P6-preprocesseddata'!F301</f>
        <v>11395.68</v>
      </c>
      <c r="I301">
        <f>+'P6-preprocesseddata'!I301</f>
        <v>2360.09</v>
      </c>
      <c r="J301">
        <f>+SUM('P6-preprocesseddata'!G301:H301)+SUM('P6-preprocesseddata'!J301:N301)</f>
        <v>33952.289999999994</v>
      </c>
      <c r="K301">
        <f>+'P1-1_preprocesseddata (2)'!F301</f>
        <v>72722.59</v>
      </c>
      <c r="L301">
        <f>+'P1-1_preprocesseddata (2)'!G301</f>
        <v>-17888.669999999998</v>
      </c>
      <c r="M301">
        <f>+'P1-1_preprocesseddata (2)'!H301</f>
        <v>-17303.5</v>
      </c>
      <c r="N301">
        <f>+'P1-1_preprocesseddata (2)'!I301</f>
        <v>578662656</v>
      </c>
      <c r="O301">
        <f>+'P1-1_preprocesseddata (2)'!J301</f>
        <v>578662.65599999996</v>
      </c>
      <c r="P301">
        <f>+'P1-1_preprocesseddata (2)'!K301</f>
        <v>894137108</v>
      </c>
      <c r="Q301">
        <f>+'P1-1_preprocesseddata (2)'!L301</f>
        <v>894137.10800000001</v>
      </c>
      <c r="R301" t="str">
        <f>+'P1-1_preprocesseddata (2)'!M301</f>
        <v>2020 Q4</v>
      </c>
      <c r="S301" s="61">
        <f>+'P1-1_preprocesseddata (2)'!N301</f>
        <v>44196</v>
      </c>
    </row>
    <row r="302" spans="1:19" x14ac:dyDescent="0.25">
      <c r="A302">
        <f>+'P1-1_preprocesseddata (2)'!A302</f>
        <v>2021</v>
      </c>
      <c r="B302">
        <f>+'P1-1_preprocesseddata (2)'!B302</f>
        <v>1</v>
      </c>
      <c r="C302" t="str">
        <f>+'P1-1_preprocesseddata (2)'!C302</f>
        <v>NK</v>
      </c>
      <c r="D302" t="str">
        <f>+'P1-1_preprocesseddata (2)'!D302</f>
        <v>D</v>
      </c>
      <c r="E302">
        <f>+'P1-1_preprocesseddata (2)'!E302</f>
        <v>408693.09</v>
      </c>
      <c r="F302">
        <f>+'P1-1_preprocesseddata (2)'!F302</f>
        <v>657024.53</v>
      </c>
      <c r="G302">
        <f>+'P6-preprocesseddata'!E302</f>
        <v>217682.68</v>
      </c>
      <c r="H302">
        <f>+'P6-preprocesseddata'!F302</f>
        <v>126636.41</v>
      </c>
      <c r="I302">
        <f>+'P6-preprocesseddata'!I302</f>
        <v>21362.71</v>
      </c>
      <c r="J302">
        <f>+SUM('P6-preprocesseddata'!G302:H302)+SUM('P6-preprocesseddata'!J302:N302)</f>
        <v>291342.73999999987</v>
      </c>
      <c r="K302">
        <f>+'P1-1_preprocesseddata (2)'!F302</f>
        <v>657024.53</v>
      </c>
      <c r="L302">
        <f>+'P1-1_preprocesseddata (2)'!G302</f>
        <v>-248331.44</v>
      </c>
      <c r="M302">
        <f>+'P1-1_preprocesseddata (2)'!H302</f>
        <v>-99516.81</v>
      </c>
      <c r="N302">
        <f>+'P1-1_preprocesseddata (2)'!I302</f>
        <v>5278850895</v>
      </c>
      <c r="O302">
        <f>+'P1-1_preprocesseddata (2)'!J302</f>
        <v>5278850.8949999996</v>
      </c>
      <c r="P302">
        <f>+'P1-1_preprocesseddata (2)'!K302</f>
        <v>7026699778</v>
      </c>
      <c r="Q302">
        <f>+'P1-1_preprocesseddata (2)'!L302</f>
        <v>7026699.7779999999</v>
      </c>
      <c r="R302" t="str">
        <f>+'P1-1_preprocesseddata (2)'!M302</f>
        <v>2021 Q1</v>
      </c>
      <c r="S302" s="61">
        <f>+'P1-1_preprocesseddata (2)'!N302</f>
        <v>44286</v>
      </c>
    </row>
    <row r="303" spans="1:19" x14ac:dyDescent="0.25">
      <c r="A303">
        <f>+'P1-1_preprocesseddata (2)'!A303</f>
        <v>2021</v>
      </c>
      <c r="B303">
        <f>+'P1-1_preprocesseddata (2)'!B303</f>
        <v>1</v>
      </c>
      <c r="C303" t="str">
        <f>+'P1-1_preprocesseddata (2)'!C303</f>
        <v>NK</v>
      </c>
      <c r="D303" t="str">
        <f>+'P1-1_preprocesseddata (2)'!D303</f>
        <v>L</v>
      </c>
      <c r="E303">
        <f>+'P1-1_preprocesseddata (2)'!E303</f>
        <v>52585.79</v>
      </c>
      <c r="F303">
        <f>+'P1-1_preprocesseddata (2)'!F303</f>
        <v>84538.14</v>
      </c>
      <c r="G303">
        <f>+'P6-preprocesseddata'!E303</f>
        <v>28008.83</v>
      </c>
      <c r="H303">
        <f>+'P6-preprocesseddata'!F303</f>
        <v>16294.08</v>
      </c>
      <c r="I303">
        <f>+'P6-preprocesseddata'!I303</f>
        <v>2748.7</v>
      </c>
      <c r="J303">
        <f>+SUM('P6-preprocesseddata'!G303:H303)+SUM('P6-preprocesseddata'!J303:N303)</f>
        <v>37486.53</v>
      </c>
      <c r="K303">
        <f>+'P1-1_preprocesseddata (2)'!F303</f>
        <v>84538.14</v>
      </c>
      <c r="L303">
        <f>+'P1-1_preprocesseddata (2)'!G303</f>
        <v>-31952.35</v>
      </c>
      <c r="M303">
        <f>+'P1-1_preprocesseddata (2)'!H303</f>
        <v>-12804.65</v>
      </c>
      <c r="N303">
        <f>+'P1-1_preprocesseddata (2)'!I303</f>
        <v>469091217</v>
      </c>
      <c r="O303">
        <f>+'P1-1_preprocesseddata (2)'!J303</f>
        <v>469091.217</v>
      </c>
      <c r="P303">
        <f>+'P1-1_preprocesseddata (2)'!K303</f>
        <v>950412127</v>
      </c>
      <c r="Q303">
        <f>+'P1-1_preprocesseddata (2)'!L303</f>
        <v>950412.12699999998</v>
      </c>
      <c r="R303" t="str">
        <f>+'P1-1_preprocesseddata (2)'!M303</f>
        <v>2021 Q1</v>
      </c>
      <c r="S303" s="61">
        <f>+'P1-1_preprocesseddata (2)'!N303</f>
        <v>44286</v>
      </c>
    </row>
    <row r="304" spans="1:19" x14ac:dyDescent="0.25">
      <c r="A304">
        <f>+'P1-1_preprocesseddata (2)'!A304</f>
        <v>2021</v>
      </c>
      <c r="B304">
        <f>+'P1-1_preprocesseddata (2)'!B304</f>
        <v>2</v>
      </c>
      <c r="C304" t="str">
        <f>+'P1-1_preprocesseddata (2)'!C304</f>
        <v>NK</v>
      </c>
      <c r="D304" t="str">
        <f>+'P1-1_preprocesseddata (2)'!D304</f>
        <v>D</v>
      </c>
      <c r="E304">
        <f>+'P1-1_preprocesseddata (2)'!E304</f>
        <v>770799.74</v>
      </c>
      <c r="F304">
        <f>+'P1-1_preprocesseddata (2)'!F304</f>
        <v>790858.7</v>
      </c>
      <c r="G304">
        <f>+'P6-preprocesseddata'!E304</f>
        <v>230740.49</v>
      </c>
      <c r="H304">
        <f>+'P6-preprocesseddata'!F304</f>
        <v>192697.7</v>
      </c>
      <c r="I304">
        <f>+'P6-preprocesseddata'!I304</f>
        <v>28699.3</v>
      </c>
      <c r="J304">
        <f>+SUM('P6-preprocesseddata'!G304:H304)+SUM('P6-preprocesseddata'!J304:N304)</f>
        <v>338721.1999999999</v>
      </c>
      <c r="K304">
        <f>+'P1-1_preprocesseddata (2)'!F304</f>
        <v>790858.7</v>
      </c>
      <c r="L304">
        <f>+'P1-1_preprocesseddata (2)'!G304</f>
        <v>-20058.96</v>
      </c>
      <c r="M304">
        <f>+'P1-1_preprocesseddata (2)'!H304</f>
        <v>-258213.16</v>
      </c>
      <c r="N304">
        <f>+'P1-1_preprocesseddata (2)'!I304</f>
        <v>7801345087</v>
      </c>
      <c r="O304">
        <f>+'P1-1_preprocesseddata (2)'!J304</f>
        <v>7801345.08699999</v>
      </c>
      <c r="P304">
        <f>+'P1-1_preprocesseddata (2)'!K304</f>
        <v>9175931965</v>
      </c>
      <c r="Q304">
        <f>+'P1-1_preprocesseddata (2)'!L304</f>
        <v>9175931.9649999999</v>
      </c>
      <c r="R304" t="str">
        <f>+'P1-1_preprocesseddata (2)'!M304</f>
        <v>2021 Q2</v>
      </c>
      <c r="S304" s="61">
        <f>+'P1-1_preprocesseddata (2)'!N304</f>
        <v>44377</v>
      </c>
    </row>
    <row r="305" spans="1:19" x14ac:dyDescent="0.25">
      <c r="A305">
        <f>+'P1-1_preprocesseddata (2)'!A305</f>
        <v>2021</v>
      </c>
      <c r="B305">
        <f>+'P1-1_preprocesseddata (2)'!B305</f>
        <v>2</v>
      </c>
      <c r="C305" t="str">
        <f>+'P1-1_preprocesseddata (2)'!C305</f>
        <v>NK</v>
      </c>
      <c r="D305" t="str">
        <f>+'P1-1_preprocesseddata (2)'!D305</f>
        <v>L</v>
      </c>
      <c r="E305">
        <f>+'P1-1_preprocesseddata (2)'!E305</f>
        <v>88508.78</v>
      </c>
      <c r="F305">
        <f>+'P1-1_preprocesseddata (2)'!F305</f>
        <v>90812.09</v>
      </c>
      <c r="G305">
        <f>+'P6-preprocesseddata'!E305</f>
        <v>26495.29</v>
      </c>
      <c r="H305">
        <f>+'P6-preprocesseddata'!F305</f>
        <v>22126.94</v>
      </c>
      <c r="I305">
        <f>+'P6-preprocesseddata'!I305</f>
        <v>3295.46</v>
      </c>
      <c r="J305">
        <f>+SUM('P6-preprocesseddata'!G305:H305)+SUM('P6-preprocesseddata'!J305:N305)</f>
        <v>38894.409999999996</v>
      </c>
      <c r="K305">
        <f>+'P1-1_preprocesseddata (2)'!F305</f>
        <v>90812.09</v>
      </c>
      <c r="L305">
        <f>+'P1-1_preprocesseddata (2)'!G305</f>
        <v>-2303.31</v>
      </c>
      <c r="M305">
        <f>+'P1-1_preprocesseddata (2)'!H305</f>
        <v>-29649.89</v>
      </c>
      <c r="N305">
        <f>+'P1-1_preprocesseddata (2)'!I305</f>
        <v>834941886</v>
      </c>
      <c r="O305">
        <f>+'P1-1_preprocesseddata (2)'!J305</f>
        <v>834941.88599999901</v>
      </c>
      <c r="P305">
        <f>+'P1-1_preprocesseddata (2)'!K305</f>
        <v>1051440731</v>
      </c>
      <c r="Q305">
        <f>+'P1-1_preprocesseddata (2)'!L305</f>
        <v>1051440.7309999999</v>
      </c>
      <c r="R305" t="str">
        <f>+'P1-1_preprocesseddata (2)'!M305</f>
        <v>2021 Q2</v>
      </c>
      <c r="S305" s="61">
        <f>+'P1-1_preprocesseddata (2)'!N305</f>
        <v>44377</v>
      </c>
    </row>
    <row r="306" spans="1:19" x14ac:dyDescent="0.25">
      <c r="A306">
        <f>+'P1-1_preprocesseddata (2)'!A306</f>
        <v>2021</v>
      </c>
      <c r="B306">
        <f>+'P1-1_preprocesseddata (2)'!B306</f>
        <v>3</v>
      </c>
      <c r="C306" t="str">
        <f>+'P1-1_preprocesseddata (2)'!C306</f>
        <v>NK</v>
      </c>
      <c r="D306" t="str">
        <f>+'P1-1_preprocesseddata (2)'!D306</f>
        <v>D</v>
      </c>
      <c r="E306">
        <f>+'P1-1_preprocesseddata (2)'!E306</f>
        <v>801766.69</v>
      </c>
      <c r="F306">
        <f>+'P1-1_preprocesseddata (2)'!F306</f>
        <v>864651.16</v>
      </c>
      <c r="G306">
        <f>+'P6-preprocesseddata'!E306</f>
        <v>241035.97</v>
      </c>
      <c r="H306">
        <f>+'P6-preprocesseddata'!F306</f>
        <v>225607.71</v>
      </c>
      <c r="I306">
        <f>+'P6-preprocesseddata'!I306</f>
        <v>27757.85</v>
      </c>
      <c r="J306">
        <f>+SUM('P6-preprocesseddata'!G306:H306)+SUM('P6-preprocesseddata'!J306:N306)</f>
        <v>370249.64</v>
      </c>
      <c r="K306">
        <f>+'P1-1_preprocesseddata (2)'!F306</f>
        <v>864651.16</v>
      </c>
      <c r="L306">
        <f>+'P1-1_preprocesseddata (2)'!G306</f>
        <v>-62884.480000000003</v>
      </c>
      <c r="M306">
        <f>+'P1-1_preprocesseddata (2)'!H306</f>
        <v>12838.75</v>
      </c>
      <c r="N306">
        <f>+'P1-1_preprocesseddata (2)'!I306</f>
        <v>7522455016</v>
      </c>
      <c r="O306">
        <f>+'P1-1_preprocesseddata (2)'!J306</f>
        <v>7522455.0159999998</v>
      </c>
      <c r="P306">
        <f>+'P1-1_preprocesseddata (2)'!K306</f>
        <v>9603636041</v>
      </c>
      <c r="Q306">
        <f>+'P1-1_preprocesseddata (2)'!L306</f>
        <v>9603636.0409999993</v>
      </c>
      <c r="R306" t="str">
        <f>+'P1-1_preprocesseddata (2)'!M306</f>
        <v>2021 Q3</v>
      </c>
      <c r="S306" s="61">
        <f>+'P1-1_preprocesseddata (2)'!N306</f>
        <v>44469</v>
      </c>
    </row>
    <row r="307" spans="1:19" x14ac:dyDescent="0.25">
      <c r="A307">
        <f>+'P1-1_preprocesseddata (2)'!A307</f>
        <v>2021</v>
      </c>
      <c r="B307">
        <f>+'P1-1_preprocesseddata (2)'!B307</f>
        <v>3</v>
      </c>
      <c r="C307" t="str">
        <f>+'P1-1_preprocesseddata (2)'!C307</f>
        <v>NK</v>
      </c>
      <c r="D307" t="str">
        <f>+'P1-1_preprocesseddata (2)'!D307</f>
        <v>L</v>
      </c>
      <c r="E307">
        <f>+'P1-1_preprocesseddata (2)'!E307</f>
        <v>120864.71</v>
      </c>
      <c r="F307">
        <f>+'P1-1_preprocesseddata (2)'!F307</f>
        <v>130344.42</v>
      </c>
      <c r="G307">
        <f>+'P6-preprocesseddata'!E307</f>
        <v>36335.69</v>
      </c>
      <c r="H307">
        <f>+'P6-preprocesseddata'!F307</f>
        <v>34009.910000000003</v>
      </c>
      <c r="I307">
        <f>+'P6-preprocesseddata'!I307</f>
        <v>4184.4399999999996</v>
      </c>
      <c r="J307">
        <f>+SUM('P6-preprocesseddata'!G307:H307)+SUM('P6-preprocesseddata'!J307:N307)</f>
        <v>55814.369999999988</v>
      </c>
      <c r="K307">
        <f>+'P1-1_preprocesseddata (2)'!F307</f>
        <v>130344.42</v>
      </c>
      <c r="L307">
        <f>+'P1-1_preprocesseddata (2)'!G307</f>
        <v>-9479.7099999999991</v>
      </c>
      <c r="M307">
        <f>+'P1-1_preprocesseddata (2)'!H307</f>
        <v>1935.42</v>
      </c>
      <c r="N307">
        <f>+'P1-1_preprocesseddata (2)'!I307</f>
        <v>1057688672</v>
      </c>
      <c r="O307">
        <f>+'P1-1_preprocesseddata (2)'!J307</f>
        <v>1057688.672</v>
      </c>
      <c r="P307">
        <f>+'P1-1_preprocesseddata (2)'!K307</f>
        <v>1457316821</v>
      </c>
      <c r="Q307">
        <f>+'P1-1_preprocesseddata (2)'!L307</f>
        <v>1457316.821</v>
      </c>
      <c r="R307" t="str">
        <f>+'P1-1_preprocesseddata (2)'!M307</f>
        <v>2021 Q3</v>
      </c>
      <c r="S307" s="61">
        <f>+'P1-1_preprocesseddata (2)'!N307</f>
        <v>44469</v>
      </c>
    </row>
    <row r="308" spans="1:19" x14ac:dyDescent="0.25">
      <c r="A308">
        <f>+'P1-1_preprocesseddata (2)'!A308</f>
        <v>2021</v>
      </c>
      <c r="B308">
        <f>+'P1-1_preprocesseddata (2)'!B308</f>
        <v>4</v>
      </c>
      <c r="C308" t="str">
        <f>+'P1-1_preprocesseddata (2)'!C308</f>
        <v>NK</v>
      </c>
      <c r="D308" t="str">
        <f>+'P1-1_preprocesseddata (2)'!D308</f>
        <v>D</v>
      </c>
      <c r="E308">
        <f>+'P1-1_preprocesseddata (2)'!E308</f>
        <v>841397.72</v>
      </c>
      <c r="F308">
        <f>+'P1-1_preprocesseddata (2)'!F308</f>
        <v>893838.06</v>
      </c>
      <c r="G308">
        <f>+'P6-preprocesseddata'!E308</f>
        <v>242957.24</v>
      </c>
      <c r="H308">
        <f>+'P6-preprocesseddata'!F308</f>
        <v>252679.3</v>
      </c>
      <c r="I308">
        <f>+'P6-preprocesseddata'!I308</f>
        <v>26500.51</v>
      </c>
      <c r="J308">
        <f>+SUM('P6-preprocesseddata'!G308:H308)+SUM('P6-preprocesseddata'!J308:N308)</f>
        <v>371701.01</v>
      </c>
      <c r="K308">
        <f>+'P1-1_preprocesseddata (2)'!F308</f>
        <v>893838.06</v>
      </c>
      <c r="L308">
        <f>+'P1-1_preprocesseddata (2)'!G308</f>
        <v>-52440.33</v>
      </c>
      <c r="M308">
        <f>+'P1-1_preprocesseddata (2)'!H308</f>
        <v>-74258.820000000007</v>
      </c>
      <c r="N308">
        <f>+'P1-1_preprocesseddata (2)'!I308</f>
        <v>7995903675</v>
      </c>
      <c r="O308">
        <f>+'P1-1_preprocesseddata (2)'!J308</f>
        <v>7995903.6749999998</v>
      </c>
      <c r="P308">
        <f>+'P1-1_preprocesseddata (2)'!K308</f>
        <v>9770677505</v>
      </c>
      <c r="Q308">
        <f>+'P1-1_preprocesseddata (2)'!L308</f>
        <v>9770677.5049999896</v>
      </c>
      <c r="R308" t="str">
        <f>+'P1-1_preprocesseddata (2)'!M308</f>
        <v>2021 Q4</v>
      </c>
      <c r="S308" s="61">
        <f>+'P1-1_preprocesseddata (2)'!N308</f>
        <v>44561</v>
      </c>
    </row>
    <row r="309" spans="1:19" x14ac:dyDescent="0.25">
      <c r="A309">
        <f>+'P1-1_preprocesseddata (2)'!A309</f>
        <v>2021</v>
      </c>
      <c r="B309">
        <f>+'P1-1_preprocesseddata (2)'!B309</f>
        <v>4</v>
      </c>
      <c r="C309" t="str">
        <f>+'P1-1_preprocesseddata (2)'!C309</f>
        <v>NK</v>
      </c>
      <c r="D309" t="str">
        <f>+'P1-1_preprocesseddata (2)'!D309</f>
        <v>L</v>
      </c>
      <c r="E309">
        <f>+'P1-1_preprocesseddata (2)'!E309</f>
        <v>146158.29</v>
      </c>
      <c r="F309">
        <f>+'P1-1_preprocesseddata (2)'!F309</f>
        <v>155267.64000000001</v>
      </c>
      <c r="G309">
        <f>+'P6-preprocesseddata'!E309</f>
        <v>42203.839999999997</v>
      </c>
      <c r="H309">
        <f>+'P6-preprocesseddata'!F309</f>
        <v>43892.65</v>
      </c>
      <c r="I309">
        <f>+'P6-preprocesseddata'!I309</f>
        <v>4603.37</v>
      </c>
      <c r="J309">
        <f>+SUM('P6-preprocesseddata'!G309:H309)+SUM('P6-preprocesseddata'!J309:N309)</f>
        <v>64567.76999999999</v>
      </c>
      <c r="K309">
        <f>+'P1-1_preprocesseddata (2)'!F309</f>
        <v>155267.64000000001</v>
      </c>
      <c r="L309">
        <f>+'P1-1_preprocesseddata (2)'!G309</f>
        <v>-9109.35</v>
      </c>
      <c r="M309">
        <f>+'P1-1_preprocesseddata (2)'!H309</f>
        <v>-12899.42</v>
      </c>
      <c r="N309">
        <f>+'P1-1_preprocesseddata (2)'!I309</f>
        <v>1166100119</v>
      </c>
      <c r="O309">
        <f>+'P1-1_preprocesseddata (2)'!J309</f>
        <v>1166100.1189999999</v>
      </c>
      <c r="P309">
        <f>+'P1-1_preprocesseddata (2)'!K309</f>
        <v>1717342659</v>
      </c>
      <c r="Q309">
        <f>+'P1-1_preprocesseddata (2)'!L309</f>
        <v>1717342.659</v>
      </c>
      <c r="R309" t="str">
        <f>+'P1-1_preprocesseddata (2)'!M309</f>
        <v>2021 Q4</v>
      </c>
      <c r="S309" s="61">
        <f>+'P1-1_preprocesseddata (2)'!N309</f>
        <v>44561</v>
      </c>
    </row>
    <row r="310" spans="1:19" x14ac:dyDescent="0.25">
      <c r="A310">
        <f>+'P1-1_preprocesseddata (2)'!A310</f>
        <v>2022</v>
      </c>
      <c r="B310">
        <f>+'P1-1_preprocesseddata (2)'!B310</f>
        <v>1</v>
      </c>
      <c r="C310" t="str">
        <f>+'P1-1_preprocesseddata (2)'!C310</f>
        <v>NK</v>
      </c>
      <c r="D310" t="str">
        <f>+'P1-1_preprocesseddata (2)'!D310</f>
        <v>D</v>
      </c>
      <c r="E310">
        <f>+'P1-1_preprocesseddata (2)'!E310</f>
        <v>827054.13</v>
      </c>
      <c r="F310">
        <f>+'P1-1_preprocesseddata (2)'!F310</f>
        <v>1007859.29</v>
      </c>
      <c r="G310">
        <f>+'P6-preprocesseddata'!E310</f>
        <v>261536.3</v>
      </c>
      <c r="H310">
        <f>+'P6-preprocesseddata'!F310</f>
        <v>315140.06</v>
      </c>
      <c r="I310">
        <f>+'P6-preprocesseddata'!I310</f>
        <v>24524.57</v>
      </c>
      <c r="J310">
        <f>+SUM('P6-preprocesseddata'!G310:H310)+SUM('P6-preprocesseddata'!J310:N310)</f>
        <v>406658.37</v>
      </c>
      <c r="K310">
        <f>+'P1-1_preprocesseddata (2)'!F310</f>
        <v>1007859.29</v>
      </c>
      <c r="L310">
        <f>+'P1-1_preprocesseddata (2)'!G310</f>
        <v>-180805.17</v>
      </c>
      <c r="M310">
        <f>+'P1-1_preprocesseddata (2)'!H310</f>
        <v>-166471.29</v>
      </c>
      <c r="N310">
        <f>+'P1-1_preprocesseddata (2)'!I310</f>
        <v>7966002758</v>
      </c>
      <c r="O310">
        <f>+'P1-1_preprocesseddata (2)'!J310</f>
        <v>7966002.7579999901</v>
      </c>
      <c r="P310">
        <f>+'P1-1_preprocesseddata (2)'!K310</f>
        <v>10006922325</v>
      </c>
      <c r="Q310">
        <f>+'P1-1_preprocesseddata (2)'!L310</f>
        <v>10006922.324999999</v>
      </c>
      <c r="R310" t="str">
        <f>+'P1-1_preprocesseddata (2)'!M310</f>
        <v>2022 Q1</v>
      </c>
      <c r="S310" s="61">
        <f>+'P1-1_preprocesseddata (2)'!N310</f>
        <v>44651</v>
      </c>
    </row>
    <row r="311" spans="1:19" x14ac:dyDescent="0.25">
      <c r="A311">
        <f>+'P1-1_preprocesseddata (2)'!A311</f>
        <v>2022</v>
      </c>
      <c r="B311">
        <f>+'P1-1_preprocesseddata (2)'!B311</f>
        <v>1</v>
      </c>
      <c r="C311" t="str">
        <f>+'P1-1_preprocesseddata (2)'!C311</f>
        <v>NK</v>
      </c>
      <c r="D311" t="str">
        <f>+'P1-1_preprocesseddata (2)'!D311</f>
        <v>L</v>
      </c>
      <c r="E311">
        <f>+'P1-1_preprocesseddata (2)'!E311</f>
        <v>140260.64000000001</v>
      </c>
      <c r="F311">
        <f>+'P1-1_preprocesseddata (2)'!F311</f>
        <v>170923.51</v>
      </c>
      <c r="G311">
        <f>+'P6-preprocesseddata'!E311</f>
        <v>44354.11</v>
      </c>
      <c r="H311">
        <f>+'P6-preprocesseddata'!F311</f>
        <v>53444.81</v>
      </c>
      <c r="I311">
        <f>+'P6-preprocesseddata'!I311</f>
        <v>4159.1400000000003</v>
      </c>
      <c r="J311">
        <f>+SUM('P6-preprocesseddata'!G311:H311)+SUM('P6-preprocesseddata'!J311:N311)</f>
        <v>68965.45</v>
      </c>
      <c r="K311">
        <f>+'P1-1_preprocesseddata (2)'!F311</f>
        <v>170923.51</v>
      </c>
      <c r="L311">
        <f>+'P1-1_preprocesseddata (2)'!G311</f>
        <v>-30662.87</v>
      </c>
      <c r="M311">
        <f>+'P1-1_preprocesseddata (2)'!H311</f>
        <v>-28231.97</v>
      </c>
      <c r="N311">
        <f>+'P1-1_preprocesseddata (2)'!I311</f>
        <v>1084608910</v>
      </c>
      <c r="O311">
        <f>+'P1-1_preprocesseddata (2)'!J311</f>
        <v>1084608.9099999999</v>
      </c>
      <c r="P311">
        <f>+'P1-1_preprocesseddata (2)'!K311</f>
        <v>1713631451</v>
      </c>
      <c r="Q311">
        <f>+'P1-1_preprocesseddata (2)'!L311</f>
        <v>1713631.4509999999</v>
      </c>
      <c r="R311" t="str">
        <f>+'P1-1_preprocesseddata (2)'!M311</f>
        <v>2022 Q1</v>
      </c>
      <c r="S311" s="61">
        <f>+'P1-1_preprocesseddata (2)'!N311</f>
        <v>44651</v>
      </c>
    </row>
    <row r="312" spans="1:19" x14ac:dyDescent="0.25">
      <c r="A312">
        <f>+'P1-1_preprocesseddata (2)'!A312</f>
        <v>2022</v>
      </c>
      <c r="B312">
        <f>+'P1-1_preprocesseddata (2)'!B312</f>
        <v>2</v>
      </c>
      <c r="C312" t="str">
        <f>+'P1-1_preprocesseddata (2)'!C312</f>
        <v>NK</v>
      </c>
      <c r="D312" t="str">
        <f>+'P1-1_preprocesseddata (2)'!D312</f>
        <v>D</v>
      </c>
      <c r="E312">
        <f>+'P1-1_preprocesseddata (2)'!E312</f>
        <v>1165746.1000000001</v>
      </c>
      <c r="F312">
        <f>+'P1-1_preprocesseddata (2)'!F312</f>
        <v>1204412.8500000001</v>
      </c>
      <c r="G312">
        <f>+'P6-preprocesseddata'!E312</f>
        <v>263264.38</v>
      </c>
      <c r="H312">
        <f>+'P6-preprocesseddata'!F312</f>
        <v>476514.04</v>
      </c>
      <c r="I312">
        <f>+'P6-preprocesseddata'!I312</f>
        <v>24579.72</v>
      </c>
      <c r="J312">
        <f>+SUM('P6-preprocesseddata'!G312:H312)+SUM('P6-preprocesseddata'!J312:N312)</f>
        <v>440054.69</v>
      </c>
      <c r="K312">
        <f>+'P1-1_preprocesseddata (2)'!F312</f>
        <v>1204412.8500000001</v>
      </c>
      <c r="L312">
        <f>+'P1-1_preprocesseddata (2)'!G312</f>
        <v>-38666.75</v>
      </c>
      <c r="M312">
        <f>+'P1-1_preprocesseddata (2)'!H312</f>
        <v>-44702.39</v>
      </c>
      <c r="N312">
        <f>+'P1-1_preprocesseddata (2)'!I312</f>
        <v>8834303784</v>
      </c>
      <c r="O312">
        <f>+'P1-1_preprocesseddata (2)'!J312</f>
        <v>8834303.784</v>
      </c>
      <c r="P312">
        <f>+'P1-1_preprocesseddata (2)'!K312</f>
        <v>10101679038</v>
      </c>
      <c r="Q312">
        <f>+'P1-1_preprocesseddata (2)'!L312</f>
        <v>10101679.038000001</v>
      </c>
      <c r="R312" t="str">
        <f>+'P1-1_preprocesseddata (2)'!M312</f>
        <v>2022 Q2</v>
      </c>
      <c r="S312" s="61">
        <f>+'P1-1_preprocesseddata (2)'!N312</f>
        <v>44742</v>
      </c>
    </row>
    <row r="313" spans="1:19" x14ac:dyDescent="0.25">
      <c r="A313">
        <f>+'P1-1_preprocesseddata (2)'!A313</f>
        <v>2022</v>
      </c>
      <c r="B313">
        <f>+'P1-1_preprocesseddata (2)'!B313</f>
        <v>2</v>
      </c>
      <c r="C313" t="str">
        <f>+'P1-1_preprocesseddata (2)'!C313</f>
        <v>NK</v>
      </c>
      <c r="D313" t="str">
        <f>+'P1-1_preprocesseddata (2)'!D313</f>
        <v>L</v>
      </c>
      <c r="E313">
        <f>+'P1-1_preprocesseddata (2)'!E313</f>
        <v>200896.46</v>
      </c>
      <c r="F313">
        <f>+'P1-1_preprocesseddata (2)'!F313</f>
        <v>207560.01</v>
      </c>
      <c r="G313">
        <f>+'P6-preprocesseddata'!E313</f>
        <v>45369.13</v>
      </c>
      <c r="H313">
        <f>+'P6-preprocesseddata'!F313</f>
        <v>82119.070000000007</v>
      </c>
      <c r="I313">
        <f>+'P6-preprocesseddata'!I313</f>
        <v>4235.8999999999996</v>
      </c>
      <c r="J313">
        <f>+SUM('P6-preprocesseddata'!G313:H313)+SUM('P6-preprocesseddata'!J313:N313)</f>
        <v>75835.920000000013</v>
      </c>
      <c r="K313">
        <f>+'P1-1_preprocesseddata (2)'!F313</f>
        <v>207560.01</v>
      </c>
      <c r="L313">
        <f>+'P1-1_preprocesseddata (2)'!G313</f>
        <v>-6663.55</v>
      </c>
      <c r="M313">
        <f>+'P1-1_preprocesseddata (2)'!H313</f>
        <v>-7703.7</v>
      </c>
      <c r="N313">
        <f>+'P1-1_preprocesseddata (2)'!I313</f>
        <v>1359091641</v>
      </c>
      <c r="O313">
        <f>+'P1-1_preprocesseddata (2)'!J313</f>
        <v>1359091.6410000001</v>
      </c>
      <c r="P313">
        <f>+'P1-1_preprocesseddata (2)'!K313</f>
        <v>1745856959</v>
      </c>
      <c r="Q313">
        <f>+'P1-1_preprocesseddata (2)'!L313</f>
        <v>1745856.959</v>
      </c>
      <c r="R313" t="str">
        <f>+'P1-1_preprocesseddata (2)'!M313</f>
        <v>2022 Q2</v>
      </c>
      <c r="S313" s="61">
        <f>+'P1-1_preprocesseddata (2)'!N313</f>
        <v>44742</v>
      </c>
    </row>
    <row r="314" spans="1:19" x14ac:dyDescent="0.25">
      <c r="A314">
        <f>+'P1-1_preprocesseddata (2)'!A314</f>
        <v>2017</v>
      </c>
      <c r="B314">
        <f>+'P1-1_preprocesseddata (2)'!B314</f>
        <v>1</v>
      </c>
      <c r="C314" t="str">
        <f>+'P1-1_preprocesseddata (2)'!C314</f>
        <v>UA</v>
      </c>
      <c r="D314" t="str">
        <f>+'P1-1_preprocesseddata (2)'!D314</f>
        <v>A</v>
      </c>
      <c r="E314">
        <f>+'P1-1_preprocesseddata (2)'!E314</f>
        <v>1209268.5900000001</v>
      </c>
      <c r="F314">
        <f>+'P1-1_preprocesseddata (2)'!F314</f>
        <v>1138162.8700000001</v>
      </c>
      <c r="G314">
        <f>+'P6-preprocesseddata'!E314</f>
        <v>422020.97</v>
      </c>
      <c r="H314">
        <f>+'P6-preprocesseddata'!F314</f>
        <v>244942.95</v>
      </c>
      <c r="I314">
        <f>+'P6-preprocesseddata'!I314</f>
        <v>19854.349999999999</v>
      </c>
      <c r="J314">
        <f>+SUM('P6-preprocesseddata'!G314:H314)+SUM('P6-preprocesseddata'!J314:N314)</f>
        <v>451344.5799999999</v>
      </c>
      <c r="K314">
        <f>+'P1-1_preprocesseddata (2)'!F314</f>
        <v>1138162.8700000001</v>
      </c>
      <c r="L314">
        <f>+'P1-1_preprocesseddata (2)'!G314</f>
        <v>71105.72</v>
      </c>
      <c r="M314">
        <f>+'P1-1_preprocesseddata (2)'!H314</f>
        <v>35714.69</v>
      </c>
      <c r="N314">
        <f>+'P1-1_preprocesseddata (2)'!I314</f>
        <v>6425982700</v>
      </c>
      <c r="O314">
        <f>+'P1-1_preprocesseddata (2)'!J314</f>
        <v>6425982.7000000002</v>
      </c>
      <c r="P314">
        <f>+'P1-1_preprocesseddata (2)'!K314</f>
        <v>9478608290</v>
      </c>
      <c r="Q314">
        <f>+'P1-1_preprocesseddata (2)'!L314</f>
        <v>9478608.2899999991</v>
      </c>
      <c r="R314" t="str">
        <f>+'P1-1_preprocesseddata (2)'!M314</f>
        <v>2017 Q1</v>
      </c>
      <c r="S314" s="61">
        <f>+'P1-1_preprocesseddata (2)'!N314</f>
        <v>42825</v>
      </c>
    </row>
    <row r="315" spans="1:19" x14ac:dyDescent="0.25">
      <c r="A315">
        <f>+'P1-1_preprocesseddata (2)'!A315</f>
        <v>2017</v>
      </c>
      <c r="B315">
        <f>+'P1-1_preprocesseddata (2)'!B315</f>
        <v>1</v>
      </c>
      <c r="C315" t="str">
        <f>+'P1-1_preprocesseddata (2)'!C315</f>
        <v>UA</v>
      </c>
      <c r="D315" t="str">
        <f>+'P1-1_preprocesseddata (2)'!D315</f>
        <v>D</v>
      </c>
      <c r="E315">
        <f>+'P1-1_preprocesseddata (2)'!E315</f>
        <v>5122734.34</v>
      </c>
      <c r="F315">
        <f>+'P1-1_preprocesseddata (2)'!F315</f>
        <v>4805558.97</v>
      </c>
      <c r="G315">
        <f>+'P6-preprocesseddata'!E315</f>
        <v>1561607.97</v>
      </c>
      <c r="H315">
        <f>+'P6-preprocesseddata'!F315</f>
        <v>600892.9</v>
      </c>
      <c r="I315">
        <f>+'P6-preprocesseddata'!I315</f>
        <v>108172.89</v>
      </c>
      <c r="J315">
        <f>+SUM('P6-preprocesseddata'!G315:H315)+SUM('P6-preprocesseddata'!J315:N315)</f>
        <v>2534885.209999999</v>
      </c>
      <c r="K315">
        <f>+'P1-1_preprocesseddata (2)'!F315</f>
        <v>4805558.97</v>
      </c>
      <c r="L315">
        <f>+'P1-1_preprocesseddata (2)'!G315</f>
        <v>317175.37</v>
      </c>
      <c r="M315">
        <f>+'P1-1_preprocesseddata (2)'!H315</f>
        <v>167432.35</v>
      </c>
      <c r="N315">
        <f>+'P1-1_preprocesseddata (2)'!I315</f>
        <v>22582667833</v>
      </c>
      <c r="O315">
        <f>+'P1-1_preprocesseddata (2)'!J315</f>
        <v>22582667.833000001</v>
      </c>
      <c r="P315">
        <f>+'P1-1_preprocesseddata (2)'!K315</f>
        <v>26920646191</v>
      </c>
      <c r="Q315">
        <f>+'P1-1_preprocesseddata (2)'!L315</f>
        <v>26920646.195999999</v>
      </c>
      <c r="R315" t="str">
        <f>+'P1-1_preprocesseddata (2)'!M315</f>
        <v>2017 Q1</v>
      </c>
      <c r="S315" s="61">
        <f>+'P1-1_preprocesseddata (2)'!N315</f>
        <v>42825</v>
      </c>
    </row>
    <row r="316" spans="1:19" x14ac:dyDescent="0.25">
      <c r="A316">
        <f>+'P1-1_preprocesseddata (2)'!A316</f>
        <v>2017</v>
      </c>
      <c r="B316">
        <f>+'P1-1_preprocesseddata (2)'!B316</f>
        <v>1</v>
      </c>
      <c r="C316" t="str">
        <f>+'P1-1_preprocesseddata (2)'!C316</f>
        <v>UA</v>
      </c>
      <c r="D316" t="str">
        <f>+'P1-1_preprocesseddata (2)'!D316</f>
        <v>L</v>
      </c>
      <c r="E316">
        <f>+'P1-1_preprocesseddata (2)'!E316</f>
        <v>903192.81</v>
      </c>
      <c r="F316">
        <f>+'P1-1_preprocesseddata (2)'!F316</f>
        <v>910902.29</v>
      </c>
      <c r="G316">
        <f>+'P6-preprocesseddata'!E316</f>
        <v>357261.39</v>
      </c>
      <c r="H316">
        <f>+'P6-preprocesseddata'!F316</f>
        <v>160982.06</v>
      </c>
      <c r="I316">
        <f>+'P6-preprocesseddata'!I316</f>
        <v>22335.43</v>
      </c>
      <c r="J316">
        <f>+SUM('P6-preprocesseddata'!G316:H316)+SUM('P6-preprocesseddata'!J316:N316)</f>
        <v>370323.41000000003</v>
      </c>
      <c r="K316">
        <f>+'P1-1_preprocesseddata (2)'!F316</f>
        <v>910902.29</v>
      </c>
      <c r="L316">
        <f>+'P1-1_preprocesseddata (2)'!G316</f>
        <v>-7709.48</v>
      </c>
      <c r="M316">
        <f>+'P1-1_preprocesseddata (2)'!H316</f>
        <v>-16711.98</v>
      </c>
      <c r="N316">
        <f>+'P1-1_preprocesseddata (2)'!I316</f>
        <v>5163413378</v>
      </c>
      <c r="O316">
        <f>+'P1-1_preprocesseddata (2)'!J316</f>
        <v>5163413.3779999996</v>
      </c>
      <c r="P316">
        <f>+'P1-1_preprocesseddata (2)'!K316</f>
        <v>6316639560</v>
      </c>
      <c r="Q316">
        <f>+'P1-1_preprocesseddata (2)'!L316</f>
        <v>6316639.5599999996</v>
      </c>
      <c r="R316" t="str">
        <f>+'P1-1_preprocesseddata (2)'!M316</f>
        <v>2017 Q1</v>
      </c>
      <c r="S316" s="61">
        <f>+'P1-1_preprocesseddata (2)'!N316</f>
        <v>42825</v>
      </c>
    </row>
    <row r="317" spans="1:19" x14ac:dyDescent="0.25">
      <c r="A317">
        <f>+'P1-1_preprocesseddata (2)'!A317</f>
        <v>2017</v>
      </c>
      <c r="B317">
        <f>+'P1-1_preprocesseddata (2)'!B317</f>
        <v>1</v>
      </c>
      <c r="C317" t="str">
        <f>+'P1-1_preprocesseddata (2)'!C317</f>
        <v>UA</v>
      </c>
      <c r="D317" t="str">
        <f>+'P1-1_preprocesseddata (2)'!D317</f>
        <v>P</v>
      </c>
      <c r="E317">
        <f>+'P1-1_preprocesseddata (2)'!E317</f>
        <v>1184919.3400000001</v>
      </c>
      <c r="F317">
        <f>+'P1-1_preprocesseddata (2)'!F317</f>
        <v>1287127.69</v>
      </c>
      <c r="G317">
        <f>+'P6-preprocesseddata'!E317</f>
        <v>474148.52</v>
      </c>
      <c r="H317">
        <f>+'P6-preprocesseddata'!F317</f>
        <v>285663.77</v>
      </c>
      <c r="I317">
        <f>+'P6-preprocesseddata'!I317</f>
        <v>20126.62</v>
      </c>
      <c r="J317">
        <f>+SUM('P6-preprocesseddata'!G317:H317)+SUM('P6-preprocesseddata'!J317:N317)</f>
        <v>507188.77999999991</v>
      </c>
      <c r="K317">
        <f>+'P1-1_preprocesseddata (2)'!F317</f>
        <v>1287127.69</v>
      </c>
      <c r="L317">
        <f>+'P1-1_preprocesseddata (2)'!G317</f>
        <v>-102208.35</v>
      </c>
      <c r="M317">
        <f>+'P1-1_preprocesseddata (2)'!H317</f>
        <v>-89690.45</v>
      </c>
      <c r="N317">
        <f>+'P1-1_preprocesseddata (2)'!I317</f>
        <v>8003549039</v>
      </c>
      <c r="O317">
        <f>+'P1-1_preprocesseddata (2)'!J317</f>
        <v>8003549.0389999999</v>
      </c>
      <c r="P317">
        <f>+'P1-1_preprocesseddata (2)'!K317</f>
        <v>10326077487</v>
      </c>
      <c r="Q317">
        <f>+'P1-1_preprocesseddata (2)'!L317</f>
        <v>10326077.487</v>
      </c>
      <c r="R317" t="str">
        <f>+'P1-1_preprocesseddata (2)'!M317</f>
        <v>2017 Q1</v>
      </c>
      <c r="S317" s="61">
        <f>+'P1-1_preprocesseddata (2)'!N317</f>
        <v>42825</v>
      </c>
    </row>
    <row r="318" spans="1:19" x14ac:dyDescent="0.25">
      <c r="A318">
        <f>+'P1-1_preprocesseddata (2)'!A318</f>
        <v>2017</v>
      </c>
      <c r="B318">
        <f>+'P1-1_preprocesseddata (2)'!B318</f>
        <v>2</v>
      </c>
      <c r="C318" t="str">
        <f>+'P1-1_preprocesseddata (2)'!C318</f>
        <v>UA</v>
      </c>
      <c r="D318" t="str">
        <f>+'P1-1_preprocesseddata (2)'!D318</f>
        <v>A</v>
      </c>
      <c r="E318">
        <f>+'P1-1_preprocesseddata (2)'!E318</f>
        <v>1723987.54</v>
      </c>
      <c r="F318">
        <f>+'P1-1_preprocesseddata (2)'!F318</f>
        <v>1447335.12</v>
      </c>
      <c r="G318">
        <f>+'P6-preprocesseddata'!E318</f>
        <v>540226.57999999996</v>
      </c>
      <c r="H318">
        <f>+'P6-preprocesseddata'!F318</f>
        <v>316650.55</v>
      </c>
      <c r="I318">
        <f>+'P6-preprocesseddata'!I318</f>
        <v>25785.51</v>
      </c>
      <c r="J318">
        <f>+SUM('P6-preprocesseddata'!G318:H318)+SUM('P6-preprocesseddata'!J318:N318)</f>
        <v>564672.46000000008</v>
      </c>
      <c r="K318">
        <f>+'P1-1_preprocesseddata (2)'!F318</f>
        <v>1447335.12</v>
      </c>
      <c r="L318">
        <f>+'P1-1_preprocesseddata (2)'!G318</f>
        <v>276652.42</v>
      </c>
      <c r="M318">
        <f>+'P1-1_preprocesseddata (2)'!H318</f>
        <v>160465.12</v>
      </c>
      <c r="N318">
        <f>+'P1-1_preprocesseddata (2)'!I318</f>
        <v>9943883049</v>
      </c>
      <c r="O318">
        <f>+'P1-1_preprocesseddata (2)'!J318</f>
        <v>9943883.0490000006</v>
      </c>
      <c r="P318">
        <f>+'P1-1_preprocesseddata (2)'!K318</f>
        <v>12874458929</v>
      </c>
      <c r="Q318">
        <f>+'P1-1_preprocesseddata (2)'!L318</f>
        <v>12874458.929</v>
      </c>
      <c r="R318" t="str">
        <f>+'P1-1_preprocesseddata (2)'!M318</f>
        <v>2017 Q2</v>
      </c>
      <c r="S318" s="61">
        <f>+'P1-1_preprocesseddata (2)'!N318</f>
        <v>42916</v>
      </c>
    </row>
    <row r="319" spans="1:19" x14ac:dyDescent="0.25">
      <c r="A319">
        <f>+'P1-1_preprocesseddata (2)'!A319</f>
        <v>2017</v>
      </c>
      <c r="B319">
        <f>+'P1-1_preprocesseddata (2)'!B319</f>
        <v>2</v>
      </c>
      <c r="C319" t="str">
        <f>+'P1-1_preprocesseddata (2)'!C319</f>
        <v>UA</v>
      </c>
      <c r="D319" t="str">
        <f>+'P1-1_preprocesseddata (2)'!D319</f>
        <v>D</v>
      </c>
      <c r="E319">
        <f>+'P1-1_preprocesseddata (2)'!E319</f>
        <v>6171262.6500000004</v>
      </c>
      <c r="F319">
        <f>+'P1-1_preprocesseddata (2)'!F319</f>
        <v>5098304.63</v>
      </c>
      <c r="G319">
        <f>+'P6-preprocesseddata'!E319</f>
        <v>1698575.14</v>
      </c>
      <c r="H319">
        <f>+'P6-preprocesseddata'!F319</f>
        <v>664254.94999999995</v>
      </c>
      <c r="I319">
        <f>+'P6-preprocesseddata'!I319</f>
        <v>121564.87</v>
      </c>
      <c r="J319">
        <f>+SUM('P6-preprocesseddata'!G319:H319)+SUM('P6-preprocesseddata'!J319:N319)</f>
        <v>2613909.65</v>
      </c>
      <c r="K319">
        <f>+'P1-1_preprocesseddata (2)'!F319</f>
        <v>5098304.63</v>
      </c>
      <c r="L319">
        <f>+'P1-1_preprocesseddata (2)'!G319</f>
        <v>1072958.02</v>
      </c>
      <c r="M319">
        <f>+'P1-1_preprocesseddata (2)'!H319</f>
        <v>779859.83</v>
      </c>
      <c r="N319">
        <f>+'P1-1_preprocesseddata (2)'!I319</f>
        <v>27292091361</v>
      </c>
      <c r="O319">
        <f>+'P1-1_preprocesseddata (2)'!J319</f>
        <v>27292091.361000001</v>
      </c>
      <c r="P319">
        <f>+'P1-1_preprocesseddata (2)'!K319</f>
        <v>31145284235</v>
      </c>
      <c r="Q319">
        <f>+'P1-1_preprocesseddata (2)'!L319</f>
        <v>31145284.230999999</v>
      </c>
      <c r="R319" t="str">
        <f>+'P1-1_preprocesseddata (2)'!M319</f>
        <v>2017 Q2</v>
      </c>
      <c r="S319" s="61">
        <f>+'P1-1_preprocesseddata (2)'!N319</f>
        <v>42916</v>
      </c>
    </row>
    <row r="320" spans="1:19" x14ac:dyDescent="0.25">
      <c r="A320">
        <f>+'P1-1_preprocesseddata (2)'!A320</f>
        <v>2017</v>
      </c>
      <c r="B320">
        <f>+'P1-1_preprocesseddata (2)'!B320</f>
        <v>2</v>
      </c>
      <c r="C320" t="str">
        <f>+'P1-1_preprocesseddata (2)'!C320</f>
        <v>UA</v>
      </c>
      <c r="D320" t="str">
        <f>+'P1-1_preprocesseddata (2)'!D320</f>
        <v>L</v>
      </c>
      <c r="E320">
        <f>+'P1-1_preprocesseddata (2)'!E320</f>
        <v>878949.44</v>
      </c>
      <c r="F320">
        <f>+'P1-1_preprocesseddata (2)'!F320</f>
        <v>816961.64</v>
      </c>
      <c r="G320">
        <f>+'P6-preprocesseddata'!E320</f>
        <v>321692.62</v>
      </c>
      <c r="H320">
        <f>+'P6-preprocesseddata'!F320</f>
        <v>144287.78</v>
      </c>
      <c r="I320">
        <f>+'P6-preprocesseddata'!I320</f>
        <v>19555.689999999999</v>
      </c>
      <c r="J320">
        <f>+SUM('P6-preprocesseddata'!G320:H320)+SUM('P6-preprocesseddata'!J320:N320)</f>
        <v>331425.54999999993</v>
      </c>
      <c r="K320">
        <f>+'P1-1_preprocesseddata (2)'!F320</f>
        <v>816961.64</v>
      </c>
      <c r="L320">
        <f>+'P1-1_preprocesseddata (2)'!G320</f>
        <v>61987.81</v>
      </c>
      <c r="M320">
        <f>+'P1-1_preprocesseddata (2)'!H320</f>
        <v>-832.37</v>
      </c>
      <c r="N320">
        <f>+'P1-1_preprocesseddata (2)'!I320</f>
        <v>4922808608</v>
      </c>
      <c r="O320">
        <f>+'P1-1_preprocesseddata (2)'!J320</f>
        <v>4922808.608</v>
      </c>
      <c r="P320">
        <f>+'P1-1_preprocesseddata (2)'!K320</f>
        <v>5981116861</v>
      </c>
      <c r="Q320">
        <f>+'P1-1_preprocesseddata (2)'!L320</f>
        <v>5981116.8609999996</v>
      </c>
      <c r="R320" t="str">
        <f>+'P1-1_preprocesseddata (2)'!M320</f>
        <v>2017 Q2</v>
      </c>
      <c r="S320" s="61">
        <f>+'P1-1_preprocesseddata (2)'!N320</f>
        <v>42916</v>
      </c>
    </row>
    <row r="321" spans="1:19" x14ac:dyDescent="0.25">
      <c r="A321">
        <f>+'P1-1_preprocesseddata (2)'!A321</f>
        <v>2017</v>
      </c>
      <c r="B321">
        <f>+'P1-1_preprocesseddata (2)'!B321</f>
        <v>2</v>
      </c>
      <c r="C321" t="str">
        <f>+'P1-1_preprocesseddata (2)'!C321</f>
        <v>UA</v>
      </c>
      <c r="D321" t="str">
        <f>+'P1-1_preprocesseddata (2)'!D321</f>
        <v>P</v>
      </c>
      <c r="E321">
        <f>+'P1-1_preprocesseddata (2)'!E321</f>
        <v>1225523.83</v>
      </c>
      <c r="F321">
        <f>+'P1-1_preprocesseddata (2)'!F321</f>
        <v>1237359.93</v>
      </c>
      <c r="G321">
        <f>+'P6-preprocesseddata'!E321</f>
        <v>464617.69</v>
      </c>
      <c r="H321">
        <f>+'P6-preprocesseddata'!F321</f>
        <v>276858.33</v>
      </c>
      <c r="I321">
        <f>+'P6-preprocesseddata'!I321</f>
        <v>19988.73</v>
      </c>
      <c r="J321">
        <f>+SUM('P6-preprocesseddata'!G321:H321)+SUM('P6-preprocesseddata'!J321:N321)</f>
        <v>475895.18</v>
      </c>
      <c r="K321">
        <f>+'P1-1_preprocesseddata (2)'!F321</f>
        <v>1237359.93</v>
      </c>
      <c r="L321">
        <f>+'P1-1_preprocesseddata (2)'!G321</f>
        <v>-11836.1</v>
      </c>
      <c r="M321">
        <f>+'P1-1_preprocesseddata (2)'!H321</f>
        <v>-121312.5</v>
      </c>
      <c r="N321">
        <f>+'P1-1_preprocesseddata (2)'!I321</f>
        <v>8392239102</v>
      </c>
      <c r="O321">
        <f>+'P1-1_preprocesseddata (2)'!J321</f>
        <v>8392239.102</v>
      </c>
      <c r="P321">
        <f>+'P1-1_preprocesseddata (2)'!K321</f>
        <v>10467113893</v>
      </c>
      <c r="Q321">
        <f>+'P1-1_preprocesseddata (2)'!L321</f>
        <v>10467113.892999999</v>
      </c>
      <c r="R321" t="str">
        <f>+'P1-1_preprocesseddata (2)'!M321</f>
        <v>2017 Q2</v>
      </c>
      <c r="S321" s="61">
        <f>+'P1-1_preprocesseddata (2)'!N321</f>
        <v>42916</v>
      </c>
    </row>
    <row r="322" spans="1:19" x14ac:dyDescent="0.25">
      <c r="A322">
        <f>+'P1-1_preprocesseddata (2)'!A322</f>
        <v>2017</v>
      </c>
      <c r="B322">
        <f>+'P1-1_preprocesseddata (2)'!B322</f>
        <v>3</v>
      </c>
      <c r="C322" t="str">
        <f>+'P1-1_preprocesseddata (2)'!C322</f>
        <v>UA</v>
      </c>
      <c r="D322" t="str">
        <f>+'P1-1_preprocesseddata (2)'!D322</f>
        <v>A</v>
      </c>
      <c r="E322">
        <f>+'P1-1_preprocesseddata (2)'!E322</f>
        <v>1833989.36</v>
      </c>
      <c r="F322">
        <f>+'P1-1_preprocesseddata (2)'!F322</f>
        <v>1609418.89</v>
      </c>
      <c r="G322">
        <f>+'P6-preprocesseddata'!E322</f>
        <v>561382.17000000004</v>
      </c>
      <c r="H322">
        <f>+'P6-preprocesseddata'!F322</f>
        <v>366227.1</v>
      </c>
      <c r="I322">
        <f>+'P6-preprocesseddata'!I322</f>
        <v>33346.32</v>
      </c>
      <c r="J322">
        <f>+SUM('P6-preprocesseddata'!G322:H322)+SUM('P6-preprocesseddata'!J322:N322)</f>
        <v>648463.31000000006</v>
      </c>
      <c r="K322">
        <f>+'P1-1_preprocesseddata (2)'!F322</f>
        <v>1609418.89</v>
      </c>
      <c r="L322">
        <f>+'P1-1_preprocesseddata (2)'!G322</f>
        <v>224570.47</v>
      </c>
      <c r="M322">
        <f>+'P1-1_preprocesseddata (2)'!H322</f>
        <v>132098.82999999999</v>
      </c>
      <c r="N322">
        <f>+'P1-1_preprocesseddata (2)'!I322</f>
        <v>11667870895</v>
      </c>
      <c r="O322">
        <f>+'P1-1_preprocesseddata (2)'!J322</f>
        <v>11667870.895</v>
      </c>
      <c r="P322">
        <f>+'P1-1_preprocesseddata (2)'!K322</f>
        <v>14190881435</v>
      </c>
      <c r="Q322">
        <f>+'P1-1_preprocesseddata (2)'!L322</f>
        <v>14190881.4349999</v>
      </c>
      <c r="R322" t="str">
        <f>+'P1-1_preprocesseddata (2)'!M322</f>
        <v>2017 Q3</v>
      </c>
      <c r="S322" s="61">
        <f>+'P1-1_preprocesseddata (2)'!N322</f>
        <v>43008</v>
      </c>
    </row>
    <row r="323" spans="1:19" x14ac:dyDescent="0.25">
      <c r="A323">
        <f>+'P1-1_preprocesseddata (2)'!A323</f>
        <v>2017</v>
      </c>
      <c r="B323">
        <f>+'P1-1_preprocesseddata (2)'!B323</f>
        <v>3</v>
      </c>
      <c r="C323" t="str">
        <f>+'P1-1_preprocesseddata (2)'!C323</f>
        <v>UA</v>
      </c>
      <c r="D323" t="str">
        <f>+'P1-1_preprocesseddata (2)'!D323</f>
        <v>D</v>
      </c>
      <c r="E323">
        <f>+'P1-1_preprocesseddata (2)'!E323</f>
        <v>5933960.6100000003</v>
      </c>
      <c r="F323">
        <f>+'P1-1_preprocesseddata (2)'!F323</f>
        <v>5205421.63</v>
      </c>
      <c r="G323">
        <f>+'P6-preprocesseddata'!E323</f>
        <v>1696817.38</v>
      </c>
      <c r="H323">
        <f>+'P6-preprocesseddata'!F323</f>
        <v>744827.64</v>
      </c>
      <c r="I323">
        <f>+'P6-preprocesseddata'!I323</f>
        <v>134630.95000000001</v>
      </c>
      <c r="J323">
        <f>+SUM('P6-preprocesseddata'!G323:H323)+SUM('P6-preprocesseddata'!J323:N323)</f>
        <v>2629145.649999999</v>
      </c>
      <c r="K323">
        <f>+'P1-1_preprocesseddata (2)'!F323</f>
        <v>5205421.63</v>
      </c>
      <c r="L323">
        <f>+'P1-1_preprocesseddata (2)'!G323</f>
        <v>728538.98</v>
      </c>
      <c r="M323">
        <f>+'P1-1_preprocesseddata (2)'!H323</f>
        <v>438216.3</v>
      </c>
      <c r="N323">
        <f>+'P1-1_preprocesseddata (2)'!I323</f>
        <v>28391347393</v>
      </c>
      <c r="O323">
        <f>+'P1-1_preprocesseddata (2)'!J323</f>
        <v>28391347.394000001</v>
      </c>
      <c r="P323">
        <f>+'P1-1_preprocesseddata (2)'!K323</f>
        <v>32981980152</v>
      </c>
      <c r="Q323">
        <f>+'P1-1_preprocesseddata (2)'!L323</f>
        <v>32981980.155999999</v>
      </c>
      <c r="R323" t="str">
        <f>+'P1-1_preprocesseddata (2)'!M323</f>
        <v>2017 Q3</v>
      </c>
      <c r="S323" s="61">
        <f>+'P1-1_preprocesseddata (2)'!N323</f>
        <v>43008</v>
      </c>
    </row>
    <row r="324" spans="1:19" x14ac:dyDescent="0.25">
      <c r="A324">
        <f>+'P1-1_preprocesseddata (2)'!A324</f>
        <v>2017</v>
      </c>
      <c r="B324">
        <f>+'P1-1_preprocesseddata (2)'!B324</f>
        <v>3</v>
      </c>
      <c r="C324" t="str">
        <f>+'P1-1_preprocesseddata (2)'!C324</f>
        <v>UA</v>
      </c>
      <c r="D324" t="str">
        <f>+'P1-1_preprocesseddata (2)'!D324</f>
        <v>L</v>
      </c>
      <c r="E324">
        <f>+'P1-1_preprocesseddata (2)'!E324</f>
        <v>836067.05</v>
      </c>
      <c r="F324">
        <f>+'P1-1_preprocesseddata (2)'!F324</f>
        <v>745072.63</v>
      </c>
      <c r="G324">
        <f>+'P6-preprocesseddata'!E324</f>
        <v>279589.05</v>
      </c>
      <c r="H324">
        <f>+'P6-preprocesseddata'!F324</f>
        <v>137727.44</v>
      </c>
      <c r="I324">
        <f>+'P6-preprocesseddata'!I324</f>
        <v>20671.29</v>
      </c>
      <c r="J324">
        <f>+SUM('P6-preprocesseddata'!G324:H324)+SUM('P6-preprocesseddata'!J324:N324)</f>
        <v>307084.86</v>
      </c>
      <c r="K324">
        <f>+'P1-1_preprocesseddata (2)'!F324</f>
        <v>745072.63</v>
      </c>
      <c r="L324">
        <f>+'P1-1_preprocesseddata (2)'!G324</f>
        <v>90994.42</v>
      </c>
      <c r="M324">
        <f>+'P1-1_preprocesseddata (2)'!H324</f>
        <v>53231.64</v>
      </c>
      <c r="N324">
        <f>+'P1-1_preprocesseddata (2)'!I324</f>
        <v>4725914314</v>
      </c>
      <c r="O324">
        <f>+'P1-1_preprocesseddata (2)'!J324</f>
        <v>4725914.3140000002</v>
      </c>
      <c r="P324">
        <f>+'P1-1_preprocesseddata (2)'!K324</f>
        <v>5446392694</v>
      </c>
      <c r="Q324">
        <f>+'P1-1_preprocesseddata (2)'!L324</f>
        <v>5446392.6940000001</v>
      </c>
      <c r="R324" t="str">
        <f>+'P1-1_preprocesseddata (2)'!M324</f>
        <v>2017 Q3</v>
      </c>
      <c r="S324" s="61">
        <f>+'P1-1_preprocesseddata (2)'!N324</f>
        <v>43008</v>
      </c>
    </row>
    <row r="325" spans="1:19" x14ac:dyDescent="0.25">
      <c r="A325">
        <f>+'P1-1_preprocesseddata (2)'!A325</f>
        <v>2017</v>
      </c>
      <c r="B325">
        <f>+'P1-1_preprocesseddata (2)'!B325</f>
        <v>3</v>
      </c>
      <c r="C325" t="str">
        <f>+'P1-1_preprocesseddata (2)'!C325</f>
        <v>UA</v>
      </c>
      <c r="D325" t="str">
        <f>+'P1-1_preprocesseddata (2)'!D325</f>
        <v>P</v>
      </c>
      <c r="E325">
        <f>+'P1-1_preprocesseddata (2)'!E325</f>
        <v>1273949.02</v>
      </c>
      <c r="F325">
        <f>+'P1-1_preprocesseddata (2)'!F325</f>
        <v>1225407.6299999999</v>
      </c>
      <c r="G325">
        <f>+'P6-preprocesseddata'!E325</f>
        <v>446684.33</v>
      </c>
      <c r="H325">
        <f>+'P6-preprocesseddata'!F325</f>
        <v>278084.59999999998</v>
      </c>
      <c r="I325">
        <f>+'P6-preprocesseddata'!I325</f>
        <v>21947.37</v>
      </c>
      <c r="J325">
        <f>+SUM('P6-preprocesseddata'!G325:H325)+SUM('P6-preprocesseddata'!J325:N325)</f>
        <v>478691.33000000007</v>
      </c>
      <c r="K325">
        <f>+'P1-1_preprocesseddata (2)'!F325</f>
        <v>1225407.6299999999</v>
      </c>
      <c r="L325">
        <f>+'P1-1_preprocesseddata (2)'!G325</f>
        <v>48541.39</v>
      </c>
      <c r="M325">
        <f>+'P1-1_preprocesseddata (2)'!H325</f>
        <v>13963.6</v>
      </c>
      <c r="N325">
        <f>+'P1-1_preprocesseddata (2)'!I325</f>
        <v>8728664943</v>
      </c>
      <c r="O325">
        <f>+'P1-1_preprocesseddata (2)'!J325</f>
        <v>8728664.943</v>
      </c>
      <c r="P325">
        <f>+'P1-1_preprocesseddata (2)'!K325</f>
        <v>10560284575</v>
      </c>
      <c r="Q325">
        <f>+'P1-1_preprocesseddata (2)'!L325</f>
        <v>10560284.574999999</v>
      </c>
      <c r="R325" t="str">
        <f>+'P1-1_preprocesseddata (2)'!M325</f>
        <v>2017 Q3</v>
      </c>
      <c r="S325" s="61">
        <f>+'P1-1_preprocesseddata (2)'!N325</f>
        <v>43008</v>
      </c>
    </row>
    <row r="326" spans="1:19" x14ac:dyDescent="0.25">
      <c r="A326">
        <f>+'P1-1_preprocesseddata (2)'!A326</f>
        <v>2017</v>
      </c>
      <c r="B326">
        <f>+'P1-1_preprocesseddata (2)'!B326</f>
        <v>4</v>
      </c>
      <c r="C326" t="str">
        <f>+'P1-1_preprocesseddata (2)'!C326</f>
        <v>UA</v>
      </c>
      <c r="D326" t="str">
        <f>+'P1-1_preprocesseddata (2)'!D326</f>
        <v>A</v>
      </c>
      <c r="E326">
        <f>+'P1-1_preprocesseddata (2)'!E326</f>
        <v>1518358.79</v>
      </c>
      <c r="F326">
        <f>+'P1-1_preprocesseddata (2)'!F326</f>
        <v>1338477.06</v>
      </c>
      <c r="G326">
        <f>+'P6-preprocesseddata'!E326</f>
        <v>455589.82</v>
      </c>
      <c r="H326">
        <f>+'P6-preprocesseddata'!F326</f>
        <v>319040.08</v>
      </c>
      <c r="I326">
        <f>+'P6-preprocesseddata'!I326</f>
        <v>25048.71</v>
      </c>
      <c r="J326">
        <f>+SUM('P6-preprocesseddata'!G326:H326)+SUM('P6-preprocesseddata'!J326:N326)</f>
        <v>538798.46</v>
      </c>
      <c r="K326">
        <f>+'P1-1_preprocesseddata (2)'!F326</f>
        <v>1338477.06</v>
      </c>
      <c r="L326">
        <f>+'P1-1_preprocesseddata (2)'!G326</f>
        <v>179881.72</v>
      </c>
      <c r="M326">
        <f>+'P1-1_preprocesseddata (2)'!H326</f>
        <v>160892</v>
      </c>
      <c r="N326">
        <f>+'P1-1_preprocesseddata (2)'!I326</f>
        <v>8289300585</v>
      </c>
      <c r="O326">
        <f>+'P1-1_preprocesseddata (2)'!J326</f>
        <v>8289300.585</v>
      </c>
      <c r="P326">
        <f>+'P1-1_preprocesseddata (2)'!K326</f>
        <v>10920351262</v>
      </c>
      <c r="Q326">
        <f>+'P1-1_preprocesseddata (2)'!L326</f>
        <v>10920351.262</v>
      </c>
      <c r="R326" t="str">
        <f>+'P1-1_preprocesseddata (2)'!M326</f>
        <v>2017 Q4</v>
      </c>
      <c r="S326" s="61">
        <f>+'P1-1_preprocesseddata (2)'!N326</f>
        <v>43100</v>
      </c>
    </row>
    <row r="327" spans="1:19" x14ac:dyDescent="0.25">
      <c r="A327">
        <f>+'P1-1_preprocesseddata (2)'!A327</f>
        <v>2017</v>
      </c>
      <c r="B327">
        <f>+'P1-1_preprocesseddata (2)'!B327</f>
        <v>4</v>
      </c>
      <c r="C327" t="str">
        <f>+'P1-1_preprocesseddata (2)'!C327</f>
        <v>UA</v>
      </c>
      <c r="D327" t="str">
        <f>+'P1-1_preprocesseddata (2)'!D327</f>
        <v>D</v>
      </c>
      <c r="E327">
        <f>+'P1-1_preprocesseddata (2)'!E327</f>
        <v>5904294.9299999997</v>
      </c>
      <c r="F327">
        <f>+'P1-1_preprocesseddata (2)'!F327</f>
        <v>5363930.13</v>
      </c>
      <c r="G327">
        <f>+'P6-preprocesseddata'!E327</f>
        <v>1690752.95</v>
      </c>
      <c r="H327">
        <f>+'P6-preprocesseddata'!F327</f>
        <v>771500.8</v>
      </c>
      <c r="I327">
        <f>+'P6-preprocesseddata'!I327</f>
        <v>124209.3</v>
      </c>
      <c r="J327">
        <f>+SUM('P6-preprocesseddata'!G327:H327)+SUM('P6-preprocesseddata'!J327:N327)</f>
        <v>2777467.0699999994</v>
      </c>
      <c r="K327">
        <f>+'P1-1_preprocesseddata (2)'!F327</f>
        <v>5363930.13</v>
      </c>
      <c r="L327">
        <f>+'P1-1_preprocesseddata (2)'!G327</f>
        <v>540364.81000000006</v>
      </c>
      <c r="M327">
        <f>+'P1-1_preprocesseddata (2)'!H327</f>
        <v>475349.11</v>
      </c>
      <c r="N327">
        <f>+'P1-1_preprocesseddata (2)'!I327</f>
        <v>26258083515</v>
      </c>
      <c r="O327">
        <f>+'P1-1_preprocesseddata (2)'!J327</f>
        <v>26258083.515000001</v>
      </c>
      <c r="P327">
        <f>+'P1-1_preprocesseddata (2)'!K327</f>
        <v>30737710455</v>
      </c>
      <c r="Q327">
        <f>+'P1-1_preprocesseddata (2)'!L327</f>
        <v>30737710.452</v>
      </c>
      <c r="R327" t="str">
        <f>+'P1-1_preprocesseddata (2)'!M327</f>
        <v>2017 Q4</v>
      </c>
      <c r="S327" s="61">
        <f>+'P1-1_preprocesseddata (2)'!N327</f>
        <v>43100</v>
      </c>
    </row>
    <row r="328" spans="1:19" x14ac:dyDescent="0.25">
      <c r="A328">
        <f>+'P1-1_preprocesseddata (2)'!A328</f>
        <v>2017</v>
      </c>
      <c r="B328">
        <f>+'P1-1_preprocesseddata (2)'!B328</f>
        <v>4</v>
      </c>
      <c r="C328" t="str">
        <f>+'P1-1_preprocesseddata (2)'!C328</f>
        <v>UA</v>
      </c>
      <c r="D328" t="str">
        <f>+'P1-1_preprocesseddata (2)'!D328</f>
        <v>L</v>
      </c>
      <c r="E328">
        <f>+'P1-1_preprocesseddata (2)'!E328</f>
        <v>803364.24</v>
      </c>
      <c r="F328">
        <f>+'P1-1_preprocesseddata (2)'!F328</f>
        <v>778087.42</v>
      </c>
      <c r="G328">
        <f>+'P6-preprocesseddata'!E328</f>
        <v>278315.46999999997</v>
      </c>
      <c r="H328">
        <f>+'P6-preprocesseddata'!F328</f>
        <v>159439.22</v>
      </c>
      <c r="I328">
        <f>+'P6-preprocesseddata'!I328</f>
        <v>17798.689999999999</v>
      </c>
      <c r="J328">
        <f>+SUM('P6-preprocesseddata'!G328:H328)+SUM('P6-preprocesseddata'!J328:N328)</f>
        <v>322534.04000000004</v>
      </c>
      <c r="K328">
        <f>+'P1-1_preprocesseddata (2)'!F328</f>
        <v>778087.42</v>
      </c>
      <c r="L328">
        <f>+'P1-1_preprocesseddata (2)'!G328</f>
        <v>25276.82</v>
      </c>
      <c r="M328">
        <f>+'P1-1_preprocesseddata (2)'!H328</f>
        <v>13482.87</v>
      </c>
      <c r="N328">
        <f>+'P1-1_preprocesseddata (2)'!I328</f>
        <v>4605511080</v>
      </c>
      <c r="O328">
        <f>+'P1-1_preprocesseddata (2)'!J328</f>
        <v>4605511.08</v>
      </c>
      <c r="P328">
        <f>+'P1-1_preprocesseddata (2)'!K328</f>
        <v>5714009012</v>
      </c>
      <c r="Q328">
        <f>+'P1-1_preprocesseddata (2)'!L328</f>
        <v>5714009.0120000001</v>
      </c>
      <c r="R328" t="str">
        <f>+'P1-1_preprocesseddata (2)'!M328</f>
        <v>2017 Q4</v>
      </c>
      <c r="S328" s="61">
        <f>+'P1-1_preprocesseddata (2)'!N328</f>
        <v>43100</v>
      </c>
    </row>
    <row r="329" spans="1:19" x14ac:dyDescent="0.25">
      <c r="A329">
        <f>+'P1-1_preprocesseddata (2)'!A329</f>
        <v>2017</v>
      </c>
      <c r="B329">
        <f>+'P1-1_preprocesseddata (2)'!B329</f>
        <v>4</v>
      </c>
      <c r="C329" t="str">
        <f>+'P1-1_preprocesseddata (2)'!C329</f>
        <v>UA</v>
      </c>
      <c r="D329" t="str">
        <f>+'P1-1_preprocesseddata (2)'!D329</f>
        <v>P</v>
      </c>
      <c r="E329">
        <f>+'P1-1_preprocesseddata (2)'!E329</f>
        <v>1212488.25</v>
      </c>
      <c r="F329">
        <f>+'P1-1_preprocesseddata (2)'!F329</f>
        <v>1229169.3899999999</v>
      </c>
      <c r="G329">
        <f>+'P6-preprocesseddata'!E329</f>
        <v>446650.68</v>
      </c>
      <c r="H329">
        <f>+'P6-preprocesseddata'!F329</f>
        <v>300992.93</v>
      </c>
      <c r="I329">
        <f>+'P6-preprocesseddata'!I329</f>
        <v>19133.91</v>
      </c>
      <c r="J329">
        <f>+SUM('P6-preprocesseddata'!G329:H329)+SUM('P6-preprocesseddata'!J329:N329)</f>
        <v>462391.88</v>
      </c>
      <c r="K329">
        <f>+'P1-1_preprocesseddata (2)'!F329</f>
        <v>1229169.3899999999</v>
      </c>
      <c r="L329">
        <f>+'P1-1_preprocesseddata (2)'!G329</f>
        <v>-16681.150000000001</v>
      </c>
      <c r="M329">
        <f>+'P1-1_preprocesseddata (2)'!H329</f>
        <v>-52870.63</v>
      </c>
      <c r="N329">
        <f>+'P1-1_preprocesseddata (2)'!I329</f>
        <v>8033800973</v>
      </c>
      <c r="O329">
        <f>+'P1-1_preprocesseddata (2)'!J329</f>
        <v>8033800.9730000002</v>
      </c>
      <c r="P329">
        <f>+'P1-1_preprocesseddata (2)'!K329</f>
        <v>10485326164</v>
      </c>
      <c r="Q329">
        <f>+'P1-1_preprocesseddata (2)'!L329</f>
        <v>10485326.164000001</v>
      </c>
      <c r="R329" t="str">
        <f>+'P1-1_preprocesseddata (2)'!M329</f>
        <v>2017 Q4</v>
      </c>
      <c r="S329" s="61">
        <f>+'P1-1_preprocesseddata (2)'!N329</f>
        <v>43100</v>
      </c>
    </row>
    <row r="330" spans="1:19" x14ac:dyDescent="0.25">
      <c r="A330">
        <f>+'P1-1_preprocesseddata (2)'!A330</f>
        <v>2018</v>
      </c>
      <c r="B330">
        <f>+'P1-1_preprocesseddata (2)'!B330</f>
        <v>1</v>
      </c>
      <c r="C330" t="str">
        <f>+'P1-1_preprocesseddata (2)'!C330</f>
        <v>UA</v>
      </c>
      <c r="D330" t="str">
        <f>+'P1-1_preprocesseddata (2)'!D330</f>
        <v>A</v>
      </c>
      <c r="E330">
        <f>+'P1-1_preprocesseddata (2)'!E330</f>
        <v>1389045.97</v>
      </c>
      <c r="F330">
        <f>+'P1-1_preprocesseddata (2)'!F330</f>
        <v>1240079.54</v>
      </c>
      <c r="G330">
        <f>+'P6-preprocesseddata'!E330</f>
        <v>428773.8</v>
      </c>
      <c r="H330">
        <f>+'P6-preprocesseddata'!F330</f>
        <v>307660.68</v>
      </c>
      <c r="I330">
        <f>+'P6-preprocesseddata'!I330</f>
        <v>23378.91</v>
      </c>
      <c r="J330">
        <f>+SUM('P6-preprocesseddata'!G330:H330)+SUM('P6-preprocesseddata'!J330:N330)</f>
        <v>480266.15</v>
      </c>
      <c r="K330">
        <f>+'P1-1_preprocesseddata (2)'!F330</f>
        <v>1240079.54</v>
      </c>
      <c r="L330">
        <f>+'P1-1_preprocesseddata (2)'!G330</f>
        <v>148966.43</v>
      </c>
      <c r="M330">
        <f>+'P1-1_preprocesseddata (2)'!H330</f>
        <v>110833.5</v>
      </c>
      <c r="N330">
        <f>+'P1-1_preprocesseddata (2)'!I330</f>
        <v>7097688752</v>
      </c>
      <c r="O330">
        <f>+'P1-1_preprocesseddata (2)'!J330</f>
        <v>7097688.7520000003</v>
      </c>
      <c r="P330">
        <f>+'P1-1_preprocesseddata (2)'!K330</f>
        <v>9722457086</v>
      </c>
      <c r="Q330">
        <f>+'P1-1_preprocesseddata (2)'!L330</f>
        <v>9722457.0859999992</v>
      </c>
      <c r="R330" t="str">
        <f>+'P1-1_preprocesseddata (2)'!M330</f>
        <v>2018 Q1</v>
      </c>
      <c r="S330" s="61">
        <f>+'P1-1_preprocesseddata (2)'!N330</f>
        <v>43190</v>
      </c>
    </row>
    <row r="331" spans="1:19" x14ac:dyDescent="0.25">
      <c r="A331">
        <f>+'P1-1_preprocesseddata (2)'!A331</f>
        <v>2018</v>
      </c>
      <c r="B331">
        <f>+'P1-1_preprocesseddata (2)'!B331</f>
        <v>1</v>
      </c>
      <c r="C331" t="str">
        <f>+'P1-1_preprocesseddata (2)'!C331</f>
        <v>UA</v>
      </c>
      <c r="D331" t="str">
        <f>+'P1-1_preprocesseddata (2)'!D331</f>
        <v>D</v>
      </c>
      <c r="E331">
        <f>+'P1-1_preprocesseddata (2)'!E331</f>
        <v>5475423.9699999997</v>
      </c>
      <c r="F331">
        <f>+'P1-1_preprocesseddata (2)'!F331</f>
        <v>5277177.07</v>
      </c>
      <c r="G331">
        <f>+'P6-preprocesseddata'!E331</f>
        <v>1627150.8</v>
      </c>
      <c r="H331">
        <f>+'P6-preprocesseddata'!F331</f>
        <v>777391.67</v>
      </c>
      <c r="I331">
        <f>+'P6-preprocesseddata'!I331</f>
        <v>113139.68</v>
      </c>
      <c r="J331">
        <f>+SUM('P6-preprocesseddata'!G331:H331)+SUM('P6-preprocesseddata'!J331:N331)</f>
        <v>2759494.919999999</v>
      </c>
      <c r="K331">
        <f>+'P1-1_preprocesseddata (2)'!F331</f>
        <v>5277177.07</v>
      </c>
      <c r="L331">
        <f>+'P1-1_preprocesseddata (2)'!G331</f>
        <v>198246.9</v>
      </c>
      <c r="M331">
        <f>+'P1-1_preprocesseddata (2)'!H331</f>
        <v>127138.49</v>
      </c>
      <c r="N331">
        <f>+'P1-1_preprocesseddata (2)'!I331</f>
        <v>23221660083</v>
      </c>
      <c r="O331">
        <f>+'P1-1_preprocesseddata (2)'!J331</f>
        <v>23221660.083000001</v>
      </c>
      <c r="P331">
        <f>+'P1-1_preprocesseddata (2)'!K331</f>
        <v>27844608842</v>
      </c>
      <c r="Q331">
        <f>+'P1-1_preprocesseddata (2)'!L331</f>
        <v>27844608.842999998</v>
      </c>
      <c r="R331" t="str">
        <f>+'P1-1_preprocesseddata (2)'!M331</f>
        <v>2018 Q1</v>
      </c>
      <c r="S331" s="61">
        <f>+'P1-1_preprocesseddata (2)'!N331</f>
        <v>43190</v>
      </c>
    </row>
    <row r="332" spans="1:19" x14ac:dyDescent="0.25">
      <c r="A332">
        <f>+'P1-1_preprocesseddata (2)'!A332</f>
        <v>2018</v>
      </c>
      <c r="B332">
        <f>+'P1-1_preprocesseddata (2)'!B332</f>
        <v>1</v>
      </c>
      <c r="C332" t="str">
        <f>+'P1-1_preprocesseddata (2)'!C332</f>
        <v>UA</v>
      </c>
      <c r="D332" t="str">
        <f>+'P1-1_preprocesseddata (2)'!D332</f>
        <v>L</v>
      </c>
      <c r="E332">
        <f>+'P1-1_preprocesseddata (2)'!E332</f>
        <v>936243.65</v>
      </c>
      <c r="F332">
        <f>+'P1-1_preprocesseddata (2)'!F332</f>
        <v>946354.63</v>
      </c>
      <c r="G332">
        <f>+'P6-preprocesseddata'!E332</f>
        <v>352499.99</v>
      </c>
      <c r="H332">
        <f>+'P6-preprocesseddata'!F332</f>
        <v>195818.45</v>
      </c>
      <c r="I332">
        <f>+'P6-preprocesseddata'!I332</f>
        <v>21914.7</v>
      </c>
      <c r="J332">
        <f>+SUM('P6-preprocesseddata'!G332:H332)+SUM('P6-preprocesseddata'!J332:N332)</f>
        <v>376121.48</v>
      </c>
      <c r="K332">
        <f>+'P1-1_preprocesseddata (2)'!F332</f>
        <v>946354.63</v>
      </c>
      <c r="L332">
        <f>+'P1-1_preprocesseddata (2)'!G332</f>
        <v>-10110.98</v>
      </c>
      <c r="M332">
        <f>+'P1-1_preprocesseddata (2)'!H332</f>
        <v>-16774.490000000002</v>
      </c>
      <c r="N332">
        <f>+'P1-1_preprocesseddata (2)'!I332</f>
        <v>5509407939</v>
      </c>
      <c r="O332">
        <f>+'P1-1_preprocesseddata (2)'!J332</f>
        <v>5509407.9390000002</v>
      </c>
      <c r="P332">
        <f>+'P1-1_preprocesseddata (2)'!K332</f>
        <v>6578415002</v>
      </c>
      <c r="Q332">
        <f>+'P1-1_preprocesseddata (2)'!L332</f>
        <v>6578415.0019999901</v>
      </c>
      <c r="R332" t="str">
        <f>+'P1-1_preprocesseddata (2)'!M332</f>
        <v>2018 Q1</v>
      </c>
      <c r="S332" s="61">
        <f>+'P1-1_preprocesseddata (2)'!N332</f>
        <v>43190</v>
      </c>
    </row>
    <row r="333" spans="1:19" x14ac:dyDescent="0.25">
      <c r="A333">
        <f>+'P1-1_preprocesseddata (2)'!A333</f>
        <v>2018</v>
      </c>
      <c r="B333">
        <f>+'P1-1_preprocesseddata (2)'!B333</f>
        <v>1</v>
      </c>
      <c r="C333" t="str">
        <f>+'P1-1_preprocesseddata (2)'!C333</f>
        <v>UA</v>
      </c>
      <c r="D333" t="str">
        <f>+'P1-1_preprocesseddata (2)'!D333</f>
        <v>P</v>
      </c>
      <c r="E333">
        <f>+'P1-1_preprocesseddata (2)'!E333</f>
        <v>1231222.0900000001</v>
      </c>
      <c r="F333">
        <f>+'P1-1_preprocesseddata (2)'!F333</f>
        <v>1291533.73</v>
      </c>
      <c r="G333">
        <f>+'P6-preprocesseddata'!E333</f>
        <v>488529.48</v>
      </c>
      <c r="H333">
        <f>+'P6-preprocesseddata'!F333</f>
        <v>330891.12</v>
      </c>
      <c r="I333">
        <f>+'P6-preprocesseddata'!I333</f>
        <v>19269.57</v>
      </c>
      <c r="J333">
        <f>+SUM('P6-preprocesseddata'!G333:H333)+SUM('P6-preprocesseddata'!J333:N333)</f>
        <v>452843.54999999987</v>
      </c>
      <c r="K333">
        <f>+'P1-1_preprocesseddata (2)'!F333</f>
        <v>1291533.73</v>
      </c>
      <c r="L333">
        <f>+'P1-1_preprocesseddata (2)'!G333</f>
        <v>-60311.64</v>
      </c>
      <c r="M333">
        <f>+'P1-1_preprocesseddata (2)'!H333</f>
        <v>-74099.210000000006</v>
      </c>
      <c r="N333">
        <f>+'P1-1_preprocesseddata (2)'!I333</f>
        <v>8274834895</v>
      </c>
      <c r="O333">
        <f>+'P1-1_preprocesseddata (2)'!J333</f>
        <v>8274834.8949999996</v>
      </c>
      <c r="P333">
        <f>+'P1-1_preprocesseddata (2)'!K333</f>
        <v>10642060108</v>
      </c>
      <c r="Q333">
        <f>+'P1-1_preprocesseddata (2)'!L333</f>
        <v>10642060.107999999</v>
      </c>
      <c r="R333" t="str">
        <f>+'P1-1_preprocesseddata (2)'!M333</f>
        <v>2018 Q1</v>
      </c>
      <c r="S333" s="61">
        <f>+'P1-1_preprocesseddata (2)'!N333</f>
        <v>43190</v>
      </c>
    </row>
    <row r="334" spans="1:19" x14ac:dyDescent="0.25">
      <c r="A334">
        <f>+'P1-1_preprocesseddata (2)'!A334</f>
        <v>2018</v>
      </c>
      <c r="B334">
        <f>+'P1-1_preprocesseddata (2)'!B334</f>
        <v>2</v>
      </c>
      <c r="C334" t="str">
        <f>+'P1-1_preprocesseddata (2)'!C334</f>
        <v>UA</v>
      </c>
      <c r="D334" t="str">
        <f>+'P1-1_preprocesseddata (2)'!D334</f>
        <v>A</v>
      </c>
      <c r="E334">
        <f>+'P1-1_preprocesseddata (2)'!E334</f>
        <v>1965102</v>
      </c>
      <c r="F334">
        <f>+'P1-1_preprocesseddata (2)'!F334</f>
        <v>1630549.6</v>
      </c>
      <c r="G334">
        <f>+'P6-preprocesseddata'!E334</f>
        <v>540981.37</v>
      </c>
      <c r="H334">
        <f>+'P6-preprocesseddata'!F334</f>
        <v>452123.95</v>
      </c>
      <c r="I334">
        <f>+'P6-preprocesseddata'!I334</f>
        <v>31235.74</v>
      </c>
      <c r="J334">
        <f>+SUM('P6-preprocesseddata'!G334:H334)+SUM('P6-preprocesseddata'!J334:N334)</f>
        <v>606208.53999999992</v>
      </c>
      <c r="K334">
        <f>+'P1-1_preprocesseddata (2)'!F334</f>
        <v>1630549.6</v>
      </c>
      <c r="L334">
        <f>+'P1-1_preprocesseddata (2)'!G334</f>
        <v>334552.40999999997</v>
      </c>
      <c r="M334">
        <f>+'P1-1_preprocesseddata (2)'!H334</f>
        <v>240468.77</v>
      </c>
      <c r="N334">
        <f>+'P1-1_preprocesseddata (2)'!I334</f>
        <v>11093531134</v>
      </c>
      <c r="O334">
        <f>+'P1-1_preprocesseddata (2)'!J334</f>
        <v>11093531.134</v>
      </c>
      <c r="P334">
        <f>+'P1-1_preprocesseddata (2)'!K334</f>
        <v>13440483653</v>
      </c>
      <c r="Q334">
        <f>+'P1-1_preprocesseddata (2)'!L334</f>
        <v>13440483.653000001</v>
      </c>
      <c r="R334" t="str">
        <f>+'P1-1_preprocesseddata (2)'!M334</f>
        <v>2018 Q2</v>
      </c>
      <c r="S334" s="61">
        <f>+'P1-1_preprocesseddata (2)'!N334</f>
        <v>43281</v>
      </c>
    </row>
    <row r="335" spans="1:19" x14ac:dyDescent="0.25">
      <c r="A335">
        <f>+'P1-1_preprocesseddata (2)'!A335</f>
        <v>2018</v>
      </c>
      <c r="B335">
        <f>+'P1-1_preprocesseddata (2)'!B335</f>
        <v>2</v>
      </c>
      <c r="C335" t="str">
        <f>+'P1-1_preprocesseddata (2)'!C335</f>
        <v>UA</v>
      </c>
      <c r="D335" t="str">
        <f>+'P1-1_preprocesseddata (2)'!D335</f>
        <v>D</v>
      </c>
      <c r="E335">
        <f>+'P1-1_preprocesseddata (2)'!E335</f>
        <v>6689312.4100000001</v>
      </c>
      <c r="F335">
        <f>+'P1-1_preprocesseddata (2)'!F335</f>
        <v>5922866</v>
      </c>
      <c r="G335">
        <f>+'P6-preprocesseddata'!E335</f>
        <v>1788447.84</v>
      </c>
      <c r="H335">
        <f>+'P6-preprocesseddata'!F335</f>
        <v>984206.64</v>
      </c>
      <c r="I335">
        <f>+'P6-preprocesseddata'!I335</f>
        <v>134959.10999999999</v>
      </c>
      <c r="J335">
        <f>+SUM('P6-preprocesseddata'!G335:H335)+SUM('P6-preprocesseddata'!J335:N335)</f>
        <v>3015252.4099999997</v>
      </c>
      <c r="K335">
        <f>+'P1-1_preprocesseddata (2)'!F335</f>
        <v>5922866</v>
      </c>
      <c r="L335">
        <f>+'P1-1_preprocesseddata (2)'!G335</f>
        <v>766446.41</v>
      </c>
      <c r="M335">
        <f>+'P1-1_preprocesseddata (2)'!H335</f>
        <v>522787.59</v>
      </c>
      <c r="N335">
        <f>+'P1-1_preprocesseddata (2)'!I335</f>
        <v>29078026781</v>
      </c>
      <c r="O335">
        <f>+'P1-1_preprocesseddata (2)'!J335</f>
        <v>29078026.785999998</v>
      </c>
      <c r="P335">
        <f>+'P1-1_preprocesseddata (2)'!K335</f>
        <v>33187817112</v>
      </c>
      <c r="Q335">
        <f>+'P1-1_preprocesseddata (2)'!L335</f>
        <v>33187817.1199999</v>
      </c>
      <c r="R335" t="str">
        <f>+'P1-1_preprocesseddata (2)'!M335</f>
        <v>2018 Q2</v>
      </c>
      <c r="S335" s="61">
        <f>+'P1-1_preprocesseddata (2)'!N335</f>
        <v>43281</v>
      </c>
    </row>
    <row r="336" spans="1:19" x14ac:dyDescent="0.25">
      <c r="A336">
        <f>+'P1-1_preprocesseddata (2)'!A336</f>
        <v>2018</v>
      </c>
      <c r="B336">
        <f>+'P1-1_preprocesseddata (2)'!B336</f>
        <v>2</v>
      </c>
      <c r="C336" t="str">
        <f>+'P1-1_preprocesseddata (2)'!C336</f>
        <v>UA</v>
      </c>
      <c r="D336" t="str">
        <f>+'P1-1_preprocesseddata (2)'!D336</f>
        <v>L</v>
      </c>
      <c r="E336">
        <f>+'P1-1_preprocesseddata (2)'!E336</f>
        <v>837856.86</v>
      </c>
      <c r="F336">
        <f>+'P1-1_preprocesseddata (2)'!F336</f>
        <v>838107.16</v>
      </c>
      <c r="G336">
        <f>+'P6-preprocesseddata'!E336</f>
        <v>287410.05</v>
      </c>
      <c r="H336">
        <f>+'P6-preprocesseddata'!F336</f>
        <v>196890.07</v>
      </c>
      <c r="I336">
        <f>+'P6-preprocesseddata'!I336</f>
        <v>18624.79</v>
      </c>
      <c r="J336">
        <f>+SUM('P6-preprocesseddata'!G336:H336)+SUM('P6-preprocesseddata'!J336:N336)</f>
        <v>335182.24999999988</v>
      </c>
      <c r="K336">
        <f>+'P1-1_preprocesseddata (2)'!F336</f>
        <v>838107.16</v>
      </c>
      <c r="L336">
        <f>+'P1-1_preprocesseddata (2)'!G336</f>
        <v>-250.31</v>
      </c>
      <c r="M336">
        <f>+'P1-1_preprocesseddata (2)'!H336</f>
        <v>-43025.48</v>
      </c>
      <c r="N336">
        <f>+'P1-1_preprocesseddata (2)'!I336</f>
        <v>4978874502</v>
      </c>
      <c r="O336">
        <f>+'P1-1_preprocesseddata (2)'!J336</f>
        <v>4978874.5020000003</v>
      </c>
      <c r="P336">
        <f>+'P1-1_preprocesseddata (2)'!K336</f>
        <v>5942775408</v>
      </c>
      <c r="Q336">
        <f>+'P1-1_preprocesseddata (2)'!L336</f>
        <v>5942775.4079999998</v>
      </c>
      <c r="R336" t="str">
        <f>+'P1-1_preprocesseddata (2)'!M336</f>
        <v>2018 Q2</v>
      </c>
      <c r="S336" s="61">
        <f>+'P1-1_preprocesseddata (2)'!N336</f>
        <v>43281</v>
      </c>
    </row>
    <row r="337" spans="1:19" x14ac:dyDescent="0.25">
      <c r="A337">
        <f>+'P1-1_preprocesseddata (2)'!A337</f>
        <v>2018</v>
      </c>
      <c r="B337">
        <f>+'P1-1_preprocesseddata (2)'!B337</f>
        <v>2</v>
      </c>
      <c r="C337" t="str">
        <f>+'P1-1_preprocesseddata (2)'!C337</f>
        <v>UA</v>
      </c>
      <c r="D337" t="str">
        <f>+'P1-1_preprocesseddata (2)'!D337</f>
        <v>P</v>
      </c>
      <c r="E337">
        <f>+'P1-1_preprocesseddata (2)'!E337</f>
        <v>1284330.3600000001</v>
      </c>
      <c r="F337">
        <f>+'P1-1_preprocesseddata (2)'!F337</f>
        <v>1224229.81</v>
      </c>
      <c r="G337">
        <f>+'P6-preprocesseddata'!E337</f>
        <v>444847.82</v>
      </c>
      <c r="H337">
        <f>+'P6-preprocesseddata'!F337</f>
        <v>345993.55</v>
      </c>
      <c r="I337">
        <f>+'P6-preprocesseddata'!I337</f>
        <v>18891.580000000002</v>
      </c>
      <c r="J337">
        <f>+SUM('P6-preprocesseddata'!G337:H337)+SUM('P6-preprocesseddata'!J337:N337)</f>
        <v>414496.85</v>
      </c>
      <c r="K337">
        <f>+'P1-1_preprocesseddata (2)'!F337</f>
        <v>1224229.81</v>
      </c>
      <c r="L337">
        <f>+'P1-1_preprocesseddata (2)'!G337</f>
        <v>60100.55</v>
      </c>
      <c r="M337">
        <f>+'P1-1_preprocesseddata (2)'!H337</f>
        <v>-36098.11</v>
      </c>
      <c r="N337">
        <f>+'P1-1_preprocesseddata (2)'!I337</f>
        <v>8333561092</v>
      </c>
      <c r="O337">
        <f>+'P1-1_preprocesseddata (2)'!J337</f>
        <v>8333561.0920000002</v>
      </c>
      <c r="P337">
        <f>+'P1-1_preprocesseddata (2)'!K337</f>
        <v>10486134285</v>
      </c>
      <c r="Q337">
        <f>+'P1-1_preprocesseddata (2)'!L337</f>
        <v>10486134.285</v>
      </c>
      <c r="R337" t="str">
        <f>+'P1-1_preprocesseddata (2)'!M337</f>
        <v>2018 Q2</v>
      </c>
      <c r="S337" s="61">
        <f>+'P1-1_preprocesseddata (2)'!N337</f>
        <v>43281</v>
      </c>
    </row>
    <row r="338" spans="1:19" x14ac:dyDescent="0.25">
      <c r="A338">
        <f>+'P1-1_preprocesseddata (2)'!A338</f>
        <v>2018</v>
      </c>
      <c r="B338">
        <f>+'P1-1_preprocesseddata (2)'!B338</f>
        <v>3</v>
      </c>
      <c r="C338" t="str">
        <f>+'P1-1_preprocesseddata (2)'!C338</f>
        <v>UA</v>
      </c>
      <c r="D338" t="str">
        <f>+'P1-1_preprocesseddata (2)'!D338</f>
        <v>A</v>
      </c>
      <c r="E338">
        <f>+'P1-1_preprocesseddata (2)'!E338</f>
        <v>2072669.18</v>
      </c>
      <c r="F338">
        <f>+'P1-1_preprocesseddata (2)'!F338</f>
        <v>1746550.37</v>
      </c>
      <c r="G338">
        <f>+'P6-preprocesseddata'!E338</f>
        <v>579128.98</v>
      </c>
      <c r="H338">
        <f>+'P6-preprocesseddata'!F338</f>
        <v>506091.63</v>
      </c>
      <c r="I338">
        <f>+'P6-preprocesseddata'!I338</f>
        <v>31000.61</v>
      </c>
      <c r="J338">
        <f>+SUM('P6-preprocesseddata'!G338:H338)+SUM('P6-preprocesseddata'!J338:N338)</f>
        <v>630329.14999999991</v>
      </c>
      <c r="K338">
        <f>+'P1-1_preprocesseddata (2)'!F338</f>
        <v>1746550.37</v>
      </c>
      <c r="L338">
        <f>+'P1-1_preprocesseddata (2)'!G338</f>
        <v>326118.82</v>
      </c>
      <c r="M338">
        <f>+'P1-1_preprocesseddata (2)'!H338</f>
        <v>234541.72</v>
      </c>
      <c r="N338">
        <f>+'P1-1_preprocesseddata (2)'!I338</f>
        <v>12882055541</v>
      </c>
      <c r="O338">
        <f>+'P1-1_preprocesseddata (2)'!J338</f>
        <v>12882055.540999999</v>
      </c>
      <c r="P338">
        <f>+'P1-1_preprocesseddata (2)'!K338</f>
        <v>14806361844</v>
      </c>
      <c r="Q338">
        <f>+'P1-1_preprocesseddata (2)'!L338</f>
        <v>14806361.844000001</v>
      </c>
      <c r="R338" t="str">
        <f>+'P1-1_preprocesseddata (2)'!M338</f>
        <v>2018 Q3</v>
      </c>
      <c r="S338" s="61">
        <f>+'P1-1_preprocesseddata (2)'!N338</f>
        <v>43373</v>
      </c>
    </row>
    <row r="339" spans="1:19" x14ac:dyDescent="0.25">
      <c r="A339">
        <f>+'P1-1_preprocesseddata (2)'!A339</f>
        <v>2018</v>
      </c>
      <c r="B339">
        <f>+'P1-1_preprocesseddata (2)'!B339</f>
        <v>3</v>
      </c>
      <c r="C339" t="str">
        <f>+'P1-1_preprocesseddata (2)'!C339</f>
        <v>UA</v>
      </c>
      <c r="D339" t="str">
        <f>+'P1-1_preprocesseddata (2)'!D339</f>
        <v>D</v>
      </c>
      <c r="E339">
        <f>+'P1-1_preprocesseddata (2)'!E339</f>
        <v>6762278.6600000001</v>
      </c>
      <c r="F339">
        <f>+'P1-1_preprocesseddata (2)'!F339</f>
        <v>6053664.5199999996</v>
      </c>
      <c r="G339">
        <f>+'P6-preprocesseddata'!E339</f>
        <v>1841191.12</v>
      </c>
      <c r="H339">
        <f>+'P6-preprocesseddata'!F339</f>
        <v>1074494.8600000001</v>
      </c>
      <c r="I339">
        <f>+'P6-preprocesseddata'!I339</f>
        <v>144256.1</v>
      </c>
      <c r="J339">
        <f>+SUM('P6-preprocesseddata'!G339:H339)+SUM('P6-preprocesseddata'!J339:N339)</f>
        <v>2993722.4299999988</v>
      </c>
      <c r="K339">
        <f>+'P1-1_preprocesseddata (2)'!F339</f>
        <v>6053664.5199999996</v>
      </c>
      <c r="L339">
        <f>+'P1-1_preprocesseddata (2)'!G339</f>
        <v>708614.14</v>
      </c>
      <c r="M339">
        <f>+'P1-1_preprocesseddata (2)'!H339</f>
        <v>504608.31</v>
      </c>
      <c r="N339">
        <f>+'P1-1_preprocesseddata (2)'!I339</f>
        <v>30573663663</v>
      </c>
      <c r="O339">
        <f>+'P1-1_preprocesseddata (2)'!J339</f>
        <v>30573663.670000002</v>
      </c>
      <c r="P339">
        <f>+'P1-1_preprocesseddata (2)'!K339</f>
        <v>35032293571</v>
      </c>
      <c r="Q339">
        <f>+'P1-1_preprocesseddata (2)'!L339</f>
        <v>35032293.57</v>
      </c>
      <c r="R339" t="str">
        <f>+'P1-1_preprocesseddata (2)'!M339</f>
        <v>2018 Q3</v>
      </c>
      <c r="S339" s="61">
        <f>+'P1-1_preprocesseddata (2)'!N339</f>
        <v>43373</v>
      </c>
    </row>
    <row r="340" spans="1:19" x14ac:dyDescent="0.25">
      <c r="A340">
        <f>+'P1-1_preprocesseddata (2)'!A340</f>
        <v>2018</v>
      </c>
      <c r="B340">
        <f>+'P1-1_preprocesseddata (2)'!B340</f>
        <v>3</v>
      </c>
      <c r="C340" t="str">
        <f>+'P1-1_preprocesseddata (2)'!C340</f>
        <v>UA</v>
      </c>
      <c r="D340" t="str">
        <f>+'P1-1_preprocesseddata (2)'!D340</f>
        <v>L</v>
      </c>
      <c r="E340">
        <f>+'P1-1_preprocesseddata (2)'!E340</f>
        <v>829075.35</v>
      </c>
      <c r="F340">
        <f>+'P1-1_preprocesseddata (2)'!F340</f>
        <v>790423.1</v>
      </c>
      <c r="G340">
        <f>+'P6-preprocesseddata'!E340</f>
        <v>264923.26</v>
      </c>
      <c r="H340">
        <f>+'P6-preprocesseddata'!F340</f>
        <v>194051.36</v>
      </c>
      <c r="I340">
        <f>+'P6-preprocesseddata'!I340</f>
        <v>18858.48</v>
      </c>
      <c r="J340">
        <f>+SUM('P6-preprocesseddata'!G340:H340)+SUM('P6-preprocesseddata'!J340:N340)</f>
        <v>312590.01</v>
      </c>
      <c r="K340">
        <f>+'P1-1_preprocesseddata (2)'!F340</f>
        <v>790423.1</v>
      </c>
      <c r="L340">
        <f>+'P1-1_preprocesseddata (2)'!G340</f>
        <v>38652.26</v>
      </c>
      <c r="M340">
        <f>+'P1-1_preprocesseddata (2)'!H340</f>
        <v>23345.66</v>
      </c>
      <c r="N340">
        <f>+'P1-1_preprocesseddata (2)'!I340</f>
        <v>4761265618</v>
      </c>
      <c r="O340">
        <f>+'P1-1_preprocesseddata (2)'!J340</f>
        <v>4761265.6179999998</v>
      </c>
      <c r="P340">
        <f>+'P1-1_preprocesseddata (2)'!K340</f>
        <v>5625525148</v>
      </c>
      <c r="Q340">
        <f>+'P1-1_preprocesseddata (2)'!L340</f>
        <v>5625525.148</v>
      </c>
      <c r="R340" t="str">
        <f>+'P1-1_preprocesseddata (2)'!M340</f>
        <v>2018 Q3</v>
      </c>
      <c r="S340" s="61">
        <f>+'P1-1_preprocesseddata (2)'!N340</f>
        <v>43373</v>
      </c>
    </row>
    <row r="341" spans="1:19" x14ac:dyDescent="0.25">
      <c r="A341">
        <f>+'P1-1_preprocesseddata (2)'!A341</f>
        <v>2018</v>
      </c>
      <c r="B341">
        <f>+'P1-1_preprocesseddata (2)'!B341</f>
        <v>3</v>
      </c>
      <c r="C341" t="str">
        <f>+'P1-1_preprocesseddata (2)'!C341</f>
        <v>UA</v>
      </c>
      <c r="D341" t="str">
        <f>+'P1-1_preprocesseddata (2)'!D341</f>
        <v>P</v>
      </c>
      <c r="E341">
        <f>+'P1-1_preprocesseddata (2)'!E341</f>
        <v>1339022.55</v>
      </c>
      <c r="F341">
        <f>+'P1-1_preprocesseddata (2)'!F341</f>
        <v>1208895.67</v>
      </c>
      <c r="G341">
        <f>+'P6-preprocesseddata'!E341</f>
        <v>432276.32</v>
      </c>
      <c r="H341">
        <f>+'P6-preprocesseddata'!F341</f>
        <v>359632.44</v>
      </c>
      <c r="I341">
        <f>+'P6-preprocesseddata'!I341</f>
        <v>15576.07</v>
      </c>
      <c r="J341">
        <f>+SUM('P6-preprocesseddata'!G341:H341)+SUM('P6-preprocesseddata'!J341:N341)</f>
        <v>401410.85</v>
      </c>
      <c r="K341">
        <f>+'P1-1_preprocesseddata (2)'!F341</f>
        <v>1208895.67</v>
      </c>
      <c r="L341">
        <f>+'P1-1_preprocesseddata (2)'!G341</f>
        <v>130126.88</v>
      </c>
      <c r="M341">
        <f>+'P1-1_preprocesseddata (2)'!H341</f>
        <v>73865.070000000007</v>
      </c>
      <c r="N341">
        <f>+'P1-1_preprocesseddata (2)'!I341</f>
        <v>8569994148</v>
      </c>
      <c r="O341">
        <f>+'P1-1_preprocesseddata (2)'!J341</f>
        <v>8569994.148</v>
      </c>
      <c r="P341">
        <f>+'P1-1_preprocesseddata (2)'!K341</f>
        <v>10353088105</v>
      </c>
      <c r="Q341">
        <f>+'P1-1_preprocesseddata (2)'!L341</f>
        <v>10353088.105</v>
      </c>
      <c r="R341" t="str">
        <f>+'P1-1_preprocesseddata (2)'!M341</f>
        <v>2018 Q3</v>
      </c>
      <c r="S341" s="61">
        <f>+'P1-1_preprocesseddata (2)'!N341</f>
        <v>43373</v>
      </c>
    </row>
    <row r="342" spans="1:19" x14ac:dyDescent="0.25">
      <c r="A342">
        <f>+'P1-1_preprocesseddata (2)'!A342</f>
        <v>2018</v>
      </c>
      <c r="B342">
        <f>+'P1-1_preprocesseddata (2)'!B342</f>
        <v>4</v>
      </c>
      <c r="C342" t="str">
        <f>+'P1-1_preprocesseddata (2)'!C342</f>
        <v>UA</v>
      </c>
      <c r="D342" t="str">
        <f>+'P1-1_preprocesseddata (2)'!D342</f>
        <v>A</v>
      </c>
      <c r="E342">
        <f>+'P1-1_preprocesseddata (2)'!E342</f>
        <v>1676406.66</v>
      </c>
      <c r="F342">
        <f>+'P1-1_preprocesseddata (2)'!F342</f>
        <v>1505665.7</v>
      </c>
      <c r="G342">
        <f>+'P6-preprocesseddata'!E342</f>
        <v>493465.54</v>
      </c>
      <c r="H342">
        <f>+'P6-preprocesseddata'!F342</f>
        <v>402578.1</v>
      </c>
      <c r="I342">
        <f>+'P6-preprocesseddata'!I342</f>
        <v>26413.4</v>
      </c>
      <c r="J342">
        <f>+SUM('P6-preprocesseddata'!G342:H342)+SUM('P6-preprocesseddata'!J342:N342)</f>
        <v>583208.65</v>
      </c>
      <c r="K342">
        <f>+'P1-1_preprocesseddata (2)'!F342</f>
        <v>1505665.7</v>
      </c>
      <c r="L342">
        <f>+'P1-1_preprocesseddata (2)'!G342</f>
        <v>170740.95</v>
      </c>
      <c r="M342">
        <f>+'P1-1_preprocesseddata (2)'!H342</f>
        <v>129962.53</v>
      </c>
      <c r="N342">
        <f>+'P1-1_preprocesseddata (2)'!I342</f>
        <v>9539220614</v>
      </c>
      <c r="O342">
        <f>+'P1-1_preprocesseddata (2)'!J342</f>
        <v>9539220.6140000001</v>
      </c>
      <c r="P342">
        <f>+'P1-1_preprocesseddata (2)'!K342</f>
        <v>11755875111</v>
      </c>
      <c r="Q342">
        <f>+'P1-1_preprocesseddata (2)'!L342</f>
        <v>11755875.111</v>
      </c>
      <c r="R342" t="str">
        <f>+'P1-1_preprocesseddata (2)'!M342</f>
        <v>2018 Q4</v>
      </c>
      <c r="S342" s="61">
        <f>+'P1-1_preprocesseddata (2)'!N342</f>
        <v>43465</v>
      </c>
    </row>
    <row r="343" spans="1:19" x14ac:dyDescent="0.25">
      <c r="A343">
        <f>+'P1-1_preprocesseddata (2)'!A343</f>
        <v>2018</v>
      </c>
      <c r="B343">
        <f>+'P1-1_preprocesseddata (2)'!B343</f>
        <v>4</v>
      </c>
      <c r="C343" t="str">
        <f>+'P1-1_preprocesseddata (2)'!C343</f>
        <v>UA</v>
      </c>
      <c r="D343" t="str">
        <f>+'P1-1_preprocesseddata (2)'!D343</f>
        <v>D</v>
      </c>
      <c r="E343">
        <f>+'P1-1_preprocesseddata (2)'!E343</f>
        <v>6625458.7999999998</v>
      </c>
      <c r="F343">
        <f>+'P1-1_preprocesseddata (2)'!F343</f>
        <v>6127315.0999999996</v>
      </c>
      <c r="G343">
        <f>+'P6-preprocesseddata'!E343</f>
        <v>1841465.63</v>
      </c>
      <c r="H343">
        <f>+'P6-preprocesseddata'!F343</f>
        <v>988609.06</v>
      </c>
      <c r="I343">
        <f>+'P6-preprocesseddata'!I343</f>
        <v>135860.04</v>
      </c>
      <c r="J343">
        <f>+SUM('P6-preprocesseddata'!G343:H343)+SUM('P6-preprocesseddata'!J343:N343)</f>
        <v>3161380.3599999989</v>
      </c>
      <c r="K343">
        <f>+'P1-1_preprocesseddata (2)'!F343</f>
        <v>6127315.0999999996</v>
      </c>
      <c r="L343">
        <f>+'P1-1_preprocesseddata (2)'!G343</f>
        <v>498143.7</v>
      </c>
      <c r="M343">
        <f>+'P1-1_preprocesseddata (2)'!H343</f>
        <v>378870.53</v>
      </c>
      <c r="N343">
        <f>+'P1-1_preprocesseddata (2)'!I343</f>
        <v>27794348820</v>
      </c>
      <c r="O343">
        <f>+'P1-1_preprocesseddata (2)'!J343</f>
        <v>27794348.82</v>
      </c>
      <c r="P343">
        <f>+'P1-1_preprocesseddata (2)'!K343</f>
        <v>32722372936</v>
      </c>
      <c r="Q343">
        <f>+'P1-1_preprocesseddata (2)'!L343</f>
        <v>32722372.939999901</v>
      </c>
      <c r="R343" t="str">
        <f>+'P1-1_preprocesseddata (2)'!M343</f>
        <v>2018 Q4</v>
      </c>
      <c r="S343" s="61">
        <f>+'P1-1_preprocesseddata (2)'!N343</f>
        <v>43465</v>
      </c>
    </row>
    <row r="344" spans="1:19" x14ac:dyDescent="0.25">
      <c r="A344">
        <f>+'P1-1_preprocesseddata (2)'!A344</f>
        <v>2018</v>
      </c>
      <c r="B344">
        <f>+'P1-1_preprocesseddata (2)'!B344</f>
        <v>4</v>
      </c>
      <c r="C344" t="str">
        <f>+'P1-1_preprocesseddata (2)'!C344</f>
        <v>UA</v>
      </c>
      <c r="D344" t="str">
        <f>+'P1-1_preprocesseddata (2)'!D344</f>
        <v>L</v>
      </c>
      <c r="E344">
        <f>+'P1-1_preprocesseddata (2)'!E344</f>
        <v>856451.66</v>
      </c>
      <c r="F344">
        <f>+'P1-1_preprocesseddata (2)'!F344</f>
        <v>845718.15</v>
      </c>
      <c r="G344">
        <f>+'P6-preprocesseddata'!E344</f>
        <v>286055.65999999997</v>
      </c>
      <c r="H344">
        <f>+'P6-preprocesseddata'!F344</f>
        <v>194064.08</v>
      </c>
      <c r="I344">
        <f>+'P6-preprocesseddata'!I344</f>
        <v>15689.23</v>
      </c>
      <c r="J344">
        <f>+SUM('P6-preprocesseddata'!G344:H344)+SUM('P6-preprocesseddata'!J344:N344)</f>
        <v>349909.17</v>
      </c>
      <c r="K344">
        <f>+'P1-1_preprocesseddata (2)'!F344</f>
        <v>845718.15</v>
      </c>
      <c r="L344">
        <f>+'P1-1_preprocesseddata (2)'!G344</f>
        <v>10733.51</v>
      </c>
      <c r="M344">
        <f>+'P1-1_preprocesseddata (2)'!H344</f>
        <v>3935.55</v>
      </c>
      <c r="N344">
        <f>+'P1-1_preprocesseddata (2)'!I344</f>
        <v>4719602513</v>
      </c>
      <c r="O344">
        <f>+'P1-1_preprocesseddata (2)'!J344</f>
        <v>4719602.5130000003</v>
      </c>
      <c r="P344">
        <f>+'P1-1_preprocesseddata (2)'!K344</f>
        <v>5717055155</v>
      </c>
      <c r="Q344">
        <f>+'P1-1_preprocesseddata (2)'!L344</f>
        <v>5717055.15499999</v>
      </c>
      <c r="R344" t="str">
        <f>+'P1-1_preprocesseddata (2)'!M344</f>
        <v>2018 Q4</v>
      </c>
      <c r="S344" s="61">
        <f>+'P1-1_preprocesseddata (2)'!N344</f>
        <v>43465</v>
      </c>
    </row>
    <row r="345" spans="1:19" x14ac:dyDescent="0.25">
      <c r="A345">
        <f>+'P1-1_preprocesseddata (2)'!A345</f>
        <v>2018</v>
      </c>
      <c r="B345">
        <f>+'P1-1_preprocesseddata (2)'!B345</f>
        <v>4</v>
      </c>
      <c r="C345" t="str">
        <f>+'P1-1_preprocesseddata (2)'!C345</f>
        <v>UA</v>
      </c>
      <c r="D345" t="str">
        <f>+'P1-1_preprocesseddata (2)'!D345</f>
        <v>P</v>
      </c>
      <c r="E345">
        <f>+'P1-1_preprocesseddata (2)'!E345</f>
        <v>1333330.1299999999</v>
      </c>
      <c r="F345">
        <f>+'P1-1_preprocesseddata (2)'!F345</f>
        <v>1359804.15</v>
      </c>
      <c r="G345">
        <f>+'P6-preprocesseddata'!E345</f>
        <v>478162.31</v>
      </c>
      <c r="H345">
        <f>+'P6-preprocesseddata'!F345</f>
        <v>374615.31</v>
      </c>
      <c r="I345">
        <f>+'P6-preprocesseddata'!I345</f>
        <v>18994.37</v>
      </c>
      <c r="J345">
        <f>+SUM('P6-preprocesseddata'!G345:H345)+SUM('P6-preprocesseddata'!J345:N345)</f>
        <v>488032.16999999993</v>
      </c>
      <c r="K345">
        <f>+'P1-1_preprocesseddata (2)'!F345</f>
        <v>1359804.15</v>
      </c>
      <c r="L345">
        <f>+'P1-1_preprocesseddata (2)'!G345</f>
        <v>-26474.02</v>
      </c>
      <c r="M345">
        <f>+'P1-1_preprocesseddata (2)'!H345</f>
        <v>-49281.96</v>
      </c>
      <c r="N345">
        <f>+'P1-1_preprocesseddata (2)'!I345</f>
        <v>8477319882</v>
      </c>
      <c r="O345">
        <f>+'P1-1_preprocesseddata (2)'!J345</f>
        <v>8477319.8819999993</v>
      </c>
      <c r="P345">
        <f>+'P1-1_preprocesseddata (2)'!K345</f>
        <v>10913269348</v>
      </c>
      <c r="Q345">
        <f>+'P1-1_preprocesseddata (2)'!L345</f>
        <v>10913269.347999999</v>
      </c>
      <c r="R345" t="str">
        <f>+'P1-1_preprocesseddata (2)'!M345</f>
        <v>2018 Q4</v>
      </c>
      <c r="S345" s="61">
        <f>+'P1-1_preprocesseddata (2)'!N345</f>
        <v>43465</v>
      </c>
    </row>
    <row r="346" spans="1:19" x14ac:dyDescent="0.25">
      <c r="A346">
        <f>+'P1-1_preprocesseddata (2)'!A346</f>
        <v>2019</v>
      </c>
      <c r="B346">
        <f>+'P1-1_preprocesseddata (2)'!B346</f>
        <v>1</v>
      </c>
      <c r="C346" t="str">
        <f>+'P1-1_preprocesseddata (2)'!C346</f>
        <v>UA</v>
      </c>
      <c r="D346" t="str">
        <f>+'P1-1_preprocesseddata (2)'!D346</f>
        <v>A</v>
      </c>
      <c r="E346">
        <f>+'P1-1_preprocesseddata (2)'!E346</f>
        <v>1458342.43</v>
      </c>
      <c r="F346">
        <f>+'P1-1_preprocesseddata (2)'!F346</f>
        <v>1295441.7</v>
      </c>
      <c r="G346">
        <f>+'P6-preprocesseddata'!E346</f>
        <v>462070.17</v>
      </c>
      <c r="H346">
        <f>+'P6-preprocesseddata'!F346</f>
        <v>317227.84999999998</v>
      </c>
      <c r="I346">
        <f>+'P6-preprocesseddata'!I346</f>
        <v>25281.95</v>
      </c>
      <c r="J346">
        <f>+SUM('P6-preprocesseddata'!G346:H346)+SUM('P6-preprocesseddata'!J346:N346)</f>
        <v>490861.74</v>
      </c>
      <c r="K346">
        <f>+'P1-1_preprocesseddata (2)'!F346</f>
        <v>1295441.7</v>
      </c>
      <c r="L346">
        <f>+'P1-1_preprocesseddata (2)'!G346</f>
        <v>162900.73000000001</v>
      </c>
      <c r="M346">
        <f>+'P1-1_preprocesseddata (2)'!H346</f>
        <v>111328.48</v>
      </c>
      <c r="N346">
        <f>+'P1-1_preprocesseddata (2)'!I346</f>
        <v>7921427150</v>
      </c>
      <c r="O346">
        <f>+'P1-1_preprocesseddata (2)'!J346</f>
        <v>7921427.1500000004</v>
      </c>
      <c r="P346">
        <f>+'P1-1_preprocesseddata (2)'!K346</f>
        <v>10629997938</v>
      </c>
      <c r="Q346">
        <f>+'P1-1_preprocesseddata (2)'!L346</f>
        <v>10629997.937999999</v>
      </c>
      <c r="R346" t="str">
        <f>+'P1-1_preprocesseddata (2)'!M346</f>
        <v>2019 Q1</v>
      </c>
      <c r="S346" s="61">
        <f>+'P1-1_preprocesseddata (2)'!N346</f>
        <v>43555</v>
      </c>
    </row>
    <row r="347" spans="1:19" x14ac:dyDescent="0.25">
      <c r="A347">
        <f>+'P1-1_preprocesseddata (2)'!A347</f>
        <v>2019</v>
      </c>
      <c r="B347">
        <f>+'P1-1_preprocesseddata (2)'!B347</f>
        <v>1</v>
      </c>
      <c r="C347" t="str">
        <f>+'P1-1_preprocesseddata (2)'!C347</f>
        <v>UA</v>
      </c>
      <c r="D347" t="str">
        <f>+'P1-1_preprocesseddata (2)'!D347</f>
        <v>D</v>
      </c>
      <c r="E347">
        <f>+'P1-1_preprocesseddata (2)'!E347</f>
        <v>5875103.8600000003</v>
      </c>
      <c r="F347">
        <f>+'P1-1_preprocesseddata (2)'!F347</f>
        <v>5590081.5300000003</v>
      </c>
      <c r="G347">
        <f>+'P6-preprocesseddata'!E347</f>
        <v>1777934.86</v>
      </c>
      <c r="H347">
        <f>+'P6-preprocesseddata'!F347</f>
        <v>816288.49</v>
      </c>
      <c r="I347">
        <f>+'P6-preprocesseddata'!I347</f>
        <v>121448.33</v>
      </c>
      <c r="J347">
        <f>+SUM('P6-preprocesseddata'!G347:H347)+SUM('P6-preprocesseddata'!J347:N347)</f>
        <v>2874409.85</v>
      </c>
      <c r="K347">
        <f>+'P1-1_preprocesseddata (2)'!F347</f>
        <v>5590081.5300000003</v>
      </c>
      <c r="L347">
        <f>+'P1-1_preprocesseddata (2)'!G347</f>
        <v>285022.33</v>
      </c>
      <c r="M347">
        <f>+'P1-1_preprocesseddata (2)'!H347</f>
        <v>178701.05</v>
      </c>
      <c r="N347">
        <f>+'P1-1_preprocesseddata (2)'!I347</f>
        <v>25253088582</v>
      </c>
      <c r="O347">
        <f>+'P1-1_preprocesseddata (2)'!J347</f>
        <v>25253088.581999999</v>
      </c>
      <c r="P347">
        <f>+'P1-1_preprocesseddata (2)'!K347</f>
        <v>30311584961</v>
      </c>
      <c r="Q347">
        <f>+'P1-1_preprocesseddata (2)'!L347</f>
        <v>30311584.963</v>
      </c>
      <c r="R347" t="str">
        <f>+'P1-1_preprocesseddata (2)'!M347</f>
        <v>2019 Q1</v>
      </c>
      <c r="S347" s="61">
        <f>+'P1-1_preprocesseddata (2)'!N347</f>
        <v>43555</v>
      </c>
    </row>
    <row r="348" spans="1:19" x14ac:dyDescent="0.25">
      <c r="A348">
        <f>+'P1-1_preprocesseddata (2)'!A348</f>
        <v>2019</v>
      </c>
      <c r="B348">
        <f>+'P1-1_preprocesseddata (2)'!B348</f>
        <v>1</v>
      </c>
      <c r="C348" t="str">
        <f>+'P1-1_preprocesseddata (2)'!C348</f>
        <v>UA</v>
      </c>
      <c r="D348" t="str">
        <f>+'P1-1_preprocesseddata (2)'!D348</f>
        <v>L</v>
      </c>
      <c r="E348">
        <f>+'P1-1_preprocesseddata (2)'!E348</f>
        <v>975258.41</v>
      </c>
      <c r="F348">
        <f>+'P1-1_preprocesseddata (2)'!F348</f>
        <v>926632.79</v>
      </c>
      <c r="G348">
        <f>+'P6-preprocesseddata'!E348</f>
        <v>335379.12</v>
      </c>
      <c r="H348">
        <f>+'P6-preprocesseddata'!F348</f>
        <v>199495.8</v>
      </c>
      <c r="I348">
        <f>+'P6-preprocesseddata'!I348</f>
        <v>25185.83</v>
      </c>
      <c r="J348">
        <f>+SUM('P6-preprocesseddata'!G348:H348)+SUM('P6-preprocesseddata'!J348:N348)</f>
        <v>366572.04000000004</v>
      </c>
      <c r="K348">
        <f>+'P1-1_preprocesseddata (2)'!F348</f>
        <v>926632.79</v>
      </c>
      <c r="L348">
        <f>+'P1-1_preprocesseddata (2)'!G348</f>
        <v>48625.62</v>
      </c>
      <c r="M348">
        <f>+'P1-1_preprocesseddata (2)'!H348</f>
        <v>29619.94</v>
      </c>
      <c r="N348">
        <f>+'P1-1_preprocesseddata (2)'!I348</f>
        <v>5418117599</v>
      </c>
      <c r="O348">
        <f>+'P1-1_preprocesseddata (2)'!J348</f>
        <v>5418117.5989999902</v>
      </c>
      <c r="P348">
        <f>+'P1-1_preprocesseddata (2)'!K348</f>
        <v>6479061406</v>
      </c>
      <c r="Q348">
        <f>+'P1-1_preprocesseddata (2)'!L348</f>
        <v>6479061.4060000004</v>
      </c>
      <c r="R348" t="str">
        <f>+'P1-1_preprocesseddata (2)'!M348</f>
        <v>2019 Q1</v>
      </c>
      <c r="S348" s="61">
        <f>+'P1-1_preprocesseddata (2)'!N348</f>
        <v>43555</v>
      </c>
    </row>
    <row r="349" spans="1:19" x14ac:dyDescent="0.25">
      <c r="A349">
        <f>+'P1-1_preprocesseddata (2)'!A349</f>
        <v>2019</v>
      </c>
      <c r="B349">
        <f>+'P1-1_preprocesseddata (2)'!B349</f>
        <v>1</v>
      </c>
      <c r="C349" t="str">
        <f>+'P1-1_preprocesseddata (2)'!C349</f>
        <v>UA</v>
      </c>
      <c r="D349" t="str">
        <f>+'P1-1_preprocesseddata (2)'!D349</f>
        <v>P</v>
      </c>
      <c r="E349">
        <f>+'P1-1_preprocesseddata (2)'!E349</f>
        <v>1280582.47</v>
      </c>
      <c r="F349">
        <f>+'P1-1_preprocesseddata (2)'!F349</f>
        <v>1281337.46</v>
      </c>
      <c r="G349">
        <f>+'P6-preprocesseddata'!E349</f>
        <v>481746.21</v>
      </c>
      <c r="H349">
        <f>+'P6-preprocesseddata'!F349</f>
        <v>317698.77</v>
      </c>
      <c r="I349">
        <f>+'P6-preprocesseddata'!I349</f>
        <v>24777.02</v>
      </c>
      <c r="J349">
        <f>+SUM('P6-preprocesseddata'!G349:H349)+SUM('P6-preprocesseddata'!J349:N349)</f>
        <v>457115.4499999999</v>
      </c>
      <c r="K349">
        <f>+'P1-1_preprocesseddata (2)'!F349</f>
        <v>1281337.46</v>
      </c>
      <c r="L349">
        <f>+'P1-1_preprocesseddata (2)'!G349</f>
        <v>-755</v>
      </c>
      <c r="M349">
        <f>+'P1-1_preprocesseddata (2)'!H349</f>
        <v>-26889.75</v>
      </c>
      <c r="N349">
        <f>+'P1-1_preprocesseddata (2)'!I349</f>
        <v>8492237760</v>
      </c>
      <c r="O349">
        <f>+'P1-1_preprocesseddata (2)'!J349</f>
        <v>8492237.7599999998</v>
      </c>
      <c r="P349">
        <f>+'P1-1_preprocesseddata (2)'!K349</f>
        <v>10676251571</v>
      </c>
      <c r="Q349">
        <f>+'P1-1_preprocesseddata (2)'!L349</f>
        <v>10676251.571</v>
      </c>
      <c r="R349" t="str">
        <f>+'P1-1_preprocesseddata (2)'!M349</f>
        <v>2019 Q1</v>
      </c>
      <c r="S349" s="61">
        <f>+'P1-1_preprocesseddata (2)'!N349</f>
        <v>43555</v>
      </c>
    </row>
    <row r="350" spans="1:19" x14ac:dyDescent="0.25">
      <c r="A350">
        <f>+'P1-1_preprocesseddata (2)'!A350</f>
        <v>2019</v>
      </c>
      <c r="B350">
        <f>+'P1-1_preprocesseddata (2)'!B350</f>
        <v>2</v>
      </c>
      <c r="C350" t="str">
        <f>+'P1-1_preprocesseddata (2)'!C350</f>
        <v>UA</v>
      </c>
      <c r="D350" t="str">
        <f>+'P1-1_preprocesseddata (2)'!D350</f>
        <v>A</v>
      </c>
      <c r="E350">
        <f>+'P1-1_preprocesseddata (2)'!E350</f>
        <v>2065217.24</v>
      </c>
      <c r="F350">
        <f>+'P1-1_preprocesseddata (2)'!F350</f>
        <v>1639899.23</v>
      </c>
      <c r="G350">
        <f>+'P6-preprocesseddata'!E350</f>
        <v>575177.13</v>
      </c>
      <c r="H350">
        <f>+'P6-preprocesseddata'!F350</f>
        <v>437720.95</v>
      </c>
      <c r="I350">
        <f>+'P6-preprocesseddata'!I350</f>
        <v>27052.639999999999</v>
      </c>
      <c r="J350">
        <f>+SUM('P6-preprocesseddata'!G350:H350)+SUM('P6-preprocesseddata'!J350:N350)</f>
        <v>599948.5</v>
      </c>
      <c r="K350">
        <f>+'P1-1_preprocesseddata (2)'!F350</f>
        <v>1639899.23</v>
      </c>
      <c r="L350">
        <f>+'P1-1_preprocesseddata (2)'!G350</f>
        <v>425318.01</v>
      </c>
      <c r="M350">
        <f>+'P1-1_preprocesseddata (2)'!H350</f>
        <v>313158.2</v>
      </c>
      <c r="N350">
        <f>+'P1-1_preprocesseddata (2)'!I350</f>
        <v>11894871770</v>
      </c>
      <c r="O350">
        <f>+'P1-1_preprocesseddata (2)'!J350</f>
        <v>11894871.77</v>
      </c>
      <c r="P350">
        <f>+'P1-1_preprocesseddata (2)'!K350</f>
        <v>14110780497</v>
      </c>
      <c r="Q350">
        <f>+'P1-1_preprocesseddata (2)'!L350</f>
        <v>14110780.497</v>
      </c>
      <c r="R350" t="str">
        <f>+'P1-1_preprocesseddata (2)'!M350</f>
        <v>2019 Q2</v>
      </c>
      <c r="S350" s="61">
        <f>+'P1-1_preprocesseddata (2)'!N350</f>
        <v>43646</v>
      </c>
    </row>
    <row r="351" spans="1:19" x14ac:dyDescent="0.25">
      <c r="A351">
        <f>+'P1-1_preprocesseddata (2)'!A351</f>
        <v>2019</v>
      </c>
      <c r="B351">
        <f>+'P1-1_preprocesseddata (2)'!B351</f>
        <v>2</v>
      </c>
      <c r="C351" t="str">
        <f>+'P1-1_preprocesseddata (2)'!C351</f>
        <v>UA</v>
      </c>
      <c r="D351" t="str">
        <f>+'P1-1_preprocesseddata (2)'!D351</f>
        <v>D</v>
      </c>
      <c r="E351">
        <f>+'P1-1_preprocesseddata (2)'!E351</f>
        <v>7087134.2699999996</v>
      </c>
      <c r="F351">
        <f>+'P1-1_preprocesseddata (2)'!F351</f>
        <v>6178351.21</v>
      </c>
      <c r="G351">
        <f>+'P6-preprocesseddata'!E351</f>
        <v>1915287.96</v>
      </c>
      <c r="H351">
        <f>+'P6-preprocesseddata'!F351</f>
        <v>994714.56</v>
      </c>
      <c r="I351">
        <f>+'P6-preprocesseddata'!I351</f>
        <v>154716.56</v>
      </c>
      <c r="J351">
        <f>+SUM('P6-preprocesseddata'!G351:H351)+SUM('P6-preprocesseddata'!J351:N351)</f>
        <v>3113632.1199999987</v>
      </c>
      <c r="K351">
        <f>+'P1-1_preprocesseddata (2)'!F351</f>
        <v>6178351.21</v>
      </c>
      <c r="L351">
        <f>+'P1-1_preprocesseddata (2)'!G351</f>
        <v>908783.06</v>
      </c>
      <c r="M351">
        <f>+'P1-1_preprocesseddata (2)'!H351</f>
        <v>668960.06999999995</v>
      </c>
      <c r="N351">
        <f>+'P1-1_preprocesseddata (2)'!I351</f>
        <v>30461314021</v>
      </c>
      <c r="O351">
        <f>+'P1-1_preprocesseddata (2)'!J351</f>
        <v>30461314.02</v>
      </c>
      <c r="P351">
        <f>+'P1-1_preprocesseddata (2)'!K351</f>
        <v>34545659037</v>
      </c>
      <c r="Q351">
        <f>+'P1-1_preprocesseddata (2)'!L351</f>
        <v>34545659.039999999</v>
      </c>
      <c r="R351" t="str">
        <f>+'P1-1_preprocesseddata (2)'!M351</f>
        <v>2019 Q2</v>
      </c>
      <c r="S351" s="61">
        <f>+'P1-1_preprocesseddata (2)'!N351</f>
        <v>43646</v>
      </c>
    </row>
    <row r="352" spans="1:19" x14ac:dyDescent="0.25">
      <c r="A352">
        <f>+'P1-1_preprocesseddata (2)'!A352</f>
        <v>2019</v>
      </c>
      <c r="B352">
        <f>+'P1-1_preprocesseddata (2)'!B352</f>
        <v>2</v>
      </c>
      <c r="C352" t="str">
        <f>+'P1-1_preprocesseddata (2)'!C352</f>
        <v>UA</v>
      </c>
      <c r="D352" t="str">
        <f>+'P1-1_preprocesseddata (2)'!D352</f>
        <v>L</v>
      </c>
      <c r="E352">
        <f>+'P1-1_preprocesseddata (2)'!E352</f>
        <v>942513.49</v>
      </c>
      <c r="F352">
        <f>+'P1-1_preprocesseddata (2)'!F352</f>
        <v>861197.58</v>
      </c>
      <c r="G352">
        <f>+'P6-preprocesseddata'!E352</f>
        <v>309005.33</v>
      </c>
      <c r="H352">
        <f>+'P6-preprocesseddata'!F352</f>
        <v>199181.54</v>
      </c>
      <c r="I352">
        <f>+'P6-preprocesseddata'!I352</f>
        <v>16119.89</v>
      </c>
      <c r="J352">
        <f>+SUM('P6-preprocesseddata'!G352:H352)+SUM('P6-preprocesseddata'!J352:N352)</f>
        <v>336890.81999999989</v>
      </c>
      <c r="K352">
        <f>+'P1-1_preprocesseddata (2)'!F352</f>
        <v>861197.58</v>
      </c>
      <c r="L352">
        <f>+'P1-1_preprocesseddata (2)'!G352</f>
        <v>81315.899999999994</v>
      </c>
      <c r="M352">
        <f>+'P1-1_preprocesseddata (2)'!H352</f>
        <v>55209.09</v>
      </c>
      <c r="N352">
        <f>+'P1-1_preprocesseddata (2)'!I352</f>
        <v>5273734382</v>
      </c>
      <c r="O352">
        <f>+'P1-1_preprocesseddata (2)'!J352</f>
        <v>5273734.3820000002</v>
      </c>
      <c r="P352">
        <f>+'P1-1_preprocesseddata (2)'!K352</f>
        <v>6143735619</v>
      </c>
      <c r="Q352">
        <f>+'P1-1_preprocesseddata (2)'!L352</f>
        <v>6143735.6189999999</v>
      </c>
      <c r="R352" t="str">
        <f>+'P1-1_preprocesseddata (2)'!M352</f>
        <v>2019 Q2</v>
      </c>
      <c r="S352" s="61">
        <f>+'P1-1_preprocesseddata (2)'!N352</f>
        <v>43646</v>
      </c>
    </row>
    <row r="353" spans="1:19" x14ac:dyDescent="0.25">
      <c r="A353">
        <f>+'P1-1_preprocesseddata (2)'!A353</f>
        <v>2019</v>
      </c>
      <c r="B353">
        <f>+'P1-1_preprocesseddata (2)'!B353</f>
        <v>2</v>
      </c>
      <c r="C353" t="str">
        <f>+'P1-1_preprocesseddata (2)'!C353</f>
        <v>UA</v>
      </c>
      <c r="D353" t="str">
        <f>+'P1-1_preprocesseddata (2)'!D353</f>
        <v>P</v>
      </c>
      <c r="E353">
        <f>+'P1-1_preprocesseddata (2)'!E353</f>
        <v>1306504.04</v>
      </c>
      <c r="F353">
        <f>+'P1-1_preprocesseddata (2)'!F353</f>
        <v>1249575.24</v>
      </c>
      <c r="G353">
        <f>+'P6-preprocesseddata'!E353</f>
        <v>460573.85</v>
      </c>
      <c r="H353">
        <f>+'P6-preprocesseddata'!F353</f>
        <v>343069.86</v>
      </c>
      <c r="I353">
        <f>+'P6-preprocesseddata'!I353</f>
        <v>17722.580000000002</v>
      </c>
      <c r="J353">
        <f>+SUM('P6-preprocesseddata'!G353:H353)+SUM('P6-preprocesseddata'!J353:N353)</f>
        <v>428208.94999999995</v>
      </c>
      <c r="K353">
        <f>+'P1-1_preprocesseddata (2)'!F353</f>
        <v>1249575.24</v>
      </c>
      <c r="L353">
        <f>+'P1-1_preprocesseddata (2)'!G353</f>
        <v>56928.800000000003</v>
      </c>
      <c r="M353">
        <f>+'P1-1_preprocesseddata (2)'!H353</f>
        <v>14611.94</v>
      </c>
      <c r="N353">
        <f>+'P1-1_preprocesseddata (2)'!I353</f>
        <v>8679029332</v>
      </c>
      <c r="O353">
        <f>+'P1-1_preprocesseddata (2)'!J353</f>
        <v>8679029.3320000004</v>
      </c>
      <c r="P353">
        <f>+'P1-1_preprocesseddata (2)'!K353</f>
        <v>10497773498</v>
      </c>
      <c r="Q353">
        <f>+'P1-1_preprocesseddata (2)'!L353</f>
        <v>10497773.498</v>
      </c>
      <c r="R353" t="str">
        <f>+'P1-1_preprocesseddata (2)'!M353</f>
        <v>2019 Q2</v>
      </c>
      <c r="S353" s="61">
        <f>+'P1-1_preprocesseddata (2)'!N353</f>
        <v>43646</v>
      </c>
    </row>
    <row r="354" spans="1:19" x14ac:dyDescent="0.25">
      <c r="A354">
        <f>+'P1-1_preprocesseddata (2)'!A354</f>
        <v>2019</v>
      </c>
      <c r="B354">
        <f>+'P1-1_preprocesseddata (2)'!B354</f>
        <v>3</v>
      </c>
      <c r="C354" t="str">
        <f>+'P1-1_preprocesseddata (2)'!C354</f>
        <v>UA</v>
      </c>
      <c r="D354" t="str">
        <f>+'P1-1_preprocesseddata (2)'!D354</f>
        <v>A</v>
      </c>
      <c r="E354">
        <f>+'P1-1_preprocesseddata (2)'!E354</f>
        <v>2103547.2599999998</v>
      </c>
      <c r="F354">
        <f>+'P1-1_preprocesseddata (2)'!F354</f>
        <v>1755518.81</v>
      </c>
      <c r="G354">
        <f>+'P6-preprocesseddata'!E354</f>
        <v>611000.86</v>
      </c>
      <c r="H354">
        <f>+'P6-preprocesseddata'!F354</f>
        <v>451168.63</v>
      </c>
      <c r="I354">
        <f>+'P6-preprocesseddata'!I354</f>
        <v>29312.13</v>
      </c>
      <c r="J354">
        <f>+SUM('P6-preprocesseddata'!G354:H354)+SUM('P6-preprocesseddata'!J354:N354)</f>
        <v>664037.17999999993</v>
      </c>
      <c r="K354">
        <f>+'P1-1_preprocesseddata (2)'!F354</f>
        <v>1755518.81</v>
      </c>
      <c r="L354">
        <f>+'P1-1_preprocesseddata (2)'!G354</f>
        <v>348028.44</v>
      </c>
      <c r="M354">
        <f>+'P1-1_preprocesseddata (2)'!H354</f>
        <v>241222.78</v>
      </c>
      <c r="N354">
        <f>+'P1-1_preprocesseddata (2)'!I354</f>
        <v>13214664277</v>
      </c>
      <c r="O354">
        <f>+'P1-1_preprocesseddata (2)'!J354</f>
        <v>13214664.2769999</v>
      </c>
      <c r="P354">
        <f>+'P1-1_preprocesseddata (2)'!K354</f>
        <v>15217564730</v>
      </c>
      <c r="Q354">
        <f>+'P1-1_preprocesseddata (2)'!L354</f>
        <v>15217564.73</v>
      </c>
      <c r="R354" t="str">
        <f>+'P1-1_preprocesseddata (2)'!M354</f>
        <v>2019 Q3</v>
      </c>
      <c r="S354" s="61">
        <f>+'P1-1_preprocesseddata (2)'!N354</f>
        <v>43738</v>
      </c>
    </row>
    <row r="355" spans="1:19" x14ac:dyDescent="0.25">
      <c r="A355">
        <f>+'P1-1_preprocesseddata (2)'!A355</f>
        <v>2019</v>
      </c>
      <c r="B355">
        <f>+'P1-1_preprocesseddata (2)'!B355</f>
        <v>3</v>
      </c>
      <c r="C355" t="str">
        <f>+'P1-1_preprocesseddata (2)'!C355</f>
        <v>UA</v>
      </c>
      <c r="D355" t="str">
        <f>+'P1-1_preprocesseddata (2)'!D355</f>
        <v>D</v>
      </c>
      <c r="E355">
        <f>+'P1-1_preprocesseddata (2)'!E355</f>
        <v>7094071.5899999999</v>
      </c>
      <c r="F355">
        <f>+'P1-1_preprocesseddata (2)'!F355</f>
        <v>6111834.8799999999</v>
      </c>
      <c r="G355">
        <f>+'P6-preprocesseddata'!E355</f>
        <v>1917902.04</v>
      </c>
      <c r="H355">
        <f>+'P6-preprocesseddata'!F355</f>
        <v>937589.48</v>
      </c>
      <c r="I355">
        <f>+'P6-preprocesseddata'!I355</f>
        <v>121498.42</v>
      </c>
      <c r="J355">
        <f>+SUM('P6-preprocesseddata'!G355:H355)+SUM('P6-preprocesseddata'!J355:N355)</f>
        <v>3134844.939999999</v>
      </c>
      <c r="K355">
        <f>+'P1-1_preprocesseddata (2)'!F355</f>
        <v>6111834.8799999999</v>
      </c>
      <c r="L355">
        <f>+'P1-1_preprocesseddata (2)'!G355</f>
        <v>982236.71</v>
      </c>
      <c r="M355">
        <f>+'P1-1_preprocesseddata (2)'!H355</f>
        <v>706791.34</v>
      </c>
      <c r="N355">
        <f>+'P1-1_preprocesseddata (2)'!I355</f>
        <v>30930490942</v>
      </c>
      <c r="O355">
        <f>+'P1-1_preprocesseddata (2)'!J355</f>
        <v>30930490.945</v>
      </c>
      <c r="P355">
        <f>+'P1-1_preprocesseddata (2)'!K355</f>
        <v>35499932254</v>
      </c>
      <c r="Q355">
        <f>+'P1-1_preprocesseddata (2)'!L355</f>
        <v>35499932.25</v>
      </c>
      <c r="R355" t="str">
        <f>+'P1-1_preprocesseddata (2)'!M355</f>
        <v>2019 Q3</v>
      </c>
      <c r="S355" s="61">
        <f>+'P1-1_preprocesseddata (2)'!N355</f>
        <v>43738</v>
      </c>
    </row>
    <row r="356" spans="1:19" x14ac:dyDescent="0.25">
      <c r="A356">
        <f>+'P1-1_preprocesseddata (2)'!A356</f>
        <v>2019</v>
      </c>
      <c r="B356">
        <f>+'P1-1_preprocesseddata (2)'!B356</f>
        <v>3</v>
      </c>
      <c r="C356" t="str">
        <f>+'P1-1_preprocesseddata (2)'!C356</f>
        <v>UA</v>
      </c>
      <c r="D356" t="str">
        <f>+'P1-1_preprocesseddata (2)'!D356</f>
        <v>L</v>
      </c>
      <c r="E356">
        <f>+'P1-1_preprocesseddata (2)'!E356</f>
        <v>903451</v>
      </c>
      <c r="F356">
        <f>+'P1-1_preprocesseddata (2)'!F356</f>
        <v>794069.36</v>
      </c>
      <c r="G356">
        <f>+'P6-preprocesseddata'!E356</f>
        <v>277803.03000000003</v>
      </c>
      <c r="H356">
        <f>+'P6-preprocesseddata'!F356</f>
        <v>177264.75</v>
      </c>
      <c r="I356">
        <f>+'P6-preprocesseddata'!I356</f>
        <v>12440.23</v>
      </c>
      <c r="J356">
        <f>+SUM('P6-preprocesseddata'!G356:H356)+SUM('P6-preprocesseddata'!J356:N356)</f>
        <v>326561.35999999987</v>
      </c>
      <c r="K356">
        <f>+'P1-1_preprocesseddata (2)'!F356</f>
        <v>794069.36</v>
      </c>
      <c r="L356">
        <f>+'P1-1_preprocesseddata (2)'!G356</f>
        <v>109381.64</v>
      </c>
      <c r="M356">
        <f>+'P1-1_preprocesseddata (2)'!H356</f>
        <v>77415.520000000004</v>
      </c>
      <c r="N356">
        <f>+'P1-1_preprocesseddata (2)'!I356</f>
        <v>4853039910</v>
      </c>
      <c r="O356">
        <f>+'P1-1_preprocesseddata (2)'!J356</f>
        <v>4853039.91</v>
      </c>
      <c r="P356">
        <f>+'P1-1_preprocesseddata (2)'!K356</f>
        <v>5622428587</v>
      </c>
      <c r="Q356">
        <f>+'P1-1_preprocesseddata (2)'!L356</f>
        <v>5622428.5870000003</v>
      </c>
      <c r="R356" t="str">
        <f>+'P1-1_preprocesseddata (2)'!M356</f>
        <v>2019 Q3</v>
      </c>
      <c r="S356" s="61">
        <f>+'P1-1_preprocesseddata (2)'!N356</f>
        <v>43738</v>
      </c>
    </row>
    <row r="357" spans="1:19" x14ac:dyDescent="0.25">
      <c r="A357">
        <f>+'P1-1_preprocesseddata (2)'!A357</f>
        <v>2019</v>
      </c>
      <c r="B357">
        <f>+'P1-1_preprocesseddata (2)'!B357</f>
        <v>3</v>
      </c>
      <c r="C357" t="str">
        <f>+'P1-1_preprocesseddata (2)'!C357</f>
        <v>UA</v>
      </c>
      <c r="D357" t="str">
        <f>+'P1-1_preprocesseddata (2)'!D357</f>
        <v>P</v>
      </c>
      <c r="E357">
        <f>+'P1-1_preprocesseddata (2)'!E357</f>
        <v>1279412.55</v>
      </c>
      <c r="F357">
        <f>+'P1-1_preprocesseddata (2)'!F357</f>
        <v>1245352.55</v>
      </c>
      <c r="G357">
        <f>+'P6-preprocesseddata'!E357</f>
        <v>457589.4</v>
      </c>
      <c r="H357">
        <f>+'P6-preprocesseddata'!F357</f>
        <v>322519</v>
      </c>
      <c r="I357">
        <f>+'P6-preprocesseddata'!I357</f>
        <v>18461.669999999998</v>
      </c>
      <c r="J357">
        <f>+SUM('P6-preprocesseddata'!G357:H357)+SUM('P6-preprocesseddata'!J357:N357)</f>
        <v>446782.47000000003</v>
      </c>
      <c r="K357">
        <f>+'P1-1_preprocesseddata (2)'!F357</f>
        <v>1245352.55</v>
      </c>
      <c r="L357">
        <f>+'P1-1_preprocesseddata (2)'!G357</f>
        <v>34060</v>
      </c>
      <c r="M357">
        <f>+'P1-1_preprocesseddata (2)'!H357</f>
        <v>-1470.6</v>
      </c>
      <c r="N357">
        <f>+'P1-1_preprocesseddata (2)'!I357</f>
        <v>8843837663</v>
      </c>
      <c r="O357">
        <f>+'P1-1_preprocesseddata (2)'!J357</f>
        <v>8843837.6629999895</v>
      </c>
      <c r="P357">
        <f>+'P1-1_preprocesseddata (2)'!K357</f>
        <v>10598032663</v>
      </c>
      <c r="Q357">
        <f>+'P1-1_preprocesseddata (2)'!L357</f>
        <v>10598032.663000001</v>
      </c>
      <c r="R357" t="str">
        <f>+'P1-1_preprocesseddata (2)'!M357</f>
        <v>2019 Q3</v>
      </c>
      <c r="S357" s="61">
        <f>+'P1-1_preprocesseddata (2)'!N357</f>
        <v>43738</v>
      </c>
    </row>
    <row r="358" spans="1:19" x14ac:dyDescent="0.25">
      <c r="A358">
        <f>+'P1-1_preprocesseddata (2)'!A358</f>
        <v>2019</v>
      </c>
      <c r="B358">
        <f>+'P1-1_preprocesseddata (2)'!B358</f>
        <v>4</v>
      </c>
      <c r="C358" t="str">
        <f>+'P1-1_preprocesseddata (2)'!C358</f>
        <v>UA</v>
      </c>
      <c r="D358" t="str">
        <f>+'P1-1_preprocesseddata (2)'!D358</f>
        <v>A</v>
      </c>
      <c r="E358">
        <f>+'P1-1_preprocesseddata (2)'!E358</f>
        <v>1759715.51</v>
      </c>
      <c r="F358">
        <f>+'P1-1_preprocesseddata (2)'!F358</f>
        <v>1567062.62</v>
      </c>
      <c r="G358">
        <f>+'P6-preprocesseddata'!E358</f>
        <v>539432.55000000005</v>
      </c>
      <c r="H358">
        <f>+'P6-preprocesseddata'!F358</f>
        <v>390078.98</v>
      </c>
      <c r="I358">
        <f>+'P6-preprocesseddata'!I358</f>
        <v>28696.48</v>
      </c>
      <c r="J358">
        <f>+SUM('P6-preprocesseddata'!G358:H358)+SUM('P6-preprocesseddata'!J358:N358)</f>
        <v>608854.6100000001</v>
      </c>
      <c r="K358">
        <f>+'P1-1_preprocesseddata (2)'!F358</f>
        <v>1567062.62</v>
      </c>
      <c r="L358">
        <f>+'P1-1_preprocesseddata (2)'!G358</f>
        <v>192652.89</v>
      </c>
      <c r="M358">
        <f>+'P1-1_preprocesseddata (2)'!H358</f>
        <v>138189.35</v>
      </c>
      <c r="N358">
        <f>+'P1-1_preprocesseddata (2)'!I358</f>
        <v>10372947418</v>
      </c>
      <c r="O358">
        <f>+'P1-1_preprocesseddata (2)'!J358</f>
        <v>10372947.418</v>
      </c>
      <c r="P358">
        <f>+'P1-1_preprocesseddata (2)'!K358</f>
        <v>12649385797</v>
      </c>
      <c r="Q358">
        <f>+'P1-1_preprocesseddata (2)'!L358</f>
        <v>12649385.797</v>
      </c>
      <c r="R358" t="str">
        <f>+'P1-1_preprocesseddata (2)'!M358</f>
        <v>2019 Q4</v>
      </c>
      <c r="S358" s="61">
        <f>+'P1-1_preprocesseddata (2)'!N358</f>
        <v>43830</v>
      </c>
    </row>
    <row r="359" spans="1:19" x14ac:dyDescent="0.25">
      <c r="A359">
        <f>+'P1-1_preprocesseddata (2)'!A359</f>
        <v>2019</v>
      </c>
      <c r="B359">
        <f>+'P1-1_preprocesseddata (2)'!B359</f>
        <v>4</v>
      </c>
      <c r="C359" t="str">
        <f>+'P1-1_preprocesseddata (2)'!C359</f>
        <v>UA</v>
      </c>
      <c r="D359" t="str">
        <f>+'P1-1_preprocesseddata (2)'!D359</f>
        <v>D</v>
      </c>
      <c r="E359">
        <f>+'P1-1_preprocesseddata (2)'!E359</f>
        <v>6903994.96</v>
      </c>
      <c r="F359">
        <f>+'P1-1_preprocesseddata (2)'!F359</f>
        <v>6252126.29</v>
      </c>
      <c r="G359">
        <f>+'P6-preprocesseddata'!E359</f>
        <v>1929242.93</v>
      </c>
      <c r="H359">
        <f>+'P6-preprocesseddata'!F359</f>
        <v>929192.92</v>
      </c>
      <c r="I359">
        <f>+'P6-preprocesseddata'!I359</f>
        <v>143035.32999999999</v>
      </c>
      <c r="J359">
        <f>+SUM('P6-preprocesseddata'!G359:H359)+SUM('P6-preprocesseddata'!J359:N359)</f>
        <v>3250655.12</v>
      </c>
      <c r="K359">
        <f>+'P1-1_preprocesseddata (2)'!F359</f>
        <v>6252126.29</v>
      </c>
      <c r="L359">
        <f>+'P1-1_preprocesseddata (2)'!G359</f>
        <v>651868.67000000004</v>
      </c>
      <c r="M359">
        <f>+'P1-1_preprocesseddata (2)'!H359</f>
        <v>501833.51</v>
      </c>
      <c r="N359">
        <f>+'P1-1_preprocesseddata (2)'!I359</f>
        <v>28213616485</v>
      </c>
      <c r="O359">
        <f>+'P1-1_preprocesseddata (2)'!J359</f>
        <v>28213616.484999999</v>
      </c>
      <c r="P359">
        <f>+'P1-1_preprocesseddata (2)'!K359</f>
        <v>33515224440</v>
      </c>
      <c r="Q359">
        <f>+'P1-1_preprocesseddata (2)'!L359</f>
        <v>33515224.439999901</v>
      </c>
      <c r="R359" t="str">
        <f>+'P1-1_preprocesseddata (2)'!M359</f>
        <v>2019 Q4</v>
      </c>
      <c r="S359" s="61">
        <f>+'P1-1_preprocesseddata (2)'!N359</f>
        <v>43830</v>
      </c>
    </row>
    <row r="360" spans="1:19" x14ac:dyDescent="0.25">
      <c r="A360">
        <f>+'P1-1_preprocesseddata (2)'!A360</f>
        <v>2019</v>
      </c>
      <c r="B360">
        <f>+'P1-1_preprocesseddata (2)'!B360</f>
        <v>4</v>
      </c>
      <c r="C360" t="str">
        <f>+'P1-1_preprocesseddata (2)'!C360</f>
        <v>UA</v>
      </c>
      <c r="D360" t="str">
        <f>+'P1-1_preprocesseddata (2)'!D360</f>
        <v>L</v>
      </c>
      <c r="E360">
        <f>+'P1-1_preprocesseddata (2)'!E360</f>
        <v>958187.87</v>
      </c>
      <c r="F360">
        <f>+'P1-1_preprocesseddata (2)'!F360</f>
        <v>862343.19</v>
      </c>
      <c r="G360">
        <f>+'P6-preprocesseddata'!E360</f>
        <v>305927.46999999997</v>
      </c>
      <c r="H360">
        <f>+'P6-preprocesseddata'!F360</f>
        <v>183918.15</v>
      </c>
      <c r="I360">
        <f>+'P6-preprocesseddata'!I360</f>
        <v>17833.900000000001</v>
      </c>
      <c r="J360">
        <f>+SUM('P6-preprocesseddata'!G360:H360)+SUM('P6-preprocesseddata'!J360:N360)</f>
        <v>354663.67999999993</v>
      </c>
      <c r="K360">
        <f>+'P1-1_preprocesseddata (2)'!F360</f>
        <v>862343.19</v>
      </c>
      <c r="L360">
        <f>+'P1-1_preprocesseddata (2)'!G360</f>
        <v>95844.68</v>
      </c>
      <c r="M360">
        <f>+'P1-1_preprocesseddata (2)'!H360</f>
        <v>72645.570000000007</v>
      </c>
      <c r="N360">
        <f>+'P1-1_preprocesseddata (2)'!I360</f>
        <v>4922384771</v>
      </c>
      <c r="O360">
        <f>+'P1-1_preprocesseddata (2)'!J360</f>
        <v>4922384.7709999997</v>
      </c>
      <c r="P360">
        <f>+'P1-1_preprocesseddata (2)'!K360</f>
        <v>5916865510</v>
      </c>
      <c r="Q360">
        <f>+'P1-1_preprocesseddata (2)'!L360</f>
        <v>5916865.5099999998</v>
      </c>
      <c r="R360" t="str">
        <f>+'P1-1_preprocesseddata (2)'!M360</f>
        <v>2019 Q4</v>
      </c>
      <c r="S360" s="61">
        <f>+'P1-1_preprocesseddata (2)'!N360</f>
        <v>43830</v>
      </c>
    </row>
    <row r="361" spans="1:19" x14ac:dyDescent="0.25">
      <c r="A361">
        <f>+'P1-1_preprocesseddata (2)'!A361</f>
        <v>2019</v>
      </c>
      <c r="B361">
        <f>+'P1-1_preprocesseddata (2)'!B361</f>
        <v>4</v>
      </c>
      <c r="C361" t="str">
        <f>+'P1-1_preprocesseddata (2)'!C361</f>
        <v>UA</v>
      </c>
      <c r="D361" t="str">
        <f>+'P1-1_preprocesseddata (2)'!D361</f>
        <v>P</v>
      </c>
      <c r="E361">
        <f>+'P1-1_preprocesseddata (2)'!E361</f>
        <v>1265503.8400000001</v>
      </c>
      <c r="F361">
        <f>+'P1-1_preprocesseddata (2)'!F361</f>
        <v>1344166.71</v>
      </c>
      <c r="G361">
        <f>+'P6-preprocesseddata'!E361</f>
        <v>485026.58</v>
      </c>
      <c r="H361">
        <f>+'P6-preprocesseddata'!F361</f>
        <v>339821.19</v>
      </c>
      <c r="I361">
        <f>+'P6-preprocesseddata'!I361</f>
        <v>20464.55</v>
      </c>
      <c r="J361">
        <f>+SUM('P6-preprocesseddata'!G361:H361)+SUM('P6-preprocesseddata'!J361:N361)</f>
        <v>498854.39999999991</v>
      </c>
      <c r="K361">
        <f>+'P1-1_preprocesseddata (2)'!F361</f>
        <v>1344166.71</v>
      </c>
      <c r="L361">
        <f>+'P1-1_preprocesseddata (2)'!G361</f>
        <v>-78662.880000000005</v>
      </c>
      <c r="M361">
        <f>+'P1-1_preprocesseddata (2)'!H361</f>
        <v>-70317.11</v>
      </c>
      <c r="N361">
        <f>+'P1-1_preprocesseddata (2)'!I361</f>
        <v>8486096822</v>
      </c>
      <c r="O361">
        <f>+'P1-1_preprocesseddata (2)'!J361</f>
        <v>8486096.8220000006</v>
      </c>
      <c r="P361">
        <f>+'P1-1_preprocesseddata (2)'!K361</f>
        <v>10840293698</v>
      </c>
      <c r="Q361">
        <f>+'P1-1_preprocesseddata (2)'!L361</f>
        <v>10840293.6979999</v>
      </c>
      <c r="R361" t="str">
        <f>+'P1-1_preprocesseddata (2)'!M361</f>
        <v>2019 Q4</v>
      </c>
      <c r="S361" s="61">
        <f>+'P1-1_preprocesseddata (2)'!N361</f>
        <v>43830</v>
      </c>
    </row>
    <row r="362" spans="1:19" x14ac:dyDescent="0.25">
      <c r="A362">
        <f>+'P1-1_preprocesseddata (2)'!A362</f>
        <v>2020</v>
      </c>
      <c r="B362">
        <f>+'P1-1_preprocesseddata (2)'!B362</f>
        <v>1</v>
      </c>
      <c r="C362" t="str">
        <f>+'P1-1_preprocesseddata (2)'!C362</f>
        <v>UA</v>
      </c>
      <c r="D362" t="str">
        <f>+'P1-1_preprocesseddata (2)'!D362</f>
        <v>A</v>
      </c>
      <c r="E362">
        <f>+'P1-1_preprocesseddata (2)'!E362</f>
        <v>1214966.73</v>
      </c>
      <c r="F362">
        <f>+'P1-1_preprocesseddata (2)'!F362</f>
        <v>1323115.3500000001</v>
      </c>
      <c r="G362">
        <f>+'P6-preprocesseddata'!E362</f>
        <v>493238.81</v>
      </c>
      <c r="H362">
        <f>+'P6-preprocesseddata'!F362</f>
        <v>290738.36</v>
      </c>
      <c r="I362">
        <f>+'P6-preprocesseddata'!I362</f>
        <v>25183.759999999998</v>
      </c>
      <c r="J362">
        <f>+SUM('P6-preprocesseddata'!G362:H362)+SUM('P6-preprocesseddata'!J362:N362)</f>
        <v>513954.4</v>
      </c>
      <c r="K362">
        <f>+'P1-1_preprocesseddata (2)'!F362</f>
        <v>1323115.3500000001</v>
      </c>
      <c r="L362">
        <f>+'P1-1_preprocesseddata (2)'!G362</f>
        <v>-108148.62</v>
      </c>
      <c r="M362">
        <f>+'P1-1_preprocesseddata (2)'!H362</f>
        <v>-248943.27</v>
      </c>
      <c r="N362">
        <f>+'P1-1_preprocesseddata (2)'!I362</f>
        <v>7033016786</v>
      </c>
      <c r="O362">
        <f>+'P1-1_preprocesseddata (2)'!J362</f>
        <v>7033016.7860000003</v>
      </c>
      <c r="P362">
        <f>+'P1-1_preprocesseddata (2)'!K362</f>
        <v>10270296670</v>
      </c>
      <c r="Q362">
        <f>+'P1-1_preprocesseddata (2)'!L362</f>
        <v>10270296.67</v>
      </c>
      <c r="R362" t="str">
        <f>+'P1-1_preprocesseddata (2)'!M362</f>
        <v>2020 Q1</v>
      </c>
      <c r="S362" s="61">
        <f>+'P1-1_preprocesseddata (2)'!N362</f>
        <v>43921</v>
      </c>
    </row>
    <row r="363" spans="1:19" x14ac:dyDescent="0.25">
      <c r="A363">
        <f>+'P1-1_preprocesseddata (2)'!A363</f>
        <v>2020</v>
      </c>
      <c r="B363">
        <f>+'P1-1_preprocesseddata (2)'!B363</f>
        <v>1</v>
      </c>
      <c r="C363" t="str">
        <f>+'P1-1_preprocesseddata (2)'!C363</f>
        <v>UA</v>
      </c>
      <c r="D363" t="str">
        <f>+'P1-1_preprocesseddata (2)'!D363</f>
        <v>D</v>
      </c>
      <c r="E363">
        <f>+'P1-1_preprocesseddata (2)'!E363</f>
        <v>5077445.07</v>
      </c>
      <c r="F363">
        <f>+'P1-1_preprocesseddata (2)'!F363</f>
        <v>5666487.7599999998</v>
      </c>
      <c r="G363">
        <f>+'P6-preprocesseddata'!E363</f>
        <v>1854203.52</v>
      </c>
      <c r="H363">
        <f>+'P6-preprocesseddata'!F363</f>
        <v>703500.5</v>
      </c>
      <c r="I363">
        <f>+'P6-preprocesseddata'!I363</f>
        <v>132993.68</v>
      </c>
      <c r="J363">
        <f>+SUM('P6-preprocesseddata'!G363:H363)+SUM('P6-preprocesseddata'!J363:N363)</f>
        <v>2975790.05</v>
      </c>
      <c r="K363">
        <f>+'P1-1_preprocesseddata (2)'!F363</f>
        <v>5666487.7599999998</v>
      </c>
      <c r="L363">
        <f>+'P1-1_preprocesseddata (2)'!G363</f>
        <v>-589042.68999999994</v>
      </c>
      <c r="M363">
        <f>+'P1-1_preprocesseddata (2)'!H363</f>
        <v>-965139.4</v>
      </c>
      <c r="N363">
        <f>+'P1-1_preprocesseddata (2)'!I363</f>
        <v>20959579740</v>
      </c>
      <c r="O363">
        <f>+'P1-1_preprocesseddata (2)'!J363</f>
        <v>20959579.739999998</v>
      </c>
      <c r="P363">
        <f>+'P1-1_preprocesseddata (2)'!K363</f>
        <v>29321361871</v>
      </c>
      <c r="Q363">
        <f>+'P1-1_preprocesseddata (2)'!L363</f>
        <v>29321361.874000002</v>
      </c>
      <c r="R363" t="str">
        <f>+'P1-1_preprocesseddata (2)'!M363</f>
        <v>2020 Q1</v>
      </c>
      <c r="S363" s="61">
        <f>+'P1-1_preprocesseddata (2)'!N363</f>
        <v>43921</v>
      </c>
    </row>
    <row r="364" spans="1:19" x14ac:dyDescent="0.25">
      <c r="A364">
        <f>+'P1-1_preprocesseddata (2)'!A364</f>
        <v>2020</v>
      </c>
      <c r="B364">
        <f>+'P1-1_preprocesseddata (2)'!B364</f>
        <v>1</v>
      </c>
      <c r="C364" t="str">
        <f>+'P1-1_preprocesseddata (2)'!C364</f>
        <v>UA</v>
      </c>
      <c r="D364" t="str">
        <f>+'P1-1_preprocesseddata (2)'!D364</f>
        <v>L</v>
      </c>
      <c r="E364">
        <f>+'P1-1_preprocesseddata (2)'!E364</f>
        <v>879872.53</v>
      </c>
      <c r="F364">
        <f>+'P1-1_preprocesseddata (2)'!F364</f>
        <v>965636.58</v>
      </c>
      <c r="G364">
        <f>+'P6-preprocesseddata'!E364</f>
        <v>384371.59</v>
      </c>
      <c r="H364">
        <f>+'P6-preprocesseddata'!F364</f>
        <v>171655.49</v>
      </c>
      <c r="I364">
        <f>+'P6-preprocesseddata'!I364</f>
        <v>22298.53</v>
      </c>
      <c r="J364">
        <f>+SUM('P6-preprocesseddata'!G364:H364)+SUM('P6-preprocesseddata'!J364:N364)</f>
        <v>387310.94999999995</v>
      </c>
      <c r="K364">
        <f>+'P1-1_preprocesseddata (2)'!F364</f>
        <v>965636.58</v>
      </c>
      <c r="L364">
        <f>+'P1-1_preprocesseddata (2)'!G364</f>
        <v>-85764.05</v>
      </c>
      <c r="M364">
        <f>+'P1-1_preprocesseddata (2)'!H364</f>
        <v>-177239.02</v>
      </c>
      <c r="N364">
        <f>+'P1-1_preprocesseddata (2)'!I364</f>
        <v>4608368453</v>
      </c>
      <c r="O364">
        <f>+'P1-1_preprocesseddata (2)'!J364</f>
        <v>4608368.4529999997</v>
      </c>
      <c r="P364">
        <f>+'P1-1_preprocesseddata (2)'!K364</f>
        <v>6074916783</v>
      </c>
      <c r="Q364">
        <f>+'P1-1_preprocesseddata (2)'!L364</f>
        <v>6074916.7829999998</v>
      </c>
      <c r="R364" t="str">
        <f>+'P1-1_preprocesseddata (2)'!M364</f>
        <v>2020 Q1</v>
      </c>
      <c r="S364" s="61">
        <f>+'P1-1_preprocesseddata (2)'!N364</f>
        <v>43921</v>
      </c>
    </row>
    <row r="365" spans="1:19" x14ac:dyDescent="0.25">
      <c r="A365">
        <f>+'P1-1_preprocesseddata (2)'!A365</f>
        <v>2020</v>
      </c>
      <c r="B365">
        <f>+'P1-1_preprocesseddata (2)'!B365</f>
        <v>1</v>
      </c>
      <c r="C365" t="str">
        <f>+'P1-1_preprocesseddata (2)'!C365</f>
        <v>UA</v>
      </c>
      <c r="D365" t="str">
        <f>+'P1-1_preprocesseddata (2)'!D365</f>
        <v>P</v>
      </c>
      <c r="E365">
        <f>+'P1-1_preprocesseddata (2)'!E365</f>
        <v>806282.74</v>
      </c>
      <c r="F365">
        <f>+'P1-1_preprocesseddata (2)'!F365</f>
        <v>995006.46</v>
      </c>
      <c r="G365">
        <f>+'P6-preprocesseddata'!E365</f>
        <v>387147.08</v>
      </c>
      <c r="H365">
        <f>+'P6-preprocesseddata'!F365</f>
        <v>220253.24</v>
      </c>
      <c r="I365">
        <f>+'P6-preprocesseddata'!I365</f>
        <v>16126.48</v>
      </c>
      <c r="J365">
        <f>+SUM('P6-preprocesseddata'!G365:H365)+SUM('P6-preprocesseddata'!J365:N365)</f>
        <v>371479.67000000004</v>
      </c>
      <c r="K365">
        <f>+'P1-1_preprocesseddata (2)'!F365</f>
        <v>995006.46</v>
      </c>
      <c r="L365">
        <f>+'P1-1_preprocesseddata (2)'!G365</f>
        <v>-188723.72</v>
      </c>
      <c r="M365">
        <f>+'P1-1_preprocesseddata (2)'!H365</f>
        <v>-312715.93</v>
      </c>
      <c r="N365">
        <f>+'P1-1_preprocesseddata (2)'!I365</f>
        <v>5314407077</v>
      </c>
      <c r="O365">
        <f>+'P1-1_preprocesseddata (2)'!J365</f>
        <v>5314407.0769999996</v>
      </c>
      <c r="P365">
        <f>+'P1-1_preprocesseddata (2)'!K365</f>
        <v>7541474200</v>
      </c>
      <c r="Q365">
        <f>+'P1-1_preprocesseddata (2)'!L365</f>
        <v>7541474.2000000002</v>
      </c>
      <c r="R365" t="str">
        <f>+'P1-1_preprocesseddata (2)'!M365</f>
        <v>2020 Q1</v>
      </c>
      <c r="S365" s="61">
        <f>+'P1-1_preprocesseddata (2)'!N365</f>
        <v>43921</v>
      </c>
    </row>
    <row r="366" spans="1:19" x14ac:dyDescent="0.25">
      <c r="A366">
        <f>+'P1-1_preprocesseddata (2)'!A366</f>
        <v>2020</v>
      </c>
      <c r="B366">
        <f>+'P1-1_preprocesseddata (2)'!B366</f>
        <v>2</v>
      </c>
      <c r="C366" t="str">
        <f>+'P1-1_preprocesseddata (2)'!C366</f>
        <v>UA</v>
      </c>
      <c r="D366" t="str">
        <f>+'P1-1_preprocesseddata (2)'!D366</f>
        <v>A</v>
      </c>
      <c r="E366">
        <f>+'P1-1_preprocesseddata (2)'!E366</f>
        <v>219282.3</v>
      </c>
      <c r="F366">
        <f>+'P1-1_preprocesseddata (2)'!F366</f>
        <v>553847.81999999995</v>
      </c>
      <c r="G366">
        <f>+'P6-preprocesseddata'!E366</f>
        <v>336259.53</v>
      </c>
      <c r="H366">
        <f>+'P6-preprocesseddata'!F366</f>
        <v>40785.919999999998</v>
      </c>
      <c r="I366">
        <f>+'P6-preprocesseddata'!I366</f>
        <v>3226.17</v>
      </c>
      <c r="J366">
        <f>+SUM('P6-preprocesseddata'!G366:H366)+SUM('P6-preprocesseddata'!J366:N366)</f>
        <v>173576.21</v>
      </c>
      <c r="K366">
        <f>+'P1-1_preprocesseddata (2)'!F366</f>
        <v>553847.81999999995</v>
      </c>
      <c r="L366">
        <f>+'P1-1_preprocesseddata (2)'!G366</f>
        <v>-334565.52</v>
      </c>
      <c r="M366">
        <f>+'P1-1_preprocesseddata (2)'!H366</f>
        <v>-93636.1</v>
      </c>
      <c r="N366">
        <f>+'P1-1_preprocesseddata (2)'!I366</f>
        <v>359204450</v>
      </c>
      <c r="O366">
        <f>+'P1-1_preprocesseddata (2)'!J366</f>
        <v>359204.45</v>
      </c>
      <c r="P366">
        <f>+'P1-1_preprocesseddata (2)'!K366</f>
        <v>1269569369</v>
      </c>
      <c r="Q366">
        <f>+'P1-1_preprocesseddata (2)'!L366</f>
        <v>1269569.3689999999</v>
      </c>
      <c r="R366" t="str">
        <f>+'P1-1_preprocesseddata (2)'!M366</f>
        <v>2020 Q2</v>
      </c>
      <c r="S366" s="61">
        <f>+'P1-1_preprocesseddata (2)'!N366</f>
        <v>44012</v>
      </c>
    </row>
    <row r="367" spans="1:19" x14ac:dyDescent="0.25">
      <c r="A367">
        <f>+'P1-1_preprocesseddata (2)'!A367</f>
        <v>2020</v>
      </c>
      <c r="B367">
        <f>+'P1-1_preprocesseddata (2)'!B367</f>
        <v>2</v>
      </c>
      <c r="C367" t="str">
        <f>+'P1-1_preprocesseddata (2)'!C367</f>
        <v>UA</v>
      </c>
      <c r="D367" t="str">
        <f>+'P1-1_preprocesseddata (2)'!D367</f>
        <v>D</v>
      </c>
      <c r="E367">
        <f>+'P1-1_preprocesseddata (2)'!E367</f>
        <v>925843.42</v>
      </c>
      <c r="F367">
        <f>+'P1-1_preprocesseddata (2)'!F367</f>
        <v>3124376.26</v>
      </c>
      <c r="G367">
        <f>+'P6-preprocesseddata'!E367</f>
        <v>1226284.42</v>
      </c>
      <c r="H367">
        <f>+'P6-preprocesseddata'!F367</f>
        <v>72274.98</v>
      </c>
      <c r="I367">
        <f>+'P6-preprocesseddata'!I367</f>
        <v>39625.65</v>
      </c>
      <c r="J367">
        <f>+SUM('P6-preprocesseddata'!G367:H367)+SUM('P6-preprocesseddata'!J367:N367)</f>
        <v>1786191.2000000002</v>
      </c>
      <c r="K367">
        <f>+'P1-1_preprocesseddata (2)'!F367</f>
        <v>3124376.26</v>
      </c>
      <c r="L367">
        <f>+'P1-1_preprocesseddata (2)'!G367</f>
        <v>-2198532.83</v>
      </c>
      <c r="M367">
        <f>+'P1-1_preprocesseddata (2)'!H367</f>
        <v>-1100395.8600000001</v>
      </c>
      <c r="N367">
        <f>+'P1-1_preprocesseddata (2)'!I367</f>
        <v>1578768151</v>
      </c>
      <c r="O367">
        <f>+'P1-1_preprocesseddata (2)'!J367</f>
        <v>1578768.1510000001</v>
      </c>
      <c r="P367">
        <f>+'P1-1_preprocesseddata (2)'!K367</f>
        <v>4648640949</v>
      </c>
      <c r="Q367">
        <f>+'P1-1_preprocesseddata (2)'!L367</f>
        <v>4648640.949</v>
      </c>
      <c r="R367" t="str">
        <f>+'P1-1_preprocesseddata (2)'!M367</f>
        <v>2020 Q2</v>
      </c>
      <c r="S367" s="61">
        <f>+'P1-1_preprocesseddata (2)'!N367</f>
        <v>44012</v>
      </c>
    </row>
    <row r="368" spans="1:19" x14ac:dyDescent="0.25">
      <c r="A368">
        <f>+'P1-1_preprocesseddata (2)'!A368</f>
        <v>2020</v>
      </c>
      <c r="B368">
        <f>+'P1-1_preprocesseddata (2)'!B368</f>
        <v>2</v>
      </c>
      <c r="C368" t="str">
        <f>+'P1-1_preprocesseddata (2)'!C368</f>
        <v>UA</v>
      </c>
      <c r="D368" t="str">
        <f>+'P1-1_preprocesseddata (2)'!D368</f>
        <v>L</v>
      </c>
      <c r="E368">
        <f>+'P1-1_preprocesseddata (2)'!E368</f>
        <v>73126.490000000005</v>
      </c>
      <c r="F368">
        <f>+'P1-1_preprocesseddata (2)'!F368</f>
        <v>228697.63</v>
      </c>
      <c r="G368">
        <f>+'P6-preprocesseddata'!E368</f>
        <v>102836.44</v>
      </c>
      <c r="H368">
        <f>+'P6-preprocesseddata'!F368</f>
        <v>8113.26</v>
      </c>
      <c r="I368">
        <f>+'P6-preprocesseddata'!I368</f>
        <v>2490.58</v>
      </c>
      <c r="J368">
        <f>+SUM('P6-preprocesseddata'!G368:H368)+SUM('P6-preprocesseddata'!J368:N368)</f>
        <v>115257.35999999999</v>
      </c>
      <c r="K368">
        <f>+'P1-1_preprocesseddata (2)'!F368</f>
        <v>228697.63</v>
      </c>
      <c r="L368">
        <f>+'P1-1_preprocesseddata (2)'!G368</f>
        <v>-155571.14000000001</v>
      </c>
      <c r="M368">
        <f>+'P1-1_preprocesseddata (2)'!H368</f>
        <v>-76996.850000000006</v>
      </c>
      <c r="N368">
        <f>+'P1-1_preprocesseddata (2)'!I368</f>
        <v>173317154</v>
      </c>
      <c r="O368">
        <f>+'P1-1_preprocesseddata (2)'!J368</f>
        <v>173317.15400000001</v>
      </c>
      <c r="P368">
        <f>+'P1-1_preprocesseddata (2)'!K368</f>
        <v>395321945</v>
      </c>
      <c r="Q368">
        <f>+'P1-1_preprocesseddata (2)'!L368</f>
        <v>395321.94500000001</v>
      </c>
      <c r="R368" t="str">
        <f>+'P1-1_preprocesseddata (2)'!M368</f>
        <v>2020 Q2</v>
      </c>
      <c r="S368" s="61">
        <f>+'P1-1_preprocesseddata (2)'!N368</f>
        <v>44012</v>
      </c>
    </row>
    <row r="369" spans="1:19" x14ac:dyDescent="0.25">
      <c r="A369">
        <f>+'P1-1_preprocesseddata (2)'!A369</f>
        <v>2020</v>
      </c>
      <c r="B369">
        <f>+'P1-1_preprocesseddata (2)'!B369</f>
        <v>2</v>
      </c>
      <c r="C369" t="str">
        <f>+'P1-1_preprocesseddata (2)'!C369</f>
        <v>UA</v>
      </c>
      <c r="D369" t="str">
        <f>+'P1-1_preprocesseddata (2)'!D369</f>
        <v>P</v>
      </c>
      <c r="E369">
        <f>+'P1-1_preprocesseddata (2)'!E369</f>
        <v>257224.62</v>
      </c>
      <c r="F369">
        <f>+'P1-1_preprocesseddata (2)'!F369</f>
        <v>794076.35</v>
      </c>
      <c r="G369">
        <f>+'P6-preprocesseddata'!E369</f>
        <v>538197.75</v>
      </c>
      <c r="H369">
        <f>+'P6-preprocesseddata'!F369</f>
        <v>63884.57</v>
      </c>
      <c r="I369">
        <f>+'P6-preprocesseddata'!I369</f>
        <v>6481.45</v>
      </c>
      <c r="J369">
        <f>+SUM('P6-preprocesseddata'!G369:H369)+SUM('P6-preprocesseddata'!J369:N369)</f>
        <v>185512.56999999989</v>
      </c>
      <c r="K369">
        <f>+'P1-1_preprocesseddata (2)'!F369</f>
        <v>794076.35</v>
      </c>
      <c r="L369">
        <f>+'P1-1_preprocesseddata (2)'!G369</f>
        <v>-536851.74</v>
      </c>
      <c r="M369">
        <f>+'P1-1_preprocesseddata (2)'!H369</f>
        <v>-354867.49</v>
      </c>
      <c r="N369">
        <f>+'P1-1_preprocesseddata (2)'!I369</f>
        <v>147487092</v>
      </c>
      <c r="O369">
        <f>+'P1-1_preprocesseddata (2)'!J369</f>
        <v>147487.092</v>
      </c>
      <c r="P369">
        <f>+'P1-1_preprocesseddata (2)'!K369</f>
        <v>654291656</v>
      </c>
      <c r="Q369">
        <f>+'P1-1_preprocesseddata (2)'!L369</f>
        <v>654291.65599999996</v>
      </c>
      <c r="R369" t="str">
        <f>+'P1-1_preprocesseddata (2)'!M369</f>
        <v>2020 Q2</v>
      </c>
      <c r="S369" s="61">
        <f>+'P1-1_preprocesseddata (2)'!N369</f>
        <v>44012</v>
      </c>
    </row>
    <row r="370" spans="1:19" x14ac:dyDescent="0.25">
      <c r="A370">
        <f>+'P1-1_preprocesseddata (2)'!A370</f>
        <v>2020</v>
      </c>
      <c r="B370">
        <f>+'P1-1_preprocesseddata (2)'!B370</f>
        <v>3</v>
      </c>
      <c r="C370" t="str">
        <f>+'P1-1_preprocesseddata (2)'!C370</f>
        <v>UA</v>
      </c>
      <c r="D370" t="str">
        <f>+'P1-1_preprocesseddata (2)'!D370</f>
        <v>A</v>
      </c>
      <c r="E370">
        <f>+'P1-1_preprocesseddata (2)'!E370</f>
        <v>365051.47</v>
      </c>
      <c r="F370">
        <f>+'P1-1_preprocesseddata (2)'!F370</f>
        <v>814136.22</v>
      </c>
      <c r="G370">
        <f>+'P6-preprocesseddata'!E370</f>
        <v>381494.09</v>
      </c>
      <c r="H370">
        <f>+'P6-preprocesseddata'!F370</f>
        <v>84515.83</v>
      </c>
      <c r="I370">
        <f>+'P6-preprocesseddata'!I370</f>
        <v>9507.1299999999992</v>
      </c>
      <c r="J370">
        <f>+SUM('P6-preprocesseddata'!G370:H370)+SUM('P6-preprocesseddata'!J370:N370)</f>
        <v>338619.17999999993</v>
      </c>
      <c r="K370">
        <f>+'P1-1_preprocesseddata (2)'!F370</f>
        <v>814136.22</v>
      </c>
      <c r="L370">
        <f>+'P1-1_preprocesseddata (2)'!G370</f>
        <v>-449084.75</v>
      </c>
      <c r="M370">
        <f>+'P1-1_preprocesseddata (2)'!H370</f>
        <v>-220079.72</v>
      </c>
      <c r="N370">
        <f>+'P1-1_preprocesseddata (2)'!I370</f>
        <v>1341304123</v>
      </c>
      <c r="O370">
        <f>+'P1-1_preprocesseddata (2)'!J370</f>
        <v>1341304.1229999999</v>
      </c>
      <c r="P370">
        <f>+'P1-1_preprocesseddata (2)'!K370</f>
        <v>4183251171</v>
      </c>
      <c r="Q370">
        <f>+'P1-1_preprocesseddata (2)'!L370</f>
        <v>4183251.1710000001</v>
      </c>
      <c r="R370" t="str">
        <f>+'P1-1_preprocesseddata (2)'!M370</f>
        <v>2020 Q3</v>
      </c>
      <c r="S370" s="61">
        <f>+'P1-1_preprocesseddata (2)'!N370</f>
        <v>44104</v>
      </c>
    </row>
    <row r="371" spans="1:19" x14ac:dyDescent="0.25">
      <c r="A371">
        <f>+'P1-1_preprocesseddata (2)'!A371</f>
        <v>2020</v>
      </c>
      <c r="B371">
        <f>+'P1-1_preprocesseddata (2)'!B371</f>
        <v>3</v>
      </c>
      <c r="C371" t="str">
        <f>+'P1-1_preprocesseddata (2)'!C371</f>
        <v>UA</v>
      </c>
      <c r="D371" t="str">
        <f>+'P1-1_preprocesseddata (2)'!D371</f>
        <v>D</v>
      </c>
      <c r="E371">
        <f>+'P1-1_preprocesseddata (2)'!E371</f>
        <v>1671673.11</v>
      </c>
      <c r="F371">
        <f>+'P1-1_preprocesseddata (2)'!F371</f>
        <v>3799346.02</v>
      </c>
      <c r="G371">
        <f>+'P6-preprocesseddata'!E371</f>
        <v>1417917.19</v>
      </c>
      <c r="H371">
        <f>+'P6-preprocesseddata'!F371</f>
        <v>181346.44</v>
      </c>
      <c r="I371">
        <f>+'P6-preprocesseddata'!I371</f>
        <v>97474.76</v>
      </c>
      <c r="J371">
        <f>+SUM('P6-preprocesseddata'!G371:H371)+SUM('P6-preprocesseddata'!J371:N371)</f>
        <v>2102607.63</v>
      </c>
      <c r="K371">
        <f>+'P1-1_preprocesseddata (2)'!F371</f>
        <v>3799346.02</v>
      </c>
      <c r="L371">
        <f>+'P1-1_preprocesseddata (2)'!G371</f>
        <v>-2127672.91</v>
      </c>
      <c r="M371">
        <f>+'P1-1_preprocesseddata (2)'!H371</f>
        <v>-1281719.73</v>
      </c>
      <c r="N371">
        <f>+'P1-1_preprocesseddata (2)'!I371</f>
        <v>5932938885</v>
      </c>
      <c r="O371">
        <f>+'P1-1_preprocesseddata (2)'!J371</f>
        <v>5932938.8849999998</v>
      </c>
      <c r="P371">
        <f>+'P1-1_preprocesseddata (2)'!K371</f>
        <v>11324090884</v>
      </c>
      <c r="Q371">
        <f>+'P1-1_preprocesseddata (2)'!L371</f>
        <v>11324090.884</v>
      </c>
      <c r="R371" t="str">
        <f>+'P1-1_preprocesseddata (2)'!M371</f>
        <v>2020 Q3</v>
      </c>
      <c r="S371" s="61">
        <f>+'P1-1_preprocesseddata (2)'!N371</f>
        <v>44104</v>
      </c>
    </row>
    <row r="372" spans="1:19" x14ac:dyDescent="0.25">
      <c r="A372">
        <f>+'P1-1_preprocesseddata (2)'!A372</f>
        <v>2020</v>
      </c>
      <c r="B372">
        <f>+'P1-1_preprocesseddata (2)'!B372</f>
        <v>3</v>
      </c>
      <c r="C372" t="str">
        <f>+'P1-1_preprocesseddata (2)'!C372</f>
        <v>UA</v>
      </c>
      <c r="D372" t="str">
        <f>+'P1-1_preprocesseddata (2)'!D372</f>
        <v>L</v>
      </c>
      <c r="E372">
        <f>+'P1-1_preprocesseddata (2)'!E372</f>
        <v>169373.43</v>
      </c>
      <c r="F372">
        <f>+'P1-1_preprocesseddata (2)'!F372</f>
        <v>379637.57</v>
      </c>
      <c r="G372">
        <f>+'P6-preprocesseddata'!E372</f>
        <v>167828.96</v>
      </c>
      <c r="H372">
        <f>+'P6-preprocesseddata'!F372</f>
        <v>31348.97</v>
      </c>
      <c r="I372">
        <f>+'P6-preprocesseddata'!I372</f>
        <v>9549.67</v>
      </c>
      <c r="J372">
        <f>+SUM('P6-preprocesseddata'!G372:H372)+SUM('P6-preprocesseddata'!J372:N372)</f>
        <v>170909.97999999998</v>
      </c>
      <c r="K372">
        <f>+'P1-1_preprocesseddata (2)'!F372</f>
        <v>379637.57</v>
      </c>
      <c r="L372">
        <f>+'P1-1_preprocesseddata (2)'!G372</f>
        <v>-210264.14</v>
      </c>
      <c r="M372">
        <f>+'P1-1_preprocesseddata (2)'!H372</f>
        <v>-120359.29</v>
      </c>
      <c r="N372">
        <f>+'P1-1_preprocesseddata (2)'!I372</f>
        <v>703143217</v>
      </c>
      <c r="O372">
        <f>+'P1-1_preprocesseddata (2)'!J372</f>
        <v>703143.21699999995</v>
      </c>
      <c r="P372">
        <f>+'P1-1_preprocesseddata (2)'!K372</f>
        <v>1332043079</v>
      </c>
      <c r="Q372">
        <f>+'P1-1_preprocesseddata (2)'!L372</f>
        <v>1332043.0789999999</v>
      </c>
      <c r="R372" t="str">
        <f>+'P1-1_preprocesseddata (2)'!M372</f>
        <v>2020 Q3</v>
      </c>
      <c r="S372" s="61">
        <f>+'P1-1_preprocesseddata (2)'!N372</f>
        <v>44104</v>
      </c>
    </row>
    <row r="373" spans="1:19" x14ac:dyDescent="0.25">
      <c r="A373">
        <f>+'P1-1_preprocesseddata (2)'!A373</f>
        <v>2020</v>
      </c>
      <c r="B373">
        <f>+'P1-1_preprocesseddata (2)'!B373</f>
        <v>3</v>
      </c>
      <c r="C373" t="str">
        <f>+'P1-1_preprocesseddata (2)'!C373</f>
        <v>UA</v>
      </c>
      <c r="D373" t="str">
        <f>+'P1-1_preprocesseddata (2)'!D373</f>
        <v>P</v>
      </c>
      <c r="E373">
        <f>+'P1-1_preprocesseddata (2)'!E373</f>
        <v>282726.44</v>
      </c>
      <c r="F373">
        <f>+'P1-1_preprocesseddata (2)'!F373</f>
        <v>604231.56999999995</v>
      </c>
      <c r="G373">
        <f>+'P6-preprocesseddata'!E373</f>
        <v>318489.67</v>
      </c>
      <c r="H373">
        <f>+'P6-preprocesseddata'!F373</f>
        <v>90158.8</v>
      </c>
      <c r="I373">
        <f>+'P6-preprocesseddata'!I373</f>
        <v>11796.83</v>
      </c>
      <c r="J373">
        <f>+SUM('P6-preprocesseddata'!G373:H373)+SUM('P6-preprocesseddata'!J373:N373)</f>
        <v>183786.2699999999</v>
      </c>
      <c r="K373">
        <f>+'P1-1_preprocesseddata (2)'!F373</f>
        <v>604231.56999999995</v>
      </c>
      <c r="L373">
        <f>+'P1-1_preprocesseddata (2)'!G373</f>
        <v>-321505.13</v>
      </c>
      <c r="M373">
        <f>+'P1-1_preprocesseddata (2)'!H373</f>
        <v>-218858.21</v>
      </c>
      <c r="N373">
        <f>+'P1-1_preprocesseddata (2)'!I373</f>
        <v>358574330</v>
      </c>
      <c r="O373">
        <f>+'P1-1_preprocesseddata (2)'!J373</f>
        <v>358574.32999999903</v>
      </c>
      <c r="P373">
        <f>+'P1-1_preprocesseddata (2)'!K373</f>
        <v>1426939120</v>
      </c>
      <c r="Q373">
        <f>+'P1-1_preprocesseddata (2)'!L373</f>
        <v>1426939.1199999901</v>
      </c>
      <c r="R373" t="str">
        <f>+'P1-1_preprocesseddata (2)'!M373</f>
        <v>2020 Q3</v>
      </c>
      <c r="S373" s="61">
        <f>+'P1-1_preprocesseddata (2)'!N373</f>
        <v>44104</v>
      </c>
    </row>
    <row r="374" spans="1:19" x14ac:dyDescent="0.25">
      <c r="A374">
        <f>+'P1-1_preprocesseddata (2)'!A374</f>
        <v>2020</v>
      </c>
      <c r="B374">
        <f>+'P1-1_preprocesseddata (2)'!B374</f>
        <v>4</v>
      </c>
      <c r="C374" t="str">
        <f>+'P1-1_preprocesseddata (2)'!C374</f>
        <v>UA</v>
      </c>
      <c r="D374" t="str">
        <f>+'P1-1_preprocesseddata (2)'!D374</f>
        <v>A</v>
      </c>
      <c r="E374">
        <f>+'P1-1_preprocesseddata (2)'!E374</f>
        <v>426542.44</v>
      </c>
      <c r="F374">
        <f>+'P1-1_preprocesseddata (2)'!F374</f>
        <v>815943.34</v>
      </c>
      <c r="G374">
        <f>+'P6-preprocesseddata'!E374</f>
        <v>343625.86</v>
      </c>
      <c r="H374">
        <f>+'P6-preprocesseddata'!F374</f>
        <v>101994.82</v>
      </c>
      <c r="I374">
        <f>+'P6-preprocesseddata'!I374</f>
        <v>13048.19</v>
      </c>
      <c r="J374">
        <f>+SUM('P6-preprocesseddata'!G374:H374)+SUM('P6-preprocesseddata'!J374:N374)</f>
        <v>357274.48</v>
      </c>
      <c r="K374">
        <f>+'P1-1_preprocesseddata (2)'!F374</f>
        <v>815943.34</v>
      </c>
      <c r="L374">
        <f>+'P1-1_preprocesseddata (2)'!G374</f>
        <v>-389400.9</v>
      </c>
      <c r="M374">
        <f>+'P1-1_preprocesseddata (2)'!H374</f>
        <v>-284814.23</v>
      </c>
      <c r="N374">
        <f>+'P1-1_preprocesseddata (2)'!I374</f>
        <v>1893489732</v>
      </c>
      <c r="O374">
        <f>+'P1-1_preprocesseddata (2)'!J374</f>
        <v>1893489.7320000001</v>
      </c>
      <c r="P374">
        <f>+'P1-1_preprocesseddata (2)'!K374</f>
        <v>5497217253</v>
      </c>
      <c r="Q374">
        <f>+'P1-1_preprocesseddata (2)'!L374</f>
        <v>5497217.2529999996</v>
      </c>
      <c r="R374" t="str">
        <f>+'P1-1_preprocesseddata (2)'!M374</f>
        <v>2020 Q4</v>
      </c>
      <c r="S374" s="61">
        <f>+'P1-1_preprocesseddata (2)'!N374</f>
        <v>44196</v>
      </c>
    </row>
    <row r="375" spans="1:19" x14ac:dyDescent="0.25">
      <c r="A375">
        <f>+'P1-1_preprocesseddata (2)'!A375</f>
        <v>2020</v>
      </c>
      <c r="B375">
        <f>+'P1-1_preprocesseddata (2)'!B375</f>
        <v>4</v>
      </c>
      <c r="C375" t="str">
        <f>+'P1-1_preprocesseddata (2)'!C375</f>
        <v>UA</v>
      </c>
      <c r="D375" t="str">
        <f>+'P1-1_preprocesseddata (2)'!D375</f>
        <v>D</v>
      </c>
      <c r="E375">
        <f>+'P1-1_preprocesseddata (2)'!E375</f>
        <v>2235985.62</v>
      </c>
      <c r="F375">
        <f>+'P1-1_preprocesseddata (2)'!F375</f>
        <v>3924232.44</v>
      </c>
      <c r="G375">
        <f>+'P6-preprocesseddata'!E375</f>
        <v>1340772.2</v>
      </c>
      <c r="H375">
        <f>+'P6-preprocesseddata'!F375</f>
        <v>260600.16</v>
      </c>
      <c r="I375">
        <f>+'P6-preprocesseddata'!I375</f>
        <v>176165.26</v>
      </c>
      <c r="J375">
        <f>+SUM('P6-preprocesseddata'!G375:H375)+SUM('P6-preprocesseddata'!J375:N375)</f>
        <v>2146694.83</v>
      </c>
      <c r="K375">
        <f>+'P1-1_preprocesseddata (2)'!F375</f>
        <v>3924232.44</v>
      </c>
      <c r="L375">
        <f>+'P1-1_preprocesseddata (2)'!G375</f>
        <v>-1688246.82</v>
      </c>
      <c r="M375">
        <f>+'P1-1_preprocesseddata (2)'!H375</f>
        <v>-1230613.6299999999</v>
      </c>
      <c r="N375">
        <f>+'P1-1_preprocesseddata (2)'!I375</f>
        <v>9801919815</v>
      </c>
      <c r="O375">
        <f>+'P1-1_preprocesseddata (2)'!J375</f>
        <v>9801919.8149999995</v>
      </c>
      <c r="P375">
        <f>+'P1-1_preprocesseddata (2)'!K375</f>
        <v>15573421627</v>
      </c>
      <c r="Q375">
        <f>+'P1-1_preprocesseddata (2)'!L375</f>
        <v>15573421.627</v>
      </c>
      <c r="R375" t="str">
        <f>+'P1-1_preprocesseddata (2)'!M375</f>
        <v>2020 Q4</v>
      </c>
      <c r="S375" s="61">
        <f>+'P1-1_preprocesseddata (2)'!N375</f>
        <v>44196</v>
      </c>
    </row>
    <row r="376" spans="1:19" x14ac:dyDescent="0.25">
      <c r="A376">
        <f>+'P1-1_preprocesseddata (2)'!A376</f>
        <v>2020</v>
      </c>
      <c r="B376">
        <f>+'P1-1_preprocesseddata (2)'!B376</f>
        <v>4</v>
      </c>
      <c r="C376" t="str">
        <f>+'P1-1_preprocesseddata (2)'!C376</f>
        <v>UA</v>
      </c>
      <c r="D376" t="str">
        <f>+'P1-1_preprocesseddata (2)'!D376</f>
        <v>L</v>
      </c>
      <c r="E376">
        <f>+'P1-1_preprocesseddata (2)'!E376</f>
        <v>389725.44</v>
      </c>
      <c r="F376">
        <f>+'P1-1_preprocesseddata (2)'!F376</f>
        <v>694332.26</v>
      </c>
      <c r="G376">
        <f>+'P6-preprocesseddata'!E376</f>
        <v>287870.26</v>
      </c>
      <c r="H376">
        <f>+'P6-preprocesseddata'!F376</f>
        <v>73514.240000000005</v>
      </c>
      <c r="I376">
        <f>+'P6-preprocesseddata'!I376</f>
        <v>27847.89</v>
      </c>
      <c r="J376">
        <f>+SUM('P6-preprocesseddata'!G376:H376)+SUM('P6-preprocesseddata'!J376:N376)</f>
        <v>305099.86999999988</v>
      </c>
      <c r="K376">
        <f>+'P1-1_preprocesseddata (2)'!F376</f>
        <v>694332.26</v>
      </c>
      <c r="L376">
        <f>+'P1-1_preprocesseddata (2)'!G376</f>
        <v>-304606.82</v>
      </c>
      <c r="M376">
        <f>+'P1-1_preprocesseddata (2)'!H376</f>
        <v>-224589.73</v>
      </c>
      <c r="N376">
        <f>+'P1-1_preprocesseddata (2)'!I376</f>
        <v>2034618638</v>
      </c>
      <c r="O376">
        <f>+'P1-1_preprocesseddata (2)'!J376</f>
        <v>2034618.638</v>
      </c>
      <c r="P376">
        <f>+'P1-1_preprocesseddata (2)'!K376</f>
        <v>3614045025</v>
      </c>
      <c r="Q376">
        <f>+'P1-1_preprocesseddata (2)'!L376</f>
        <v>3614045.0249999999</v>
      </c>
      <c r="R376" t="str">
        <f>+'P1-1_preprocesseddata (2)'!M376</f>
        <v>2020 Q4</v>
      </c>
      <c r="S376" s="61">
        <f>+'P1-1_preprocesseddata (2)'!N376</f>
        <v>44196</v>
      </c>
    </row>
    <row r="377" spans="1:19" x14ac:dyDescent="0.25">
      <c r="A377">
        <f>+'P1-1_preprocesseddata (2)'!A377</f>
        <v>2020</v>
      </c>
      <c r="B377">
        <f>+'P1-1_preprocesseddata (2)'!B377</f>
        <v>4</v>
      </c>
      <c r="C377" t="str">
        <f>+'P1-1_preprocesseddata (2)'!C377</f>
        <v>UA</v>
      </c>
      <c r="D377" t="str">
        <f>+'P1-1_preprocesseddata (2)'!D377</f>
        <v>P</v>
      </c>
      <c r="E377">
        <f>+'P1-1_preprocesseddata (2)'!E377</f>
        <v>360325.25</v>
      </c>
      <c r="F377">
        <f>+'P1-1_preprocesseddata (2)'!F377</f>
        <v>565001.18000000005</v>
      </c>
      <c r="G377">
        <f>+'P6-preprocesseddata'!E377</f>
        <v>271708.40000000002</v>
      </c>
      <c r="H377">
        <f>+'P6-preprocesseddata'!F377</f>
        <v>102386.02</v>
      </c>
      <c r="I377">
        <f>+'P6-preprocesseddata'!I377</f>
        <v>10095.93</v>
      </c>
      <c r="J377">
        <f>+SUM('P6-preprocesseddata'!G377:H377)+SUM('P6-preprocesseddata'!J377:N377)</f>
        <v>180810.8299999999</v>
      </c>
      <c r="K377">
        <f>+'P1-1_preprocesseddata (2)'!F377</f>
        <v>565001.18000000005</v>
      </c>
      <c r="L377">
        <f>+'P1-1_preprocesseddata (2)'!G377</f>
        <v>-204675.93</v>
      </c>
      <c r="M377">
        <f>+'P1-1_preprocesseddata (2)'!H377</f>
        <v>-156448.32999999999</v>
      </c>
      <c r="N377">
        <f>+'P1-1_preprocesseddata (2)'!I377</f>
        <v>387948320</v>
      </c>
      <c r="O377">
        <f>+'P1-1_preprocesseddata (2)'!J377</f>
        <v>387948.32</v>
      </c>
      <c r="P377">
        <f>+'P1-1_preprocesseddata (2)'!K377</f>
        <v>1691636506</v>
      </c>
      <c r="Q377">
        <f>+'P1-1_preprocesseddata (2)'!L377</f>
        <v>1691636.5060000001</v>
      </c>
      <c r="R377" t="str">
        <f>+'P1-1_preprocesseddata (2)'!M377</f>
        <v>2020 Q4</v>
      </c>
      <c r="S377" s="61">
        <f>+'P1-1_preprocesseddata (2)'!N377</f>
        <v>44196</v>
      </c>
    </row>
    <row r="378" spans="1:19" x14ac:dyDescent="0.25">
      <c r="A378">
        <f>+'P1-1_preprocesseddata (2)'!A378</f>
        <v>2021</v>
      </c>
      <c r="B378">
        <f>+'P1-1_preprocesseddata (2)'!B378</f>
        <v>1</v>
      </c>
      <c r="C378" t="str">
        <f>+'P1-1_preprocesseddata (2)'!C378</f>
        <v>UA</v>
      </c>
      <c r="D378" t="str">
        <f>+'P1-1_preprocesseddata (2)'!D378</f>
        <v>A</v>
      </c>
      <c r="E378">
        <f>+'P1-1_preprocesseddata (2)'!E378</f>
        <v>409903.76</v>
      </c>
      <c r="F378">
        <f>+'P1-1_preprocesseddata (2)'!F378</f>
        <v>753968.18</v>
      </c>
      <c r="G378">
        <f>+'P6-preprocesseddata'!E378</f>
        <v>295848.34999999998</v>
      </c>
      <c r="H378">
        <f>+'P6-preprocesseddata'!F378</f>
        <v>114626.4</v>
      </c>
      <c r="I378">
        <f>+'P6-preprocesseddata'!I378</f>
        <v>9579.8799999999992</v>
      </c>
      <c r="J378">
        <f>+SUM('P6-preprocesseddata'!G378:H378)+SUM('P6-preprocesseddata'!J378:N378)</f>
        <v>333913.56999999995</v>
      </c>
      <c r="K378">
        <f>+'P1-1_preprocesseddata (2)'!F378</f>
        <v>753968.18</v>
      </c>
      <c r="L378">
        <f>+'P1-1_preprocesseddata (2)'!G378</f>
        <v>-344064.43</v>
      </c>
      <c r="M378">
        <f>+'P1-1_preprocesseddata (2)'!H378</f>
        <v>-92667.78</v>
      </c>
      <c r="N378">
        <f>+'P1-1_preprocesseddata (2)'!I378</f>
        <v>2042952132</v>
      </c>
      <c r="O378">
        <f>+'P1-1_preprocesseddata (2)'!J378</f>
        <v>2042952.132</v>
      </c>
      <c r="P378">
        <f>+'P1-1_preprocesseddata (2)'!K378</f>
        <v>4346633342</v>
      </c>
      <c r="Q378">
        <f>+'P1-1_preprocesseddata (2)'!L378</f>
        <v>4346633.3420000002</v>
      </c>
      <c r="R378" t="str">
        <f>+'P1-1_preprocesseddata (2)'!M378</f>
        <v>2021 Q1</v>
      </c>
      <c r="S378" s="61">
        <f>+'P1-1_preprocesseddata (2)'!N378</f>
        <v>44286</v>
      </c>
    </row>
    <row r="379" spans="1:19" x14ac:dyDescent="0.25">
      <c r="A379">
        <f>+'P1-1_preprocesseddata (2)'!A379</f>
        <v>2021</v>
      </c>
      <c r="B379">
        <f>+'P1-1_preprocesseddata (2)'!B379</f>
        <v>1</v>
      </c>
      <c r="C379" t="str">
        <f>+'P1-1_preprocesseddata (2)'!C379</f>
        <v>UA</v>
      </c>
      <c r="D379" t="str">
        <f>+'P1-1_preprocesseddata (2)'!D379</f>
        <v>D</v>
      </c>
      <c r="E379">
        <f>+'P1-1_preprocesseddata (2)'!E379</f>
        <v>2111344.29</v>
      </c>
      <c r="F379">
        <f>+'P1-1_preprocesseddata (2)'!F379</f>
        <v>4166179.89</v>
      </c>
      <c r="G379">
        <f>+'P6-preprocesseddata'!E379</f>
        <v>1370033.56</v>
      </c>
      <c r="H379">
        <f>+'P6-preprocesseddata'!F379</f>
        <v>329500.58</v>
      </c>
      <c r="I379">
        <f>+'P6-preprocesseddata'!I379</f>
        <v>115717.22</v>
      </c>
      <c r="J379">
        <f>+SUM('P6-preprocesseddata'!G379:H379)+SUM('P6-preprocesseddata'!J379:N379)</f>
        <v>2350928.5299999989</v>
      </c>
      <c r="K379">
        <f>+'P1-1_preprocesseddata (2)'!F379</f>
        <v>4166179.89</v>
      </c>
      <c r="L379">
        <f>+'P1-1_preprocesseddata (2)'!G379</f>
        <v>-2054835.6</v>
      </c>
      <c r="M379">
        <f>+'P1-1_preprocesseddata (2)'!H379</f>
        <v>-924150.88</v>
      </c>
      <c r="N379">
        <f>+'P1-1_preprocesseddata (2)'!I379</f>
        <v>9730697385</v>
      </c>
      <c r="O379">
        <f>+'P1-1_preprocesseddata (2)'!J379</f>
        <v>9730697.3849999998</v>
      </c>
      <c r="P379">
        <f>+'P1-1_preprocesseddata (2)'!K379</f>
        <v>15201382272</v>
      </c>
      <c r="Q379">
        <f>+'P1-1_preprocesseddata (2)'!L379</f>
        <v>15201382.272</v>
      </c>
      <c r="R379" t="str">
        <f>+'P1-1_preprocesseddata (2)'!M379</f>
        <v>2021 Q1</v>
      </c>
      <c r="S379" s="61">
        <f>+'P1-1_preprocesseddata (2)'!N379</f>
        <v>44286</v>
      </c>
    </row>
    <row r="380" spans="1:19" x14ac:dyDescent="0.25">
      <c r="A380">
        <f>+'P1-1_preprocesseddata (2)'!A380</f>
        <v>2021</v>
      </c>
      <c r="B380">
        <f>+'P1-1_preprocesseddata (2)'!B380</f>
        <v>1</v>
      </c>
      <c r="C380" t="str">
        <f>+'P1-1_preprocesseddata (2)'!C380</f>
        <v>UA</v>
      </c>
      <c r="D380" t="str">
        <f>+'P1-1_preprocesseddata (2)'!D380</f>
        <v>L</v>
      </c>
      <c r="E380">
        <f>+'P1-1_preprocesseddata (2)'!E380</f>
        <v>391537.86</v>
      </c>
      <c r="F380">
        <f>+'P1-1_preprocesseddata (2)'!F380</f>
        <v>910508.8</v>
      </c>
      <c r="G380">
        <f>+'P6-preprocesseddata'!E380</f>
        <v>367902.91</v>
      </c>
      <c r="H380">
        <f>+'P6-preprocesseddata'!F380</f>
        <v>110915.32</v>
      </c>
      <c r="I380">
        <f>+'P6-preprocesseddata'!I380</f>
        <v>21421.37</v>
      </c>
      <c r="J380">
        <f>+SUM('P6-preprocesseddata'!G380:H380)+SUM('P6-preprocesseddata'!J380:N380)</f>
        <v>410269.1999999999</v>
      </c>
      <c r="K380">
        <f>+'P1-1_preprocesseddata (2)'!F380</f>
        <v>910508.8</v>
      </c>
      <c r="L380">
        <f>+'P1-1_preprocesseddata (2)'!G380</f>
        <v>-518970.94</v>
      </c>
      <c r="M380">
        <f>+'P1-1_preprocesseddata (2)'!H380</f>
        <v>-200488.26</v>
      </c>
      <c r="N380">
        <f>+'P1-1_preprocesseddata (2)'!I380</f>
        <v>2219031261</v>
      </c>
      <c r="O380">
        <f>+'P1-1_preprocesseddata (2)'!J380</f>
        <v>2219031.2609999999</v>
      </c>
      <c r="P380">
        <f>+'P1-1_preprocesseddata (2)'!K380</f>
        <v>4677368375</v>
      </c>
      <c r="Q380">
        <f>+'P1-1_preprocesseddata (2)'!L380</f>
        <v>4677368.375</v>
      </c>
      <c r="R380" t="str">
        <f>+'P1-1_preprocesseddata (2)'!M380</f>
        <v>2021 Q1</v>
      </c>
      <c r="S380" s="61">
        <f>+'P1-1_preprocesseddata (2)'!N380</f>
        <v>44286</v>
      </c>
    </row>
    <row r="381" spans="1:19" x14ac:dyDescent="0.25">
      <c r="A381">
        <f>+'P1-1_preprocesseddata (2)'!A381</f>
        <v>2021</v>
      </c>
      <c r="B381">
        <f>+'P1-1_preprocesseddata (2)'!B381</f>
        <v>1</v>
      </c>
      <c r="C381" t="str">
        <f>+'P1-1_preprocesseddata (2)'!C381</f>
        <v>UA</v>
      </c>
      <c r="D381" t="str">
        <f>+'P1-1_preprocesseddata (2)'!D381</f>
        <v>P</v>
      </c>
      <c r="E381">
        <f>+'P1-1_preprocesseddata (2)'!E381</f>
        <v>307816.3</v>
      </c>
      <c r="F381">
        <f>+'P1-1_preprocesseddata (2)'!F381</f>
        <v>580062.66</v>
      </c>
      <c r="G381">
        <f>+'P6-preprocesseddata'!E381</f>
        <v>269175.92</v>
      </c>
      <c r="H381">
        <f>+'P6-preprocesseddata'!F381</f>
        <v>109655.66</v>
      </c>
      <c r="I381">
        <f>+'P6-preprocesseddata'!I381</f>
        <v>420.55</v>
      </c>
      <c r="J381">
        <f>+SUM('P6-preprocesseddata'!G381:H381)+SUM('P6-preprocesseddata'!J381:N381)</f>
        <v>200810.49999999988</v>
      </c>
      <c r="K381">
        <f>+'P1-1_preprocesseddata (2)'!F381</f>
        <v>580062.66</v>
      </c>
      <c r="L381">
        <f>+'P1-1_preprocesseddata (2)'!G381</f>
        <v>-272246.34999999998</v>
      </c>
      <c r="M381">
        <f>+'P1-1_preprocesseddata (2)'!H381</f>
        <v>-139420.97</v>
      </c>
      <c r="N381">
        <f>+'P1-1_preprocesseddata (2)'!I381</f>
        <v>302306759</v>
      </c>
      <c r="O381">
        <f>+'P1-1_preprocesseddata (2)'!J381</f>
        <v>302306.75899999897</v>
      </c>
      <c r="P381">
        <f>+'P1-1_preprocesseddata (2)'!K381</f>
        <v>1786087149</v>
      </c>
      <c r="Q381">
        <f>+'P1-1_preprocesseddata (2)'!L381</f>
        <v>1786087.149</v>
      </c>
      <c r="R381" t="str">
        <f>+'P1-1_preprocesseddata (2)'!M381</f>
        <v>2021 Q1</v>
      </c>
      <c r="S381" s="61">
        <f>+'P1-1_preprocesseddata (2)'!N381</f>
        <v>44286</v>
      </c>
    </row>
    <row r="382" spans="1:19" x14ac:dyDescent="0.25">
      <c r="A382">
        <f>+'P1-1_preprocesseddata (2)'!A382</f>
        <v>2021</v>
      </c>
      <c r="B382">
        <f>+'P1-1_preprocesseddata (2)'!B382</f>
        <v>2</v>
      </c>
      <c r="C382" t="str">
        <f>+'P1-1_preprocesseddata (2)'!C382</f>
        <v>UA</v>
      </c>
      <c r="D382" t="str">
        <f>+'P1-1_preprocesseddata (2)'!D382</f>
        <v>A</v>
      </c>
      <c r="E382">
        <f>+'P1-1_preprocesseddata (2)'!E382</f>
        <v>585570.41</v>
      </c>
      <c r="F382">
        <f>+'P1-1_preprocesseddata (2)'!F382</f>
        <v>790276.97</v>
      </c>
      <c r="G382">
        <f>+'P6-preprocesseddata'!E382</f>
        <v>308619.21999999997</v>
      </c>
      <c r="H382">
        <f>+'P6-preprocesseddata'!F382</f>
        <v>160420.87</v>
      </c>
      <c r="I382">
        <f>+'P6-preprocesseddata'!I382</f>
        <v>10668.59</v>
      </c>
      <c r="J382">
        <f>+SUM('P6-preprocesseddata'!G382:H382)+SUM('P6-preprocesseddata'!J382:N382)</f>
        <v>310568.28000000003</v>
      </c>
      <c r="K382">
        <f>+'P1-1_preprocesseddata (2)'!F382</f>
        <v>790276.97</v>
      </c>
      <c r="L382">
        <f>+'P1-1_preprocesseddata (2)'!G382</f>
        <v>-204706.55</v>
      </c>
      <c r="M382">
        <f>+'P1-1_preprocesseddata (2)'!H382</f>
        <v>-59300.82</v>
      </c>
      <c r="N382">
        <f>+'P1-1_preprocesseddata (2)'!I382</f>
        <v>2837302748</v>
      </c>
      <c r="O382">
        <f>+'P1-1_preprocesseddata (2)'!J382</f>
        <v>2837302.7480000001</v>
      </c>
      <c r="P382">
        <f>+'P1-1_preprocesseddata (2)'!K382</f>
        <v>6080832487</v>
      </c>
      <c r="Q382">
        <f>+'P1-1_preprocesseddata (2)'!L382</f>
        <v>6080832.4869999997</v>
      </c>
      <c r="R382" t="str">
        <f>+'P1-1_preprocesseddata (2)'!M382</f>
        <v>2021 Q2</v>
      </c>
      <c r="S382" s="61">
        <f>+'P1-1_preprocesseddata (2)'!N382</f>
        <v>44377</v>
      </c>
    </row>
    <row r="383" spans="1:19" x14ac:dyDescent="0.25">
      <c r="A383">
        <f>+'P1-1_preprocesseddata (2)'!A383</f>
        <v>2021</v>
      </c>
      <c r="B383">
        <f>+'P1-1_preprocesseddata (2)'!B383</f>
        <v>2</v>
      </c>
      <c r="C383" t="str">
        <f>+'P1-1_preprocesseddata (2)'!C383</f>
        <v>UA</v>
      </c>
      <c r="D383" t="str">
        <f>+'P1-1_preprocesseddata (2)'!D383</f>
        <v>D</v>
      </c>
      <c r="E383">
        <f>+'P1-1_preprocesseddata (2)'!E383</f>
        <v>3766732</v>
      </c>
      <c r="F383">
        <f>+'P1-1_preprocesseddata (2)'!F383</f>
        <v>4452549.93</v>
      </c>
      <c r="G383">
        <f>+'P6-preprocesseddata'!E383</f>
        <v>1413462.69</v>
      </c>
      <c r="H383">
        <f>+'P6-preprocesseddata'!F383</f>
        <v>519878.56</v>
      </c>
      <c r="I383">
        <f>+'P6-preprocesseddata'!I383</f>
        <v>126608.65</v>
      </c>
      <c r="J383">
        <f>+SUM('P6-preprocesseddata'!G383:H383)+SUM('P6-preprocesseddata'!J383:N383)</f>
        <v>2392600.0299999993</v>
      </c>
      <c r="K383">
        <f>+'P1-1_preprocesseddata (2)'!F383</f>
        <v>4452549.93</v>
      </c>
      <c r="L383">
        <f>+'P1-1_preprocesseddata (2)'!G383</f>
        <v>-685817.92</v>
      </c>
      <c r="M383">
        <f>+'P1-1_preprocesseddata (2)'!H383</f>
        <v>-143506.89000000001</v>
      </c>
      <c r="N383">
        <f>+'P1-1_preprocesseddata (2)'!I383</f>
        <v>16841270665</v>
      </c>
      <c r="O383">
        <f>+'P1-1_preprocesseddata (2)'!J383</f>
        <v>16841270.664999999</v>
      </c>
      <c r="P383">
        <f>+'P1-1_preprocesseddata (2)'!K383</f>
        <v>20357485792</v>
      </c>
      <c r="Q383">
        <f>+'P1-1_preprocesseddata (2)'!L383</f>
        <v>20357485.791999999</v>
      </c>
      <c r="R383" t="str">
        <f>+'P1-1_preprocesseddata (2)'!M383</f>
        <v>2021 Q2</v>
      </c>
      <c r="S383" s="61">
        <f>+'P1-1_preprocesseddata (2)'!N383</f>
        <v>44377</v>
      </c>
    </row>
    <row r="384" spans="1:19" x14ac:dyDescent="0.25">
      <c r="A384">
        <f>+'P1-1_preprocesseddata (2)'!A384</f>
        <v>2021</v>
      </c>
      <c r="B384">
        <f>+'P1-1_preprocesseddata (2)'!B384</f>
        <v>2</v>
      </c>
      <c r="C384" t="str">
        <f>+'P1-1_preprocesseddata (2)'!C384</f>
        <v>UA</v>
      </c>
      <c r="D384" t="str">
        <f>+'P1-1_preprocesseddata (2)'!D384</f>
        <v>L</v>
      </c>
      <c r="E384">
        <f>+'P1-1_preprocesseddata (2)'!E384</f>
        <v>727570.27</v>
      </c>
      <c r="F384">
        <f>+'P1-1_preprocesseddata (2)'!F384</f>
        <v>1018181.66</v>
      </c>
      <c r="G384">
        <f>+'P6-preprocesseddata'!E384</f>
        <v>408586.04</v>
      </c>
      <c r="H384">
        <f>+'P6-preprocesseddata'!F384</f>
        <v>161197.91</v>
      </c>
      <c r="I384">
        <f>+'P6-preprocesseddata'!I384</f>
        <v>27363.33</v>
      </c>
      <c r="J384">
        <f>+SUM('P6-preprocesseddata'!G384:H384)+SUM('P6-preprocesseddata'!J384:N384)</f>
        <v>421034.3899999999</v>
      </c>
      <c r="K384">
        <f>+'P1-1_preprocesseddata (2)'!F384</f>
        <v>1018181.66</v>
      </c>
      <c r="L384">
        <f>+'P1-1_preprocesseddata (2)'!G384</f>
        <v>-290611.39</v>
      </c>
      <c r="M384">
        <f>+'P1-1_preprocesseddata (2)'!H384</f>
        <v>-117682</v>
      </c>
      <c r="N384">
        <f>+'P1-1_preprocesseddata (2)'!I384</f>
        <v>3876205894</v>
      </c>
      <c r="O384">
        <f>+'P1-1_preprocesseddata (2)'!J384</f>
        <v>3876205.8939999999</v>
      </c>
      <c r="P384">
        <f>+'P1-1_preprocesseddata (2)'!K384</f>
        <v>5592075104</v>
      </c>
      <c r="Q384">
        <f>+'P1-1_preprocesseddata (2)'!L384</f>
        <v>5592075.1040000003</v>
      </c>
      <c r="R384" t="str">
        <f>+'P1-1_preprocesseddata (2)'!M384</f>
        <v>2021 Q2</v>
      </c>
      <c r="S384" s="61">
        <f>+'P1-1_preprocesseddata (2)'!N384</f>
        <v>44377</v>
      </c>
    </row>
    <row r="385" spans="1:19" x14ac:dyDescent="0.25">
      <c r="A385">
        <f>+'P1-1_preprocesseddata (2)'!A385</f>
        <v>2021</v>
      </c>
      <c r="B385">
        <f>+'P1-1_preprocesseddata (2)'!B385</f>
        <v>2</v>
      </c>
      <c r="C385" t="str">
        <f>+'P1-1_preprocesseddata (2)'!C385</f>
        <v>UA</v>
      </c>
      <c r="D385" t="str">
        <f>+'P1-1_preprocesseddata (2)'!D385</f>
        <v>P</v>
      </c>
      <c r="E385">
        <f>+'P1-1_preprocesseddata (2)'!E385</f>
        <v>391805.84</v>
      </c>
      <c r="F385">
        <f>+'P1-1_preprocesseddata (2)'!F385</f>
        <v>559502.5</v>
      </c>
      <c r="G385">
        <f>+'P6-preprocesseddata'!E385</f>
        <v>242544.21</v>
      </c>
      <c r="H385">
        <f>+'P6-preprocesseddata'!F385</f>
        <v>130742.31</v>
      </c>
      <c r="I385">
        <f>+'P6-preprocesseddata'!I385</f>
        <v>9457.1</v>
      </c>
      <c r="J385">
        <f>+SUM('P6-preprocesseddata'!G385:H385)+SUM('P6-preprocesseddata'!J385:N385)</f>
        <v>176758.86999999991</v>
      </c>
      <c r="K385">
        <f>+'P1-1_preprocesseddata (2)'!F385</f>
        <v>559502.5</v>
      </c>
      <c r="L385">
        <f>+'P1-1_preprocesseddata (2)'!G385</f>
        <v>-167696.65</v>
      </c>
      <c r="M385">
        <f>+'P1-1_preprocesseddata (2)'!H385</f>
        <v>-113335.65</v>
      </c>
      <c r="N385">
        <f>+'P1-1_preprocesseddata (2)'!I385</f>
        <v>446367522</v>
      </c>
      <c r="O385">
        <f>+'P1-1_preprocesseddata (2)'!J385</f>
        <v>446367.522</v>
      </c>
      <c r="P385">
        <f>+'P1-1_preprocesseddata (2)'!K385</f>
        <v>2121720363</v>
      </c>
      <c r="Q385">
        <f>+'P1-1_preprocesseddata (2)'!L385</f>
        <v>2121720.3629999999</v>
      </c>
      <c r="R385" t="str">
        <f>+'P1-1_preprocesseddata (2)'!M385</f>
        <v>2021 Q2</v>
      </c>
      <c r="S385" s="61">
        <f>+'P1-1_preprocesseddata (2)'!N385</f>
        <v>44377</v>
      </c>
    </row>
    <row r="386" spans="1:19" x14ac:dyDescent="0.25">
      <c r="A386">
        <f>+'P1-1_preprocesseddata (2)'!A386</f>
        <v>2021</v>
      </c>
      <c r="B386">
        <f>+'P1-1_preprocesseddata (2)'!B386</f>
        <v>3</v>
      </c>
      <c r="C386" t="str">
        <f>+'P1-1_preprocesseddata (2)'!C386</f>
        <v>UA</v>
      </c>
      <c r="D386" t="str">
        <f>+'P1-1_preprocesseddata (2)'!D386</f>
        <v>A</v>
      </c>
      <c r="E386">
        <f>+'P1-1_preprocesseddata (2)'!E386</f>
        <v>1115721.1100000001</v>
      </c>
      <c r="F386">
        <f>+'P1-1_preprocesseddata (2)'!F386</f>
        <v>1177437.1000000001</v>
      </c>
      <c r="G386">
        <f>+'P6-preprocesseddata'!E386</f>
        <v>423508.02</v>
      </c>
      <c r="H386">
        <f>+'P6-preprocesseddata'!F386</f>
        <v>277946.42</v>
      </c>
      <c r="I386">
        <f>+'P6-preprocesseddata'!I386</f>
        <v>21002.560000000001</v>
      </c>
      <c r="J386">
        <f>+SUM('P6-preprocesseddata'!G386:H386)+SUM('P6-preprocesseddata'!J386:N386)</f>
        <v>454980.08999999997</v>
      </c>
      <c r="K386">
        <f>+'P1-1_preprocesseddata (2)'!F386</f>
        <v>1177437.1000000001</v>
      </c>
      <c r="L386">
        <f>+'P1-1_preprocesseddata (2)'!G386</f>
        <v>-61715.98</v>
      </c>
      <c r="M386">
        <f>+'P1-1_preprocesseddata (2)'!H386</f>
        <v>51375.87</v>
      </c>
      <c r="N386">
        <f>+'P1-1_preprocesseddata (2)'!I386</f>
        <v>6671626919</v>
      </c>
      <c r="O386">
        <f>+'P1-1_preprocesseddata (2)'!J386</f>
        <v>6671626.9189999998</v>
      </c>
      <c r="P386">
        <f>+'P1-1_preprocesseddata (2)'!K386</f>
        <v>10000666776</v>
      </c>
      <c r="Q386">
        <f>+'P1-1_preprocesseddata (2)'!L386</f>
        <v>10000666.776000001</v>
      </c>
      <c r="R386" t="str">
        <f>+'P1-1_preprocesseddata (2)'!M386</f>
        <v>2021 Q3</v>
      </c>
      <c r="S386" s="61">
        <f>+'P1-1_preprocesseddata (2)'!N386</f>
        <v>44469</v>
      </c>
    </row>
    <row r="387" spans="1:19" x14ac:dyDescent="0.25">
      <c r="A387">
        <f>+'P1-1_preprocesseddata (2)'!A387</f>
        <v>2021</v>
      </c>
      <c r="B387">
        <f>+'P1-1_preprocesseddata (2)'!B387</f>
        <v>3</v>
      </c>
      <c r="C387" t="str">
        <f>+'P1-1_preprocesseddata (2)'!C387</f>
        <v>UA</v>
      </c>
      <c r="D387" t="str">
        <f>+'P1-1_preprocesseddata (2)'!D387</f>
        <v>D</v>
      </c>
      <c r="E387">
        <f>+'P1-1_preprocesseddata (2)'!E387</f>
        <v>5411710.4900000002</v>
      </c>
      <c r="F387">
        <f>+'P1-1_preprocesseddata (2)'!F387</f>
        <v>5399229.4800000004</v>
      </c>
      <c r="G387">
        <f>+'P6-preprocesseddata'!E387</f>
        <v>1725441.39</v>
      </c>
      <c r="H387">
        <f>+'P6-preprocesseddata'!F387</f>
        <v>810529.73</v>
      </c>
      <c r="I387">
        <f>+'P6-preprocesseddata'!I387</f>
        <v>194635.51</v>
      </c>
      <c r="J387">
        <f>+SUM('P6-preprocesseddata'!G387:H387)+SUM('P6-preprocesseddata'!J387:N387)</f>
        <v>2668622.8499999996</v>
      </c>
      <c r="K387">
        <f>+'P1-1_preprocesseddata (2)'!F387</f>
        <v>5399229.4800000004</v>
      </c>
      <c r="L387">
        <f>+'P1-1_preprocesseddata (2)'!G387</f>
        <v>12481.01</v>
      </c>
      <c r="M387">
        <f>+'P1-1_preprocesseddata (2)'!H387</f>
        <v>360400.54</v>
      </c>
      <c r="N387">
        <f>+'P1-1_preprocesseddata (2)'!I387</f>
        <v>23650115484</v>
      </c>
      <c r="O387">
        <f>+'P1-1_preprocesseddata (2)'!J387</f>
        <v>23650115.484000001</v>
      </c>
      <c r="P387">
        <f>+'P1-1_preprocesseddata (2)'!K387</f>
        <v>28670853260</v>
      </c>
      <c r="Q387">
        <f>+'P1-1_preprocesseddata (2)'!L387</f>
        <v>28670853.260000002</v>
      </c>
      <c r="R387" t="str">
        <f>+'P1-1_preprocesseddata (2)'!M387</f>
        <v>2021 Q3</v>
      </c>
      <c r="S387" s="61">
        <f>+'P1-1_preprocesseddata (2)'!N387</f>
        <v>44469</v>
      </c>
    </row>
    <row r="388" spans="1:19" x14ac:dyDescent="0.25">
      <c r="A388">
        <f>+'P1-1_preprocesseddata (2)'!A388</f>
        <v>2021</v>
      </c>
      <c r="B388">
        <f>+'P1-1_preprocesseddata (2)'!B388</f>
        <v>3</v>
      </c>
      <c r="C388" t="str">
        <f>+'P1-1_preprocesseddata (2)'!C388</f>
        <v>UA</v>
      </c>
      <c r="D388" t="str">
        <f>+'P1-1_preprocesseddata (2)'!D388</f>
        <v>L</v>
      </c>
      <c r="E388">
        <f>+'P1-1_preprocesseddata (2)'!E388</f>
        <v>848821.83</v>
      </c>
      <c r="F388">
        <f>+'P1-1_preprocesseddata (2)'!F388</f>
        <v>927471.26</v>
      </c>
      <c r="G388">
        <f>+'P6-preprocesseddata'!E388</f>
        <v>342290.98</v>
      </c>
      <c r="H388">
        <f>+'P6-preprocesseddata'!F388</f>
        <v>190988.52</v>
      </c>
      <c r="I388">
        <f>+'P6-preprocesseddata'!I388</f>
        <v>30657.3</v>
      </c>
      <c r="J388">
        <f>+SUM('P6-preprocesseddata'!G388:H388)+SUM('P6-preprocesseddata'!J388:N388)</f>
        <v>363534.45999999996</v>
      </c>
      <c r="K388">
        <f>+'P1-1_preprocesseddata (2)'!F388</f>
        <v>927471.26</v>
      </c>
      <c r="L388">
        <f>+'P1-1_preprocesseddata (2)'!G388</f>
        <v>-78649.429999999993</v>
      </c>
      <c r="M388">
        <f>+'P1-1_preprocesseddata (2)'!H388</f>
        <v>14341.71</v>
      </c>
      <c r="N388">
        <f>+'P1-1_preprocesseddata (2)'!I388</f>
        <v>4524175404</v>
      </c>
      <c r="O388">
        <f>+'P1-1_preprocesseddata (2)'!J388</f>
        <v>4524175.4040000001</v>
      </c>
      <c r="P388">
        <f>+'P1-1_preprocesseddata (2)'!K388</f>
        <v>6104997149</v>
      </c>
      <c r="Q388">
        <f>+'P1-1_preprocesseddata (2)'!L388</f>
        <v>6104997.1490000002</v>
      </c>
      <c r="R388" t="str">
        <f>+'P1-1_preprocesseddata (2)'!M388</f>
        <v>2021 Q3</v>
      </c>
      <c r="S388" s="61">
        <f>+'P1-1_preprocesseddata (2)'!N388</f>
        <v>44469</v>
      </c>
    </row>
    <row r="389" spans="1:19" x14ac:dyDescent="0.25">
      <c r="A389">
        <f>+'P1-1_preprocesseddata (2)'!A389</f>
        <v>2021</v>
      </c>
      <c r="B389">
        <f>+'P1-1_preprocesseddata (2)'!B389</f>
        <v>3</v>
      </c>
      <c r="C389" t="str">
        <f>+'P1-1_preprocesseddata (2)'!C389</f>
        <v>UA</v>
      </c>
      <c r="D389" t="str">
        <f>+'P1-1_preprocesseddata (2)'!D389</f>
        <v>P</v>
      </c>
      <c r="E389">
        <f>+'P1-1_preprocesseddata (2)'!E389</f>
        <v>373708.85</v>
      </c>
      <c r="F389">
        <f>+'P1-1_preprocesseddata (2)'!F389</f>
        <v>341200.81</v>
      </c>
      <c r="G389">
        <f>+'P6-preprocesseddata'!E389</f>
        <v>134847.26999999999</v>
      </c>
      <c r="H389">
        <f>+'P6-preprocesseddata'!F389</f>
        <v>84486.5</v>
      </c>
      <c r="I389">
        <f>+'P6-preprocesseddata'!I389</f>
        <v>3830.49</v>
      </c>
      <c r="J389">
        <f>+SUM('P6-preprocesseddata'!G389:H389)+SUM('P6-preprocesseddata'!J389:N389)</f>
        <v>118036.53999999991</v>
      </c>
      <c r="K389">
        <f>+'P1-1_preprocesseddata (2)'!F389</f>
        <v>341200.81</v>
      </c>
      <c r="L389">
        <f>+'P1-1_preprocesseddata (2)'!G389</f>
        <v>32508.04</v>
      </c>
      <c r="M389">
        <f>+'P1-1_preprocesseddata (2)'!H389</f>
        <v>47138.37</v>
      </c>
      <c r="N389">
        <f>+'P1-1_preprocesseddata (2)'!I389</f>
        <v>741524855</v>
      </c>
      <c r="O389">
        <f>+'P1-1_preprocesseddata (2)'!J389</f>
        <v>741524.85499999998</v>
      </c>
      <c r="P389">
        <f>+'P1-1_preprocesseddata (2)'!K389</f>
        <v>2455306686</v>
      </c>
      <c r="Q389">
        <f>+'P1-1_preprocesseddata (2)'!L389</f>
        <v>2455306.68599999</v>
      </c>
      <c r="R389" t="str">
        <f>+'P1-1_preprocesseddata (2)'!M389</f>
        <v>2021 Q3</v>
      </c>
      <c r="S389" s="61">
        <f>+'P1-1_preprocesseddata (2)'!N389</f>
        <v>44469</v>
      </c>
    </row>
    <row r="390" spans="1:19" x14ac:dyDescent="0.25">
      <c r="A390">
        <f>+'P1-1_preprocesseddata (2)'!A390</f>
        <v>2021</v>
      </c>
      <c r="B390">
        <f>+'P1-1_preprocesseddata (2)'!B390</f>
        <v>4</v>
      </c>
      <c r="C390" t="str">
        <f>+'P1-1_preprocesseddata (2)'!C390</f>
        <v>UA</v>
      </c>
      <c r="D390" t="str">
        <f>+'P1-1_preprocesseddata (2)'!D390</f>
        <v>A</v>
      </c>
      <c r="E390">
        <f>+'P1-1_preprocesseddata (2)'!E390</f>
        <v>1302917.45</v>
      </c>
      <c r="F390">
        <f>+'P1-1_preprocesseddata (2)'!F390</f>
        <v>1269679.8600000001</v>
      </c>
      <c r="G390">
        <f>+'P6-preprocesseddata'!E390</f>
        <v>426469.04</v>
      </c>
      <c r="H390">
        <f>+'P6-preprocesseddata'!F390</f>
        <v>318433.11</v>
      </c>
      <c r="I390">
        <f>+'P6-preprocesseddata'!I390</f>
        <v>22204.6</v>
      </c>
      <c r="J390">
        <f>+SUM('P6-preprocesseddata'!G390:H390)+SUM('P6-preprocesseddata'!J390:N390)</f>
        <v>502573.11</v>
      </c>
      <c r="K390">
        <f>+'P1-1_preprocesseddata (2)'!F390</f>
        <v>1269679.8600000001</v>
      </c>
      <c r="L390">
        <f>+'P1-1_preprocesseddata (2)'!G390</f>
        <v>33237.599999999999</v>
      </c>
      <c r="M390">
        <f>+'P1-1_preprocesseddata (2)'!H390</f>
        <v>-64695.17</v>
      </c>
      <c r="N390">
        <f>+'P1-1_preprocesseddata (2)'!I390</f>
        <v>6600182557</v>
      </c>
      <c r="O390">
        <f>+'P1-1_preprocesseddata (2)'!J390</f>
        <v>6600182.557</v>
      </c>
      <c r="P390">
        <f>+'P1-1_preprocesseddata (2)'!K390</f>
        <v>9701762091</v>
      </c>
      <c r="Q390">
        <f>+'P1-1_preprocesseddata (2)'!L390</f>
        <v>9701762.091</v>
      </c>
      <c r="R390" t="str">
        <f>+'P1-1_preprocesseddata (2)'!M390</f>
        <v>2021 Q4</v>
      </c>
      <c r="S390" s="61">
        <f>+'P1-1_preprocesseddata (2)'!N390</f>
        <v>44561</v>
      </c>
    </row>
    <row r="391" spans="1:19" x14ac:dyDescent="0.25">
      <c r="A391">
        <f>+'P1-1_preprocesseddata (2)'!A391</f>
        <v>2021</v>
      </c>
      <c r="B391">
        <f>+'P1-1_preprocesseddata (2)'!B391</f>
        <v>4</v>
      </c>
      <c r="C391" t="str">
        <f>+'P1-1_preprocesseddata (2)'!C391</f>
        <v>UA</v>
      </c>
      <c r="D391" t="str">
        <f>+'P1-1_preprocesseddata (2)'!D391</f>
        <v>D</v>
      </c>
      <c r="E391">
        <f>+'P1-1_preprocesseddata (2)'!E391</f>
        <v>5554671.1699999999</v>
      </c>
      <c r="F391">
        <f>+'P1-1_preprocesseddata (2)'!F391</f>
        <v>5894264.8300000001</v>
      </c>
      <c r="G391">
        <f>+'P6-preprocesseddata'!E391</f>
        <v>1798067.42</v>
      </c>
      <c r="H391">
        <f>+'P6-preprocesseddata'!F391</f>
        <v>937148.07</v>
      </c>
      <c r="I391">
        <f>+'P6-preprocesseddata'!I391</f>
        <v>206906.13</v>
      </c>
      <c r="J391">
        <f>+SUM('P6-preprocesseddata'!G391:H391)+SUM('P6-preprocesseddata'!J391:N391)</f>
        <v>2952143.2199999988</v>
      </c>
      <c r="K391">
        <f>+'P1-1_preprocesseddata (2)'!F391</f>
        <v>5894264.8300000001</v>
      </c>
      <c r="L391">
        <f>+'P1-1_preprocesseddata (2)'!G391</f>
        <v>-339593.66</v>
      </c>
      <c r="M391">
        <f>+'P1-1_preprocesseddata (2)'!H391</f>
        <v>-446828.89</v>
      </c>
      <c r="N391">
        <f>+'P1-1_preprocesseddata (2)'!I391</f>
        <v>24766477073</v>
      </c>
      <c r="O391">
        <f>+'P1-1_preprocesseddata (2)'!J391</f>
        <v>24766477.072999999</v>
      </c>
      <c r="P391">
        <f>+'P1-1_preprocesseddata (2)'!K391</f>
        <v>29931898120</v>
      </c>
      <c r="Q391">
        <f>+'P1-1_preprocesseddata (2)'!L391</f>
        <v>29931898.123</v>
      </c>
      <c r="R391" t="str">
        <f>+'P1-1_preprocesseddata (2)'!M391</f>
        <v>2021 Q4</v>
      </c>
      <c r="S391" s="61">
        <f>+'P1-1_preprocesseddata (2)'!N391</f>
        <v>44561</v>
      </c>
    </row>
    <row r="392" spans="1:19" x14ac:dyDescent="0.25">
      <c r="A392">
        <f>+'P1-1_preprocesseddata (2)'!A392</f>
        <v>2021</v>
      </c>
      <c r="B392">
        <f>+'P1-1_preprocesseddata (2)'!B392</f>
        <v>4</v>
      </c>
      <c r="C392" t="str">
        <f>+'P1-1_preprocesseddata (2)'!C392</f>
        <v>UA</v>
      </c>
      <c r="D392" t="str">
        <f>+'P1-1_preprocesseddata (2)'!D392</f>
        <v>L</v>
      </c>
      <c r="E392">
        <f>+'P1-1_preprocesseddata (2)'!E392</f>
        <v>900397.66</v>
      </c>
      <c r="F392">
        <f>+'P1-1_preprocesseddata (2)'!F392</f>
        <v>990954.17</v>
      </c>
      <c r="G392">
        <f>+'P6-preprocesseddata'!E392</f>
        <v>345624.67</v>
      </c>
      <c r="H392">
        <f>+'P6-preprocesseddata'!F392</f>
        <v>224560.92</v>
      </c>
      <c r="I392">
        <f>+'P6-preprocesseddata'!I392</f>
        <v>30404.69</v>
      </c>
      <c r="J392">
        <f>+SUM('P6-preprocesseddata'!G392:H392)+SUM('P6-preprocesseddata'!J392:N392)</f>
        <v>390363.8899999999</v>
      </c>
      <c r="K392">
        <f>+'P1-1_preprocesseddata (2)'!F392</f>
        <v>990954.17</v>
      </c>
      <c r="L392">
        <f>+'P1-1_preprocesseddata (2)'!G392</f>
        <v>-90556.51</v>
      </c>
      <c r="M392">
        <f>+'P1-1_preprocesseddata (2)'!H392</f>
        <v>-109831.29</v>
      </c>
      <c r="N392">
        <f>+'P1-1_preprocesseddata (2)'!I392</f>
        <v>4824488775</v>
      </c>
      <c r="O392">
        <f>+'P1-1_preprocesseddata (2)'!J392</f>
        <v>4824488.7750000004</v>
      </c>
      <c r="P392">
        <f>+'P1-1_preprocesseddata (2)'!K392</f>
        <v>6410223333</v>
      </c>
      <c r="Q392">
        <f>+'P1-1_preprocesseddata (2)'!L392</f>
        <v>6410223.3329999996</v>
      </c>
      <c r="R392" t="str">
        <f>+'P1-1_preprocesseddata (2)'!M392</f>
        <v>2021 Q4</v>
      </c>
      <c r="S392" s="61">
        <f>+'P1-1_preprocesseddata (2)'!N392</f>
        <v>44561</v>
      </c>
    </row>
    <row r="393" spans="1:19" x14ac:dyDescent="0.25">
      <c r="A393">
        <f>+'P1-1_preprocesseddata (2)'!A393</f>
        <v>2021</v>
      </c>
      <c r="B393">
        <f>+'P1-1_preprocesseddata (2)'!B393</f>
        <v>4</v>
      </c>
      <c r="C393" t="str">
        <f>+'P1-1_preprocesseddata (2)'!C393</f>
        <v>UA</v>
      </c>
      <c r="D393" t="str">
        <f>+'P1-1_preprocesseddata (2)'!D393</f>
        <v>P</v>
      </c>
      <c r="E393">
        <f>+'P1-1_preprocesseddata (2)'!E393</f>
        <v>433610.37</v>
      </c>
      <c r="F393">
        <f>+'P1-1_preprocesseddata (2)'!F393</f>
        <v>443883.45</v>
      </c>
      <c r="G393">
        <f>+'P6-preprocesseddata'!E393</f>
        <v>158665.47</v>
      </c>
      <c r="H393">
        <f>+'P6-preprocesseddata'!F393</f>
        <v>122516.91</v>
      </c>
      <c r="I393">
        <f>+'P6-preprocesseddata'!I393</f>
        <v>5288.22</v>
      </c>
      <c r="J393">
        <f>+SUM('P6-preprocesseddata'!G393:H393)+SUM('P6-preprocesseddata'!J393:N393)</f>
        <v>157412.8599999999</v>
      </c>
      <c r="K393">
        <f>+'P1-1_preprocesseddata (2)'!F393</f>
        <v>443883.45</v>
      </c>
      <c r="L393">
        <f>+'P1-1_preprocesseddata (2)'!G393</f>
        <v>-10273.08</v>
      </c>
      <c r="M393">
        <f>+'P1-1_preprocesseddata (2)'!H393</f>
        <v>-23827.65</v>
      </c>
      <c r="N393">
        <f>+'P1-1_preprocesseddata (2)'!I393</f>
        <v>862858231</v>
      </c>
      <c r="O393">
        <f>+'P1-1_preprocesseddata (2)'!J393</f>
        <v>862858.23100000003</v>
      </c>
      <c r="P393">
        <f>+'P1-1_preprocesseddata (2)'!K393</f>
        <v>2664868182</v>
      </c>
      <c r="Q393">
        <f>+'P1-1_preprocesseddata (2)'!L393</f>
        <v>2664868.182</v>
      </c>
      <c r="R393" t="str">
        <f>+'P1-1_preprocesseddata (2)'!M393</f>
        <v>2021 Q4</v>
      </c>
      <c r="S393" s="61">
        <f>+'P1-1_preprocesseddata (2)'!N393</f>
        <v>44561</v>
      </c>
    </row>
    <row r="394" spans="1:19" x14ac:dyDescent="0.25">
      <c r="A394">
        <f>+'P1-1_preprocesseddata (2)'!A394</f>
        <v>2022</v>
      </c>
      <c r="B394">
        <f>+'P1-1_preprocesseddata (2)'!B394</f>
        <v>1</v>
      </c>
      <c r="C394" t="str">
        <f>+'P1-1_preprocesseddata (2)'!C394</f>
        <v>UA</v>
      </c>
      <c r="D394" t="str">
        <f>+'P1-1_preprocesseddata (2)'!D394</f>
        <v>A</v>
      </c>
      <c r="E394">
        <f>+'P1-1_preprocesseddata (2)'!E394</f>
        <v>1088929.32</v>
      </c>
      <c r="F394">
        <f>+'P1-1_preprocesseddata (2)'!F394</f>
        <v>1250334.2</v>
      </c>
      <c r="G394">
        <f>+'P6-preprocesseddata'!E394</f>
        <v>430115.91</v>
      </c>
      <c r="H394">
        <f>+'P6-preprocesseddata'!F394</f>
        <v>343048.72</v>
      </c>
      <c r="I394">
        <f>+'P6-preprocesseddata'!I394</f>
        <v>23607.26</v>
      </c>
      <c r="J394">
        <f>+SUM('P6-preprocesseddata'!G394:H394)+SUM('P6-preprocesseddata'!J394:N394)</f>
        <v>453562.31</v>
      </c>
      <c r="K394">
        <f>+'P1-1_preprocesseddata (2)'!F394</f>
        <v>1250334.2</v>
      </c>
      <c r="L394">
        <f>+'P1-1_preprocesseddata (2)'!G394</f>
        <v>-161404.88</v>
      </c>
      <c r="M394">
        <f>+'P1-1_preprocesseddata (2)'!H394</f>
        <v>-192347.72</v>
      </c>
      <c r="N394">
        <f>+'P1-1_preprocesseddata (2)'!I394</f>
        <v>5955938331</v>
      </c>
      <c r="O394">
        <f>+'P1-1_preprocesseddata (2)'!J394</f>
        <v>5955938.3310000002</v>
      </c>
      <c r="P394">
        <f>+'P1-1_preprocesseddata (2)'!K394</f>
        <v>8844493884</v>
      </c>
      <c r="Q394">
        <f>+'P1-1_preprocesseddata (2)'!L394</f>
        <v>8844493.8839999996</v>
      </c>
      <c r="R394" t="str">
        <f>+'P1-1_preprocesseddata (2)'!M394</f>
        <v>2022 Q1</v>
      </c>
      <c r="S394" s="61">
        <f>+'P1-1_preprocesseddata (2)'!N394</f>
        <v>44651</v>
      </c>
    </row>
    <row r="395" spans="1:19" x14ac:dyDescent="0.25">
      <c r="A395">
        <f>+'P1-1_preprocesseddata (2)'!A395</f>
        <v>2022</v>
      </c>
      <c r="B395">
        <f>+'P1-1_preprocesseddata (2)'!B395</f>
        <v>1</v>
      </c>
      <c r="C395" t="str">
        <f>+'P1-1_preprocesseddata (2)'!C395</f>
        <v>UA</v>
      </c>
      <c r="D395" t="str">
        <f>+'P1-1_preprocesseddata (2)'!D395</f>
        <v>D</v>
      </c>
      <c r="E395">
        <f>+'P1-1_preprocesseddata (2)'!E395</f>
        <v>5085763.18</v>
      </c>
      <c r="F395">
        <f>+'P1-1_preprocesseddata (2)'!F395</f>
        <v>6056394.5199999996</v>
      </c>
      <c r="G395">
        <f>+'P6-preprocesseddata'!E395</f>
        <v>1924183.87</v>
      </c>
      <c r="H395">
        <f>+'P6-preprocesseddata'!F395</f>
        <v>1086079.03</v>
      </c>
      <c r="I395">
        <f>+'P6-preprocesseddata'!I395</f>
        <v>176665.82</v>
      </c>
      <c r="J395">
        <f>+SUM('P6-preprocesseddata'!G395:H395)+SUM('P6-preprocesseddata'!J395:N395)</f>
        <v>2869465.79</v>
      </c>
      <c r="K395">
        <f>+'P1-1_preprocesseddata (2)'!F395</f>
        <v>6056394.5199999996</v>
      </c>
      <c r="L395">
        <f>+'P1-1_preprocesseddata (2)'!G395</f>
        <v>-970631.34</v>
      </c>
      <c r="M395">
        <f>+'P1-1_preprocesseddata (2)'!H395</f>
        <v>-926651.76</v>
      </c>
      <c r="N395">
        <f>+'P1-1_preprocesseddata (2)'!I395</f>
        <v>22526629928</v>
      </c>
      <c r="O395">
        <f>+'P1-1_preprocesseddata (2)'!J395</f>
        <v>22526629.927999999</v>
      </c>
      <c r="P395">
        <f>+'P1-1_preprocesseddata (2)'!K395</f>
        <v>29094249156</v>
      </c>
      <c r="Q395">
        <f>+'P1-1_preprocesseddata (2)'!L395</f>
        <v>29094249.159000002</v>
      </c>
      <c r="R395" t="str">
        <f>+'P1-1_preprocesseddata (2)'!M395</f>
        <v>2022 Q1</v>
      </c>
      <c r="S395" s="61">
        <f>+'P1-1_preprocesseddata (2)'!N395</f>
        <v>44651</v>
      </c>
    </row>
    <row r="396" spans="1:19" x14ac:dyDescent="0.25">
      <c r="A396">
        <f>+'P1-1_preprocesseddata (2)'!A396</f>
        <v>2022</v>
      </c>
      <c r="B396">
        <f>+'P1-1_preprocesseddata (2)'!B396</f>
        <v>1</v>
      </c>
      <c r="C396" t="str">
        <f>+'P1-1_preprocesseddata (2)'!C396</f>
        <v>UA</v>
      </c>
      <c r="D396" t="str">
        <f>+'P1-1_preprocesseddata (2)'!D396</f>
        <v>L</v>
      </c>
      <c r="E396">
        <f>+'P1-1_preprocesseddata (2)'!E396</f>
        <v>909758.21</v>
      </c>
      <c r="F396">
        <f>+'P1-1_preprocesseddata (2)'!F396</f>
        <v>1111124.18</v>
      </c>
      <c r="G396">
        <f>+'P6-preprocesseddata'!E396</f>
        <v>401186.19</v>
      </c>
      <c r="H396">
        <f>+'P6-preprocesseddata'!F396</f>
        <v>278342.82</v>
      </c>
      <c r="I396">
        <f>+'P6-preprocesseddata'!I396</f>
        <v>28888.71</v>
      </c>
      <c r="J396">
        <f>+SUM('P6-preprocesseddata'!G396:H396)+SUM('P6-preprocesseddata'!J396:N396)</f>
        <v>402706.4599999999</v>
      </c>
      <c r="K396">
        <f>+'P1-1_preprocesseddata (2)'!F396</f>
        <v>1111124.18</v>
      </c>
      <c r="L396">
        <f>+'P1-1_preprocesseddata (2)'!G396</f>
        <v>-201365.97</v>
      </c>
      <c r="M396">
        <f>+'P1-1_preprocesseddata (2)'!H396</f>
        <v>-197645.12</v>
      </c>
      <c r="N396">
        <f>+'P1-1_preprocesseddata (2)'!I396</f>
        <v>5008034444</v>
      </c>
      <c r="O396">
        <f>+'P1-1_preprocesseddata (2)'!J396</f>
        <v>5008034.4440000001</v>
      </c>
      <c r="P396">
        <f>+'P1-1_preprocesseddata (2)'!K396</f>
        <v>6815714591</v>
      </c>
      <c r="Q396">
        <f>+'P1-1_preprocesseddata (2)'!L396</f>
        <v>6815714.591</v>
      </c>
      <c r="R396" t="str">
        <f>+'P1-1_preprocesseddata (2)'!M396</f>
        <v>2022 Q1</v>
      </c>
      <c r="S396" s="61">
        <f>+'P1-1_preprocesseddata (2)'!N396</f>
        <v>44651</v>
      </c>
    </row>
    <row r="397" spans="1:19" x14ac:dyDescent="0.25">
      <c r="A397">
        <f>+'P1-1_preprocesseddata (2)'!A397</f>
        <v>2022</v>
      </c>
      <c r="B397">
        <f>+'P1-1_preprocesseddata (2)'!B397</f>
        <v>1</v>
      </c>
      <c r="C397" t="str">
        <f>+'P1-1_preprocesseddata (2)'!C397</f>
        <v>UA</v>
      </c>
      <c r="D397" t="str">
        <f>+'P1-1_preprocesseddata (2)'!D397</f>
        <v>P</v>
      </c>
      <c r="E397">
        <f>+'P1-1_preprocesseddata (2)'!E397</f>
        <v>481908.13</v>
      </c>
      <c r="F397">
        <f>+'P1-1_preprocesseddata (2)'!F397</f>
        <v>523741.71</v>
      </c>
      <c r="G397">
        <f>+'P6-preprocesseddata'!E397</f>
        <v>193192.9</v>
      </c>
      <c r="H397">
        <f>+'P6-preprocesseddata'!F397</f>
        <v>150974.57999999999</v>
      </c>
      <c r="I397">
        <f>+'P6-preprocesseddata'!I397</f>
        <v>6415.17</v>
      </c>
      <c r="J397">
        <f>+SUM('P6-preprocesseddata'!G397:H397)+SUM('P6-preprocesseddata'!J397:N397)</f>
        <v>173159.05000000002</v>
      </c>
      <c r="K397">
        <f>+'P1-1_preprocesseddata (2)'!F397</f>
        <v>523741.71</v>
      </c>
      <c r="L397">
        <f>+'P1-1_preprocesseddata (2)'!G397</f>
        <v>-41833.589999999997</v>
      </c>
      <c r="M397">
        <f>+'P1-1_preprocesseddata (2)'!H397</f>
        <v>-60522.9</v>
      </c>
      <c r="N397">
        <f>+'P1-1_preprocesseddata (2)'!I397</f>
        <v>1069726218</v>
      </c>
      <c r="O397">
        <f>+'P1-1_preprocesseddata (2)'!J397</f>
        <v>1069726.2180000001</v>
      </c>
      <c r="P397">
        <f>+'P1-1_preprocesseddata (2)'!K397</f>
        <v>3303554114</v>
      </c>
      <c r="Q397">
        <f>+'P1-1_preprocesseddata (2)'!L397</f>
        <v>3303554.1140000001</v>
      </c>
      <c r="R397" t="str">
        <f>+'P1-1_preprocesseddata (2)'!M397</f>
        <v>2022 Q1</v>
      </c>
      <c r="S397" s="61">
        <f>+'P1-1_preprocesseddata (2)'!N397</f>
        <v>44651</v>
      </c>
    </row>
    <row r="398" spans="1:19" x14ac:dyDescent="0.25">
      <c r="A398">
        <f>+'P1-1_preprocesseddata (2)'!A398</f>
        <v>2022</v>
      </c>
      <c r="B398">
        <f>+'P1-1_preprocesseddata (2)'!B398</f>
        <v>2</v>
      </c>
      <c r="C398" t="str">
        <f>+'P1-1_preprocesseddata (2)'!C398</f>
        <v>UA</v>
      </c>
      <c r="D398" t="str">
        <f>+'P1-1_preprocesseddata (2)'!D398</f>
        <v>A</v>
      </c>
      <c r="E398">
        <f>+'P1-1_preprocesseddata (2)'!E398</f>
        <v>2480648.44</v>
      </c>
      <c r="F398">
        <f>+'P1-1_preprocesseddata (2)'!F398</f>
        <v>2414138.4500000002</v>
      </c>
      <c r="G398">
        <f>+'P6-preprocesseddata'!E398</f>
        <v>651036.23</v>
      </c>
      <c r="H398">
        <f>+'P6-preprocesseddata'!F398</f>
        <v>899971.42</v>
      </c>
      <c r="I398">
        <f>+'P6-preprocesseddata'!I398</f>
        <v>40658.730000000003</v>
      </c>
      <c r="J398">
        <f>+SUM('P6-preprocesseddata'!G398:H398)+SUM('P6-preprocesseddata'!J398:N398)</f>
        <v>822472.05999999889</v>
      </c>
      <c r="K398">
        <f>+'P1-1_preprocesseddata (2)'!F398</f>
        <v>2414138.4500000002</v>
      </c>
      <c r="L398">
        <f>+'P1-1_preprocesseddata (2)'!G398</f>
        <v>66509.990000000005</v>
      </c>
      <c r="M398">
        <f>+'P1-1_preprocesseddata (2)'!H398</f>
        <v>-48355.95</v>
      </c>
      <c r="N398">
        <f>+'P1-1_preprocesseddata (2)'!I398</f>
        <v>12878397809</v>
      </c>
      <c r="O398">
        <f>+'P1-1_preprocesseddata (2)'!J398</f>
        <v>12878397.809</v>
      </c>
      <c r="P398">
        <f>+'P1-1_preprocesseddata (2)'!K398</f>
        <v>15320624135</v>
      </c>
      <c r="Q398">
        <f>+'P1-1_preprocesseddata (2)'!L398</f>
        <v>15320624.135</v>
      </c>
      <c r="R398" t="str">
        <f>+'P1-1_preprocesseddata (2)'!M398</f>
        <v>2022 Q2</v>
      </c>
      <c r="S398" s="61">
        <f>+'P1-1_preprocesseddata (2)'!N398</f>
        <v>44742</v>
      </c>
    </row>
    <row r="399" spans="1:19" x14ac:dyDescent="0.25">
      <c r="A399">
        <f>+'P1-1_preprocesseddata (2)'!A399</f>
        <v>2022</v>
      </c>
      <c r="B399">
        <f>+'P1-1_preprocesseddata (2)'!B399</f>
        <v>2</v>
      </c>
      <c r="C399" t="str">
        <f>+'P1-1_preprocesseddata (2)'!C399</f>
        <v>UA</v>
      </c>
      <c r="D399" t="str">
        <f>+'P1-1_preprocesseddata (2)'!D399</f>
        <v>D</v>
      </c>
      <c r="E399">
        <f>+'P1-1_preprocesseddata (2)'!E399</f>
        <v>7819136.5499999998</v>
      </c>
      <c r="F399">
        <f>+'P1-1_preprocesseddata (2)'!F399</f>
        <v>7081516.5899999999</v>
      </c>
      <c r="G399">
        <f>+'P6-preprocesseddata'!E399</f>
        <v>1871313.09</v>
      </c>
      <c r="H399">
        <f>+'P6-preprocesseddata'!F399</f>
        <v>1764182.62</v>
      </c>
      <c r="I399">
        <f>+'P6-preprocesseddata'!I399</f>
        <v>192650.32</v>
      </c>
      <c r="J399">
        <f>+SUM('P6-preprocesseddata'!G399:H399)+SUM('P6-preprocesseddata'!J399:N399)</f>
        <v>3253370.5599999987</v>
      </c>
      <c r="K399">
        <f>+'P1-1_preprocesseddata (2)'!F399</f>
        <v>7081516.5899999999</v>
      </c>
      <c r="L399">
        <f>+'P1-1_preprocesseddata (2)'!G399</f>
        <v>737619.96</v>
      </c>
      <c r="M399">
        <f>+'P1-1_preprocesseddata (2)'!H399</f>
        <v>374833.3</v>
      </c>
      <c r="N399">
        <f>+'P1-1_preprocesseddata (2)'!I399</f>
        <v>29101346716</v>
      </c>
      <c r="O399">
        <f>+'P1-1_preprocesseddata (2)'!J399</f>
        <v>29101346.713</v>
      </c>
      <c r="P399">
        <f>+'P1-1_preprocesseddata (2)'!K399</f>
        <v>32193895503</v>
      </c>
      <c r="Q399">
        <f>+'P1-1_preprocesseddata (2)'!L399</f>
        <v>32193895.5</v>
      </c>
      <c r="R399" t="str">
        <f>+'P1-1_preprocesseddata (2)'!M399</f>
        <v>2022 Q2</v>
      </c>
      <c r="S399" s="61">
        <f>+'P1-1_preprocesseddata (2)'!N399</f>
        <v>44742</v>
      </c>
    </row>
    <row r="400" spans="1:19" x14ac:dyDescent="0.25">
      <c r="A400">
        <f>+'P1-1_preprocesseddata (2)'!A400</f>
        <v>2022</v>
      </c>
      <c r="B400">
        <f>+'P1-1_preprocesseddata (2)'!B400</f>
        <v>2</v>
      </c>
      <c r="C400" t="str">
        <f>+'P1-1_preprocesseddata (2)'!C400</f>
        <v>UA</v>
      </c>
      <c r="D400" t="str">
        <f>+'P1-1_preprocesseddata (2)'!D400</f>
        <v>L</v>
      </c>
      <c r="E400">
        <f>+'P1-1_preprocesseddata (2)'!E400</f>
        <v>1194508.5900000001</v>
      </c>
      <c r="F400">
        <f>+'P1-1_preprocesseddata (2)'!F400</f>
        <v>1208252.98</v>
      </c>
      <c r="G400">
        <f>+'P6-preprocesseddata'!E400</f>
        <v>347402.51</v>
      </c>
      <c r="H400">
        <f>+'P6-preprocesseddata'!F400</f>
        <v>408685.08</v>
      </c>
      <c r="I400">
        <f>+'P6-preprocesseddata'!I400</f>
        <v>28144.52</v>
      </c>
      <c r="J400">
        <f>+SUM('P6-preprocesseddata'!G400:H400)+SUM('P6-preprocesseddata'!J400:N400)</f>
        <v>424020.87999999989</v>
      </c>
      <c r="K400">
        <f>+'P1-1_preprocesseddata (2)'!F400</f>
        <v>1208252.98</v>
      </c>
      <c r="L400">
        <f>+'P1-1_preprocesseddata (2)'!G400</f>
        <v>-13744.39</v>
      </c>
      <c r="M400">
        <f>+'P1-1_preprocesseddata (2)'!H400</f>
        <v>-42624.73</v>
      </c>
      <c r="N400">
        <f>+'P1-1_preprocesseddata (2)'!I400</f>
        <v>5708675364</v>
      </c>
      <c r="O400">
        <f>+'P1-1_preprocesseddata (2)'!J400</f>
        <v>5708675.3640000001</v>
      </c>
      <c r="P400">
        <f>+'P1-1_preprocesseddata (2)'!K400</f>
        <v>6653588948</v>
      </c>
      <c r="Q400">
        <f>+'P1-1_preprocesseddata (2)'!L400</f>
        <v>6653588.9479999999</v>
      </c>
      <c r="R400" t="str">
        <f>+'P1-1_preprocesseddata (2)'!M400</f>
        <v>2022 Q2</v>
      </c>
      <c r="S400" s="61">
        <f>+'P1-1_preprocesseddata (2)'!N400</f>
        <v>44742</v>
      </c>
    </row>
    <row r="401" spans="1:19" x14ac:dyDescent="0.25">
      <c r="A401">
        <f>+'P1-1_preprocesseddata (2)'!A401</f>
        <v>2022</v>
      </c>
      <c r="B401">
        <f>+'P1-1_preprocesseddata (2)'!B401</f>
        <v>2</v>
      </c>
      <c r="C401" t="str">
        <f>+'P1-1_preprocesseddata (2)'!C401</f>
        <v>UA</v>
      </c>
      <c r="D401" t="str">
        <f>+'P1-1_preprocesseddata (2)'!D401</f>
        <v>P</v>
      </c>
      <c r="E401">
        <f>+'P1-1_preprocesseddata (2)'!E401</f>
        <v>617494.61</v>
      </c>
      <c r="F401">
        <f>+'P1-1_preprocesseddata (2)'!F401</f>
        <v>529959.81000000006</v>
      </c>
      <c r="G401">
        <f>+'P6-preprocesseddata'!E401</f>
        <v>157757.68</v>
      </c>
      <c r="H401">
        <f>+'P6-preprocesseddata'!F401</f>
        <v>196507.39</v>
      </c>
      <c r="I401">
        <f>+'P6-preprocesseddata'!I401</f>
        <v>6232.64</v>
      </c>
      <c r="J401">
        <f>+SUM('P6-preprocesseddata'!G401:H401)+SUM('P6-preprocesseddata'!J401:N401)</f>
        <v>169462.09999999989</v>
      </c>
      <c r="K401">
        <f>+'P1-1_preprocesseddata (2)'!F401</f>
        <v>529959.81000000006</v>
      </c>
      <c r="L401">
        <f>+'P1-1_preprocesseddata (2)'!G401</f>
        <v>87534.8</v>
      </c>
      <c r="M401">
        <f>+'P1-1_preprocesseddata (2)'!H401</f>
        <v>46087.6</v>
      </c>
      <c r="N401">
        <f>+'P1-1_preprocesseddata (2)'!I401</f>
        <v>2138930636</v>
      </c>
      <c r="O401">
        <f>+'P1-1_preprocesseddata (2)'!J401</f>
        <v>2138930.6359999999</v>
      </c>
      <c r="P401">
        <f>+'P1-1_preprocesseddata (2)'!K401</f>
        <v>3272864844</v>
      </c>
      <c r="Q401">
        <f>+'P1-1_preprocesseddata (2)'!L401</f>
        <v>3272864.844</v>
      </c>
      <c r="R401" t="str">
        <f>+'P1-1_preprocesseddata (2)'!M401</f>
        <v>2022 Q2</v>
      </c>
      <c r="S401" s="61">
        <f>+'P1-1_preprocesseddata (2)'!N401</f>
        <v>44742</v>
      </c>
    </row>
    <row r="402" spans="1:19" x14ac:dyDescent="0.25">
      <c r="A402">
        <f>+'P1-1_preprocesseddata (2)'!A402</f>
        <v>2017</v>
      </c>
      <c r="B402">
        <f>+'P1-1_preprocesseddata (2)'!B402</f>
        <v>1</v>
      </c>
      <c r="C402" t="str">
        <f>+'P1-1_preprocesseddata (2)'!C402</f>
        <v>WN</v>
      </c>
      <c r="D402" t="str">
        <f>+'P1-1_preprocesseddata (2)'!D402</f>
        <v>D</v>
      </c>
      <c r="E402">
        <f>+'P1-1_preprocesseddata (2)'!E402</f>
        <v>4779641</v>
      </c>
      <c r="F402">
        <f>+'P1-1_preprocesseddata (2)'!F402</f>
        <v>4135504</v>
      </c>
      <c r="G402">
        <f>+'P6-preprocesseddata'!E402</f>
        <v>1788594</v>
      </c>
      <c r="H402">
        <f>+'P6-preprocesseddata'!F402</f>
        <v>902525</v>
      </c>
      <c r="I402">
        <f>+'P6-preprocesseddata'!I402</f>
        <v>133133</v>
      </c>
      <c r="J402">
        <f>+SUM('P6-preprocesseddata'!G402:H402)+SUM('P6-preprocesseddata'!J402:N402)</f>
        <v>1311252</v>
      </c>
      <c r="K402">
        <f>+'P1-1_preprocesseddata (2)'!F402</f>
        <v>4135504</v>
      </c>
      <c r="L402">
        <f>+'P1-1_preprocesseddata (2)'!G402</f>
        <v>644137</v>
      </c>
      <c r="M402">
        <f>+'P1-1_preprocesseddata (2)'!H402</f>
        <v>344047</v>
      </c>
      <c r="N402">
        <f>+'P1-1_preprocesseddata (2)'!I402</f>
        <v>28311706852</v>
      </c>
      <c r="O402">
        <f>+'P1-1_preprocesseddata (2)'!J402</f>
        <v>28311706.847999901</v>
      </c>
      <c r="P402">
        <f>+'P1-1_preprocesseddata (2)'!K402</f>
        <v>35313750481</v>
      </c>
      <c r="Q402">
        <f>+'P1-1_preprocesseddata (2)'!L402</f>
        <v>35313750.479999997</v>
      </c>
      <c r="R402" t="str">
        <f>+'P1-1_preprocesseddata (2)'!M402</f>
        <v>2017 Q1</v>
      </c>
      <c r="S402" s="61">
        <f>+'P1-1_preprocesseddata (2)'!N402</f>
        <v>42825</v>
      </c>
    </row>
    <row r="403" spans="1:19" x14ac:dyDescent="0.25">
      <c r="A403">
        <f>+'P1-1_preprocesseddata (2)'!A403</f>
        <v>2017</v>
      </c>
      <c r="B403">
        <f>+'P1-1_preprocesseddata (2)'!B403</f>
        <v>1</v>
      </c>
      <c r="C403" t="str">
        <f>+'P1-1_preprocesseddata (2)'!C403</f>
        <v>WN</v>
      </c>
      <c r="D403" t="str">
        <f>+'P1-1_preprocesseddata (2)'!D403</f>
        <v>L</v>
      </c>
      <c r="E403">
        <f>+'P1-1_preprocesseddata (2)'!E403</f>
        <v>103023</v>
      </c>
      <c r="F403">
        <f>+'P1-1_preprocesseddata (2)'!F403</f>
        <v>89139</v>
      </c>
      <c r="G403">
        <f>+'P6-preprocesseddata'!E403</f>
        <v>38552</v>
      </c>
      <c r="H403">
        <f>+'P6-preprocesseddata'!F403</f>
        <v>19454</v>
      </c>
      <c r="I403">
        <f>+'P6-preprocesseddata'!I403</f>
        <v>2870</v>
      </c>
      <c r="J403">
        <f>+SUM('P6-preprocesseddata'!G403:H403)+SUM('P6-preprocesseddata'!J403:N403)</f>
        <v>28263</v>
      </c>
      <c r="K403">
        <f>+'P1-1_preprocesseddata (2)'!F403</f>
        <v>89139</v>
      </c>
      <c r="L403">
        <f>+'P1-1_preprocesseddata (2)'!G403</f>
        <v>13884</v>
      </c>
      <c r="M403">
        <f>+'P1-1_preprocesseddata (2)'!H403</f>
        <v>7417</v>
      </c>
      <c r="N403">
        <f>+'P1-1_preprocesseddata (2)'!I403</f>
        <v>1056392545</v>
      </c>
      <c r="O403">
        <f>+'P1-1_preprocesseddata (2)'!J403</f>
        <v>1056392.5449999999</v>
      </c>
      <c r="P403">
        <f>+'P1-1_preprocesseddata (2)'!K403</f>
        <v>1422063928</v>
      </c>
      <c r="Q403">
        <f>+'P1-1_preprocesseddata (2)'!L403</f>
        <v>1422063.9280000001</v>
      </c>
      <c r="R403" t="str">
        <f>+'P1-1_preprocesseddata (2)'!M403</f>
        <v>2017 Q1</v>
      </c>
      <c r="S403" s="61">
        <f>+'P1-1_preprocesseddata (2)'!N403</f>
        <v>42825</v>
      </c>
    </row>
    <row r="404" spans="1:19" x14ac:dyDescent="0.25">
      <c r="A404">
        <f>+'P1-1_preprocesseddata (2)'!A404</f>
        <v>2017</v>
      </c>
      <c r="B404">
        <f>+'P1-1_preprocesseddata (2)'!B404</f>
        <v>2</v>
      </c>
      <c r="C404" t="str">
        <f>+'P1-1_preprocesseddata (2)'!C404</f>
        <v>WN</v>
      </c>
      <c r="D404" t="str">
        <f>+'P1-1_preprocesseddata (2)'!D404</f>
        <v>D</v>
      </c>
      <c r="E404">
        <f>+'P1-1_preprocesseddata (2)'!E404</f>
        <v>5604934</v>
      </c>
      <c r="F404">
        <f>+'P1-1_preprocesseddata (2)'!F404</f>
        <v>4385320</v>
      </c>
      <c r="G404">
        <f>+'P6-preprocesseddata'!E404</f>
        <v>1935717</v>
      </c>
      <c r="H404">
        <f>+'P6-preprocesseddata'!F404</f>
        <v>965554</v>
      </c>
      <c r="I404">
        <f>+'P6-preprocesseddata'!I404</f>
        <v>136752</v>
      </c>
      <c r="J404">
        <f>+SUM('P6-preprocesseddata'!G404:H404)+SUM('P6-preprocesseddata'!J404:N404)</f>
        <v>1347297</v>
      </c>
      <c r="K404">
        <f>+'P1-1_preprocesseddata (2)'!F404</f>
        <v>4385320</v>
      </c>
      <c r="L404">
        <f>+'P1-1_preprocesseddata (2)'!G404</f>
        <v>1219614</v>
      </c>
      <c r="M404">
        <f>+'P1-1_preprocesseddata (2)'!H404</f>
        <v>727976</v>
      </c>
      <c r="N404">
        <f>+'P1-1_preprocesseddata (2)'!I404</f>
        <v>33164684729</v>
      </c>
      <c r="O404">
        <f>+'P1-1_preprocesseddata (2)'!J404</f>
        <v>33164684.719999999</v>
      </c>
      <c r="P404">
        <f>+'P1-1_preprocesseddata (2)'!K404</f>
        <v>38698932027</v>
      </c>
      <c r="Q404">
        <f>+'P1-1_preprocesseddata (2)'!L404</f>
        <v>38698932.030000001</v>
      </c>
      <c r="R404" t="str">
        <f>+'P1-1_preprocesseddata (2)'!M404</f>
        <v>2017 Q2</v>
      </c>
      <c r="S404" s="61">
        <f>+'P1-1_preprocesseddata (2)'!N404</f>
        <v>42916</v>
      </c>
    </row>
    <row r="405" spans="1:19" x14ac:dyDescent="0.25">
      <c r="A405">
        <f>+'P1-1_preprocesseddata (2)'!A405</f>
        <v>2017</v>
      </c>
      <c r="B405">
        <f>+'P1-1_preprocesseddata (2)'!B405</f>
        <v>2</v>
      </c>
      <c r="C405" t="str">
        <f>+'P1-1_preprocesseddata (2)'!C405</f>
        <v>WN</v>
      </c>
      <c r="D405" t="str">
        <f>+'P1-1_preprocesseddata (2)'!D405</f>
        <v>L</v>
      </c>
      <c r="E405">
        <f>+'P1-1_preprocesseddata (2)'!E405</f>
        <v>139004</v>
      </c>
      <c r="F405">
        <f>+'P1-1_preprocesseddata (2)'!F405</f>
        <v>108755</v>
      </c>
      <c r="G405">
        <f>+'P6-preprocesseddata'!E405</f>
        <v>48005</v>
      </c>
      <c r="H405">
        <f>+'P6-preprocesseddata'!F405</f>
        <v>23946</v>
      </c>
      <c r="I405">
        <f>+'P6-preprocesseddata'!I405</f>
        <v>3391</v>
      </c>
      <c r="J405">
        <f>+SUM('P6-preprocesseddata'!G405:H405)+SUM('P6-preprocesseddata'!J405:N405)</f>
        <v>33413</v>
      </c>
      <c r="K405">
        <f>+'P1-1_preprocesseddata (2)'!F405</f>
        <v>108755</v>
      </c>
      <c r="L405">
        <f>+'P1-1_preprocesseddata (2)'!G405</f>
        <v>30249</v>
      </c>
      <c r="M405">
        <f>+'P1-1_preprocesseddata (2)'!H405</f>
        <v>18056</v>
      </c>
      <c r="N405">
        <f>+'P1-1_preprocesseddata (2)'!I405</f>
        <v>1247847757</v>
      </c>
      <c r="O405">
        <f>+'P1-1_preprocesseddata (2)'!J405</f>
        <v>1247847.757</v>
      </c>
      <c r="P405">
        <f>+'P1-1_preprocesseddata (2)'!K405</f>
        <v>1519059262</v>
      </c>
      <c r="Q405">
        <f>+'P1-1_preprocesseddata (2)'!L405</f>
        <v>1519059.2620000001</v>
      </c>
      <c r="R405" t="str">
        <f>+'P1-1_preprocesseddata (2)'!M405</f>
        <v>2017 Q2</v>
      </c>
      <c r="S405" s="61">
        <f>+'P1-1_preprocesseddata (2)'!N405</f>
        <v>42916</v>
      </c>
    </row>
    <row r="406" spans="1:19" x14ac:dyDescent="0.25">
      <c r="A406">
        <f>+'P1-1_preprocesseddata (2)'!A406</f>
        <v>2017</v>
      </c>
      <c r="B406">
        <f>+'P1-1_preprocesseddata (2)'!B406</f>
        <v>3</v>
      </c>
      <c r="C406" t="str">
        <f>+'P1-1_preprocesseddata (2)'!C406</f>
        <v>WN</v>
      </c>
      <c r="D406" t="str">
        <f>+'P1-1_preprocesseddata (2)'!D406</f>
        <v>D</v>
      </c>
      <c r="E406">
        <f>+'P1-1_preprocesseddata (2)'!E406</f>
        <v>5141535</v>
      </c>
      <c r="F406">
        <f>+'P1-1_preprocesseddata (2)'!F406</f>
        <v>4327866</v>
      </c>
      <c r="G406">
        <f>+'P6-preprocesseddata'!E406</f>
        <v>1850188</v>
      </c>
      <c r="H406">
        <f>+'P6-preprocesseddata'!F406</f>
        <v>978602</v>
      </c>
      <c r="I406">
        <f>+'P6-preprocesseddata'!I406</f>
        <v>134599</v>
      </c>
      <c r="J406">
        <f>+SUM('P6-preprocesseddata'!G406:H406)+SUM('P6-preprocesseddata'!J406:N406)</f>
        <v>1364477</v>
      </c>
      <c r="K406">
        <f>+'P1-1_preprocesseddata (2)'!F406</f>
        <v>4327866</v>
      </c>
      <c r="L406">
        <f>+'P1-1_preprocesseddata (2)'!G406</f>
        <v>813669</v>
      </c>
      <c r="M406">
        <f>+'P1-1_preprocesseddata (2)'!H406</f>
        <v>490293</v>
      </c>
      <c r="N406">
        <f>+'P1-1_preprocesseddata (2)'!I406</f>
        <v>32053329790</v>
      </c>
      <c r="O406">
        <f>+'P1-1_preprocesseddata (2)'!J406</f>
        <v>32053329.787999999</v>
      </c>
      <c r="P406">
        <f>+'P1-1_preprocesseddata (2)'!K406</f>
        <v>37778428640</v>
      </c>
      <c r="Q406">
        <f>+'P1-1_preprocesseddata (2)'!L406</f>
        <v>37778428.640000001</v>
      </c>
      <c r="R406" t="str">
        <f>+'P1-1_preprocesseddata (2)'!M406</f>
        <v>2017 Q3</v>
      </c>
      <c r="S406" s="61">
        <f>+'P1-1_preprocesseddata (2)'!N406</f>
        <v>43008</v>
      </c>
    </row>
    <row r="407" spans="1:19" x14ac:dyDescent="0.25">
      <c r="A407">
        <f>+'P1-1_preprocesseddata (2)'!A407</f>
        <v>2017</v>
      </c>
      <c r="B407">
        <f>+'P1-1_preprocesseddata (2)'!B407</f>
        <v>3</v>
      </c>
      <c r="C407" t="str">
        <f>+'P1-1_preprocesseddata (2)'!C407</f>
        <v>WN</v>
      </c>
      <c r="D407" t="str">
        <f>+'P1-1_preprocesseddata (2)'!D407</f>
        <v>L</v>
      </c>
      <c r="E407">
        <f>+'P1-1_preprocesseddata (2)'!E407</f>
        <v>129131</v>
      </c>
      <c r="F407">
        <f>+'P1-1_preprocesseddata (2)'!F407</f>
        <v>108697</v>
      </c>
      <c r="G407">
        <f>+'P6-preprocesseddata'!E407</f>
        <v>46469</v>
      </c>
      <c r="H407">
        <f>+'P6-preprocesseddata'!F407</f>
        <v>24578</v>
      </c>
      <c r="I407">
        <f>+'P6-preprocesseddata'!I407</f>
        <v>3381</v>
      </c>
      <c r="J407">
        <f>+SUM('P6-preprocesseddata'!G407:H407)+SUM('P6-preprocesseddata'!J407:N407)</f>
        <v>34269</v>
      </c>
      <c r="K407">
        <f>+'P1-1_preprocesseddata (2)'!F407</f>
        <v>108697</v>
      </c>
      <c r="L407">
        <f>+'P1-1_preprocesseddata (2)'!G407</f>
        <v>20434</v>
      </c>
      <c r="M407">
        <f>+'P1-1_preprocesseddata (2)'!H407</f>
        <v>12312</v>
      </c>
      <c r="N407">
        <f>+'P1-1_preprocesseddata (2)'!I407</f>
        <v>1097493705</v>
      </c>
      <c r="O407">
        <f>+'P1-1_preprocesseddata (2)'!J407</f>
        <v>1097493.7050000001</v>
      </c>
      <c r="P407">
        <f>+'P1-1_preprocesseddata (2)'!K407</f>
        <v>1310564352</v>
      </c>
      <c r="Q407">
        <f>+'P1-1_preprocesseddata (2)'!L407</f>
        <v>1310564.352</v>
      </c>
      <c r="R407" t="str">
        <f>+'P1-1_preprocesseddata (2)'!M407</f>
        <v>2017 Q3</v>
      </c>
      <c r="S407" s="61">
        <f>+'P1-1_preprocesseddata (2)'!N407</f>
        <v>43008</v>
      </c>
    </row>
    <row r="408" spans="1:19" x14ac:dyDescent="0.25">
      <c r="A408">
        <f>+'P1-1_preprocesseddata (2)'!A408</f>
        <v>2017</v>
      </c>
      <c r="B408">
        <f>+'P1-1_preprocesseddata (2)'!B408</f>
        <v>4</v>
      </c>
      <c r="C408" t="str">
        <f>+'P1-1_preprocesseddata (2)'!C408</f>
        <v>WN</v>
      </c>
      <c r="D408" t="str">
        <f>+'P1-1_preprocesseddata (2)'!D408</f>
        <v>D</v>
      </c>
      <c r="E408">
        <f>+'P1-1_preprocesseddata (2)'!E408</f>
        <v>5155268</v>
      </c>
      <c r="F408">
        <f>+'P1-1_preprocesseddata (2)'!F408</f>
        <v>4399709</v>
      </c>
      <c r="G408">
        <f>+'P6-preprocesseddata'!E408</f>
        <v>1986547</v>
      </c>
      <c r="H408">
        <f>+'P6-preprocesseddata'!F408</f>
        <v>1002106</v>
      </c>
      <c r="I408">
        <f>+'P6-preprocesseddata'!I408</f>
        <v>134068</v>
      </c>
      <c r="J408">
        <f>+SUM('P6-preprocesseddata'!G408:H408)+SUM('P6-preprocesseddata'!J408:N408)</f>
        <v>1276988</v>
      </c>
      <c r="K408">
        <f>+'P1-1_preprocesseddata (2)'!F408</f>
        <v>4399709</v>
      </c>
      <c r="L408">
        <f>+'P1-1_preprocesseddata (2)'!G408</f>
        <v>755559</v>
      </c>
      <c r="M408">
        <f>+'P1-1_preprocesseddata (2)'!H408</f>
        <v>1846065</v>
      </c>
      <c r="N408">
        <f>+'P1-1_preprocesseddata (2)'!I408</f>
        <v>31199630396</v>
      </c>
      <c r="O408">
        <f>+'P1-1_preprocesseddata (2)'!J408</f>
        <v>31199630.399999999</v>
      </c>
      <c r="P408">
        <f>+'P1-1_preprocesseddata (2)'!K408</f>
        <v>36615221078</v>
      </c>
      <c r="Q408">
        <f>+'P1-1_preprocesseddata (2)'!L408</f>
        <v>36615221.079999998</v>
      </c>
      <c r="R408" t="str">
        <f>+'P1-1_preprocesseddata (2)'!M408</f>
        <v>2017 Q4</v>
      </c>
      <c r="S408" s="61">
        <f>+'P1-1_preprocesseddata (2)'!N408</f>
        <v>43100</v>
      </c>
    </row>
    <row r="409" spans="1:19" x14ac:dyDescent="0.25">
      <c r="A409">
        <f>+'P1-1_preprocesseddata (2)'!A409</f>
        <v>2017</v>
      </c>
      <c r="B409">
        <f>+'P1-1_preprocesseddata (2)'!B409</f>
        <v>4</v>
      </c>
      <c r="C409" t="str">
        <f>+'P1-1_preprocesseddata (2)'!C409</f>
        <v>WN</v>
      </c>
      <c r="D409" t="str">
        <f>+'P1-1_preprocesseddata (2)'!D409</f>
        <v>L</v>
      </c>
      <c r="E409">
        <f>+'P1-1_preprocesseddata (2)'!E409</f>
        <v>118124</v>
      </c>
      <c r="F409">
        <f>+'P1-1_preprocesseddata (2)'!F409</f>
        <v>100812</v>
      </c>
      <c r="G409">
        <f>+'P6-preprocesseddata'!E409</f>
        <v>45518</v>
      </c>
      <c r="H409">
        <f>+'P6-preprocesseddata'!F409</f>
        <v>22962</v>
      </c>
      <c r="I409">
        <f>+'P6-preprocesseddata'!I409</f>
        <v>3072</v>
      </c>
      <c r="J409">
        <f>+SUM('P6-preprocesseddata'!G409:H409)+SUM('P6-preprocesseddata'!J409:N409)</f>
        <v>29260</v>
      </c>
      <c r="K409">
        <f>+'P1-1_preprocesseddata (2)'!F409</f>
        <v>100812</v>
      </c>
      <c r="L409">
        <f>+'P1-1_preprocesseddata (2)'!G409</f>
        <v>17312</v>
      </c>
      <c r="M409">
        <f>+'P1-1_preprocesseddata (2)'!H409</f>
        <v>42299</v>
      </c>
      <c r="N409">
        <f>+'P1-1_preprocesseddata (2)'!I409</f>
        <v>1018966744</v>
      </c>
      <c r="O409">
        <f>+'P1-1_preprocesseddata (2)'!J409</f>
        <v>1018966.7439999999</v>
      </c>
      <c r="P409">
        <f>+'P1-1_preprocesseddata (2)'!K409</f>
        <v>1308069390</v>
      </c>
      <c r="Q409">
        <f>+'P1-1_preprocesseddata (2)'!L409</f>
        <v>1308069.3899999999</v>
      </c>
      <c r="R409" t="str">
        <f>+'P1-1_preprocesseddata (2)'!M409</f>
        <v>2017 Q4</v>
      </c>
      <c r="S409" s="61">
        <f>+'P1-1_preprocesseddata (2)'!N409</f>
        <v>43100</v>
      </c>
    </row>
    <row r="410" spans="1:19" x14ac:dyDescent="0.25">
      <c r="A410">
        <f>+'P1-1_preprocesseddata (2)'!A410</f>
        <v>2018</v>
      </c>
      <c r="B410">
        <f>+'P1-1_preprocesseddata (2)'!B410</f>
        <v>1</v>
      </c>
      <c r="C410" t="str">
        <f>+'P1-1_preprocesseddata (2)'!C410</f>
        <v>WN</v>
      </c>
      <c r="D410" t="str">
        <f>+'P1-1_preprocesseddata (2)'!D410</f>
        <v>D</v>
      </c>
      <c r="E410">
        <f>+'P1-1_preprocesseddata (2)'!E410</f>
        <v>4812708</v>
      </c>
      <c r="F410">
        <f>+'P1-1_preprocesseddata (2)'!F410</f>
        <v>4212613</v>
      </c>
      <c r="G410">
        <f>+'P6-preprocesseddata'!E410</f>
        <v>1872358</v>
      </c>
      <c r="H410">
        <f>+'P6-preprocesseddata'!F410</f>
        <v>990916</v>
      </c>
      <c r="I410">
        <f>+'P6-preprocesseddata'!I410</f>
        <v>129893</v>
      </c>
      <c r="J410">
        <f>+SUM('P6-preprocesseddata'!G410:H410)+SUM('P6-preprocesseddata'!J410:N410)</f>
        <v>1219446</v>
      </c>
      <c r="K410">
        <f>+'P1-1_preprocesseddata (2)'!F410</f>
        <v>4212613</v>
      </c>
      <c r="L410">
        <f>+'P1-1_preprocesseddata (2)'!G410</f>
        <v>600095</v>
      </c>
      <c r="M410">
        <f>+'P1-1_preprocesseddata (2)'!H410</f>
        <v>450336</v>
      </c>
      <c r="N410">
        <f>+'P1-1_preprocesseddata (2)'!I410</f>
        <v>29308352541</v>
      </c>
      <c r="O410">
        <f>+'P1-1_preprocesseddata (2)'!J410</f>
        <v>29308352.5389999</v>
      </c>
      <c r="P410">
        <f>+'P1-1_preprocesseddata (2)'!K410</f>
        <v>35955174740</v>
      </c>
      <c r="Q410">
        <f>+'P1-1_preprocesseddata (2)'!L410</f>
        <v>35955174.740000002</v>
      </c>
      <c r="R410" t="str">
        <f>+'P1-1_preprocesseddata (2)'!M410</f>
        <v>2018 Q1</v>
      </c>
      <c r="S410" s="61">
        <f>+'P1-1_preprocesseddata (2)'!N410</f>
        <v>43190</v>
      </c>
    </row>
    <row r="411" spans="1:19" x14ac:dyDescent="0.25">
      <c r="A411">
        <f>+'P1-1_preprocesseddata (2)'!A411</f>
        <v>2018</v>
      </c>
      <c r="B411">
        <f>+'P1-1_preprocesseddata (2)'!B411</f>
        <v>1</v>
      </c>
      <c r="C411" t="str">
        <f>+'P1-1_preprocesseddata (2)'!C411</f>
        <v>WN</v>
      </c>
      <c r="D411" t="str">
        <f>+'P1-1_preprocesseddata (2)'!D411</f>
        <v>L</v>
      </c>
      <c r="E411">
        <f>+'P1-1_preprocesseddata (2)'!E411</f>
        <v>131008</v>
      </c>
      <c r="F411">
        <f>+'P1-1_preprocesseddata (2)'!F411</f>
        <v>114673</v>
      </c>
      <c r="G411">
        <f>+'P6-preprocesseddata'!E411</f>
        <v>50967</v>
      </c>
      <c r="H411">
        <f>+'P6-preprocesseddata'!F411</f>
        <v>26974</v>
      </c>
      <c r="I411">
        <f>+'P6-preprocesseddata'!I411</f>
        <v>3536</v>
      </c>
      <c r="J411">
        <f>+SUM('P6-preprocesseddata'!G411:H411)+SUM('P6-preprocesseddata'!J411:N411)</f>
        <v>33196</v>
      </c>
      <c r="K411">
        <f>+'P1-1_preprocesseddata (2)'!F411</f>
        <v>114673</v>
      </c>
      <c r="L411">
        <f>+'P1-1_preprocesseddata (2)'!G411</f>
        <v>16335</v>
      </c>
      <c r="M411">
        <f>+'P1-1_preprocesseddata (2)'!H411</f>
        <v>12260</v>
      </c>
      <c r="N411">
        <f>+'P1-1_preprocesseddata (2)'!I411</f>
        <v>1152969351</v>
      </c>
      <c r="O411">
        <f>+'P1-1_preprocesseddata (2)'!J411</f>
        <v>1152969.351</v>
      </c>
      <c r="P411">
        <f>+'P1-1_preprocesseddata (2)'!K411</f>
        <v>1441393408</v>
      </c>
      <c r="Q411">
        <f>+'P1-1_preprocesseddata (2)'!L411</f>
        <v>1441393.40799999</v>
      </c>
      <c r="R411" t="str">
        <f>+'P1-1_preprocesseddata (2)'!M411</f>
        <v>2018 Q1</v>
      </c>
      <c r="S411" s="61">
        <f>+'P1-1_preprocesseddata (2)'!N411</f>
        <v>43190</v>
      </c>
    </row>
    <row r="412" spans="1:19" x14ac:dyDescent="0.25">
      <c r="A412">
        <f>+'P1-1_preprocesseddata (2)'!A412</f>
        <v>2018</v>
      </c>
      <c r="B412">
        <f>+'P1-1_preprocesseddata (2)'!B412</f>
        <v>2</v>
      </c>
      <c r="C412" t="str">
        <f>+'P1-1_preprocesseddata (2)'!C412</f>
        <v>WN</v>
      </c>
      <c r="D412" t="str">
        <f>+'P1-1_preprocesseddata (2)'!D412</f>
        <v>D</v>
      </c>
      <c r="E412">
        <f>+'P1-1_preprocesseddata (2)'!E412</f>
        <v>5590258</v>
      </c>
      <c r="F412">
        <f>+'P1-1_preprocesseddata (2)'!F412</f>
        <v>4644422</v>
      </c>
      <c r="G412">
        <f>+'P6-preprocesseddata'!E412</f>
        <v>1984805</v>
      </c>
      <c r="H412">
        <f>+'P6-preprocesseddata'!F412</f>
        <v>1170156</v>
      </c>
      <c r="I412">
        <f>+'P6-preprocesseddata'!I412</f>
        <v>141587</v>
      </c>
      <c r="J412">
        <f>+SUM('P6-preprocesseddata'!G412:H412)+SUM('P6-preprocesseddata'!J412:N412)</f>
        <v>1347874</v>
      </c>
      <c r="K412">
        <f>+'P1-1_preprocesseddata (2)'!F412</f>
        <v>4644422</v>
      </c>
      <c r="L412">
        <f>+'P1-1_preprocesseddata (2)'!G412</f>
        <v>945836</v>
      </c>
      <c r="M412">
        <f>+'P1-1_preprocesseddata (2)'!H412</f>
        <v>713303</v>
      </c>
      <c r="N412">
        <f>+'P1-1_preprocesseddata (2)'!I412</f>
        <v>33850299166</v>
      </c>
      <c r="O412">
        <f>+'P1-1_preprocesseddata (2)'!J412</f>
        <v>33850299.170000002</v>
      </c>
      <c r="P412">
        <f>+'P1-1_preprocesseddata (2)'!K412</f>
        <v>39953728817</v>
      </c>
      <c r="Q412">
        <f>+'P1-1_preprocesseddata (2)'!L412</f>
        <v>39953728.82</v>
      </c>
      <c r="R412" t="str">
        <f>+'P1-1_preprocesseddata (2)'!M412</f>
        <v>2018 Q2</v>
      </c>
      <c r="S412" s="61">
        <f>+'P1-1_preprocesseddata (2)'!N412</f>
        <v>43281</v>
      </c>
    </row>
    <row r="413" spans="1:19" x14ac:dyDescent="0.25">
      <c r="A413">
        <f>+'P1-1_preprocesseddata (2)'!A413</f>
        <v>2018</v>
      </c>
      <c r="B413">
        <f>+'P1-1_preprocesseddata (2)'!B413</f>
        <v>2</v>
      </c>
      <c r="C413" t="str">
        <f>+'P1-1_preprocesseddata (2)'!C413</f>
        <v>WN</v>
      </c>
      <c r="D413" t="str">
        <f>+'P1-1_preprocesseddata (2)'!D413</f>
        <v>L</v>
      </c>
      <c r="E413">
        <f>+'P1-1_preprocesseddata (2)'!E413</f>
        <v>152176</v>
      </c>
      <c r="F413">
        <f>+'P1-1_preprocesseddata (2)'!F413</f>
        <v>126427</v>
      </c>
      <c r="G413">
        <f>+'P6-preprocesseddata'!E413</f>
        <v>54030</v>
      </c>
      <c r="H413">
        <f>+'P6-preprocesseddata'!F413</f>
        <v>31853</v>
      </c>
      <c r="I413">
        <f>+'P6-preprocesseddata'!I413</f>
        <v>3854</v>
      </c>
      <c r="J413">
        <f>+SUM('P6-preprocesseddata'!G413:H413)+SUM('P6-preprocesseddata'!J413:N413)</f>
        <v>36690</v>
      </c>
      <c r="K413">
        <f>+'P1-1_preprocesseddata (2)'!F413</f>
        <v>126427</v>
      </c>
      <c r="L413">
        <f>+'P1-1_preprocesseddata (2)'!G413</f>
        <v>25749</v>
      </c>
      <c r="M413">
        <f>+'P1-1_preprocesseddata (2)'!H413</f>
        <v>19420</v>
      </c>
      <c r="N413">
        <f>+'P1-1_preprocesseddata (2)'!I413</f>
        <v>1312343155</v>
      </c>
      <c r="O413">
        <f>+'P1-1_preprocesseddata (2)'!J413</f>
        <v>1312343.155</v>
      </c>
      <c r="P413">
        <f>+'P1-1_preprocesseddata (2)'!K413</f>
        <v>1568481272</v>
      </c>
      <c r="Q413">
        <f>+'P1-1_preprocesseddata (2)'!L413</f>
        <v>1568481.2719999901</v>
      </c>
      <c r="R413" t="str">
        <f>+'P1-1_preprocesseddata (2)'!M413</f>
        <v>2018 Q2</v>
      </c>
      <c r="S413" s="61">
        <f>+'P1-1_preprocesseddata (2)'!N413</f>
        <v>43281</v>
      </c>
    </row>
    <row r="414" spans="1:19" x14ac:dyDescent="0.25">
      <c r="A414">
        <f>+'P1-1_preprocesseddata (2)'!A414</f>
        <v>2018</v>
      </c>
      <c r="B414">
        <f>+'P1-1_preprocesseddata (2)'!B414</f>
        <v>3</v>
      </c>
      <c r="C414" t="str">
        <f>+'P1-1_preprocesseddata (2)'!C414</f>
        <v>WN</v>
      </c>
      <c r="D414" t="str">
        <f>+'P1-1_preprocesseddata (2)'!D414</f>
        <v>D</v>
      </c>
      <c r="E414">
        <f>+'P1-1_preprocesseddata (2)'!E414</f>
        <v>5434948</v>
      </c>
      <c r="F414">
        <f>+'P1-1_preprocesseddata (2)'!F414</f>
        <v>4657009</v>
      </c>
      <c r="G414">
        <f>+'P6-preprocesseddata'!E414</f>
        <v>1968635</v>
      </c>
      <c r="H414">
        <f>+'P6-preprocesseddata'!F414</f>
        <v>1174371</v>
      </c>
      <c r="I414">
        <f>+'P6-preprocesseddata'!I414</f>
        <v>139303</v>
      </c>
      <c r="J414">
        <f>+SUM('P6-preprocesseddata'!G414:H414)+SUM('P6-preprocesseddata'!J414:N414)</f>
        <v>1374700</v>
      </c>
      <c r="K414">
        <f>+'P1-1_preprocesseddata (2)'!F414</f>
        <v>4657009</v>
      </c>
      <c r="L414">
        <f>+'P1-1_preprocesseddata (2)'!G414</f>
        <v>777939</v>
      </c>
      <c r="M414">
        <f>+'P1-1_preprocesseddata (2)'!H414</f>
        <v>600011</v>
      </c>
      <c r="N414">
        <f>+'P1-1_preprocesseddata (2)'!I414</f>
        <v>32882113550</v>
      </c>
      <c r="O414">
        <f>+'P1-1_preprocesseddata (2)'!J414</f>
        <v>32882113.557</v>
      </c>
      <c r="P414">
        <f>+'P1-1_preprocesseddata (2)'!K414</f>
        <v>39229795701</v>
      </c>
      <c r="Q414">
        <f>+'P1-1_preprocesseddata (2)'!L414</f>
        <v>39229795.710000001</v>
      </c>
      <c r="R414" t="str">
        <f>+'P1-1_preprocesseddata (2)'!M414</f>
        <v>2018 Q3</v>
      </c>
      <c r="S414" s="61">
        <f>+'P1-1_preprocesseddata (2)'!N414</f>
        <v>43373</v>
      </c>
    </row>
    <row r="415" spans="1:19" x14ac:dyDescent="0.25">
      <c r="A415">
        <f>+'P1-1_preprocesseddata (2)'!A415</f>
        <v>2018</v>
      </c>
      <c r="B415">
        <f>+'P1-1_preprocesseddata (2)'!B415</f>
        <v>3</v>
      </c>
      <c r="C415" t="str">
        <f>+'P1-1_preprocesseddata (2)'!C415</f>
        <v>WN</v>
      </c>
      <c r="D415" t="str">
        <f>+'P1-1_preprocesseddata (2)'!D415</f>
        <v>L</v>
      </c>
      <c r="E415">
        <f>+'P1-1_preprocesseddata (2)'!E415</f>
        <v>139929</v>
      </c>
      <c r="F415">
        <f>+'P1-1_preprocesseddata (2)'!F415</f>
        <v>119899</v>
      </c>
      <c r="G415">
        <f>+'P6-preprocesseddata'!E415</f>
        <v>50685</v>
      </c>
      <c r="H415">
        <f>+'P6-preprocesseddata'!F415</f>
        <v>30235</v>
      </c>
      <c r="I415">
        <f>+'P6-preprocesseddata'!I415</f>
        <v>3587</v>
      </c>
      <c r="J415">
        <f>+SUM('P6-preprocesseddata'!G415:H415)+SUM('P6-preprocesseddata'!J415:N415)</f>
        <v>35392</v>
      </c>
      <c r="K415">
        <f>+'P1-1_preprocesseddata (2)'!F415</f>
        <v>119899</v>
      </c>
      <c r="L415">
        <f>+'P1-1_preprocesseddata (2)'!G415</f>
        <v>20030</v>
      </c>
      <c r="M415">
        <f>+'P1-1_preprocesseddata (2)'!H415</f>
        <v>15449</v>
      </c>
      <c r="N415">
        <f>+'P1-1_preprocesseddata (2)'!I415</f>
        <v>1163246139</v>
      </c>
      <c r="O415">
        <f>+'P1-1_preprocesseddata (2)'!J415</f>
        <v>1163246.139</v>
      </c>
      <c r="P415">
        <f>+'P1-1_preprocesseddata (2)'!K415</f>
        <v>1373133603</v>
      </c>
      <c r="Q415">
        <f>+'P1-1_preprocesseddata (2)'!L415</f>
        <v>1373133.6029999999</v>
      </c>
      <c r="R415" t="str">
        <f>+'P1-1_preprocesseddata (2)'!M415</f>
        <v>2018 Q3</v>
      </c>
      <c r="S415" s="61">
        <f>+'P1-1_preprocesseddata (2)'!N415</f>
        <v>43373</v>
      </c>
    </row>
    <row r="416" spans="1:19" x14ac:dyDescent="0.25">
      <c r="A416">
        <f>+'P1-1_preprocesseddata (2)'!A416</f>
        <v>2018</v>
      </c>
      <c r="B416">
        <f>+'P1-1_preprocesseddata (2)'!B416</f>
        <v>4</v>
      </c>
      <c r="C416" t="str">
        <f>+'P1-1_preprocesseddata (2)'!C416</f>
        <v>WN</v>
      </c>
      <c r="D416" t="str">
        <f>+'P1-1_preprocesseddata (2)'!D416</f>
        <v>D</v>
      </c>
      <c r="E416">
        <f>+'P1-1_preprocesseddata (2)'!E416</f>
        <v>5561421</v>
      </c>
      <c r="F416">
        <f>+'P1-1_preprocesseddata (2)'!F416</f>
        <v>4762234</v>
      </c>
      <c r="G416">
        <f>+'P6-preprocesseddata'!E416</f>
        <v>2046791</v>
      </c>
      <c r="H416">
        <f>+'P6-preprocesseddata'!F416</f>
        <v>1162064</v>
      </c>
      <c r="I416">
        <f>+'P6-preprocesseddata'!I416</f>
        <v>134227</v>
      </c>
      <c r="J416">
        <f>+SUM('P6-preprocesseddata'!G416:H416)+SUM('P6-preprocesseddata'!J416:N416)</f>
        <v>1419152</v>
      </c>
      <c r="K416">
        <f>+'P1-1_preprocesseddata (2)'!F416</f>
        <v>4762234</v>
      </c>
      <c r="L416">
        <f>+'P1-1_preprocesseddata (2)'!G416</f>
        <v>799187</v>
      </c>
      <c r="M416">
        <f>+'P1-1_preprocesseddata (2)'!H416</f>
        <v>637828</v>
      </c>
      <c r="N416">
        <f>+'P1-1_preprocesseddata (2)'!I416</f>
        <v>32589647813</v>
      </c>
      <c r="O416">
        <f>+'P1-1_preprocesseddata (2)'!J416</f>
        <v>32589647.82</v>
      </c>
      <c r="P416">
        <f>+'P1-1_preprocesseddata (2)'!K416</f>
        <v>38986442773</v>
      </c>
      <c r="Q416">
        <f>+'P1-1_preprocesseddata (2)'!L416</f>
        <v>38986442.780000001</v>
      </c>
      <c r="R416" t="str">
        <f>+'P1-1_preprocesseddata (2)'!M416</f>
        <v>2018 Q4</v>
      </c>
      <c r="S416" s="61">
        <f>+'P1-1_preprocesseddata (2)'!N416</f>
        <v>43465</v>
      </c>
    </row>
    <row r="417" spans="1:19" x14ac:dyDescent="0.25">
      <c r="A417">
        <f>+'P1-1_preprocesseddata (2)'!A417</f>
        <v>2018</v>
      </c>
      <c r="B417">
        <f>+'P1-1_preprocesseddata (2)'!B417</f>
        <v>4</v>
      </c>
      <c r="C417" t="str">
        <f>+'P1-1_preprocesseddata (2)'!C417</f>
        <v>WN</v>
      </c>
      <c r="D417" t="str">
        <f>+'P1-1_preprocesseddata (2)'!D417</f>
        <v>L</v>
      </c>
      <c r="E417">
        <f>+'P1-1_preprocesseddata (2)'!E417</f>
        <v>142601</v>
      </c>
      <c r="F417">
        <f>+'P1-1_preprocesseddata (2)'!F417</f>
        <v>122104</v>
      </c>
      <c r="G417">
        <f>+'P6-preprocesseddata'!E417</f>
        <v>52480</v>
      </c>
      <c r="H417">
        <f>+'P6-preprocesseddata'!F417</f>
        <v>29796</v>
      </c>
      <c r="I417">
        <f>+'P6-preprocesseddata'!I417</f>
        <v>3442</v>
      </c>
      <c r="J417">
        <f>+SUM('P6-preprocesseddata'!G417:H417)+SUM('P6-preprocesseddata'!J417:N417)</f>
        <v>36386</v>
      </c>
      <c r="K417">
        <f>+'P1-1_preprocesseddata (2)'!F417</f>
        <v>122104</v>
      </c>
      <c r="L417">
        <f>+'P1-1_preprocesseddata (2)'!G417</f>
        <v>20497</v>
      </c>
      <c r="M417">
        <f>+'P1-1_preprocesseddata (2)'!H417</f>
        <v>16360</v>
      </c>
      <c r="N417">
        <f>+'P1-1_preprocesseddata (2)'!I417</f>
        <v>1152175216</v>
      </c>
      <c r="O417">
        <f>+'P1-1_preprocesseddata (2)'!J417</f>
        <v>1152175.216</v>
      </c>
      <c r="P417">
        <f>+'P1-1_preprocesseddata (2)'!K417</f>
        <v>1412110081</v>
      </c>
      <c r="Q417">
        <f>+'P1-1_preprocesseddata (2)'!L417</f>
        <v>1412110.081</v>
      </c>
      <c r="R417" t="str">
        <f>+'P1-1_preprocesseddata (2)'!M417</f>
        <v>2018 Q4</v>
      </c>
      <c r="S417" s="61">
        <f>+'P1-1_preprocesseddata (2)'!N417</f>
        <v>43465</v>
      </c>
    </row>
    <row r="418" spans="1:19" x14ac:dyDescent="0.25">
      <c r="A418">
        <f>+'P1-1_preprocesseddata (2)'!A418</f>
        <v>2019</v>
      </c>
      <c r="B418">
        <f>+'P1-1_preprocesseddata (2)'!B418</f>
        <v>1</v>
      </c>
      <c r="C418" t="str">
        <f>+'P1-1_preprocesseddata (2)'!C418</f>
        <v>WN</v>
      </c>
      <c r="D418" t="str">
        <f>+'P1-1_preprocesseddata (2)'!D418</f>
        <v>D</v>
      </c>
      <c r="E418">
        <f>+'P1-1_preprocesseddata (2)'!E418</f>
        <v>4988013</v>
      </c>
      <c r="F418">
        <f>+'P1-1_preprocesseddata (2)'!F418</f>
        <v>4498879</v>
      </c>
      <c r="G418">
        <f>+'P6-preprocesseddata'!E418</f>
        <v>2019551</v>
      </c>
      <c r="H418">
        <f>+'P6-preprocesseddata'!F418</f>
        <v>983696</v>
      </c>
      <c r="I418">
        <f>+'P6-preprocesseddata'!I418</f>
        <v>125421</v>
      </c>
      <c r="J418">
        <f>+SUM('P6-preprocesseddata'!G418:H418)+SUM('P6-preprocesseddata'!J418:N418)</f>
        <v>1370211</v>
      </c>
      <c r="K418">
        <f>+'P1-1_preprocesseddata (2)'!F418</f>
        <v>4498879</v>
      </c>
      <c r="L418">
        <f>+'P1-1_preprocesseddata (2)'!G418</f>
        <v>489134</v>
      </c>
      <c r="M418">
        <f>+'P1-1_preprocesseddata (2)'!H418</f>
        <v>374997</v>
      </c>
      <c r="N418">
        <f>+'P1-1_preprocesseddata (2)'!I418</f>
        <v>29498411082</v>
      </c>
      <c r="O418">
        <f>+'P1-1_preprocesseddata (2)'!J418</f>
        <v>29498411.0829999</v>
      </c>
      <c r="P418">
        <f>+'P1-1_preprocesseddata (2)'!K418</f>
        <v>36434659907</v>
      </c>
      <c r="Q418">
        <f>+'P1-1_preprocesseddata (2)'!L418</f>
        <v>36434659.920000002</v>
      </c>
      <c r="R418" t="str">
        <f>+'P1-1_preprocesseddata (2)'!M418</f>
        <v>2019 Q1</v>
      </c>
      <c r="S418" s="61">
        <f>+'P1-1_preprocesseddata (2)'!N418</f>
        <v>43555</v>
      </c>
    </row>
    <row r="419" spans="1:19" x14ac:dyDescent="0.25">
      <c r="A419">
        <f>+'P1-1_preprocesseddata (2)'!A419</f>
        <v>2019</v>
      </c>
      <c r="B419">
        <f>+'P1-1_preprocesseddata (2)'!B419</f>
        <v>1</v>
      </c>
      <c r="C419" t="str">
        <f>+'P1-1_preprocesseddata (2)'!C419</f>
        <v>WN</v>
      </c>
      <c r="D419" t="str">
        <f>+'P1-1_preprocesseddata (2)'!D419</f>
        <v>L</v>
      </c>
      <c r="E419">
        <f>+'P1-1_preprocesseddata (2)'!E419</f>
        <v>161170</v>
      </c>
      <c r="F419">
        <f>+'P1-1_preprocesseddata (2)'!F419</f>
        <v>145365</v>
      </c>
      <c r="G419">
        <f>+'P6-preprocesseddata'!E419</f>
        <v>65256</v>
      </c>
      <c r="H419">
        <f>+'P6-preprocesseddata'!F419</f>
        <v>31784</v>
      </c>
      <c r="I419">
        <f>+'P6-preprocesseddata'!I419</f>
        <v>4053</v>
      </c>
      <c r="J419">
        <f>+SUM('P6-preprocesseddata'!G419:H419)+SUM('P6-preprocesseddata'!J419:N419)</f>
        <v>44272</v>
      </c>
      <c r="K419">
        <f>+'P1-1_preprocesseddata (2)'!F419</f>
        <v>145365</v>
      </c>
      <c r="L419">
        <f>+'P1-1_preprocesseddata (2)'!G419</f>
        <v>15805</v>
      </c>
      <c r="M419">
        <f>+'P1-1_preprocesseddata (2)'!H419</f>
        <v>12117</v>
      </c>
      <c r="N419">
        <f>+'P1-1_preprocesseddata (2)'!I419</f>
        <v>1221852260</v>
      </c>
      <c r="O419">
        <f>+'P1-1_preprocesseddata (2)'!J419</f>
        <v>1221852.26</v>
      </c>
      <c r="P419">
        <f>+'P1-1_preprocesseddata (2)'!K419</f>
        <v>1471461807</v>
      </c>
      <c r="Q419">
        <f>+'P1-1_preprocesseddata (2)'!L419</f>
        <v>1471461.807</v>
      </c>
      <c r="R419" t="str">
        <f>+'P1-1_preprocesseddata (2)'!M419</f>
        <v>2019 Q1</v>
      </c>
      <c r="S419" s="61">
        <f>+'P1-1_preprocesseddata (2)'!N419</f>
        <v>43555</v>
      </c>
    </row>
    <row r="420" spans="1:19" x14ac:dyDescent="0.25">
      <c r="A420">
        <f>+'P1-1_preprocesseddata (2)'!A420</f>
        <v>2019</v>
      </c>
      <c r="B420">
        <f>+'P1-1_preprocesseddata (2)'!B420</f>
        <v>2</v>
      </c>
      <c r="C420" t="str">
        <f>+'P1-1_preprocesseddata (2)'!C420</f>
        <v>WN</v>
      </c>
      <c r="D420" t="str">
        <f>+'P1-1_preprocesseddata (2)'!D420</f>
        <v>D</v>
      </c>
      <c r="E420">
        <f>+'P1-1_preprocesseddata (2)'!E420</f>
        <v>5739274</v>
      </c>
      <c r="F420">
        <f>+'P1-1_preprocesseddata (2)'!F420</f>
        <v>4799108</v>
      </c>
      <c r="G420">
        <f>+'P6-preprocesseddata'!E420</f>
        <v>2113575</v>
      </c>
      <c r="H420">
        <f>+'P6-preprocesseddata'!F420</f>
        <v>1103453</v>
      </c>
      <c r="I420">
        <f>+'P6-preprocesseddata'!I420</f>
        <v>138696</v>
      </c>
      <c r="J420">
        <f>+SUM('P6-preprocesseddata'!G420:H420)+SUM('P6-preprocesseddata'!J420:N420)</f>
        <v>1443384</v>
      </c>
      <c r="K420">
        <f>+'P1-1_preprocesseddata (2)'!F420</f>
        <v>4799108</v>
      </c>
      <c r="L420">
        <f>+'P1-1_preprocesseddata (2)'!G420</f>
        <v>940166</v>
      </c>
      <c r="M420">
        <f>+'P1-1_preprocesseddata (2)'!H420</f>
        <v>719207</v>
      </c>
      <c r="N420">
        <f>+'P1-1_preprocesseddata (2)'!I420</f>
        <v>33296343106</v>
      </c>
      <c r="O420">
        <f>+'P1-1_preprocesseddata (2)'!J420</f>
        <v>33296343.109999999</v>
      </c>
      <c r="P420">
        <f>+'P1-1_preprocesseddata (2)'!K420</f>
        <v>38566395912</v>
      </c>
      <c r="Q420">
        <f>+'P1-1_preprocesseddata (2)'!L420</f>
        <v>38566395.920000002</v>
      </c>
      <c r="R420" t="str">
        <f>+'P1-1_preprocesseddata (2)'!M420</f>
        <v>2019 Q2</v>
      </c>
      <c r="S420" s="61">
        <f>+'P1-1_preprocesseddata (2)'!N420</f>
        <v>43646</v>
      </c>
    </row>
    <row r="421" spans="1:19" x14ac:dyDescent="0.25">
      <c r="A421">
        <f>+'P1-1_preprocesseddata (2)'!A421</f>
        <v>2019</v>
      </c>
      <c r="B421">
        <f>+'P1-1_preprocesseddata (2)'!B421</f>
        <v>2</v>
      </c>
      <c r="C421" t="str">
        <f>+'P1-1_preprocesseddata (2)'!C421</f>
        <v>WN</v>
      </c>
      <c r="D421" t="str">
        <f>+'P1-1_preprocesseddata (2)'!D421</f>
        <v>L</v>
      </c>
      <c r="E421">
        <f>+'P1-1_preprocesseddata (2)'!E421</f>
        <v>170194</v>
      </c>
      <c r="F421">
        <f>+'P1-1_preprocesseddata (2)'!F421</f>
        <v>142313</v>
      </c>
      <c r="G421">
        <f>+'P6-preprocesseddata'!E421</f>
        <v>62676</v>
      </c>
      <c r="H421">
        <f>+'P6-preprocesseddata'!F421</f>
        <v>32722</v>
      </c>
      <c r="I421">
        <f>+'P6-preprocesseddata'!I421</f>
        <v>4113</v>
      </c>
      <c r="J421">
        <f>+SUM('P6-preprocesseddata'!G421:H421)+SUM('P6-preprocesseddata'!J421:N421)</f>
        <v>42802</v>
      </c>
      <c r="K421">
        <f>+'P1-1_preprocesseddata (2)'!F421</f>
        <v>142313</v>
      </c>
      <c r="L421">
        <f>+'P1-1_preprocesseddata (2)'!G421</f>
        <v>27881</v>
      </c>
      <c r="M421">
        <f>+'P1-1_preprocesseddata (2)'!H421</f>
        <v>21329</v>
      </c>
      <c r="N421">
        <f>+'P1-1_preprocesseddata (2)'!I421</f>
        <v>1237463072</v>
      </c>
      <c r="O421">
        <f>+'P1-1_preprocesseddata (2)'!J421</f>
        <v>1237463.0719999999</v>
      </c>
      <c r="P421">
        <f>+'P1-1_preprocesseddata (2)'!K421</f>
        <v>1426320666</v>
      </c>
      <c r="Q421">
        <f>+'P1-1_preprocesseddata (2)'!L421</f>
        <v>1426320.666</v>
      </c>
      <c r="R421" t="str">
        <f>+'P1-1_preprocesseddata (2)'!M421</f>
        <v>2019 Q2</v>
      </c>
      <c r="S421" s="61">
        <f>+'P1-1_preprocesseddata (2)'!N421</f>
        <v>43646</v>
      </c>
    </row>
    <row r="422" spans="1:19" x14ac:dyDescent="0.25">
      <c r="A422">
        <f>+'P1-1_preprocesseddata (2)'!A422</f>
        <v>2019</v>
      </c>
      <c r="B422">
        <f>+'P1-1_preprocesseddata (2)'!B422</f>
        <v>3</v>
      </c>
      <c r="C422" t="str">
        <f>+'P1-1_preprocesseddata (2)'!C422</f>
        <v>WN</v>
      </c>
      <c r="D422" t="str">
        <f>+'P1-1_preprocesseddata (2)'!D422</f>
        <v>D</v>
      </c>
      <c r="E422">
        <f>+'P1-1_preprocesseddata (2)'!E422</f>
        <v>5506157</v>
      </c>
      <c r="F422">
        <f>+'P1-1_preprocesseddata (2)'!F422</f>
        <v>4706106</v>
      </c>
      <c r="G422">
        <f>+'P6-preprocesseddata'!E422</f>
        <v>2062088</v>
      </c>
      <c r="H422">
        <f>+'P6-preprocesseddata'!F422</f>
        <v>1064365</v>
      </c>
      <c r="I422">
        <f>+'P6-preprocesseddata'!I422</f>
        <v>142035</v>
      </c>
      <c r="J422">
        <f>+SUM('P6-preprocesseddata'!G422:H422)+SUM('P6-preprocesseddata'!J422:N422)</f>
        <v>1437618</v>
      </c>
      <c r="K422">
        <f>+'P1-1_preprocesseddata (2)'!F422</f>
        <v>4706106</v>
      </c>
      <c r="L422">
        <f>+'P1-1_preprocesseddata (2)'!G422</f>
        <v>800051</v>
      </c>
      <c r="M422">
        <f>+'P1-1_preprocesseddata (2)'!H422</f>
        <v>643259</v>
      </c>
      <c r="N422">
        <f>+'P1-1_preprocesseddata (2)'!I422</f>
        <v>31989561833</v>
      </c>
      <c r="O422">
        <f>+'P1-1_preprocesseddata (2)'!J422</f>
        <v>31989561.833999999</v>
      </c>
      <c r="P422">
        <f>+'P1-1_preprocesseddata (2)'!K422</f>
        <v>38320908697</v>
      </c>
      <c r="Q422">
        <f>+'P1-1_preprocesseddata (2)'!L422</f>
        <v>38320908.700000003</v>
      </c>
      <c r="R422" t="str">
        <f>+'P1-1_preprocesseddata (2)'!M422</f>
        <v>2019 Q3</v>
      </c>
      <c r="S422" s="61">
        <f>+'P1-1_preprocesseddata (2)'!N422</f>
        <v>43738</v>
      </c>
    </row>
    <row r="423" spans="1:19" x14ac:dyDescent="0.25">
      <c r="A423">
        <f>+'P1-1_preprocesseddata (2)'!A423</f>
        <v>2019</v>
      </c>
      <c r="B423">
        <f>+'P1-1_preprocesseddata (2)'!B423</f>
        <v>3</v>
      </c>
      <c r="C423" t="str">
        <f>+'P1-1_preprocesseddata (2)'!C423</f>
        <v>WN</v>
      </c>
      <c r="D423" t="str">
        <f>+'P1-1_preprocesseddata (2)'!D423</f>
        <v>L</v>
      </c>
      <c r="E423">
        <f>+'P1-1_preprocesseddata (2)'!E423</f>
        <v>133663</v>
      </c>
      <c r="F423">
        <f>+'P1-1_preprocesseddata (2)'!F423</f>
        <v>114240</v>
      </c>
      <c r="G423">
        <f>+'P6-preprocesseddata'!E423</f>
        <v>50058</v>
      </c>
      <c r="H423">
        <f>+'P6-preprocesseddata'!F423</f>
        <v>25838</v>
      </c>
      <c r="I423">
        <f>+'P6-preprocesseddata'!I423</f>
        <v>3448</v>
      </c>
      <c r="J423">
        <f>+SUM('P6-preprocesseddata'!G423:H423)+SUM('P6-preprocesseddata'!J423:N423)</f>
        <v>34896</v>
      </c>
      <c r="K423">
        <f>+'P1-1_preprocesseddata (2)'!F423</f>
        <v>114240</v>
      </c>
      <c r="L423">
        <f>+'P1-1_preprocesseddata (2)'!G423</f>
        <v>19423</v>
      </c>
      <c r="M423">
        <f>+'P1-1_preprocesseddata (2)'!H423</f>
        <v>15616</v>
      </c>
      <c r="N423">
        <f>+'P1-1_preprocesseddata (2)'!I423</f>
        <v>904319180</v>
      </c>
      <c r="O423">
        <f>+'P1-1_preprocesseddata (2)'!J423</f>
        <v>904319.179999999</v>
      </c>
      <c r="P423">
        <f>+'P1-1_preprocesseddata (2)'!K423</f>
        <v>1063727862</v>
      </c>
      <c r="Q423">
        <f>+'P1-1_preprocesseddata (2)'!L423</f>
        <v>1063727.862</v>
      </c>
      <c r="R423" t="str">
        <f>+'P1-1_preprocesseddata (2)'!M423</f>
        <v>2019 Q3</v>
      </c>
      <c r="S423" s="61">
        <f>+'P1-1_preprocesseddata (2)'!N423</f>
        <v>43738</v>
      </c>
    </row>
    <row r="424" spans="1:19" x14ac:dyDescent="0.25">
      <c r="A424">
        <f>+'P1-1_preprocesseddata (2)'!A424</f>
        <v>2019</v>
      </c>
      <c r="B424">
        <f>+'P1-1_preprocesseddata (2)'!B424</f>
        <v>4</v>
      </c>
      <c r="C424" t="str">
        <f>+'P1-1_preprocesseddata (2)'!C424</f>
        <v>WN</v>
      </c>
      <c r="D424" t="str">
        <f>+'P1-1_preprocesseddata (2)'!D424</f>
        <v>D</v>
      </c>
      <c r="E424">
        <f>+'P1-1_preprocesseddata (2)'!E424</f>
        <v>5579748</v>
      </c>
      <c r="F424">
        <f>+'P1-1_preprocesseddata (2)'!F424</f>
        <v>4932362</v>
      </c>
      <c r="G424">
        <f>+'P6-preprocesseddata'!E424</f>
        <v>2298550</v>
      </c>
      <c r="H424">
        <f>+'P6-preprocesseddata'!F424</f>
        <v>1076456</v>
      </c>
      <c r="I424">
        <f>+'P6-preprocesseddata'!I424</f>
        <v>139373</v>
      </c>
      <c r="J424">
        <f>+SUM('P6-preprocesseddata'!G424:H424)+SUM('P6-preprocesseddata'!J424:N424)</f>
        <v>1417983</v>
      </c>
      <c r="K424">
        <f>+'P1-1_preprocesseddata (2)'!F424</f>
        <v>4932362</v>
      </c>
      <c r="L424">
        <f>+'P1-1_preprocesseddata (2)'!G424</f>
        <v>647386</v>
      </c>
      <c r="M424">
        <f>+'P1-1_preprocesseddata (2)'!H424</f>
        <v>500392</v>
      </c>
      <c r="N424">
        <f>+'P1-1_preprocesseddata (2)'!I424</f>
        <v>32193644702</v>
      </c>
      <c r="O424">
        <f>+'P1-1_preprocesseddata (2)'!J424</f>
        <v>32193644.699999999</v>
      </c>
      <c r="P424">
        <f>+'P1-1_preprocesseddata (2)'!K424</f>
        <v>38747181220</v>
      </c>
      <c r="Q424">
        <f>+'P1-1_preprocesseddata (2)'!L424</f>
        <v>38747181.219999999</v>
      </c>
      <c r="R424" t="str">
        <f>+'P1-1_preprocesseddata (2)'!M424</f>
        <v>2019 Q4</v>
      </c>
      <c r="S424" s="61">
        <f>+'P1-1_preprocesseddata (2)'!N424</f>
        <v>43830</v>
      </c>
    </row>
    <row r="425" spans="1:19" x14ac:dyDescent="0.25">
      <c r="A425">
        <f>+'P1-1_preprocesseddata (2)'!A425</f>
        <v>2019</v>
      </c>
      <c r="B425">
        <f>+'P1-1_preprocesseddata (2)'!B425</f>
        <v>4</v>
      </c>
      <c r="C425" t="str">
        <f>+'P1-1_preprocesseddata (2)'!C425</f>
        <v>WN</v>
      </c>
      <c r="D425" t="str">
        <f>+'P1-1_preprocesseddata (2)'!D425</f>
        <v>L</v>
      </c>
      <c r="E425">
        <f>+'P1-1_preprocesseddata (2)'!E425</f>
        <v>149534</v>
      </c>
      <c r="F425">
        <f>+'P1-1_preprocesseddata (2)'!F425</f>
        <v>132187</v>
      </c>
      <c r="G425">
        <f>+'P6-preprocesseddata'!E425</f>
        <v>61600</v>
      </c>
      <c r="H425">
        <f>+'P6-preprocesseddata'!F425</f>
        <v>28848</v>
      </c>
      <c r="I425">
        <f>+'P6-preprocesseddata'!I425</f>
        <v>3735</v>
      </c>
      <c r="J425">
        <f>+SUM('P6-preprocesseddata'!G425:H425)+SUM('P6-preprocesseddata'!J425:N425)</f>
        <v>38004</v>
      </c>
      <c r="K425">
        <f>+'P1-1_preprocesseddata (2)'!F425</f>
        <v>132187</v>
      </c>
      <c r="L425">
        <f>+'P1-1_preprocesseddata (2)'!G425</f>
        <v>17347</v>
      </c>
      <c r="M425">
        <f>+'P1-1_preprocesseddata (2)'!H425</f>
        <v>13407</v>
      </c>
      <c r="N425">
        <f>+'P1-1_preprocesseddata (2)'!I425</f>
        <v>1038004504</v>
      </c>
      <c r="O425">
        <f>+'P1-1_preprocesseddata (2)'!J425</f>
        <v>1038004.504</v>
      </c>
      <c r="P425">
        <f>+'P1-1_preprocesseddata (2)'!K425</f>
        <v>1266057393</v>
      </c>
      <c r="Q425">
        <f>+'P1-1_preprocesseddata (2)'!L425</f>
        <v>1266057.3929999999</v>
      </c>
      <c r="R425" t="str">
        <f>+'P1-1_preprocesseddata (2)'!M425</f>
        <v>2019 Q4</v>
      </c>
      <c r="S425" s="61">
        <f>+'P1-1_preprocesseddata (2)'!N425</f>
        <v>43830</v>
      </c>
    </row>
    <row r="426" spans="1:19" x14ac:dyDescent="0.25">
      <c r="A426">
        <f>+'P1-1_preprocesseddata (2)'!A426</f>
        <v>2020</v>
      </c>
      <c r="B426">
        <f>+'P1-1_preprocesseddata (2)'!B426</f>
        <v>1</v>
      </c>
      <c r="C426" t="str">
        <f>+'P1-1_preprocesseddata (2)'!C426</f>
        <v>WN</v>
      </c>
      <c r="D426" t="str">
        <f>+'P1-1_preprocesseddata (2)'!D426</f>
        <v>D</v>
      </c>
      <c r="E426">
        <f>+'P1-1_preprocesseddata (2)'!E426</f>
        <v>4112420</v>
      </c>
      <c r="F426">
        <f>+'P1-1_preprocesseddata (2)'!F426</f>
        <v>4218803</v>
      </c>
      <c r="G426">
        <f>+'P6-preprocesseddata'!E426</f>
        <v>1902074</v>
      </c>
      <c r="H426">
        <f>+'P6-preprocesseddata'!F426</f>
        <v>845200</v>
      </c>
      <c r="I426">
        <f>+'P6-preprocesseddata'!I426</f>
        <v>128104</v>
      </c>
      <c r="J426">
        <f>+SUM('P6-preprocesseddata'!G426:H426)+SUM('P6-preprocesseddata'!J426:N426)</f>
        <v>1343425</v>
      </c>
      <c r="K426">
        <f>+'P1-1_preprocesseddata (2)'!F426</f>
        <v>4218803</v>
      </c>
      <c r="L426">
        <f>+'P1-1_preprocesseddata (2)'!G426</f>
        <v>-106383</v>
      </c>
      <c r="M426">
        <f>+'P1-1_preprocesseddata (2)'!H426</f>
        <v>-91603</v>
      </c>
      <c r="N426">
        <f>+'P1-1_preprocesseddata (2)'!I426</f>
        <v>23149484153</v>
      </c>
      <c r="O426">
        <f>+'P1-1_preprocesseddata (2)'!J426</f>
        <v>23149484.153000001</v>
      </c>
      <c r="P426">
        <f>+'P1-1_preprocesseddata (2)'!K426</f>
        <v>34356888444</v>
      </c>
      <c r="Q426">
        <f>+'P1-1_preprocesseddata (2)'!L426</f>
        <v>34356888.439999998</v>
      </c>
      <c r="R426" t="str">
        <f>+'P1-1_preprocesseddata (2)'!M426</f>
        <v>2020 Q1</v>
      </c>
      <c r="S426" s="61">
        <f>+'P1-1_preprocesseddata (2)'!N426</f>
        <v>43921</v>
      </c>
    </row>
    <row r="427" spans="1:19" x14ac:dyDescent="0.25">
      <c r="A427">
        <f>+'P1-1_preprocesseddata (2)'!A427</f>
        <v>2020</v>
      </c>
      <c r="B427">
        <f>+'P1-1_preprocesseddata (2)'!B427</f>
        <v>1</v>
      </c>
      <c r="C427" t="str">
        <f>+'P1-1_preprocesseddata (2)'!C427</f>
        <v>WN</v>
      </c>
      <c r="D427" t="str">
        <f>+'P1-1_preprocesseddata (2)'!D427</f>
        <v>L</v>
      </c>
      <c r="E427">
        <f>+'P1-1_preprocesseddata (2)'!E427</f>
        <v>121514</v>
      </c>
      <c r="F427">
        <f>+'P1-1_preprocesseddata (2)'!F427</f>
        <v>124657</v>
      </c>
      <c r="G427">
        <f>+'P6-preprocesseddata'!E427</f>
        <v>56202</v>
      </c>
      <c r="H427">
        <f>+'P6-preprocesseddata'!F427</f>
        <v>24974</v>
      </c>
      <c r="I427">
        <f>+'P6-preprocesseddata'!I427</f>
        <v>3785</v>
      </c>
      <c r="J427">
        <f>+SUM('P6-preprocesseddata'!G427:H427)+SUM('P6-preprocesseddata'!J427:N427)</f>
        <v>39696</v>
      </c>
      <c r="K427">
        <f>+'P1-1_preprocesseddata (2)'!F427</f>
        <v>124657</v>
      </c>
      <c r="L427">
        <f>+'P1-1_preprocesseddata (2)'!G427</f>
        <v>-3143</v>
      </c>
      <c r="M427">
        <f>+'P1-1_preprocesseddata (2)'!H427</f>
        <v>-2708</v>
      </c>
      <c r="N427">
        <f>+'P1-1_preprocesseddata (2)'!I427</f>
        <v>788570084</v>
      </c>
      <c r="O427">
        <f>+'P1-1_preprocesseddata (2)'!J427</f>
        <v>788570.08400000003</v>
      </c>
      <c r="P427">
        <f>+'P1-1_preprocesseddata (2)'!K427</f>
        <v>997123883</v>
      </c>
      <c r="Q427">
        <f>+'P1-1_preprocesseddata (2)'!L427</f>
        <v>997123.88299999898</v>
      </c>
      <c r="R427" t="str">
        <f>+'P1-1_preprocesseddata (2)'!M427</f>
        <v>2020 Q1</v>
      </c>
      <c r="S427" s="61">
        <f>+'P1-1_preprocesseddata (2)'!N427</f>
        <v>43921</v>
      </c>
    </row>
    <row r="428" spans="1:19" x14ac:dyDescent="0.25">
      <c r="A428">
        <f>+'P1-1_preprocesseddata (2)'!A428</f>
        <v>2020</v>
      </c>
      <c r="B428">
        <f>+'P1-1_preprocesseddata (2)'!B428</f>
        <v>2</v>
      </c>
      <c r="C428" t="str">
        <f>+'P1-1_preprocesseddata (2)'!C428</f>
        <v>WN</v>
      </c>
      <c r="D428" t="str">
        <f>+'P1-1_preprocesseddata (2)'!D428</f>
        <v>D</v>
      </c>
      <c r="E428">
        <f>+'P1-1_preprocesseddata (2)'!E428</f>
        <v>1007273</v>
      </c>
      <c r="F428">
        <f>+'P1-1_preprocesseddata (2)'!F428</f>
        <v>3224052</v>
      </c>
      <c r="G428">
        <f>+'P6-preprocesseddata'!E428</f>
        <v>2086566</v>
      </c>
      <c r="H428">
        <f>+'P6-preprocesseddata'!F428</f>
        <v>257236</v>
      </c>
      <c r="I428">
        <f>+'P6-preprocesseddata'!I428</f>
        <v>64843</v>
      </c>
      <c r="J428">
        <f>+SUM('P6-preprocesseddata'!G428:H428)+SUM('P6-preprocesseddata'!J428:N428)</f>
        <v>815407</v>
      </c>
      <c r="K428">
        <f>+'P1-1_preprocesseddata (2)'!F428</f>
        <v>3224052</v>
      </c>
      <c r="L428">
        <f>+'P1-1_preprocesseddata (2)'!G428</f>
        <v>-2216779</v>
      </c>
      <c r="M428">
        <f>+'P1-1_preprocesseddata (2)'!H428</f>
        <v>-914578</v>
      </c>
      <c r="N428">
        <f>+'P1-1_preprocesseddata (2)'!I428</f>
        <v>5621787160</v>
      </c>
      <c r="O428">
        <f>+'P1-1_preprocesseddata (2)'!J428</f>
        <v>5621787.1600000001</v>
      </c>
      <c r="P428">
        <f>+'P1-1_preprocesseddata (2)'!K428</f>
        <v>17904954884</v>
      </c>
      <c r="Q428">
        <f>+'P1-1_preprocesseddata (2)'!L428</f>
        <v>17904954.884</v>
      </c>
      <c r="R428" t="str">
        <f>+'P1-1_preprocesseddata (2)'!M428</f>
        <v>2020 Q2</v>
      </c>
      <c r="S428" s="61">
        <f>+'P1-1_preprocesseddata (2)'!N428</f>
        <v>44012</v>
      </c>
    </row>
    <row r="429" spans="1:19" x14ac:dyDescent="0.25">
      <c r="A429">
        <f>+'P1-1_preprocesseddata (2)'!A429</f>
        <v>2020</v>
      </c>
      <c r="B429">
        <f>+'P1-1_preprocesseddata (2)'!B429</f>
        <v>2</v>
      </c>
      <c r="C429" t="str">
        <f>+'P1-1_preprocesseddata (2)'!C429</f>
        <v>WN</v>
      </c>
      <c r="D429" t="str">
        <f>+'P1-1_preprocesseddata (2)'!D429</f>
        <v>L</v>
      </c>
      <c r="E429">
        <f>+'P1-1_preprocesseddata (2)'!E429</f>
        <v>403</v>
      </c>
      <c r="F429">
        <f>+'P1-1_preprocesseddata (2)'!F429</f>
        <v>1287</v>
      </c>
      <c r="G429">
        <f>+'P6-preprocesseddata'!E429</f>
        <v>836</v>
      </c>
      <c r="H429">
        <f>+'P6-preprocesseddata'!F429</f>
        <v>103</v>
      </c>
      <c r="I429">
        <f>+'P6-preprocesseddata'!I429</f>
        <v>26</v>
      </c>
      <c r="J429">
        <f>+SUM('P6-preprocesseddata'!G429:H429)+SUM('P6-preprocesseddata'!J429:N429)</f>
        <v>322</v>
      </c>
      <c r="K429">
        <f>+'P1-1_preprocesseddata (2)'!F429</f>
        <v>1287</v>
      </c>
      <c r="L429">
        <f>+'P1-1_preprocesseddata (2)'!G429</f>
        <v>-884</v>
      </c>
      <c r="M429">
        <f>+'P1-1_preprocesseddata (2)'!H429</f>
        <v>-363</v>
      </c>
      <c r="N429">
        <f>+'P1-1_preprocesseddata (2)'!I429</f>
        <v>896668</v>
      </c>
      <c r="O429">
        <f>+'P1-1_preprocesseddata (2)'!J429</f>
        <v>896.66799999999898</v>
      </c>
      <c r="P429">
        <f>+'P1-1_preprocesseddata (2)'!K429</f>
        <v>1599723</v>
      </c>
      <c r="Q429">
        <f>+'P1-1_preprocesseddata (2)'!L429</f>
        <v>1599.723</v>
      </c>
      <c r="R429" t="str">
        <f>+'P1-1_preprocesseddata (2)'!M429</f>
        <v>2020 Q2</v>
      </c>
      <c r="S429" s="61">
        <f>+'P1-1_preprocesseddata (2)'!N429</f>
        <v>44012</v>
      </c>
    </row>
    <row r="430" spans="1:19" x14ac:dyDescent="0.25">
      <c r="A430">
        <f>+'P1-1_preprocesseddata (2)'!A430</f>
        <v>2020</v>
      </c>
      <c r="B430">
        <f>+'P1-1_preprocesseddata (2)'!B430</f>
        <v>3</v>
      </c>
      <c r="C430" t="str">
        <f>+'P1-1_preprocesseddata (2)'!C430</f>
        <v>WN</v>
      </c>
      <c r="D430" t="str">
        <f>+'P1-1_preprocesseddata (2)'!D430</f>
        <v>D</v>
      </c>
      <c r="E430">
        <f>+'P1-1_preprocesseddata (2)'!E430</f>
        <v>1773269</v>
      </c>
      <c r="F430">
        <f>+'P1-1_preprocesseddata (2)'!F430</f>
        <v>4402141</v>
      </c>
      <c r="G430">
        <f>+'P6-preprocesseddata'!E430</f>
        <v>2815365</v>
      </c>
      <c r="H430">
        <f>+'P6-preprocesseddata'!F430</f>
        <v>375207</v>
      </c>
      <c r="I430">
        <f>+'P6-preprocesseddata'!I430</f>
        <v>110197</v>
      </c>
      <c r="J430">
        <f>+SUM('P6-preprocesseddata'!G430:H430)+SUM('P6-preprocesseddata'!J430:N430)</f>
        <v>1101372</v>
      </c>
      <c r="K430">
        <f>+'P1-1_preprocesseddata (2)'!F430</f>
        <v>4402141</v>
      </c>
      <c r="L430">
        <f>+'P1-1_preprocesseddata (2)'!G430</f>
        <v>-2628872</v>
      </c>
      <c r="M430">
        <f>+'P1-1_preprocesseddata (2)'!H430</f>
        <v>-1143876</v>
      </c>
      <c r="N430">
        <f>+'P1-1_preprocesseddata (2)'!I430</f>
        <v>11752629735</v>
      </c>
      <c r="O430">
        <f>+'P1-1_preprocesseddata (2)'!J430</f>
        <v>11752629.734999999</v>
      </c>
      <c r="P430">
        <f>+'P1-1_preprocesseddata (2)'!K430</f>
        <v>26192405992</v>
      </c>
      <c r="Q430">
        <f>+'P1-1_preprocesseddata (2)'!L430</f>
        <v>26192405.991999999</v>
      </c>
      <c r="R430" t="str">
        <f>+'P1-1_preprocesseddata (2)'!M430</f>
        <v>2020 Q3</v>
      </c>
      <c r="S430" s="61">
        <f>+'P1-1_preprocesseddata (2)'!N430</f>
        <v>44104</v>
      </c>
    </row>
    <row r="431" spans="1:19" x14ac:dyDescent="0.25">
      <c r="A431">
        <f>+'P1-1_preprocesseddata (2)'!A431</f>
        <v>2020</v>
      </c>
      <c r="B431">
        <f>+'P1-1_preprocesseddata (2)'!B431</f>
        <v>3</v>
      </c>
      <c r="C431" t="str">
        <f>+'P1-1_preprocesseddata (2)'!C431</f>
        <v>WN</v>
      </c>
      <c r="D431" t="str">
        <f>+'P1-1_preprocesseddata (2)'!D431</f>
        <v>L</v>
      </c>
      <c r="E431">
        <f>+'P1-1_preprocesseddata (2)'!E431</f>
        <v>19806</v>
      </c>
      <c r="F431">
        <f>+'P1-1_preprocesseddata (2)'!F431</f>
        <v>49168</v>
      </c>
      <c r="G431">
        <f>+'P6-preprocesseddata'!E431</f>
        <v>31446</v>
      </c>
      <c r="H431">
        <f>+'P6-preprocesseddata'!F431</f>
        <v>4190</v>
      </c>
      <c r="I431">
        <f>+'P6-preprocesseddata'!I431</f>
        <v>1231</v>
      </c>
      <c r="J431">
        <f>+SUM('P6-preprocesseddata'!G431:H431)+SUM('P6-preprocesseddata'!J431:N431)</f>
        <v>12301</v>
      </c>
      <c r="K431">
        <f>+'P1-1_preprocesseddata (2)'!F431</f>
        <v>49168</v>
      </c>
      <c r="L431">
        <f>+'P1-1_preprocesseddata (2)'!G431</f>
        <v>-29362</v>
      </c>
      <c r="M431">
        <f>+'P1-1_preprocesseddata (2)'!H431</f>
        <v>-12777</v>
      </c>
      <c r="N431">
        <f>+'P1-1_preprocesseddata (2)'!I431</f>
        <v>151985598</v>
      </c>
      <c r="O431">
        <f>+'P1-1_preprocesseddata (2)'!J431</f>
        <v>151985.598</v>
      </c>
      <c r="P431">
        <f>+'P1-1_preprocesseddata (2)'!K431</f>
        <v>306507672</v>
      </c>
      <c r="Q431">
        <f>+'P1-1_preprocesseddata (2)'!L431</f>
        <v>306507.67200000002</v>
      </c>
      <c r="R431" t="str">
        <f>+'P1-1_preprocesseddata (2)'!M431</f>
        <v>2020 Q3</v>
      </c>
      <c r="S431" s="61">
        <f>+'P1-1_preprocesseddata (2)'!N431</f>
        <v>44104</v>
      </c>
    </row>
    <row r="432" spans="1:19" x14ac:dyDescent="0.25">
      <c r="A432">
        <f>+'P1-1_preprocesseddata (2)'!A432</f>
        <v>2020</v>
      </c>
      <c r="B432">
        <f>+'P1-1_preprocesseddata (2)'!B432</f>
        <v>4</v>
      </c>
      <c r="C432" t="str">
        <f>+'P1-1_preprocesseddata (2)'!C432</f>
        <v>WN</v>
      </c>
      <c r="D432" t="str">
        <f>+'P1-1_preprocesseddata (2)'!D432</f>
        <v>D</v>
      </c>
      <c r="E432">
        <f>+'P1-1_preprocesseddata (2)'!E432</f>
        <v>1971082</v>
      </c>
      <c r="F432">
        <f>+'P1-1_preprocesseddata (2)'!F432</f>
        <v>3115004</v>
      </c>
      <c r="G432">
        <f>+'P6-preprocesseddata'!E432</f>
        <v>1559666</v>
      </c>
      <c r="H432">
        <f>+'P6-preprocesseddata'!F432</f>
        <v>335541</v>
      </c>
      <c r="I432">
        <f>+'P6-preprocesseddata'!I432</f>
        <v>91840</v>
      </c>
      <c r="J432">
        <f>+SUM('P6-preprocesseddata'!G432:H432)+SUM('P6-preprocesseddata'!J432:N432)</f>
        <v>1127957</v>
      </c>
      <c r="K432">
        <f>+'P1-1_preprocesseddata (2)'!F432</f>
        <v>3115004</v>
      </c>
      <c r="L432">
        <f>+'P1-1_preprocesseddata (2)'!G432</f>
        <v>-1143922</v>
      </c>
      <c r="M432">
        <f>+'P1-1_preprocesseddata (2)'!H432</f>
        <v>-889324</v>
      </c>
      <c r="N432">
        <f>+'P1-1_preprocesseddata (2)'!I432</f>
        <v>12495988937</v>
      </c>
      <c r="O432">
        <f>+'P1-1_preprocesseddata (2)'!J432</f>
        <v>12495988.9369999</v>
      </c>
      <c r="P432">
        <f>+'P1-1_preprocesseddata (2)'!K432</f>
        <v>23206020556</v>
      </c>
      <c r="Q432">
        <f>+'P1-1_preprocesseddata (2)'!L432</f>
        <v>23206020.556000002</v>
      </c>
      <c r="R432" t="str">
        <f>+'P1-1_preprocesseddata (2)'!M432</f>
        <v>2020 Q4</v>
      </c>
      <c r="S432" s="61">
        <f>+'P1-1_preprocesseddata (2)'!N432</f>
        <v>44196</v>
      </c>
    </row>
    <row r="433" spans="1:19" x14ac:dyDescent="0.25">
      <c r="A433">
        <f>+'P1-1_preprocesseddata (2)'!A433</f>
        <v>2020</v>
      </c>
      <c r="B433">
        <f>+'P1-1_preprocesseddata (2)'!B433</f>
        <v>4</v>
      </c>
      <c r="C433" t="str">
        <f>+'P1-1_preprocesseddata (2)'!C433</f>
        <v>WN</v>
      </c>
      <c r="D433" t="str">
        <f>+'P1-1_preprocesseddata (2)'!D433</f>
        <v>L</v>
      </c>
      <c r="E433">
        <f>+'P1-1_preprocesseddata (2)'!E433</f>
        <v>42294</v>
      </c>
      <c r="F433">
        <f>+'P1-1_preprocesseddata (2)'!F433</f>
        <v>66842</v>
      </c>
      <c r="G433">
        <f>+'P6-preprocesseddata'!E433</f>
        <v>33467</v>
      </c>
      <c r="H433">
        <f>+'P6-preprocesseddata'!F433</f>
        <v>7200</v>
      </c>
      <c r="I433">
        <f>+'P6-preprocesseddata'!I433</f>
        <v>1970</v>
      </c>
      <c r="J433">
        <f>+SUM('P6-preprocesseddata'!G433:H433)+SUM('P6-preprocesseddata'!J433:N433)</f>
        <v>24205</v>
      </c>
      <c r="K433">
        <f>+'P1-1_preprocesseddata (2)'!F433</f>
        <v>66842</v>
      </c>
      <c r="L433">
        <f>+'P1-1_preprocesseddata (2)'!G433</f>
        <v>-24548</v>
      </c>
      <c r="M433">
        <f>+'P1-1_preprocesseddata (2)'!H433</f>
        <v>-19086</v>
      </c>
      <c r="N433">
        <f>+'P1-1_preprocesseddata (2)'!I433</f>
        <v>304415477</v>
      </c>
      <c r="O433">
        <f>+'P1-1_preprocesseddata (2)'!J433</f>
        <v>304415.47700000001</v>
      </c>
      <c r="P433">
        <f>+'P1-1_preprocesseddata (2)'!K433</f>
        <v>582334824</v>
      </c>
      <c r="Q433">
        <f>+'P1-1_preprocesseddata (2)'!L433</f>
        <v>582334.82400000002</v>
      </c>
      <c r="R433" t="str">
        <f>+'P1-1_preprocesseddata (2)'!M433</f>
        <v>2020 Q4</v>
      </c>
      <c r="S433" s="61">
        <f>+'P1-1_preprocesseddata (2)'!N433</f>
        <v>44196</v>
      </c>
    </row>
    <row r="434" spans="1:19" x14ac:dyDescent="0.25">
      <c r="A434">
        <f>+'P1-1_preprocesseddata (2)'!A434</f>
        <v>2021</v>
      </c>
      <c r="B434">
        <f>+'P1-1_preprocesseddata (2)'!B434</f>
        <v>1</v>
      </c>
      <c r="C434" t="str">
        <f>+'P1-1_preprocesseddata (2)'!C434</f>
        <v>WN</v>
      </c>
      <c r="D434" t="str">
        <f>+'P1-1_preprocesseddata (2)'!D434</f>
        <v>D</v>
      </c>
      <c r="E434">
        <f>+'P1-1_preprocesseddata (2)'!E434</f>
        <v>2002938</v>
      </c>
      <c r="F434">
        <f>+'P1-1_preprocesseddata (2)'!F434</f>
        <v>2995952</v>
      </c>
      <c r="G434">
        <f>+'P6-preprocesseddata'!E434</f>
        <v>1366723</v>
      </c>
      <c r="H434">
        <f>+'P6-preprocesseddata'!F434</f>
        <v>457036</v>
      </c>
      <c r="I434">
        <f>+'P6-preprocesseddata'!I434</f>
        <v>96620</v>
      </c>
      <c r="J434">
        <f>+SUM('P6-preprocesseddata'!G434:H434)+SUM('P6-preprocesseddata'!J434:N434)</f>
        <v>1075573</v>
      </c>
      <c r="K434">
        <f>+'P1-1_preprocesseddata (2)'!F434</f>
        <v>2995952</v>
      </c>
      <c r="L434">
        <f>+'P1-1_preprocesseddata (2)'!G434</f>
        <v>-993014</v>
      </c>
      <c r="M434">
        <f>+'P1-1_preprocesseddata (2)'!H434</f>
        <v>112868</v>
      </c>
      <c r="N434">
        <f>+'P1-1_preprocesseddata (2)'!I434</f>
        <v>14494387999</v>
      </c>
      <c r="O434">
        <f>+'P1-1_preprocesseddata (2)'!J434</f>
        <v>14494387.999</v>
      </c>
      <c r="P434">
        <f>+'P1-1_preprocesseddata (2)'!K434</f>
        <v>22497975199</v>
      </c>
      <c r="Q434">
        <f>+'P1-1_preprocesseddata (2)'!L434</f>
        <v>22497975.199000001</v>
      </c>
      <c r="R434" t="str">
        <f>+'P1-1_preprocesseddata (2)'!M434</f>
        <v>2021 Q1</v>
      </c>
      <c r="S434" s="61">
        <f>+'P1-1_preprocesseddata (2)'!N434</f>
        <v>44286</v>
      </c>
    </row>
    <row r="435" spans="1:19" x14ac:dyDescent="0.25">
      <c r="A435">
        <f>+'P1-1_preprocesseddata (2)'!A435</f>
        <v>2021</v>
      </c>
      <c r="B435">
        <f>+'P1-1_preprocesseddata (2)'!B435</f>
        <v>1</v>
      </c>
      <c r="C435" t="str">
        <f>+'P1-1_preprocesseddata (2)'!C435</f>
        <v>WN</v>
      </c>
      <c r="D435" t="str">
        <f>+'P1-1_preprocesseddata (2)'!D435</f>
        <v>L</v>
      </c>
      <c r="E435">
        <f>+'P1-1_preprocesseddata (2)'!E435</f>
        <v>48686</v>
      </c>
      <c r="F435">
        <f>+'P1-1_preprocesseddata (2)'!F435</f>
        <v>72823</v>
      </c>
      <c r="G435">
        <f>+'P6-preprocesseddata'!E435</f>
        <v>33222</v>
      </c>
      <c r="H435">
        <f>+'P6-preprocesseddata'!F435</f>
        <v>11110</v>
      </c>
      <c r="I435">
        <f>+'P6-preprocesseddata'!I435</f>
        <v>2349</v>
      </c>
      <c r="J435">
        <f>+SUM('P6-preprocesseddata'!G435:H435)+SUM('P6-preprocesseddata'!J435:N435)</f>
        <v>26142</v>
      </c>
      <c r="K435">
        <f>+'P1-1_preprocesseddata (2)'!F435</f>
        <v>72823</v>
      </c>
      <c r="L435">
        <f>+'P1-1_preprocesseddata (2)'!G435</f>
        <v>-24137</v>
      </c>
      <c r="M435">
        <f>+'P1-1_preprocesseddata (2)'!H435</f>
        <v>2745</v>
      </c>
      <c r="N435">
        <f>+'P1-1_preprocesseddata (2)'!I435</f>
        <v>389566497</v>
      </c>
      <c r="O435">
        <f>+'P1-1_preprocesseddata (2)'!J435</f>
        <v>389566.49699999997</v>
      </c>
      <c r="P435">
        <f>+'P1-1_preprocesseddata (2)'!K435</f>
        <v>664812142</v>
      </c>
      <c r="Q435">
        <f>+'P1-1_preprocesseddata (2)'!L435</f>
        <v>664812.14199999999</v>
      </c>
      <c r="R435" t="str">
        <f>+'P1-1_preprocesseddata (2)'!M435</f>
        <v>2021 Q1</v>
      </c>
      <c r="S435" s="61">
        <f>+'P1-1_preprocesseddata (2)'!N435</f>
        <v>44286</v>
      </c>
    </row>
    <row r="436" spans="1:19" x14ac:dyDescent="0.25">
      <c r="A436">
        <f>+'P1-1_preprocesseddata (2)'!A436</f>
        <v>2021</v>
      </c>
      <c r="B436">
        <f>+'P1-1_preprocesseddata (2)'!B436</f>
        <v>2</v>
      </c>
      <c r="C436" t="str">
        <f>+'P1-1_preprocesseddata (2)'!C436</f>
        <v>WN</v>
      </c>
      <c r="D436" t="str">
        <f>+'P1-1_preprocesseddata (2)'!D436</f>
        <v>D</v>
      </c>
      <c r="E436">
        <f>+'P1-1_preprocesseddata (2)'!E436</f>
        <v>3881342</v>
      </c>
      <c r="F436">
        <f>+'P1-1_preprocesseddata (2)'!F436</f>
        <v>4007555</v>
      </c>
      <c r="G436">
        <f>+'P6-preprocesseddata'!E436</f>
        <v>1831700</v>
      </c>
      <c r="H436">
        <f>+'P6-preprocesseddata'!F436</f>
        <v>777897</v>
      </c>
      <c r="I436">
        <f>+'P6-preprocesseddata'!I436</f>
        <v>125811</v>
      </c>
      <c r="J436">
        <f>+SUM('P6-preprocesseddata'!G436:H436)+SUM('P6-preprocesseddata'!J436:N436)</f>
        <v>1272147</v>
      </c>
      <c r="K436">
        <f>+'P1-1_preprocesseddata (2)'!F436</f>
        <v>4007555</v>
      </c>
      <c r="L436">
        <f>+'P1-1_preprocesseddata (2)'!G436</f>
        <v>-126213</v>
      </c>
      <c r="M436">
        <f>+'P1-1_preprocesseddata (2)'!H436</f>
        <v>336752</v>
      </c>
      <c r="N436">
        <f>+'P1-1_preprocesseddata (2)'!I436</f>
        <v>26836765283</v>
      </c>
      <c r="O436">
        <f>+'P1-1_preprocesseddata (2)'!J436</f>
        <v>26836765.285999998</v>
      </c>
      <c r="P436">
        <f>+'P1-1_preprocesseddata (2)'!K436</f>
        <v>32406934543</v>
      </c>
      <c r="Q436">
        <f>+'P1-1_preprocesseddata (2)'!L436</f>
        <v>32406934.548999999</v>
      </c>
      <c r="R436" t="str">
        <f>+'P1-1_preprocesseddata (2)'!M436</f>
        <v>2021 Q2</v>
      </c>
      <c r="S436" s="61">
        <f>+'P1-1_preprocesseddata (2)'!N436</f>
        <v>44377</v>
      </c>
    </row>
    <row r="437" spans="1:19" x14ac:dyDescent="0.25">
      <c r="A437">
        <f>+'P1-1_preprocesseddata (2)'!A437</f>
        <v>2021</v>
      </c>
      <c r="B437">
        <f>+'P1-1_preprocesseddata (2)'!B437</f>
        <v>2</v>
      </c>
      <c r="C437" t="str">
        <f>+'P1-1_preprocesseddata (2)'!C437</f>
        <v>WN</v>
      </c>
      <c r="D437" t="str">
        <f>+'P1-1_preprocesseddata (2)'!D437</f>
        <v>L</v>
      </c>
      <c r="E437">
        <f>+'P1-1_preprocesseddata (2)'!E437</f>
        <v>126602</v>
      </c>
      <c r="F437">
        <f>+'P1-1_preprocesseddata (2)'!F437</f>
        <v>130717</v>
      </c>
      <c r="G437">
        <f>+'P6-preprocesseddata'!E437</f>
        <v>59746</v>
      </c>
      <c r="H437">
        <f>+'P6-preprocesseddata'!F437</f>
        <v>25374</v>
      </c>
      <c r="I437">
        <f>+'P6-preprocesseddata'!I437</f>
        <v>4104</v>
      </c>
      <c r="J437">
        <f>+SUM('P6-preprocesseddata'!G437:H437)+SUM('P6-preprocesseddata'!J437:N437)</f>
        <v>41493</v>
      </c>
      <c r="K437">
        <f>+'P1-1_preprocesseddata (2)'!F437</f>
        <v>130717</v>
      </c>
      <c r="L437">
        <f>+'P1-1_preprocesseddata (2)'!G437</f>
        <v>-4115</v>
      </c>
      <c r="M437">
        <f>+'P1-1_preprocesseddata (2)'!H437</f>
        <v>10986</v>
      </c>
      <c r="N437">
        <f>+'P1-1_preprocesseddata (2)'!I437</f>
        <v>867894165</v>
      </c>
      <c r="O437">
        <f>+'P1-1_preprocesseddata (2)'!J437</f>
        <v>867894.16500000004</v>
      </c>
      <c r="P437">
        <f>+'P1-1_preprocesseddata (2)'!K437</f>
        <v>1038818717</v>
      </c>
      <c r="Q437">
        <f>+'P1-1_preprocesseddata (2)'!L437</f>
        <v>1038818.7169999999</v>
      </c>
      <c r="R437" t="str">
        <f>+'P1-1_preprocesseddata (2)'!M437</f>
        <v>2021 Q2</v>
      </c>
      <c r="S437" s="61">
        <f>+'P1-1_preprocesseddata (2)'!N437</f>
        <v>44377</v>
      </c>
    </row>
    <row r="438" spans="1:19" x14ac:dyDescent="0.25">
      <c r="A438">
        <f>+'P1-1_preprocesseddata (2)'!A438</f>
        <v>2021</v>
      </c>
      <c r="B438">
        <f>+'P1-1_preprocesseddata (2)'!B438</f>
        <v>3</v>
      </c>
      <c r="C438" t="str">
        <f>+'P1-1_preprocesseddata (2)'!C438</f>
        <v>WN</v>
      </c>
      <c r="D438" t="str">
        <f>+'P1-1_preprocesseddata (2)'!D438</f>
        <v>D</v>
      </c>
      <c r="E438">
        <f>+'P1-1_preprocesseddata (2)'!E438</f>
        <v>4526607</v>
      </c>
      <c r="F438">
        <f>+'P1-1_preprocesseddata (2)'!F438</f>
        <v>4555235</v>
      </c>
      <c r="G438">
        <f>+'P6-preprocesseddata'!E438</f>
        <v>2136614</v>
      </c>
      <c r="H438">
        <f>+'P6-preprocesseddata'!F438</f>
        <v>957184</v>
      </c>
      <c r="I438">
        <f>+'P6-preprocesseddata'!I438</f>
        <v>140404</v>
      </c>
      <c r="J438">
        <f>+SUM('P6-preprocesseddata'!G438:H438)+SUM('P6-preprocesseddata'!J438:N438)</f>
        <v>1321033</v>
      </c>
      <c r="K438">
        <f>+'P1-1_preprocesseddata (2)'!F438</f>
        <v>4555235</v>
      </c>
      <c r="L438">
        <f>+'P1-1_preprocesseddata (2)'!G438</f>
        <v>-28628</v>
      </c>
      <c r="M438">
        <f>+'P1-1_preprocesseddata (2)'!H438</f>
        <v>431315</v>
      </c>
      <c r="N438">
        <f>+'P1-1_preprocesseddata (2)'!I438</f>
        <v>30411936701</v>
      </c>
      <c r="O438">
        <f>+'P1-1_preprocesseddata (2)'!J438</f>
        <v>30411936.704999998</v>
      </c>
      <c r="P438">
        <f>+'P1-1_preprocesseddata (2)'!K438</f>
        <v>37686224429</v>
      </c>
      <c r="Q438">
        <f>+'P1-1_preprocesseddata (2)'!L438</f>
        <v>37686224.439999998</v>
      </c>
      <c r="R438" t="str">
        <f>+'P1-1_preprocesseddata (2)'!M438</f>
        <v>2021 Q3</v>
      </c>
      <c r="S438" s="61">
        <f>+'P1-1_preprocesseddata (2)'!N438</f>
        <v>44469</v>
      </c>
    </row>
    <row r="439" spans="1:19" x14ac:dyDescent="0.25">
      <c r="A439">
        <f>+'P1-1_preprocesseddata (2)'!A439</f>
        <v>2021</v>
      </c>
      <c r="B439">
        <f>+'P1-1_preprocesseddata (2)'!B439</f>
        <v>3</v>
      </c>
      <c r="C439" t="str">
        <f>+'P1-1_preprocesseddata (2)'!C439</f>
        <v>WN</v>
      </c>
      <c r="D439" t="str">
        <f>+'P1-1_preprocesseddata (2)'!D439</f>
        <v>L</v>
      </c>
      <c r="E439">
        <f>+'P1-1_preprocesseddata (2)'!E439</f>
        <v>152776</v>
      </c>
      <c r="F439">
        <f>+'P1-1_preprocesseddata (2)'!F439</f>
        <v>153741</v>
      </c>
      <c r="G439">
        <f>+'P6-preprocesseddata'!E439</f>
        <v>72112</v>
      </c>
      <c r="H439">
        <f>+'P6-preprocesseddata'!F439</f>
        <v>32304</v>
      </c>
      <c r="I439">
        <f>+'P6-preprocesseddata'!I439</f>
        <v>4739</v>
      </c>
      <c r="J439">
        <f>+SUM('P6-preprocesseddata'!G439:H439)+SUM('P6-preprocesseddata'!J439:N439)</f>
        <v>44586</v>
      </c>
      <c r="K439">
        <f>+'P1-1_preprocesseddata (2)'!F439</f>
        <v>153741</v>
      </c>
      <c r="L439">
        <f>+'P1-1_preprocesseddata (2)'!G439</f>
        <v>-965</v>
      </c>
      <c r="M439">
        <f>+'P1-1_preprocesseddata (2)'!H439</f>
        <v>14558</v>
      </c>
      <c r="N439">
        <f>+'P1-1_preprocesseddata (2)'!I439</f>
        <v>905221490</v>
      </c>
      <c r="O439">
        <f>+'P1-1_preprocesseddata (2)'!J439</f>
        <v>905221.49</v>
      </c>
      <c r="P439">
        <f>+'P1-1_preprocesseddata (2)'!K439</f>
        <v>1114565919</v>
      </c>
      <c r="Q439">
        <f>+'P1-1_preprocesseddata (2)'!L439</f>
        <v>1114565.919</v>
      </c>
      <c r="R439" t="str">
        <f>+'P1-1_preprocesseddata (2)'!M439</f>
        <v>2021 Q3</v>
      </c>
      <c r="S439" s="61">
        <f>+'P1-1_preprocesseddata (2)'!N439</f>
        <v>44469</v>
      </c>
    </row>
    <row r="440" spans="1:19" x14ac:dyDescent="0.25">
      <c r="A440">
        <f>+'P1-1_preprocesseddata (2)'!A440</f>
        <v>2021</v>
      </c>
      <c r="B440">
        <f>+'P1-1_preprocesseddata (2)'!B440</f>
        <v>4</v>
      </c>
      <c r="C440" t="str">
        <f>+'P1-1_preprocesseddata (2)'!C440</f>
        <v>WN</v>
      </c>
      <c r="D440" t="str">
        <f>+'P1-1_preprocesseddata (2)'!D440</f>
        <v>D</v>
      </c>
      <c r="E440">
        <f>+'P1-1_preprocesseddata (2)'!E440</f>
        <v>4904936</v>
      </c>
      <c r="F440">
        <f>+'P1-1_preprocesseddata (2)'!F440</f>
        <v>4715769</v>
      </c>
      <c r="G440">
        <f>+'P6-preprocesseddata'!E440</f>
        <v>2262518</v>
      </c>
      <c r="H440">
        <f>+'P6-preprocesseddata'!F440</f>
        <v>1018622</v>
      </c>
      <c r="I440">
        <f>+'P6-preprocesseddata'!I440</f>
        <v>130833</v>
      </c>
      <c r="J440">
        <f>+SUM('P6-preprocesseddata'!G440:H440)+SUM('P6-preprocesseddata'!J440:N440)</f>
        <v>1303796</v>
      </c>
      <c r="K440">
        <f>+'P1-1_preprocesseddata (2)'!F440</f>
        <v>4715769</v>
      </c>
      <c r="L440">
        <f>+'P1-1_preprocesseddata (2)'!G440</f>
        <v>189167</v>
      </c>
      <c r="M440">
        <f>+'P1-1_preprocesseddata (2)'!H440</f>
        <v>65747</v>
      </c>
      <c r="N440">
        <f>+'P1-1_preprocesseddata (2)'!I440</f>
        <v>28861595951</v>
      </c>
      <c r="O440">
        <f>+'P1-1_preprocesseddata (2)'!J440</f>
        <v>28861595.951000001</v>
      </c>
      <c r="P440">
        <f>+'P1-1_preprocesseddata (2)'!K440</f>
        <v>35615564794</v>
      </c>
      <c r="Q440">
        <f>+'P1-1_preprocesseddata (2)'!L440</f>
        <v>35615564.799999997</v>
      </c>
      <c r="R440" t="str">
        <f>+'P1-1_preprocesseddata (2)'!M440</f>
        <v>2021 Q4</v>
      </c>
      <c r="S440" s="61">
        <f>+'P1-1_preprocesseddata (2)'!N440</f>
        <v>44561</v>
      </c>
    </row>
    <row r="441" spans="1:19" x14ac:dyDescent="0.25">
      <c r="A441">
        <f>+'P1-1_preprocesseddata (2)'!A441</f>
        <v>2021</v>
      </c>
      <c r="B441">
        <f>+'P1-1_preprocesseddata (2)'!B441</f>
        <v>4</v>
      </c>
      <c r="C441" t="str">
        <f>+'P1-1_preprocesseddata (2)'!C441</f>
        <v>WN</v>
      </c>
      <c r="D441" t="str">
        <f>+'P1-1_preprocesseddata (2)'!D441</f>
        <v>L</v>
      </c>
      <c r="E441">
        <f>+'P1-1_preprocesseddata (2)'!E441</f>
        <v>146444</v>
      </c>
      <c r="F441">
        <f>+'P1-1_preprocesseddata (2)'!F441</f>
        <v>140795</v>
      </c>
      <c r="G441">
        <f>+'P6-preprocesseddata'!E441</f>
        <v>67550</v>
      </c>
      <c r="H441">
        <f>+'P6-preprocesseddata'!F441</f>
        <v>30412</v>
      </c>
      <c r="I441">
        <f>+'P6-preprocesseddata'!I441</f>
        <v>3906</v>
      </c>
      <c r="J441">
        <f>+SUM('P6-preprocesseddata'!G441:H441)+SUM('P6-preprocesseddata'!J441:N441)</f>
        <v>38927</v>
      </c>
      <c r="K441">
        <f>+'P1-1_preprocesseddata (2)'!F441</f>
        <v>140795</v>
      </c>
      <c r="L441">
        <f>+'P1-1_preprocesseddata (2)'!G441</f>
        <v>5649</v>
      </c>
      <c r="M441">
        <f>+'P1-1_preprocesseddata (2)'!H441</f>
        <v>1964</v>
      </c>
      <c r="N441">
        <f>+'P1-1_preprocesseddata (2)'!I441</f>
        <v>864444135</v>
      </c>
      <c r="O441">
        <f>+'P1-1_preprocesseddata (2)'!J441</f>
        <v>864444.13500000001</v>
      </c>
      <c r="P441">
        <f>+'P1-1_preprocesseddata (2)'!K441</f>
        <v>1095642459</v>
      </c>
      <c r="Q441">
        <f>+'P1-1_preprocesseddata (2)'!L441</f>
        <v>1095642.459</v>
      </c>
      <c r="R441" t="str">
        <f>+'P1-1_preprocesseddata (2)'!M441</f>
        <v>2021 Q4</v>
      </c>
      <c r="S441" s="61">
        <f>+'P1-1_preprocesseddata (2)'!N441</f>
        <v>44561</v>
      </c>
    </row>
    <row r="442" spans="1:19" x14ac:dyDescent="0.25">
      <c r="A442">
        <f>+'P1-1_preprocesseddata (2)'!A442</f>
        <v>2022</v>
      </c>
      <c r="B442">
        <f>+'P1-1_preprocesseddata (2)'!B442</f>
        <v>1</v>
      </c>
      <c r="C442" t="str">
        <f>+'P1-1_preprocesseddata (2)'!C442</f>
        <v>WN</v>
      </c>
      <c r="D442" t="str">
        <f>+'P1-1_preprocesseddata (2)'!D442</f>
        <v>D</v>
      </c>
      <c r="E442">
        <f>+'P1-1_preprocesseddata (2)'!E442</f>
        <v>4535418</v>
      </c>
      <c r="F442">
        <f>+'P1-1_preprocesseddata (2)'!F442</f>
        <v>4681248</v>
      </c>
      <c r="G442">
        <f>+'P6-preprocesseddata'!E442</f>
        <v>2259420</v>
      </c>
      <c r="H442">
        <f>+'P6-preprocesseddata'!F442</f>
        <v>969994</v>
      </c>
      <c r="I442">
        <f>+'P6-preprocesseddata'!I442</f>
        <v>119661</v>
      </c>
      <c r="J442">
        <f>+SUM('P6-preprocesseddata'!G442:H442)+SUM('P6-preprocesseddata'!J442:N442)</f>
        <v>1332173</v>
      </c>
      <c r="K442">
        <f>+'P1-1_preprocesseddata (2)'!F442</f>
        <v>4681248</v>
      </c>
      <c r="L442">
        <f>+'P1-1_preprocesseddata (2)'!G442</f>
        <v>-145830</v>
      </c>
      <c r="M442">
        <f>+'P1-1_preprocesseddata (2)'!H442</f>
        <v>-268473</v>
      </c>
      <c r="N442">
        <f>+'P1-1_preprocesseddata (2)'!I442</f>
        <v>25553189665</v>
      </c>
      <c r="O442">
        <f>+'P1-1_preprocesseddata (2)'!J442</f>
        <v>25553189.662</v>
      </c>
      <c r="P442">
        <f>+'P1-1_preprocesseddata (2)'!K442</f>
        <v>33203819313</v>
      </c>
      <c r="Q442">
        <f>+'P1-1_preprocesseddata (2)'!L442</f>
        <v>33203819.32</v>
      </c>
      <c r="R442" t="str">
        <f>+'P1-1_preprocesseddata (2)'!M442</f>
        <v>2022 Q1</v>
      </c>
      <c r="S442" s="61">
        <f>+'P1-1_preprocesseddata (2)'!N442</f>
        <v>44651</v>
      </c>
    </row>
    <row r="443" spans="1:19" x14ac:dyDescent="0.25">
      <c r="A443">
        <f>+'P1-1_preprocesseddata (2)'!A443</f>
        <v>2022</v>
      </c>
      <c r="B443">
        <f>+'P1-1_preprocesseddata (2)'!B443</f>
        <v>1</v>
      </c>
      <c r="C443" t="str">
        <f>+'P1-1_preprocesseddata (2)'!C443</f>
        <v>WN</v>
      </c>
      <c r="D443" t="str">
        <f>+'P1-1_preprocesseddata (2)'!D443</f>
        <v>L</v>
      </c>
      <c r="E443">
        <f>+'P1-1_preprocesseddata (2)'!E443</f>
        <v>158347</v>
      </c>
      <c r="F443">
        <f>+'P1-1_preprocesseddata (2)'!F443</f>
        <v>163441</v>
      </c>
      <c r="G443">
        <f>+'P6-preprocesseddata'!E443</f>
        <v>78884</v>
      </c>
      <c r="H443">
        <f>+'P6-preprocesseddata'!F443</f>
        <v>33866</v>
      </c>
      <c r="I443">
        <f>+'P6-preprocesseddata'!I443</f>
        <v>4178</v>
      </c>
      <c r="J443">
        <f>+SUM('P6-preprocesseddata'!G443:H443)+SUM('P6-preprocesseddata'!J443:N443)</f>
        <v>46513</v>
      </c>
      <c r="K443">
        <f>+'P1-1_preprocesseddata (2)'!F443</f>
        <v>163441</v>
      </c>
      <c r="L443">
        <f>+'P1-1_preprocesseddata (2)'!G443</f>
        <v>-5094</v>
      </c>
      <c r="M443">
        <f>+'P1-1_preprocesseddata (2)'!H443</f>
        <v>-9376</v>
      </c>
      <c r="N443">
        <f>+'P1-1_preprocesseddata (2)'!I443</f>
        <v>937795993</v>
      </c>
      <c r="O443">
        <f>+'P1-1_preprocesseddata (2)'!J443</f>
        <v>937795.99300000002</v>
      </c>
      <c r="P443">
        <f>+'P1-1_preprocesseddata (2)'!K443</f>
        <v>1192340051</v>
      </c>
      <c r="Q443">
        <f>+'P1-1_preprocesseddata (2)'!L443</f>
        <v>1192340.051</v>
      </c>
      <c r="R443" t="str">
        <f>+'P1-1_preprocesseddata (2)'!M443</f>
        <v>2022 Q1</v>
      </c>
      <c r="S443" s="61">
        <f>+'P1-1_preprocesseddata (2)'!N443</f>
        <v>44651</v>
      </c>
    </row>
    <row r="444" spans="1:19" x14ac:dyDescent="0.25">
      <c r="A444">
        <f>+'P1-1_preprocesseddata (2)'!A444</f>
        <v>2022</v>
      </c>
      <c r="B444">
        <f>+'P1-1_preprocesseddata (2)'!B444</f>
        <v>2</v>
      </c>
      <c r="C444" t="str">
        <f>+'P1-1_preprocesseddata (2)'!C444</f>
        <v>WN</v>
      </c>
      <c r="D444" t="str">
        <f>+'P1-1_preprocesseddata (2)'!D444</f>
        <v>D</v>
      </c>
      <c r="E444">
        <f>+'P1-1_preprocesseddata (2)'!E444</f>
        <v>6492613</v>
      </c>
      <c r="F444">
        <f>+'P1-1_preprocesseddata (2)'!F444</f>
        <v>5375032</v>
      </c>
      <c r="G444">
        <f>+'P6-preprocesseddata'!E444</f>
        <v>2257920</v>
      </c>
      <c r="H444">
        <f>+'P6-preprocesseddata'!F444</f>
        <v>1578713</v>
      </c>
      <c r="I444">
        <f>+'P6-preprocesseddata'!I444</f>
        <v>132249</v>
      </c>
      <c r="J444">
        <f>+SUM('P6-preprocesseddata'!G444:H444)+SUM('P6-preprocesseddata'!J444:N444)</f>
        <v>1406150</v>
      </c>
      <c r="K444">
        <f>+'P1-1_preprocesseddata (2)'!F444</f>
        <v>5375032</v>
      </c>
      <c r="L444">
        <f>+'P1-1_preprocesseddata (2)'!G444</f>
        <v>1117581</v>
      </c>
      <c r="M444">
        <f>+'P1-1_preprocesseddata (2)'!H444</f>
        <v>733498</v>
      </c>
      <c r="N444">
        <f>+'P1-1_preprocesseddata (2)'!I444</f>
        <v>31385085474</v>
      </c>
      <c r="O444">
        <f>+'P1-1_preprocesseddata (2)'!J444</f>
        <v>31385085.475000001</v>
      </c>
      <c r="P444">
        <f>+'P1-1_preprocesseddata (2)'!K444</f>
        <v>36032892584</v>
      </c>
      <c r="Q444">
        <f>+'P1-1_preprocesseddata (2)'!L444</f>
        <v>36032892.579999998</v>
      </c>
      <c r="R444" t="str">
        <f>+'P1-1_preprocesseddata (2)'!M444</f>
        <v>2022 Q2</v>
      </c>
      <c r="S444" s="61">
        <f>+'P1-1_preprocesseddata (2)'!N444</f>
        <v>44742</v>
      </c>
    </row>
    <row r="445" spans="1:19" x14ac:dyDescent="0.25">
      <c r="A445">
        <f>+'P1-1_preprocesseddata (2)'!A445</f>
        <v>2022</v>
      </c>
      <c r="B445">
        <f>+'P1-1_preprocesseddata (2)'!B445</f>
        <v>2</v>
      </c>
      <c r="C445" t="str">
        <f>+'P1-1_preprocesseddata (2)'!C445</f>
        <v>WN</v>
      </c>
      <c r="D445" t="str">
        <f>+'P1-1_preprocesseddata (2)'!D445</f>
        <v>L</v>
      </c>
      <c r="E445">
        <f>+'P1-1_preprocesseddata (2)'!E445</f>
        <v>235727</v>
      </c>
      <c r="F445">
        <f>+'P1-1_preprocesseddata (2)'!F445</f>
        <v>195148</v>
      </c>
      <c r="G445">
        <f>+'P6-preprocesseddata'!E445</f>
        <v>81979</v>
      </c>
      <c r="H445">
        <f>+'P6-preprocesseddata'!F445</f>
        <v>57318</v>
      </c>
      <c r="I445">
        <f>+'P6-preprocesseddata'!I445</f>
        <v>4802</v>
      </c>
      <c r="J445">
        <f>+SUM('P6-preprocesseddata'!G445:H445)+SUM('P6-preprocesseddata'!J445:N445)</f>
        <v>51049</v>
      </c>
      <c r="K445">
        <f>+'P1-1_preprocesseddata (2)'!F445</f>
        <v>195148</v>
      </c>
      <c r="L445">
        <f>+'P1-1_preprocesseddata (2)'!G445</f>
        <v>40579</v>
      </c>
      <c r="M445">
        <f>+'P1-1_preprocesseddata (2)'!H445</f>
        <v>26634</v>
      </c>
      <c r="N445">
        <f>+'P1-1_preprocesseddata (2)'!I445</f>
        <v>1144806609</v>
      </c>
      <c r="O445">
        <f>+'P1-1_preprocesseddata (2)'!J445</f>
        <v>1144806.6089999999</v>
      </c>
      <c r="P445">
        <f>+'P1-1_preprocesseddata (2)'!K445</f>
        <v>1297858665</v>
      </c>
      <c r="Q445">
        <f>+'P1-1_preprocesseddata (2)'!L445</f>
        <v>1297858.665</v>
      </c>
      <c r="R445" t="str">
        <f>+'P1-1_preprocesseddata (2)'!M445</f>
        <v>2022 Q2</v>
      </c>
      <c r="S445" s="61">
        <f>+'P1-1_preprocesseddata (2)'!N445</f>
        <v>44742</v>
      </c>
    </row>
  </sheetData>
  <autoFilter ref="A1:Q445" xr:uid="{F5F3BE05-BE51-40FC-9EF1-09DF9D922DA9}"/>
  <sortState xmlns:xlrd2="http://schemas.microsoft.com/office/spreadsheetml/2017/richdata2" ref="A2:S445">
    <sortCondition ref="C2:C445"/>
    <sortCondition ref="A2:A445"/>
    <sortCondition ref="B2:B445"/>
    <sortCondition ref="D2:D4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D52A-CD63-4EA2-A651-EC7C57059089}">
  <sheetPr codeName="Sheet3">
    <tabColor rgb="FF00B050"/>
  </sheetPr>
  <dimension ref="A1:S445"/>
  <sheetViews>
    <sheetView workbookViewId="0">
      <selection activeCell="G1" sqref="G1:G1048576"/>
    </sheetView>
  </sheetViews>
  <sheetFormatPr defaultRowHeight="15" x14ac:dyDescent="0.25"/>
  <cols>
    <col min="7" max="7" width="9.140625" style="51"/>
    <col min="8" max="8" width="14.7109375" style="52" bestFit="1" customWidth="1"/>
    <col min="9" max="9" width="14.7109375" style="43" customWidth="1"/>
    <col min="10" max="10" width="16.42578125" style="43" bestFit="1" customWidth="1"/>
    <col min="11" max="11" width="14.7109375" style="43" bestFit="1" customWidth="1"/>
    <col min="12" max="12" width="19.85546875" style="43" bestFit="1" customWidth="1"/>
    <col min="13" max="13" width="14.28515625" style="43" bestFit="1" customWidth="1"/>
    <col min="14" max="14" width="12.7109375" style="43" bestFit="1" customWidth="1"/>
    <col min="15" max="15" width="21.42578125" style="43" bestFit="1" customWidth="1"/>
    <col min="16" max="16" width="18" style="52" bestFit="1" customWidth="1"/>
    <col min="17" max="17" width="18" style="52" customWidth="1"/>
    <col min="18" max="19" width="18" style="63" customWidth="1"/>
  </cols>
  <sheetData>
    <row r="1" spans="1:19" x14ac:dyDescent="0.25">
      <c r="A1" t="s">
        <v>26</v>
      </c>
      <c r="B1" t="s">
        <v>27</v>
      </c>
      <c r="C1" t="s">
        <v>63</v>
      </c>
      <c r="D1" t="s">
        <v>64</v>
      </c>
      <c r="E1" t="s">
        <v>29</v>
      </c>
      <c r="F1" t="s">
        <v>65</v>
      </c>
      <c r="G1" s="51" t="s">
        <v>89</v>
      </c>
      <c r="H1" t="s">
        <v>66</v>
      </c>
      <c r="I1" t="s">
        <v>67</v>
      </c>
      <c r="J1" t="s">
        <v>68</v>
      </c>
      <c r="K1" t="s">
        <v>69</v>
      </c>
      <c r="L1" t="s">
        <v>70</v>
      </c>
      <c r="M1" t="s">
        <v>88</v>
      </c>
      <c r="N1" t="s">
        <v>74</v>
      </c>
      <c r="O1" t="s">
        <v>75</v>
      </c>
      <c r="P1" t="s">
        <v>76</v>
      </c>
      <c r="Q1" s="51" t="s">
        <v>86</v>
      </c>
      <c r="R1" s="62" t="s">
        <v>90</v>
      </c>
      <c r="S1" s="62" t="s">
        <v>91</v>
      </c>
    </row>
    <row r="2" spans="1:19" x14ac:dyDescent="0.25">
      <c r="A2">
        <f>+'P6-preprocesseddata'!A2</f>
        <v>2017</v>
      </c>
      <c r="B2">
        <f>+'P6-preprocesseddata'!B2</f>
        <v>1</v>
      </c>
      <c r="C2" t="str">
        <f>A2&amp;" Q"&amp;B2</f>
        <v>2017 Q1</v>
      </c>
      <c r="D2" s="61">
        <f>VLOOKUP(C2,Dates!C:D,2,FALSE)</f>
        <v>42825</v>
      </c>
      <c r="E2" t="str">
        <f>+'P6-preprocesseddata'!C2</f>
        <v>AA</v>
      </c>
      <c r="F2" t="str">
        <f>+'P6-preprocesseddata'!D2</f>
        <v>A</v>
      </c>
      <c r="G2" s="51">
        <f>IF(Profitability!O2="",0,Profitability!E2/Profitability!O2)</f>
        <v>0.18012588392355583</v>
      </c>
      <c r="H2" s="43">
        <f>IF('P6-preprocesseddata'!$R2="",0,+'P6-preprocesseddata'!E2/'P6-preprocesseddata'!$R2)</f>
        <v>7.5428313110308898E-2</v>
      </c>
      <c r="I2" s="43">
        <f>IF('P6-preprocesseddata'!$R2="",0,+'P6-preprocesseddata'!F2/'P6-preprocesseddata'!$R2)</f>
        <v>3.7307969708667135E-2</v>
      </c>
      <c r="J2" s="43">
        <f>IF('P6-preprocesseddata'!$R2="",0,+'P6-preprocesseddata'!G2/'P6-preprocesseddata'!$R2)</f>
        <v>9.3527327504056915E-3</v>
      </c>
      <c r="K2" s="43">
        <f>IF('P6-preprocesseddata'!$R2="",0,+'P6-preprocesseddata'!H2/'P6-preprocesseddata'!$R2)</f>
        <v>3.155737288038088E-2</v>
      </c>
      <c r="L2" s="43">
        <f>IF('P6-preprocesseddata'!$R2="",0,+'P6-preprocesseddata'!I2/'P6-preprocesseddata'!$R2)</f>
        <v>3.7424815071568267E-3</v>
      </c>
      <c r="M2" s="43">
        <f>IF('P6-preprocesseddata'!$R2="",0,+'P6-preprocesseddata'!J2/'P6-preprocesseddata'!$R2)+IF('P6-preprocesseddata'!$R2="",0,+'P6-preprocesseddata'!K2/'P6-preprocesseddata'!$R2)+IF('P6-preprocesseddata'!$R2="",0,+'P6-preprocesseddata'!L2/'P6-preprocesseddata'!$R2)</f>
        <v>2.4920727428881333E-2</v>
      </c>
      <c r="N2" s="43">
        <f>IF('P6-preprocesseddata'!$R2="",0,+'P6-preprocesseddata'!M2/'P6-preprocesseddata'!$R2)-S2</f>
        <v>1.3716399553888262E-2</v>
      </c>
      <c r="O2" s="43">
        <f>IF('P6-preprocesseddata'!$R2="",0,+'P6-preprocesseddata'!N2/'P6-preprocesseddata'!$R2)</f>
        <v>7.6789621049982103E-4</v>
      </c>
      <c r="P2" s="43">
        <f>SUM(H2:O2)</f>
        <v>0.19679389315018886</v>
      </c>
      <c r="Q2" s="52">
        <f>+G2-P2</f>
        <v>-1.6668009226633029E-2</v>
      </c>
      <c r="R2" s="63">
        <f>IF(Profitability!O2="",0,Profitability!L2/Profitability!O2)-Q2</f>
        <v>7.0078596940882799E-3</v>
      </c>
      <c r="S2" s="62">
        <v>-7.007859694088292E-3</v>
      </c>
    </row>
    <row r="3" spans="1:19" x14ac:dyDescent="0.25">
      <c r="A3">
        <f>+'P6-preprocesseddata'!A3</f>
        <v>2017</v>
      </c>
      <c r="B3">
        <f>+'P6-preprocesseddata'!B3</f>
        <v>1</v>
      </c>
      <c r="C3" t="str">
        <f t="shared" ref="C3:C66" si="0">A3&amp;" Q"&amp;B3</f>
        <v>2017 Q1</v>
      </c>
      <c r="D3" s="61">
        <f>VLOOKUP(C3,Dates!C:D,2,FALSE)</f>
        <v>42825</v>
      </c>
      <c r="E3" t="str">
        <f>+'P6-preprocesseddata'!C3</f>
        <v>AA</v>
      </c>
      <c r="F3" t="str">
        <f>+'P6-preprocesseddata'!D3</f>
        <v>D</v>
      </c>
      <c r="G3" s="51">
        <f>IF(Profitability!O3="",0,Profitability!E3/Profitability!O3)</f>
        <v>0.23497123003065981</v>
      </c>
      <c r="H3" s="43">
        <f>IF('P6-preprocesseddata'!$R3="",0,+'P6-preprocesseddata'!E3/'P6-preprocesseddata'!$R3)</f>
        <v>6.4268380375748238E-2</v>
      </c>
      <c r="I3" s="43">
        <f>IF('P6-preprocesseddata'!$R3="",0,+'P6-preprocesseddata'!F3/'P6-preprocesseddata'!$R3)</f>
        <v>2.9229521564335021E-2</v>
      </c>
      <c r="J3" s="43">
        <f>IF('P6-preprocesseddata'!$R3="",0,+'P6-preprocesseddata'!G3/'P6-preprocesseddata'!$R3)</f>
        <v>7.9737550913936504E-3</v>
      </c>
      <c r="K3" s="43">
        <f>IF('P6-preprocesseddata'!$R3="",0,+'P6-preprocesseddata'!H3/'P6-preprocesseddata'!$R3)</f>
        <v>2.6858516255930547E-2</v>
      </c>
      <c r="L3" s="43">
        <f>IF('P6-preprocesseddata'!$R3="",0,+'P6-preprocesseddata'!I3/'P6-preprocesseddata'!$R3)</f>
        <v>3.1862127479884775E-3</v>
      </c>
      <c r="M3" s="43">
        <f>IF('P6-preprocesseddata'!$R3="",0,+'P6-preprocesseddata'!J3/'P6-preprocesseddata'!$R3)+IF('P6-preprocesseddata'!$R3="",0,+'P6-preprocesseddata'!K3/'P6-preprocesseddata'!$R3)+IF('P6-preprocesseddata'!$R3="",0,+'P6-preprocesseddata'!L3/'P6-preprocesseddata'!$R3)</f>
        <v>2.1242004382690433E-2</v>
      </c>
      <c r="N3" s="43">
        <f>IF('P6-preprocesseddata'!$R3="",0,+'P6-preprocesseddata'!M3/'P6-preprocesseddata'!$R3)-S3</f>
        <v>-1.9527807177167726E-2</v>
      </c>
      <c r="O3" s="43">
        <f>IF('P6-preprocesseddata'!$R3="",0,+'P6-preprocesseddata'!N3/'P6-preprocesseddata'!$R3)</f>
        <v>5.3814954321693594E-2</v>
      </c>
      <c r="P3" s="43">
        <f t="shared" ref="P3:P66" si="1">SUM(H3:O3)</f>
        <v>0.18704553756261222</v>
      </c>
      <c r="Q3" s="52">
        <f t="shared" ref="Q3:Q66" si="2">+G3-P3</f>
        <v>4.7925692468047593E-2</v>
      </c>
      <c r="R3" s="63">
        <f>IF(Profitability!O3="",0,Profitability!L3/Profitability!O3)-Q3</f>
        <v>-2.5200658961909074E-2</v>
      </c>
      <c r="S3" s="62">
        <v>2.520065896190906E-2</v>
      </c>
    </row>
    <row r="4" spans="1:19" x14ac:dyDescent="0.25">
      <c r="A4">
        <f>+'P6-preprocesseddata'!A4</f>
        <v>2017</v>
      </c>
      <c r="B4">
        <f>+'P6-preprocesseddata'!B4</f>
        <v>1</v>
      </c>
      <c r="C4" t="str">
        <f t="shared" si="0"/>
        <v>2017 Q1</v>
      </c>
      <c r="D4" s="61">
        <f>VLOOKUP(C4,Dates!C:D,2,FALSE)</f>
        <v>42825</v>
      </c>
      <c r="E4" t="str">
        <f>+'P6-preprocesseddata'!C4</f>
        <v>AA</v>
      </c>
      <c r="F4" t="str">
        <f>+'P6-preprocesseddata'!D4</f>
        <v>L</v>
      </c>
      <c r="G4" s="51">
        <f>IF(Profitability!O4="",0,Profitability!E4/Profitability!O4)</f>
        <v>0.18217601473339759</v>
      </c>
      <c r="H4" s="43">
        <f>IF('P6-preprocesseddata'!$R4="",0,+'P6-preprocesseddata'!E4/'P6-preprocesseddata'!$R4)</f>
        <v>6.9196734156335024E-2</v>
      </c>
      <c r="I4" s="43">
        <f>IF('P6-preprocesseddata'!$R4="",0,+'P6-preprocesseddata'!F4/'P6-preprocesseddata'!$R4)</f>
        <v>3.2114419709233642E-2</v>
      </c>
      <c r="J4" s="43">
        <f>IF('P6-preprocesseddata'!$R4="",0,+'P6-preprocesseddata'!G4/'P6-preprocesseddata'!$R4)</f>
        <v>8.5885950982540846E-3</v>
      </c>
      <c r="K4" s="43">
        <f>IF('P6-preprocesseddata'!$R4="",0,+'P6-preprocesseddata'!H4/'P6-preprocesseddata'!$R4)</f>
        <v>2.8915465816576752E-2</v>
      </c>
      <c r="L4" s="43">
        <f>IF('P6-preprocesseddata'!$R4="",0,+'P6-preprocesseddata'!I4/'P6-preprocesseddata'!$R4)</f>
        <v>3.4295139146470767E-3</v>
      </c>
      <c r="M4" s="43">
        <f>IF('P6-preprocesseddata'!$R4="",0,+'P6-preprocesseddata'!J4/'P6-preprocesseddata'!$R4)+IF('P6-preprocesseddata'!$R4="",0,+'P6-preprocesseddata'!K4/'P6-preprocesseddata'!$R4)+IF('P6-preprocesseddata'!$R4="",0,+'P6-preprocesseddata'!L4/'P6-preprocesseddata'!$R4)</f>
        <v>2.2874471256823316E-2</v>
      </c>
      <c r="N4" s="43">
        <f>IF('P6-preprocesseddata'!$R4="",0,+'P6-preprocesseddata'!M4/'P6-preprocesseddata'!$R4)-S4</f>
        <v>2.4960434215155494E-2</v>
      </c>
      <c r="O4" s="43">
        <f>IF('P6-preprocesseddata'!$R4="",0,+'P6-preprocesseddata'!N4/'P6-preprocesseddata'!$R4)</f>
        <v>7.0404145997237831E-4</v>
      </c>
      <c r="P4" s="43">
        <f t="shared" si="1"/>
        <v>0.19078367562699777</v>
      </c>
      <c r="Q4" s="52">
        <f t="shared" si="2"/>
        <v>-8.607660893600183E-3</v>
      </c>
      <c r="R4" s="63">
        <f>IF(Profitability!O4="",0,Profitability!L4/Profitability!O4)-Q4</f>
        <v>1.8850578948254162E-2</v>
      </c>
      <c r="S4" s="62">
        <v>-1.8850580283177917E-2</v>
      </c>
    </row>
    <row r="5" spans="1:19" x14ac:dyDescent="0.25">
      <c r="A5">
        <f>+'P6-preprocesseddata'!A5</f>
        <v>2017</v>
      </c>
      <c r="B5">
        <f>+'P6-preprocesseddata'!B5</f>
        <v>1</v>
      </c>
      <c r="C5" t="str">
        <f t="shared" si="0"/>
        <v>2017 Q1</v>
      </c>
      <c r="D5" s="61">
        <f>VLOOKUP(C5,Dates!C:D,2,FALSE)</f>
        <v>42825</v>
      </c>
      <c r="E5" t="str">
        <f>+'P6-preprocesseddata'!C5</f>
        <v>AA</v>
      </c>
      <c r="F5" t="str">
        <f>+'P6-preprocesseddata'!D5</f>
        <v>P</v>
      </c>
      <c r="G5" s="51">
        <f>IF(Profitability!O5="",0,Profitability!E5/Profitability!O5)</f>
        <v>0.1373320988726793</v>
      </c>
      <c r="H5" s="43">
        <f>IF('P6-preprocesseddata'!$R5="",0,+'P6-preprocesseddata'!E5/'P6-preprocesseddata'!$R5)</f>
        <v>6.5675342256126173E-2</v>
      </c>
      <c r="I5" s="43">
        <f>IF('P6-preprocesseddata'!$R5="",0,+'P6-preprocesseddata'!F5/'P6-preprocesseddata'!$R5)</f>
        <v>3.1880466690896947E-2</v>
      </c>
      <c r="J5" s="43">
        <f>IF('P6-preprocesseddata'!$R5="",0,+'P6-preprocesseddata'!G5/'P6-preprocesseddata'!$R5)</f>
        <v>8.1496598252457815E-3</v>
      </c>
      <c r="K5" s="43">
        <f>IF('P6-preprocesseddata'!$R5="",0,+'P6-preprocesseddata'!H5/'P6-preprocesseddata'!$R5)</f>
        <v>2.7435696537141292E-2</v>
      </c>
      <c r="L5" s="43">
        <f>IF('P6-preprocesseddata'!$R5="",0,+'P6-preprocesseddata'!I5/'P6-preprocesseddata'!$R5)</f>
        <v>3.2550860846075743E-3</v>
      </c>
      <c r="M5" s="43">
        <f>IF('P6-preprocesseddata'!$R5="",0,+'P6-preprocesseddata'!J5/'P6-preprocesseddata'!$R5)+IF('P6-preprocesseddata'!$R5="",0,+'P6-preprocesseddata'!K5/'P6-preprocesseddata'!$R5)+IF('P6-preprocesseddata'!$R5="",0,+'P6-preprocesseddata'!L5/'P6-preprocesseddata'!$R5)</f>
        <v>2.1709316480283285E-2</v>
      </c>
      <c r="N5" s="43">
        <f>IF('P6-preprocesseddata'!$R5="",0,+'P6-preprocesseddata'!M5/'P6-preprocesseddata'!$R5)-S5</f>
        <v>-5.4760773573431641E-2</v>
      </c>
      <c r="O5" s="43">
        <f>IF('P6-preprocesseddata'!$R5="",0,+'P6-preprocesseddata'!N5/'P6-preprocesseddata'!$R5)</f>
        <v>6.6837809514867558E-4</v>
      </c>
      <c r="P5" s="43">
        <f t="shared" si="1"/>
        <v>0.10401317239601808</v>
      </c>
      <c r="Q5" s="52">
        <f t="shared" si="2"/>
        <v>3.3318926476661223E-2</v>
      </c>
      <c r="R5" s="63">
        <f>IF(Profitability!O5="",0,Profitability!L5/Profitability!O5)-Q5</f>
        <v>-6.0572202098173426E-2</v>
      </c>
      <c r="S5" s="62">
        <v>6.0572202098173406E-2</v>
      </c>
    </row>
    <row r="6" spans="1:19" x14ac:dyDescent="0.25">
      <c r="A6">
        <f>+'P6-preprocesseddata'!A6</f>
        <v>2017</v>
      </c>
      <c r="B6">
        <f>+'P6-preprocesseddata'!B6</f>
        <v>2</v>
      </c>
      <c r="C6" t="str">
        <f t="shared" si="0"/>
        <v>2017 Q2</v>
      </c>
      <c r="D6" s="61">
        <f>VLOOKUP(C6,Dates!C:D,2,FALSE)</f>
        <v>42916</v>
      </c>
      <c r="E6" t="str">
        <f>+'P6-preprocesseddata'!C6</f>
        <v>AA</v>
      </c>
      <c r="F6" t="str">
        <f>+'P6-preprocesseddata'!D6</f>
        <v>A</v>
      </c>
      <c r="G6" s="51">
        <f>IF(Profitability!O6="",0,Profitability!E6/Profitability!O6)</f>
        <v>0.16543527088124471</v>
      </c>
      <c r="H6" s="43">
        <f>IF('P6-preprocesseddata'!$R6="",0,+'P6-preprocesseddata'!E6/'P6-preprocesseddata'!$R6)</f>
        <v>6.2062118476226016E-2</v>
      </c>
      <c r="I6" s="43">
        <f>IF('P6-preprocesseddata'!$R6="",0,+'P6-preprocesseddata'!F6/'P6-preprocesseddata'!$R6)</f>
        <v>3.0410753179996662E-2</v>
      </c>
      <c r="J6" s="43">
        <f>IF('P6-preprocesseddata'!$R6="",0,+'P6-preprocesseddata'!G6/'P6-preprocesseddata'!$R6)</f>
        <v>6.7798215684351732E-3</v>
      </c>
      <c r="K6" s="43">
        <f>IF('P6-preprocesseddata'!$R6="",0,+'P6-preprocesseddata'!H6/'P6-preprocesseddata'!$R6)</f>
        <v>2.6371229209238827E-2</v>
      </c>
      <c r="L6" s="43">
        <f>IF('P6-preprocesseddata'!$R6="",0,+'P6-preprocesseddata'!I6/'P6-preprocesseddata'!$R6)</f>
        <v>3.0595414704684258E-3</v>
      </c>
      <c r="M6" s="43">
        <f>IF('P6-preprocesseddata'!$R6="",0,+'P6-preprocesseddata'!J6/'P6-preprocesseddata'!$R6)+IF('P6-preprocesseddata'!$R6="",0,+'P6-preprocesseddata'!K6/'P6-preprocesseddata'!$R6)+IF('P6-preprocesseddata'!$R6="",0,+'P6-preprocesseddata'!L6/'P6-preprocesseddata'!$R6)</f>
        <v>1.9473348448613141E-2</v>
      </c>
      <c r="N6" s="43">
        <f>IF('P6-preprocesseddata'!$R6="",0,+'P6-preprocesseddata'!M6/'P6-preprocesseddata'!$R6)-S6</f>
        <v>6.3498079966711101E-3</v>
      </c>
      <c r="O6" s="43">
        <f>IF('P6-preprocesseddata'!$R6="",0,+'P6-preprocesseddata'!N6/'P6-preprocesseddata'!$R6)</f>
        <v>6.9482017946219377E-4</v>
      </c>
      <c r="P6" s="43">
        <f t="shared" si="1"/>
        <v>0.15520144052911153</v>
      </c>
      <c r="Q6" s="52">
        <f t="shared" si="2"/>
        <v>1.0233830352133183E-2</v>
      </c>
      <c r="R6" s="63">
        <f>IF(Profitability!O6="",0,Profitability!L6/Profitability!O6)-Q6</f>
        <v>-4.249108324380392E-4</v>
      </c>
      <c r="S6" s="62">
        <v>4.249097022631862E-4</v>
      </c>
    </row>
    <row r="7" spans="1:19" x14ac:dyDescent="0.25">
      <c r="A7">
        <f>+'P6-preprocesseddata'!A7</f>
        <v>2017</v>
      </c>
      <c r="B7">
        <f>+'P6-preprocesseddata'!B7</f>
        <v>2</v>
      </c>
      <c r="C7" t="str">
        <f t="shared" si="0"/>
        <v>2017 Q2</v>
      </c>
      <c r="D7" s="61">
        <f>VLOOKUP(C7,Dates!C:D,2,FALSE)</f>
        <v>42916</v>
      </c>
      <c r="E7" t="str">
        <f>+'P6-preprocesseddata'!C7</f>
        <v>AA</v>
      </c>
      <c r="F7" t="str">
        <f>+'P6-preprocesseddata'!D7</f>
        <v>D</v>
      </c>
      <c r="G7" s="51">
        <f>IF(Profitability!O7="",0,Profitability!E7/Profitability!O7)</f>
        <v>0.23703130169138611</v>
      </c>
      <c r="H7" s="43">
        <f>IF('P6-preprocesseddata'!$R7="",0,+'P6-preprocesseddata'!E7/'P6-preprocesseddata'!$R7)</f>
        <v>5.8423122444512317E-2</v>
      </c>
      <c r="I7" s="43">
        <f>IF('P6-preprocesseddata'!$R7="",0,+'P6-preprocesseddata'!F7/'P6-preprocesseddata'!$R7)</f>
        <v>2.6938108890000732E-2</v>
      </c>
      <c r="J7" s="43">
        <f>IF('P6-preprocesseddata'!$R7="",0,+'P6-preprocesseddata'!G7/'P6-preprocesseddata'!$R7)</f>
        <v>6.3760088915887142E-3</v>
      </c>
      <c r="K7" s="43">
        <f>IF('P6-preprocesseddata'!$R7="",0,+'P6-preprocesseddata'!H7/'P6-preprocesseddata'!$R7)</f>
        <v>2.4865662253614487E-2</v>
      </c>
      <c r="L7" s="43">
        <f>IF('P6-preprocesseddata'!$R7="",0,+'P6-preprocesseddata'!I7/'P6-preprocesseddata'!$R7)</f>
        <v>2.8846039675725181E-3</v>
      </c>
      <c r="M7" s="43">
        <f>IF('P6-preprocesseddata'!$R7="",0,+'P6-preprocesseddata'!J7/'P6-preprocesseddata'!$R7)+IF('P6-preprocesseddata'!$R7="",0,+'P6-preprocesseddata'!K7/'P6-preprocesseddata'!$R7)+IF('P6-preprocesseddata'!$R7="",0,+'P6-preprocesseddata'!L7/'P6-preprocesseddata'!$R7)</f>
        <v>1.8402164798966482E-2</v>
      </c>
      <c r="N7" s="43">
        <f>IF('P6-preprocesseddata'!$R7="",0,+'P6-preprocesseddata'!M7/'P6-preprocesseddata'!$R7)-S7</f>
        <v>3.5539157116012646E-2</v>
      </c>
      <c r="O7" s="43">
        <f>IF('P6-preprocesseddata'!$R7="",0,+'P6-preprocesseddata'!N7/'P6-preprocesseddata'!$R7)</f>
        <v>5.0351344218099885E-2</v>
      </c>
      <c r="P7" s="43">
        <f t="shared" si="1"/>
        <v>0.22378017258036781</v>
      </c>
      <c r="Q7" s="52">
        <f t="shared" si="2"/>
        <v>1.3251129111018306E-2</v>
      </c>
      <c r="R7" s="63">
        <f>IF(Profitability!O7="",0,Profitability!L7/Profitability!O7)-Q7</f>
        <v>2.9198961893932944E-2</v>
      </c>
      <c r="S7" s="62">
        <v>-2.9198961893932909E-2</v>
      </c>
    </row>
    <row r="8" spans="1:19" x14ac:dyDescent="0.25">
      <c r="A8">
        <f>+'P6-preprocesseddata'!A8</f>
        <v>2017</v>
      </c>
      <c r="B8">
        <f>+'P6-preprocesseddata'!B8</f>
        <v>2</v>
      </c>
      <c r="C8" t="str">
        <f t="shared" si="0"/>
        <v>2017 Q2</v>
      </c>
      <c r="D8" s="61">
        <f>VLOOKUP(C8,Dates!C:D,2,FALSE)</f>
        <v>42916</v>
      </c>
      <c r="E8" t="str">
        <f>+'P6-preprocesseddata'!C8</f>
        <v>AA</v>
      </c>
      <c r="F8" t="str">
        <f>+'P6-preprocesseddata'!D8</f>
        <v>L</v>
      </c>
      <c r="G8" s="51">
        <f>IF(Profitability!O8="",0,Profitability!E8/Profitability!O8)</f>
        <v>0.17621615617256653</v>
      </c>
      <c r="H8" s="43">
        <f>IF('P6-preprocesseddata'!$R8="",0,+'P6-preprocesseddata'!E8/'P6-preprocesseddata'!$R8)</f>
        <v>6.4506534369380114E-2</v>
      </c>
      <c r="I8" s="43">
        <f>IF('P6-preprocesseddata'!$R8="",0,+'P6-preprocesseddata'!F8/'P6-preprocesseddata'!$R8)</f>
        <v>3.0302621411763403E-2</v>
      </c>
      <c r="J8" s="43">
        <f>IF('P6-preprocesseddata'!$R8="",0,+'P6-preprocesseddata'!G8/'P6-preprocesseddata'!$R8)</f>
        <v>7.0366929600064786E-3</v>
      </c>
      <c r="K8" s="43">
        <f>IF('P6-preprocesseddata'!$R8="",0,+'P6-preprocesseddata'!H8/'P6-preprocesseddata'!$R8)</f>
        <v>2.747639869071292E-2</v>
      </c>
      <c r="L8" s="43">
        <f>IF('P6-preprocesseddata'!$R8="",0,+'P6-preprocesseddata'!I8/'P6-preprocesseddata'!$R8)</f>
        <v>3.1883219710132889E-3</v>
      </c>
      <c r="M8" s="43">
        <f>IF('P6-preprocesseddata'!$R8="",0,+'P6-preprocesseddata'!J8/'P6-preprocesseddata'!$R8)+IF('P6-preprocesseddata'!$R8="",0,+'P6-preprocesseddata'!K8/'P6-preprocesseddata'!$R8)+IF('P6-preprocesseddata'!$R8="",0,+'P6-preprocesseddata'!L8/'P6-preprocesseddata'!$R8)</f>
        <v>2.0360543520980923E-2</v>
      </c>
      <c r="N8" s="43">
        <f>IF('P6-preprocesseddata'!$R8="",0,+'P6-preprocesseddata'!M8/'P6-preprocesseddata'!$R8)-S8</f>
        <v>2.3299577324212062E-2</v>
      </c>
      <c r="O8" s="43">
        <f>IF('P6-preprocesseddata'!$R8="",0,+'P6-preprocesseddata'!N8/'P6-preprocesseddata'!$R8)</f>
        <v>7.2312776146740926E-4</v>
      </c>
      <c r="P8" s="43">
        <f t="shared" si="1"/>
        <v>0.1768938180095366</v>
      </c>
      <c r="Q8" s="52">
        <f t="shared" si="2"/>
        <v>-6.7766183697007265E-4</v>
      </c>
      <c r="R8" s="63">
        <f>IF(Profitability!O8="",0,Profitability!L8/Profitability!O8)-Q8</f>
        <v>1.6306747764390381E-2</v>
      </c>
      <c r="S8" s="62">
        <v>-1.6306746447368917E-2</v>
      </c>
    </row>
    <row r="9" spans="1:19" x14ac:dyDescent="0.25">
      <c r="A9">
        <f>+'P6-preprocesseddata'!A9</f>
        <v>2017</v>
      </c>
      <c r="B9">
        <f>+'P6-preprocesseddata'!B9</f>
        <v>2</v>
      </c>
      <c r="C9" t="str">
        <f t="shared" si="0"/>
        <v>2017 Q2</v>
      </c>
      <c r="D9" s="61">
        <f>VLOOKUP(C9,Dates!C:D,2,FALSE)</f>
        <v>42916</v>
      </c>
      <c r="E9" t="str">
        <f>+'P6-preprocesseddata'!C9</f>
        <v>AA</v>
      </c>
      <c r="F9" t="str">
        <f>+'P6-preprocesseddata'!D9</f>
        <v>P</v>
      </c>
      <c r="G9" s="51">
        <f>IF(Profitability!O9="",0,Profitability!E9/Profitability!O9)</f>
        <v>0.13397792597057198</v>
      </c>
      <c r="H9" s="43">
        <f>IF('P6-preprocesseddata'!$R9="",0,+'P6-preprocesseddata'!E9/'P6-preprocesseddata'!$R9)</f>
        <v>6.052701157683061E-2</v>
      </c>
      <c r="I9" s="43">
        <f>IF('P6-preprocesseddata'!$R9="",0,+'P6-preprocesseddata'!F9/'P6-preprocesseddata'!$R9)</f>
        <v>2.9426832566423713E-2</v>
      </c>
      <c r="J9" s="43">
        <f>IF('P6-preprocesseddata'!$R9="",0,+'P6-preprocesseddata'!G9/'P6-preprocesseddata'!$R9)</f>
        <v>6.6045199118826966E-3</v>
      </c>
      <c r="K9" s="43">
        <f>IF('P6-preprocesseddata'!$R9="",0,+'P6-preprocesseddata'!H9/'P6-preprocesseddata'!$R9)</f>
        <v>2.577376927978867E-2</v>
      </c>
      <c r="L9" s="43">
        <f>IF('P6-preprocesseddata'!$R9="",0,+'P6-preprocesseddata'!I9/'P6-preprocesseddata'!$R9)</f>
        <v>2.9923135932858982E-3</v>
      </c>
      <c r="M9" s="43">
        <f>IF('P6-preprocesseddata'!$R9="",0,+'P6-preprocesseddata'!J9/'P6-preprocesseddata'!$R9)+IF('P6-preprocesseddata'!$R9="",0,+'P6-preprocesseddata'!K9/'P6-preprocesseddata'!$R9)+IF('P6-preprocesseddata'!$R9="",0,+'P6-preprocesseddata'!L9/'P6-preprocesseddata'!$R9)</f>
        <v>1.9096029293991696E-2</v>
      </c>
      <c r="N9" s="43">
        <f>IF('P6-preprocesseddata'!$R9="",0,+'P6-preprocesseddata'!M9/'P6-preprocesseddata'!$R9)-S9</f>
        <v>-3.2380372456125434E-2</v>
      </c>
      <c r="O9" s="43">
        <f>IF('P6-preprocesseddata'!$R9="",0,+'P6-preprocesseddata'!N9/'P6-preprocesseddata'!$R9)</f>
        <v>6.7903133538469308E-4</v>
      </c>
      <c r="P9" s="43">
        <f t="shared" si="1"/>
        <v>0.11271913510146256</v>
      </c>
      <c r="Q9" s="52">
        <f t="shared" si="2"/>
        <v>2.1258790869109423E-2</v>
      </c>
      <c r="R9" s="63">
        <f>IF(Profitability!O9="",0,Profitability!L9/Profitability!O9)-Q9</f>
        <v>-3.8954859324885321E-2</v>
      </c>
      <c r="S9" s="62">
        <v>3.8954859324885321E-2</v>
      </c>
    </row>
    <row r="10" spans="1:19" x14ac:dyDescent="0.25">
      <c r="A10">
        <f>+'P6-preprocesseddata'!A10</f>
        <v>2017</v>
      </c>
      <c r="B10">
        <f>+'P6-preprocesseddata'!B10</f>
        <v>3</v>
      </c>
      <c r="C10" t="str">
        <f t="shared" si="0"/>
        <v>2017 Q3</v>
      </c>
      <c r="D10" s="61">
        <f>VLOOKUP(C10,Dates!C:D,2,FALSE)</f>
        <v>43008</v>
      </c>
      <c r="E10" t="str">
        <f>+'P6-preprocesseddata'!C10</f>
        <v>AA</v>
      </c>
      <c r="F10" t="str">
        <f>+'P6-preprocesseddata'!D10</f>
        <v>A</v>
      </c>
      <c r="G10" s="51">
        <f>IF(Profitability!O10="",0,Profitability!E10/Profitability!O10)</f>
        <v>0.17007255644509242</v>
      </c>
      <c r="H10" s="43">
        <f>IF('P6-preprocesseddata'!$R10="",0,+'P6-preprocesseddata'!E10/'P6-preprocesseddata'!$R10)</f>
        <v>6.2030643636921866E-2</v>
      </c>
      <c r="I10" s="43">
        <f>IF('P6-preprocesseddata'!$R10="",0,+'P6-preprocesseddata'!F10/'P6-preprocesseddata'!$R10)</f>
        <v>3.1620646744735963E-2</v>
      </c>
      <c r="J10" s="43">
        <f>IF('P6-preprocesseddata'!$R10="",0,+'P6-preprocesseddata'!G10/'P6-preprocesseddata'!$R10)</f>
        <v>7.1848928433052486E-3</v>
      </c>
      <c r="K10" s="43">
        <f>IF('P6-preprocesseddata'!$R10="",0,+'P6-preprocesseddata'!H10/'P6-preprocesseddata'!$R10)</f>
        <v>2.7101286682342286E-2</v>
      </c>
      <c r="L10" s="43">
        <f>IF('P6-preprocesseddata'!$R10="",0,+'P6-preprocesseddata'!I10/'P6-preprocesseddata'!$R10)</f>
        <v>3.1889937987105684E-3</v>
      </c>
      <c r="M10" s="43">
        <f>IF('P6-preprocesseddata'!$R10="",0,+'P6-preprocesseddata'!J10/'P6-preprocesseddata'!$R10)+IF('P6-preprocesseddata'!$R10="",0,+'P6-preprocesseddata'!K10/'P6-preprocesseddata'!$R10)+IF('P6-preprocesseddata'!$R10="",0,+'P6-preprocesseddata'!L10/'P6-preprocesseddata'!$R10)</f>
        <v>2.0394142954258832E-2</v>
      </c>
      <c r="N10" s="43">
        <f>IF('P6-preprocesseddata'!$R10="",0,+'P6-preprocesseddata'!M10/'P6-preprocesseddata'!$R10)-S10</f>
        <v>3.1478955214542727E-2</v>
      </c>
      <c r="O10" s="43">
        <f>IF('P6-preprocesseddata'!$R10="",0,+'P6-preprocesseddata'!N10/'P6-preprocesseddata'!$R10)</f>
        <v>6.3678257413401444E-4</v>
      </c>
      <c r="P10" s="43">
        <f t="shared" si="1"/>
        <v>0.18363634444895152</v>
      </c>
      <c r="Q10" s="52">
        <f t="shared" si="2"/>
        <v>-1.3563788003859101E-2</v>
      </c>
      <c r="R10" s="63">
        <f>IF(Profitability!O10="",0,Profitability!L10/Profitability!O10)-Q10</f>
        <v>2.6569068977659677E-2</v>
      </c>
      <c r="S10" s="62">
        <v>-2.6569066921436263E-2</v>
      </c>
    </row>
    <row r="11" spans="1:19" x14ac:dyDescent="0.25">
      <c r="A11">
        <f>+'P6-preprocesseddata'!A11</f>
        <v>2017</v>
      </c>
      <c r="B11">
        <f>+'P6-preprocesseddata'!B11</f>
        <v>3</v>
      </c>
      <c r="C11" t="str">
        <f t="shared" si="0"/>
        <v>2017 Q3</v>
      </c>
      <c r="D11" s="61">
        <f>VLOOKUP(C11,Dates!C:D,2,FALSE)</f>
        <v>43008</v>
      </c>
      <c r="E11" t="str">
        <f>+'P6-preprocesseddata'!C11</f>
        <v>AA</v>
      </c>
      <c r="F11" t="str">
        <f>+'P6-preprocesseddata'!D11</f>
        <v>D</v>
      </c>
      <c r="G11" s="51">
        <f>IF(Profitability!O11="",0,Profitability!E11/Profitability!O11)</f>
        <v>0.22282250192994499</v>
      </c>
      <c r="H11" s="43">
        <f>IF('P6-preprocesseddata'!$R11="",0,+'P6-preprocesseddata'!E11/'P6-preprocesseddata'!$R11)</f>
        <v>5.775795915574658E-2</v>
      </c>
      <c r="I11" s="43">
        <f>IF('P6-preprocesseddata'!$R11="",0,+'P6-preprocesseddata'!F11/'P6-preprocesseddata'!$R11)</f>
        <v>2.7730759660723057E-2</v>
      </c>
      <c r="J11" s="43">
        <f>IF('P6-preprocesseddata'!$R11="",0,+'P6-preprocesseddata'!G11/'P6-preprocesseddata'!$R11)</f>
        <v>6.6909834457250447E-3</v>
      </c>
      <c r="K11" s="43">
        <f>IF('P6-preprocesseddata'!$R11="",0,+'P6-preprocesseddata'!H11/'P6-preprocesseddata'!$R11)</f>
        <v>2.5243690452144595E-2</v>
      </c>
      <c r="L11" s="43">
        <f>IF('P6-preprocesseddata'!$R11="",0,+'P6-preprocesseddata'!I11/'P6-preprocesseddata'!$R11)</f>
        <v>2.9766683521364199E-3</v>
      </c>
      <c r="M11" s="43">
        <f>IF('P6-preprocesseddata'!$R11="",0,+'P6-preprocesseddata'!J11/'P6-preprocesseddata'!$R11)+IF('P6-preprocesseddata'!$R11="",0,+'P6-preprocesseddata'!K11/'P6-preprocesseddata'!$R11)+IF('P6-preprocesseddata'!$R11="",0,+'P6-preprocesseddata'!L11/'P6-preprocesseddata'!$R11)</f>
        <v>1.8961077948360886E-2</v>
      </c>
      <c r="N11" s="43">
        <f>IF('P6-preprocesseddata'!$R11="",0,+'P6-preprocesseddata'!M11/'P6-preprocesseddata'!$R11)-S11</f>
        <v>1.5833113227214774E-2</v>
      </c>
      <c r="O11" s="43">
        <f>IF('P6-preprocesseddata'!$R11="",0,+'P6-preprocesseddata'!N11/'P6-preprocesseddata'!$R11)</f>
        <v>5.0883901651966747E-2</v>
      </c>
      <c r="P11" s="43">
        <f t="shared" si="1"/>
        <v>0.20607815389401812</v>
      </c>
      <c r="Q11" s="52">
        <f t="shared" si="2"/>
        <v>1.6744348035926865E-2</v>
      </c>
      <c r="R11" s="63">
        <f>IF(Profitability!O11="",0,Profitability!L11/Profitability!O11)-Q11</f>
        <v>1.1269280520840936E-2</v>
      </c>
      <c r="S11" s="62">
        <v>-1.1269280823574243E-2</v>
      </c>
    </row>
    <row r="12" spans="1:19" x14ac:dyDescent="0.25">
      <c r="A12">
        <f>+'P6-preprocesseddata'!A12</f>
        <v>2017</v>
      </c>
      <c r="B12">
        <f>+'P6-preprocesseddata'!B12</f>
        <v>3</v>
      </c>
      <c r="C12" t="str">
        <f t="shared" si="0"/>
        <v>2017 Q3</v>
      </c>
      <c r="D12" s="61">
        <f>VLOOKUP(C12,Dates!C:D,2,FALSE)</f>
        <v>43008</v>
      </c>
      <c r="E12" t="str">
        <f>+'P6-preprocesseddata'!C12</f>
        <v>AA</v>
      </c>
      <c r="F12" t="str">
        <f>+'P6-preprocesseddata'!D12</f>
        <v>L</v>
      </c>
      <c r="G12" s="51">
        <f>IF(Profitability!O12="",0,Profitability!E12/Profitability!O12)</f>
        <v>0.18039301498451005</v>
      </c>
      <c r="H12" s="43">
        <f>IF('P6-preprocesseddata'!$R12="",0,+'P6-preprocesseddata'!E12/'P6-preprocesseddata'!$R12)</f>
        <v>5.9324105813034218E-2</v>
      </c>
      <c r="I12" s="43">
        <f>IF('P6-preprocesseddata'!$R12="",0,+'P6-preprocesseddata'!F12/'P6-preprocesseddata'!$R12)</f>
        <v>2.939591148931664E-2</v>
      </c>
      <c r="J12" s="43">
        <f>IF('P6-preprocesseddata'!$R12="",0,+'P6-preprocesseddata'!G12/'P6-preprocesseddata'!$R12)</f>
        <v>6.8736808180631086E-3</v>
      </c>
      <c r="K12" s="43">
        <f>IF('P6-preprocesseddata'!$R12="",0,+'P6-preprocesseddata'!H12/'P6-preprocesseddata'!$R12)</f>
        <v>2.5921433644564184E-2</v>
      </c>
      <c r="L12" s="43">
        <f>IF('P6-preprocesseddata'!$R12="",0,+'P6-preprocesseddata'!I12/'P6-preprocesseddata'!$R12)</f>
        <v>3.0686100785956949E-3</v>
      </c>
      <c r="M12" s="43">
        <f>IF('P6-preprocesseddata'!$R12="",0,+'P6-preprocesseddata'!J12/'P6-preprocesseddata'!$R12)+IF('P6-preprocesseddata'!$R12="",0,+'P6-preprocesseddata'!K12/'P6-preprocesseddata'!$R12)+IF('P6-preprocesseddata'!$R12="",0,+'P6-preprocesseddata'!L12/'P6-preprocesseddata'!$R12)</f>
        <v>1.9413867366756415E-2</v>
      </c>
      <c r="N12" s="43">
        <f>IF('P6-preprocesseddata'!$R12="",0,+'P6-preprocesseddata'!M12/'P6-preprocesseddata'!$R12)-S12</f>
        <v>4.7060612280125837E-3</v>
      </c>
      <c r="O12" s="43">
        <f>IF('P6-preprocesseddata'!$R12="",0,+'P6-preprocesseddata'!N12/'P6-preprocesseddata'!$R12)</f>
        <v>6.141169270057217E-4</v>
      </c>
      <c r="P12" s="43">
        <f t="shared" si="1"/>
        <v>0.14931778736534856</v>
      </c>
      <c r="Q12" s="52">
        <f t="shared" si="2"/>
        <v>3.1075227619161483E-2</v>
      </c>
      <c r="R12" s="63">
        <f>IF(Profitability!O12="",0,Profitability!L12/Profitability!O12)-Q12</f>
        <v>-2.0562234172294414E-9</v>
      </c>
      <c r="S12" s="62">
        <v>2.0562234137599944E-9</v>
      </c>
    </row>
    <row r="13" spans="1:19" x14ac:dyDescent="0.25">
      <c r="A13">
        <f>+'P6-preprocesseddata'!A13</f>
        <v>2017</v>
      </c>
      <c r="B13">
        <f>+'P6-preprocesseddata'!B13</f>
        <v>3</v>
      </c>
      <c r="C13" t="str">
        <f t="shared" si="0"/>
        <v>2017 Q3</v>
      </c>
      <c r="D13" s="61">
        <f>VLOOKUP(C13,Dates!C:D,2,FALSE)</f>
        <v>43008</v>
      </c>
      <c r="E13" t="str">
        <f>+'P6-preprocesseddata'!C13</f>
        <v>AA</v>
      </c>
      <c r="F13" t="str">
        <f>+'P6-preprocesseddata'!D13</f>
        <v>P</v>
      </c>
      <c r="G13" s="51">
        <f>IF(Profitability!O13="",0,Profitability!E13/Profitability!O13)</f>
        <v>0.13687763718460147</v>
      </c>
      <c r="H13" s="43">
        <f>IF('P6-preprocesseddata'!$R13="",0,+'P6-preprocesseddata'!E13/'P6-preprocesseddata'!$R13)</f>
        <v>5.971231845470279E-2</v>
      </c>
      <c r="I13" s="43">
        <f>IF('P6-preprocesseddata'!$R13="",0,+'P6-preprocesseddata'!F13/'P6-preprocesseddata'!$R13)</f>
        <v>3.0501712228810131E-2</v>
      </c>
      <c r="J13" s="43">
        <f>IF('P6-preprocesseddata'!$R13="",0,+'P6-preprocesseddata'!G13/'P6-preprocesseddata'!$R13)</f>
        <v>6.9201717757817523E-3</v>
      </c>
      <c r="K13" s="43">
        <f>IF('P6-preprocesseddata'!$R13="",0,+'P6-preprocesseddata'!H13/'P6-preprocesseddata'!$R13)</f>
        <v>2.6076218410660962E-2</v>
      </c>
      <c r="L13" s="43">
        <f>IF('P6-preprocesseddata'!$R13="",0,+'P6-preprocesseddata'!I13/'P6-preprocesseddata'!$R13)</f>
        <v>3.0701620755973972E-3</v>
      </c>
      <c r="M13" s="43">
        <f>IF('P6-preprocesseddata'!$R13="",0,+'P6-preprocesseddata'!J13/'P6-preprocesseddata'!$R13)+IF('P6-preprocesseddata'!$R13="",0,+'P6-preprocesseddata'!K13/'P6-preprocesseddata'!$R13)+IF('P6-preprocesseddata'!$R13="",0,+'P6-preprocesseddata'!L13/'P6-preprocesseddata'!$R13)</f>
        <v>1.9624971140319167E-2</v>
      </c>
      <c r="N13" s="43">
        <f>IF('P6-preprocesseddata'!$R13="",0,+'P6-preprocesseddata'!M13/'P6-preprocesseddata'!$R13)-S13</f>
        <v>-4.0760718080095536E-2</v>
      </c>
      <c r="O13" s="43">
        <f>IF('P6-preprocesseddata'!$R13="",0,+'P6-preprocesseddata'!N13/'P6-preprocesseddata'!$R13)</f>
        <v>6.1316249876132022E-4</v>
      </c>
      <c r="P13" s="43">
        <f t="shared" si="1"/>
        <v>0.10575799850453797</v>
      </c>
      <c r="Q13" s="52">
        <f t="shared" si="2"/>
        <v>3.1119638680063497E-2</v>
      </c>
      <c r="R13" s="63">
        <f>IF(Profitability!O13="",0,Profitability!L13/Profitability!O13)-Q13</f>
        <v>-4.5491086219546721E-2</v>
      </c>
      <c r="S13" s="62">
        <v>4.5491083648871888E-2</v>
      </c>
    </row>
    <row r="14" spans="1:19" x14ac:dyDescent="0.25">
      <c r="A14">
        <f>+'P6-preprocesseddata'!A14</f>
        <v>2017</v>
      </c>
      <c r="B14">
        <f>+'P6-preprocesseddata'!B14</f>
        <v>4</v>
      </c>
      <c r="C14" t="str">
        <f t="shared" si="0"/>
        <v>2017 Q4</v>
      </c>
      <c r="D14" s="61">
        <f>VLOOKUP(C14,Dates!C:D,2,FALSE)</f>
        <v>43100</v>
      </c>
      <c r="E14" t="str">
        <f>+'P6-preprocesseddata'!C14</f>
        <v>AA</v>
      </c>
      <c r="F14" t="str">
        <f>+'P6-preprocesseddata'!D14</f>
        <v>A</v>
      </c>
      <c r="G14" s="51">
        <f>IF(Profitability!O14="",0,Profitability!E14/Profitability!O14)</f>
        <v>0.17835431236937455</v>
      </c>
      <c r="H14" s="43">
        <f>IF('P6-preprocesseddata'!$R14="",0,+'P6-preprocesseddata'!E14/'P6-preprocesseddata'!$R14)</f>
        <v>7.2892861984886578E-2</v>
      </c>
      <c r="I14" s="43">
        <f>IF('P6-preprocesseddata'!$R14="",0,+'P6-preprocesseddata'!F14/'P6-preprocesseddata'!$R14)</f>
        <v>3.9875240049730573E-2</v>
      </c>
      <c r="J14" s="43">
        <f>IF('P6-preprocesseddata'!$R14="",0,+'P6-preprocesseddata'!G14/'P6-preprocesseddata'!$R14)</f>
        <v>8.4990397205822795E-3</v>
      </c>
      <c r="K14" s="43">
        <f>IF('P6-preprocesseddata'!$R14="",0,+'P6-preprocesseddata'!H14/'P6-preprocesseddata'!$R14)</f>
        <v>3.1515874274675067E-2</v>
      </c>
      <c r="L14" s="43">
        <f>IF('P6-preprocesseddata'!$R14="",0,+'P6-preprocesseddata'!I14/'P6-preprocesseddata'!$R14)</f>
        <v>3.6599674966192879E-3</v>
      </c>
      <c r="M14" s="43">
        <f>IF('P6-preprocesseddata'!$R14="",0,+'P6-preprocesseddata'!J14/'P6-preprocesseddata'!$R14)+IF('P6-preprocesseddata'!$R14="",0,+'P6-preprocesseddata'!K14/'P6-preprocesseddata'!$R14)+IF('P6-preprocesseddata'!$R14="",0,+'P6-preprocesseddata'!L14/'P6-preprocesseddata'!$R14)</f>
        <v>2.3920156188004672E-2</v>
      </c>
      <c r="N14" s="43">
        <f>IF('P6-preprocesseddata'!$R14="",0,+'P6-preprocesseddata'!M14/'P6-preprocesseddata'!$R14)-S14</f>
        <v>5.2550014562474469E-2</v>
      </c>
      <c r="O14" s="43">
        <f>IF('P6-preprocesseddata'!$R14="",0,+'P6-preprocesseddata'!N14/'P6-preprocesseddata'!$R14)</f>
        <v>8.6814640863338416E-4</v>
      </c>
      <c r="P14" s="43">
        <f t="shared" si="1"/>
        <v>0.23378130068560629</v>
      </c>
      <c r="Q14" s="52">
        <f t="shared" si="2"/>
        <v>-5.5426988316231746E-2</v>
      </c>
      <c r="R14" s="63">
        <f>IF(Profitability!O14="",0,Profitability!L14/Profitability!O14)-Q14</f>
        <v>4.2997625058608532E-2</v>
      </c>
      <c r="S14" s="62">
        <v>-4.2997623461477008E-2</v>
      </c>
    </row>
    <row r="15" spans="1:19" x14ac:dyDescent="0.25">
      <c r="A15">
        <f>+'P6-preprocesseddata'!A15</f>
        <v>2017</v>
      </c>
      <c r="B15">
        <f>+'P6-preprocesseddata'!B15</f>
        <v>4</v>
      </c>
      <c r="C15" t="str">
        <f t="shared" si="0"/>
        <v>2017 Q4</v>
      </c>
      <c r="D15" s="61">
        <f>VLOOKUP(C15,Dates!C:D,2,FALSE)</f>
        <v>43100</v>
      </c>
      <c r="E15" t="str">
        <f>+'P6-preprocesseddata'!C15</f>
        <v>AA</v>
      </c>
      <c r="F15" t="str">
        <f>+'P6-preprocesseddata'!D15</f>
        <v>D</v>
      </c>
      <c r="G15" s="51">
        <f>IF(Profitability!O15="",0,Profitability!E15/Profitability!O15)</f>
        <v>0.2391134853964991</v>
      </c>
      <c r="H15" s="43">
        <f>IF('P6-preprocesseddata'!$R15="",0,+'P6-preprocesseddata'!E15/'P6-preprocesseddata'!$R15)</f>
        <v>6.2175648868314094E-2</v>
      </c>
      <c r="I15" s="43">
        <f>IF('P6-preprocesseddata'!$R15="",0,+'P6-preprocesseddata'!F15/'P6-preprocesseddata'!$R15)</f>
        <v>3.1453130482910353E-2</v>
      </c>
      <c r="J15" s="43">
        <f>IF('P6-preprocesseddata'!$R15="",0,+'P6-preprocesseddata'!G15/'P6-preprocesseddata'!$R15)</f>
        <v>7.2269190603461821E-3</v>
      </c>
      <c r="K15" s="43">
        <f>IF('P6-preprocesseddata'!$R15="",0,+'P6-preprocesseddata'!H15/'P6-preprocesseddata'!$R15)</f>
        <v>2.6752898284202912E-2</v>
      </c>
      <c r="L15" s="43">
        <f>IF('P6-preprocesseddata'!$R15="",0,+'P6-preprocesseddata'!I15/'P6-preprocesseddata'!$R15)</f>
        <v>3.0923802951608294E-3</v>
      </c>
      <c r="M15" s="43">
        <f>IF('P6-preprocesseddata'!$R15="",0,+'P6-preprocesseddata'!J15/'P6-preprocesseddata'!$R15)+IF('P6-preprocesseddata'!$R15="",0,+'P6-preprocesseddata'!K15/'P6-preprocesseddata'!$R15)+IF('P6-preprocesseddata'!$R15="",0,+'P6-preprocesseddata'!L15/'P6-preprocesseddata'!$R15)</f>
        <v>2.0322609093825005E-2</v>
      </c>
      <c r="N15" s="43">
        <f>IF('P6-preprocesseddata'!$R15="",0,+'P6-preprocesseddata'!M15/'P6-preprocesseddata'!$R15)-S15</f>
        <v>2.9994554889088011E-2</v>
      </c>
      <c r="O15" s="43">
        <f>IF('P6-preprocesseddata'!$R15="",0,+'P6-preprocesseddata'!N15/'P6-preprocesseddata'!$R15)</f>
        <v>5.5035241126614315E-2</v>
      </c>
      <c r="P15" s="43">
        <f t="shared" si="1"/>
        <v>0.23605338210046167</v>
      </c>
      <c r="Q15" s="52">
        <f t="shared" si="2"/>
        <v>3.0601032960374253E-3</v>
      </c>
      <c r="R15" s="63">
        <f>IF(Profitability!O15="",0,Profitability!L15/Profitability!O15)-Q15</f>
        <v>2.1462519300391978E-2</v>
      </c>
      <c r="S15" s="62">
        <v>-2.1462519300392009E-2</v>
      </c>
    </row>
    <row r="16" spans="1:19" x14ac:dyDescent="0.25">
      <c r="A16">
        <f>+'P6-preprocesseddata'!A16</f>
        <v>2017</v>
      </c>
      <c r="B16">
        <f>+'P6-preprocesseddata'!B16</f>
        <v>4</v>
      </c>
      <c r="C16" t="str">
        <f t="shared" si="0"/>
        <v>2017 Q4</v>
      </c>
      <c r="D16" s="61">
        <f>VLOOKUP(C16,Dates!C:D,2,FALSE)</f>
        <v>43100</v>
      </c>
      <c r="E16" t="str">
        <f>+'P6-preprocesseddata'!C16</f>
        <v>AA</v>
      </c>
      <c r="F16" t="str">
        <f>+'P6-preprocesseddata'!D16</f>
        <v>L</v>
      </c>
      <c r="G16" s="51">
        <f>IF(Profitability!O16="",0,Profitability!E16/Profitability!O16)</f>
        <v>0.19166785672530132</v>
      </c>
      <c r="H16" s="43">
        <f>IF('P6-preprocesseddata'!$R16="",0,+'P6-preprocesseddata'!E16/'P6-preprocesseddata'!$R16)</f>
        <v>6.8402583553546989E-2</v>
      </c>
      <c r="I16" s="43">
        <f>IF('P6-preprocesseddata'!$R16="",0,+'P6-preprocesseddata'!F16/'P6-preprocesseddata'!$R16)</f>
        <v>3.5854444416642491E-2</v>
      </c>
      <c r="J16" s="43">
        <f>IF('P6-preprocesseddata'!$R16="",0,+'P6-preprocesseddata'!G16/'P6-preprocesseddata'!$R16)</f>
        <v>7.9445591630307767E-3</v>
      </c>
      <c r="K16" s="43">
        <f>IF('P6-preprocesseddata'!$R16="",0,+'P6-preprocesseddata'!H16/'P6-preprocesseddata'!$R16)</f>
        <v>2.9401231057180302E-2</v>
      </c>
      <c r="L16" s="43">
        <f>IF('P6-preprocesseddata'!$R16="",0,+'P6-preprocesseddata'!I16/'P6-preprocesseddata'!$R16)</f>
        <v>3.3896227977358857E-3</v>
      </c>
      <c r="M16" s="43">
        <f>IF('P6-preprocesseddata'!$R16="",0,+'P6-preprocesseddata'!J16/'P6-preprocesseddata'!$R16)+IF('P6-preprocesseddata'!$R16="",0,+'P6-preprocesseddata'!K16/'P6-preprocesseddata'!$R16)+IF('P6-preprocesseddata'!$R16="",0,+'P6-preprocesseddata'!L16/'P6-preprocesseddata'!$R16)</f>
        <v>2.2285214584419361E-2</v>
      </c>
      <c r="N16" s="43">
        <f>IF('P6-preprocesseddata'!$R16="",0,+'P6-preprocesseddata'!M16/'P6-preprocesseddata'!$R16)-S16</f>
        <v>2.6708446151489394E-2</v>
      </c>
      <c r="O16" s="43">
        <f>IF('P6-preprocesseddata'!$R16="",0,+'P6-preprocesseddata'!N16/'P6-preprocesseddata'!$R16)</f>
        <v>8.227716491319959E-4</v>
      </c>
      <c r="P16" s="43">
        <f t="shared" si="1"/>
        <v>0.1948088733731772</v>
      </c>
      <c r="Q16" s="52">
        <f t="shared" si="2"/>
        <v>-3.1410166478758883E-3</v>
      </c>
      <c r="R16" s="63">
        <f>IF(Profitability!O16="",0,Profitability!L16/Profitability!O16)-Q16</f>
        <v>1.6990724298331095E-2</v>
      </c>
      <c r="S16" s="62">
        <v>-1.6990722924927686E-2</v>
      </c>
    </row>
    <row r="17" spans="1:19" x14ac:dyDescent="0.25">
      <c r="A17">
        <f>+'P6-preprocesseddata'!A17</f>
        <v>2017</v>
      </c>
      <c r="B17">
        <f>+'P6-preprocesseddata'!B17</f>
        <v>4</v>
      </c>
      <c r="C17" t="str">
        <f t="shared" si="0"/>
        <v>2017 Q4</v>
      </c>
      <c r="D17" s="61">
        <f>VLOOKUP(C17,Dates!C:D,2,FALSE)</f>
        <v>43100</v>
      </c>
      <c r="E17" t="str">
        <f>+'P6-preprocesseddata'!C17</f>
        <v>AA</v>
      </c>
      <c r="F17" t="str">
        <f>+'P6-preprocesseddata'!D17</f>
        <v>P</v>
      </c>
      <c r="G17" s="51">
        <f>IF(Profitability!O17="",0,Profitability!E17/Profitability!O17)</f>
        <v>0.140807622206892</v>
      </c>
      <c r="H17" s="43">
        <f>IF('P6-preprocesseddata'!$R17="",0,+'P6-preprocesseddata'!E17/'P6-preprocesseddata'!$R17)</f>
        <v>6.6181977255507937E-2</v>
      </c>
      <c r="I17" s="43">
        <f>IF('P6-preprocesseddata'!$R17="",0,+'P6-preprocesseddata'!F17/'P6-preprocesseddata'!$R17)</f>
        <v>3.4484283477397834E-2</v>
      </c>
      <c r="J17" s="43">
        <f>IF('P6-preprocesseddata'!$R17="",0,+'P6-preprocesseddata'!G17/'P6-preprocesseddata'!$R17)</f>
        <v>7.6888687312850271E-3</v>
      </c>
      <c r="K17" s="43">
        <f>IF('P6-preprocesseddata'!$R17="",0,+'P6-preprocesseddata'!H17/'P6-preprocesseddata'!$R17)</f>
        <v>2.8454917684120271E-2</v>
      </c>
      <c r="L17" s="43">
        <f>IF('P6-preprocesseddata'!$R17="",0,+'P6-preprocesseddata'!I17/'P6-preprocesseddata'!$R17)</f>
        <v>3.2889357738358138E-3</v>
      </c>
      <c r="M17" s="43">
        <f>IF('P6-preprocesseddata'!$R17="",0,+'P6-preprocesseddata'!J17/'P6-preprocesseddata'!$R17)+IF('P6-preprocesseddata'!$R17="",0,+'P6-preprocesseddata'!K17/'P6-preprocesseddata'!$R17)+IF('P6-preprocesseddata'!$R17="",0,+'P6-preprocesseddata'!L17/'P6-preprocesseddata'!$R17)</f>
        <v>2.1641599579778192E-2</v>
      </c>
      <c r="N17" s="43">
        <f>IF('P6-preprocesseddata'!$R17="",0,+'P6-preprocesseddata'!M17/'P6-preprocesseddata'!$R17)-S17</f>
        <v>-1.0952051662759492E-2</v>
      </c>
      <c r="O17" s="43">
        <f>IF('P6-preprocesseddata'!$R17="",0,+'P6-preprocesseddata'!N17/'P6-preprocesseddata'!$R17)</f>
        <v>7.950563857923148E-4</v>
      </c>
      <c r="P17" s="43">
        <f t="shared" si="1"/>
        <v>0.15158358722495788</v>
      </c>
      <c r="Q17" s="52">
        <f t="shared" si="2"/>
        <v>-1.0775965018065881E-2</v>
      </c>
      <c r="R17" s="63">
        <f>IF(Profitability!O17="",0,Profitability!L17/Profitability!O17)-Q17</f>
        <v>-2.0009646963321887E-2</v>
      </c>
      <c r="S17" s="62">
        <v>2.0009652113634806E-2</v>
      </c>
    </row>
    <row r="18" spans="1:19" x14ac:dyDescent="0.25">
      <c r="A18">
        <f>+'P6-preprocesseddata'!A18</f>
        <v>2018</v>
      </c>
      <c r="B18">
        <f>+'P6-preprocesseddata'!B18</f>
        <v>1</v>
      </c>
      <c r="C18" t="str">
        <f t="shared" si="0"/>
        <v>2018 Q1</v>
      </c>
      <c r="D18" s="61">
        <f>VLOOKUP(C18,Dates!C:D,2,FALSE)</f>
        <v>43190</v>
      </c>
      <c r="E18" t="str">
        <f>+'P6-preprocesseddata'!C18</f>
        <v>AA</v>
      </c>
      <c r="F18" t="str">
        <f>+'P6-preprocesseddata'!D18</f>
        <v>A</v>
      </c>
      <c r="G18" s="51">
        <f>IF(Profitability!O18="",0,Profitability!E18/Profitability!O18)</f>
        <v>0.19374929326563139</v>
      </c>
      <c r="H18" s="43">
        <f>IF('P6-preprocesseddata'!$R18="",0,+'P6-preprocesseddata'!E18/'P6-preprocesseddata'!$R18)</f>
        <v>8.0439803014620226E-2</v>
      </c>
      <c r="I18" s="43">
        <f>IF('P6-preprocesseddata'!$R18="",0,+'P6-preprocesseddata'!F18/'P6-preprocesseddata'!$R18)</f>
        <v>4.7719621550790028E-2</v>
      </c>
      <c r="J18" s="43">
        <f>IF('P6-preprocesseddata'!$R18="",0,+'P6-preprocesseddata'!G18/'P6-preprocesseddata'!$R18)</f>
        <v>9.9170283345501008E-3</v>
      </c>
      <c r="K18" s="43">
        <f>IF('P6-preprocesseddata'!$R18="",0,+'P6-preprocesseddata'!H18/'P6-preprocesseddata'!$R18)</f>
        <v>3.2646040541851322E-2</v>
      </c>
      <c r="L18" s="43">
        <f>IF('P6-preprocesseddata'!$R18="",0,+'P6-preprocesseddata'!I18/'P6-preprocesseddata'!$R18)</f>
        <v>3.8130906169423278E-3</v>
      </c>
      <c r="M18" s="43">
        <f>IF('P6-preprocesseddata'!$R18="",0,+'P6-preprocesseddata'!J18/'P6-preprocesseddata'!$R18)+IF('P6-preprocesseddata'!$R18="",0,+'P6-preprocesseddata'!K18/'P6-preprocesseddata'!$R18)+IF('P6-preprocesseddata'!$R18="",0,+'P6-preprocesseddata'!L18/'P6-preprocesseddata'!$R18)</f>
        <v>2.6338720614840445E-2</v>
      </c>
      <c r="N18" s="43">
        <f>IF('P6-preprocesseddata'!$R18="",0,+'P6-preprocesseddata'!M18/'P6-preprocesseddata'!$R18)-S18</f>
        <v>1.3996245463307752E-2</v>
      </c>
      <c r="O18" s="43">
        <f>IF('P6-preprocesseddata'!$R18="",0,+'P6-preprocesseddata'!N18/'P6-preprocesseddata'!$R18)</f>
        <v>8.5478873547497345E-4</v>
      </c>
      <c r="P18" s="43">
        <f t="shared" si="1"/>
        <v>0.21572533887237716</v>
      </c>
      <c r="Q18" s="52">
        <f t="shared" si="2"/>
        <v>-2.1976045606745764E-2</v>
      </c>
      <c r="R18" s="63">
        <f>IF(Profitability!O18="",0,Profitability!L18/Profitability!O18)-Q18</f>
        <v>5.7137362671470723E-3</v>
      </c>
      <c r="S18" s="62">
        <v>-5.713736267147107E-3</v>
      </c>
    </row>
    <row r="19" spans="1:19" x14ac:dyDescent="0.25">
      <c r="A19">
        <f>+'P6-preprocesseddata'!A19</f>
        <v>2018</v>
      </c>
      <c r="B19">
        <f>+'P6-preprocesseddata'!B19</f>
        <v>1</v>
      </c>
      <c r="C19" t="str">
        <f t="shared" si="0"/>
        <v>2018 Q1</v>
      </c>
      <c r="D19" s="61">
        <f>VLOOKUP(C19,Dates!C:D,2,FALSE)</f>
        <v>43190</v>
      </c>
      <c r="E19" t="str">
        <f>+'P6-preprocesseddata'!C19</f>
        <v>AA</v>
      </c>
      <c r="F19" t="str">
        <f>+'P6-preprocesseddata'!D19</f>
        <v>D</v>
      </c>
      <c r="G19" s="51">
        <f>IF(Profitability!O19="",0,Profitability!E19/Profitability!O19)</f>
        <v>0.23543874119066965</v>
      </c>
      <c r="H19" s="43">
        <f>IF('P6-preprocesseddata'!$R19="",0,+'P6-preprocesseddata'!E19/'P6-preprocesseddata'!$R19)</f>
        <v>6.620377545383721E-2</v>
      </c>
      <c r="I19" s="43">
        <f>IF('P6-preprocesseddata'!$R19="",0,+'P6-preprocesseddata'!F19/'P6-preprocesseddata'!$R19)</f>
        <v>3.5650558172332744E-2</v>
      </c>
      <c r="J19" s="43">
        <f>IF('P6-preprocesseddata'!$R19="",0,+'P6-preprocesseddata'!G19/'P6-preprocesseddata'!$R19)</f>
        <v>8.1565947933191687E-3</v>
      </c>
      <c r="K19" s="43">
        <f>IF('P6-preprocesseddata'!$R19="",0,+'P6-preprocesseddata'!H19/'P6-preprocesseddata'!$R19)</f>
        <v>2.6844898230750442E-2</v>
      </c>
      <c r="L19" s="43">
        <f>IF('P6-preprocesseddata'!$R19="",0,+'P6-preprocesseddata'!I19/'P6-preprocesseddata'!$R19)</f>
        <v>3.137991363322322E-3</v>
      </c>
      <c r="M19" s="43">
        <f>IF('P6-preprocesseddata'!$R19="",0,+'P6-preprocesseddata'!J19/'P6-preprocesseddata'!$R19)+IF('P6-preprocesseddata'!$R19="",0,+'P6-preprocesseddata'!K19/'P6-preprocesseddata'!$R19)+IF('P6-preprocesseddata'!$R19="",0,+'P6-preprocesseddata'!L19/'P6-preprocesseddata'!$R19)</f>
        <v>2.1721676173778633E-2</v>
      </c>
      <c r="N19" s="43">
        <f>IF('P6-preprocesseddata'!$R19="",0,+'P6-preprocesseddata'!M19/'P6-preprocesseddata'!$R19)-S19</f>
        <v>-2.4803479494465992E-2</v>
      </c>
      <c r="O19" s="43">
        <f>IF('P6-preprocesseddata'!$R19="",0,+'P6-preprocesseddata'!N19/'P6-preprocesseddata'!$R19)</f>
        <v>5.5795402966385917E-2</v>
      </c>
      <c r="P19" s="43">
        <f t="shared" si="1"/>
        <v>0.19270741765926044</v>
      </c>
      <c r="Q19" s="52">
        <f t="shared" si="2"/>
        <v>4.273132353140921E-2</v>
      </c>
      <c r="R19" s="63">
        <f>IF(Profitability!O19="",0,Profitability!L19/Profitability!O19)-Q19</f>
        <v>-3.1485303607984336E-2</v>
      </c>
      <c r="S19" s="62">
        <v>3.1485303935419942E-2</v>
      </c>
    </row>
    <row r="20" spans="1:19" x14ac:dyDescent="0.25">
      <c r="A20">
        <f>+'P6-preprocesseddata'!A20</f>
        <v>2018</v>
      </c>
      <c r="B20">
        <f>+'P6-preprocesseddata'!B20</f>
        <v>1</v>
      </c>
      <c r="C20" t="str">
        <f t="shared" si="0"/>
        <v>2018 Q1</v>
      </c>
      <c r="D20" s="61">
        <f>VLOOKUP(C20,Dates!C:D,2,FALSE)</f>
        <v>43190</v>
      </c>
      <c r="E20" t="str">
        <f>+'P6-preprocesseddata'!C20</f>
        <v>AA</v>
      </c>
      <c r="F20" t="str">
        <f>+'P6-preprocesseddata'!D20</f>
        <v>L</v>
      </c>
      <c r="G20" s="51">
        <f>IF(Profitability!O20="",0,Profitability!E20/Profitability!O20)</f>
        <v>0.21988313161730891</v>
      </c>
      <c r="H20" s="43">
        <f>IF('P6-preprocesseddata'!$R20="",0,+'P6-preprocesseddata'!E20/'P6-preprocesseddata'!$R20)</f>
        <v>7.0350660332026055E-2</v>
      </c>
      <c r="I20" s="43">
        <f>IF('P6-preprocesseddata'!$R20="",0,+'P6-preprocesseddata'!F20/'P6-preprocesseddata'!$R20)</f>
        <v>3.8944748830816105E-2</v>
      </c>
      <c r="J20" s="43">
        <f>IF('P6-preprocesseddata'!$R20="",0,+'P6-preprocesseddata'!G20/'P6-preprocesseddata'!$R20)</f>
        <v>8.6694303642000873E-3</v>
      </c>
      <c r="K20" s="43">
        <f>IF('P6-preprocesseddata'!$R20="",0,+'P6-preprocesseddata'!H20/'P6-preprocesseddata'!$R20)</f>
        <v>2.852312153398847E-2</v>
      </c>
      <c r="L20" s="43">
        <f>IF('P6-preprocesseddata'!$R20="",0,+'P6-preprocesseddata'!I20/'P6-preprocesseddata'!$R20)</f>
        <v>3.3336480588080563E-3</v>
      </c>
      <c r="M20" s="43">
        <f>IF('P6-preprocesseddata'!$R20="",0,+'P6-preprocesseddata'!J20/'P6-preprocesseddata'!$R20)+IF('P6-preprocesseddata'!$R20="",0,+'P6-preprocesseddata'!K20/'P6-preprocesseddata'!$R20)+IF('P6-preprocesseddata'!$R20="",0,+'P6-preprocesseddata'!L20/'P6-preprocesseddata'!$R20)</f>
        <v>2.3077824060903345E-2</v>
      </c>
      <c r="N20" s="43">
        <f>IF('P6-preprocesseddata'!$R20="",0,+'P6-preprocesseddata'!M20/'P6-preprocesseddata'!$R20)-S20</f>
        <v>-5.7666386882925056E-3</v>
      </c>
      <c r="O20" s="43">
        <f>IF('P6-preprocesseddata'!$R20="",0,+'P6-preprocesseddata'!N20/'P6-preprocesseddata'!$R20)</f>
        <v>7.4588248554784315E-4</v>
      </c>
      <c r="P20" s="43">
        <f t="shared" si="1"/>
        <v>0.16787867697799749</v>
      </c>
      <c r="Q20" s="52">
        <f t="shared" si="2"/>
        <v>5.2004454639311415E-2</v>
      </c>
      <c r="R20" s="63">
        <f>IF(Profitability!O20="",0,Profitability!L20/Profitability!O20)-Q20</f>
        <v>-1.2853752480078251E-2</v>
      </c>
      <c r="S20" s="62">
        <v>1.2853753750924426E-2</v>
      </c>
    </row>
    <row r="21" spans="1:19" x14ac:dyDescent="0.25">
      <c r="A21">
        <f>+'P6-preprocesseddata'!A21</f>
        <v>2018</v>
      </c>
      <c r="B21">
        <f>+'P6-preprocesseddata'!B21</f>
        <v>1</v>
      </c>
      <c r="C21" t="str">
        <f t="shared" si="0"/>
        <v>2018 Q1</v>
      </c>
      <c r="D21" s="61">
        <f>VLOOKUP(C21,Dates!C:D,2,FALSE)</f>
        <v>43190</v>
      </c>
      <c r="E21" t="str">
        <f>+'P6-preprocesseddata'!C21</f>
        <v>AA</v>
      </c>
      <c r="F21" t="str">
        <f>+'P6-preprocesseddata'!D21</f>
        <v>P</v>
      </c>
      <c r="G21" s="51">
        <f>IF(Profitability!O21="",0,Profitability!E21/Profitability!O21)</f>
        <v>0.1458643749400467</v>
      </c>
      <c r="H21" s="43">
        <f>IF('P6-preprocesseddata'!$R21="",0,+'P6-preprocesseddata'!E21/'P6-preprocesseddata'!$R21)</f>
        <v>6.9995712785906009E-2</v>
      </c>
      <c r="I21" s="43">
        <f>IF('P6-preprocesseddata'!$R21="",0,+'P6-preprocesseddata'!F21/'P6-preprocesseddata'!$R21)</f>
        <v>3.7474506436464071E-2</v>
      </c>
      <c r="J21" s="43">
        <f>IF('P6-preprocesseddata'!$R21="",0,+'P6-preprocesseddata'!G21/'P6-preprocesseddata'!$R21)</f>
        <v>8.6265969546604222E-3</v>
      </c>
      <c r="K21" s="43">
        <f>IF('P6-preprocesseddata'!$R21="",0,+'P6-preprocesseddata'!H21/'P6-preprocesseddata'!$R21)</f>
        <v>2.8375914586328082E-2</v>
      </c>
      <c r="L21" s="43">
        <f>IF('P6-preprocesseddata'!$R21="",0,+'P6-preprocesseddata'!I21/'P6-preprocesseddata'!$R21)</f>
        <v>3.316194262308315E-3</v>
      </c>
      <c r="M21" s="43">
        <f>IF('P6-preprocesseddata'!$R21="",0,+'P6-preprocesseddata'!J21/'P6-preprocesseddata'!$R21)+IF('P6-preprocesseddata'!$R21="",0,+'P6-preprocesseddata'!K21/'P6-preprocesseddata'!$R21)+IF('P6-preprocesseddata'!$R21="",0,+'P6-preprocesseddata'!L21/'P6-preprocesseddata'!$R21)</f>
        <v>2.2961151481830047E-2</v>
      </c>
      <c r="N21" s="43">
        <f>IF('P6-preprocesseddata'!$R21="",0,+'P6-preprocesseddata'!M21/'P6-preprocesseddata'!$R21)-S21</f>
        <v>-5.0188473911757112E-2</v>
      </c>
      <c r="O21" s="43">
        <f>IF('P6-preprocesseddata'!$R21="",0,+'P6-preprocesseddata'!N21/'P6-preprocesseddata'!$R21)</f>
        <v>7.4196483116595238E-4</v>
      </c>
      <c r="P21" s="43">
        <f t="shared" si="1"/>
        <v>0.12130356742690575</v>
      </c>
      <c r="Q21" s="52">
        <f t="shared" si="2"/>
        <v>2.456080751314095E-2</v>
      </c>
      <c r="R21" s="63">
        <f>IF(Profitability!O21="",0,Profitability!L21/Profitability!O21)-Q21</f>
        <v>-5.7222731242904362E-2</v>
      </c>
      <c r="S21" s="62">
        <v>5.7222731242904348E-2</v>
      </c>
    </row>
    <row r="22" spans="1:19" x14ac:dyDescent="0.25">
      <c r="A22">
        <f>+'P6-preprocesseddata'!A22</f>
        <v>2018</v>
      </c>
      <c r="B22">
        <f>+'P6-preprocesseddata'!B22</f>
        <v>2</v>
      </c>
      <c r="C22" t="str">
        <f t="shared" si="0"/>
        <v>2018 Q2</v>
      </c>
      <c r="D22" s="61">
        <f>VLOOKUP(C22,Dates!C:D,2,FALSE)</f>
        <v>43281</v>
      </c>
      <c r="E22" t="str">
        <f>+'P6-preprocesseddata'!C22</f>
        <v>AA</v>
      </c>
      <c r="F22" t="str">
        <f>+'P6-preprocesseddata'!D22</f>
        <v>A</v>
      </c>
      <c r="G22" s="51">
        <f>IF(Profitability!O22="",0,Profitability!E22/Profitability!O22)</f>
        <v>0.18700812075171694</v>
      </c>
      <c r="H22" s="43">
        <f>IF('P6-preprocesseddata'!$R22="",0,+'P6-preprocesseddata'!E22/'P6-preprocesseddata'!$R22)</f>
        <v>6.5374313033814344E-2</v>
      </c>
      <c r="I22" s="43">
        <f>IF('P6-preprocesseddata'!$R22="",0,+'P6-preprocesseddata'!F22/'P6-preprocesseddata'!$R22)</f>
        <v>4.487179171330994E-2</v>
      </c>
      <c r="J22" s="43">
        <f>IF('P6-preprocesseddata'!$R22="",0,+'P6-preprocesseddata'!G22/'P6-preprocesseddata'!$R22)</f>
        <v>8.0138322659279049E-3</v>
      </c>
      <c r="K22" s="43">
        <f>IF('P6-preprocesseddata'!$R22="",0,+'P6-preprocesseddata'!H22/'P6-preprocesseddata'!$R22)</f>
        <v>2.7967094894635607E-2</v>
      </c>
      <c r="L22" s="43">
        <f>IF('P6-preprocesseddata'!$R22="",0,+'P6-preprocesseddata'!I22/'P6-preprocesseddata'!$R22)</f>
        <v>3.3793106540206627E-3</v>
      </c>
      <c r="M22" s="43">
        <f>IF('P6-preprocesseddata'!$R22="",0,+'P6-preprocesseddata'!J22/'P6-preprocesseddata'!$R22)+IF('P6-preprocesseddata'!$R22="",0,+'P6-preprocesseddata'!K22/'P6-preprocesseddata'!$R22)+IF('P6-preprocesseddata'!$R22="",0,+'P6-preprocesseddata'!L22/'P6-preprocesseddata'!$R22)</f>
        <v>2.1479191522081369E-2</v>
      </c>
      <c r="N22" s="43">
        <f>IF('P6-preprocesseddata'!$R22="",0,+'P6-preprocesseddata'!M22/'P6-preprocesseddata'!$R22)-S22</f>
        <v>4.887486398914976E-2</v>
      </c>
      <c r="O22" s="43">
        <f>IF('P6-preprocesseddata'!$R22="",0,+'P6-preprocesseddata'!N22/'P6-preprocesseddata'!$R22)</f>
        <v>7.3851516714334335E-4</v>
      </c>
      <c r="P22" s="43">
        <f t="shared" si="1"/>
        <v>0.22069891324008292</v>
      </c>
      <c r="Q22" s="52">
        <f t="shared" si="2"/>
        <v>-3.3690792488365984E-2</v>
      </c>
      <c r="R22" s="63">
        <f>IF(Profitability!O22="",0,Profitability!L22/Profitability!O22)-Q22</f>
        <v>4.3041612253454119E-2</v>
      </c>
      <c r="S22" s="62">
        <v>-4.3041612253454105E-2</v>
      </c>
    </row>
    <row r="23" spans="1:19" x14ac:dyDescent="0.25">
      <c r="A23">
        <f>+'P6-preprocesseddata'!A23</f>
        <v>2018</v>
      </c>
      <c r="B23">
        <f>+'P6-preprocesseddata'!B23</f>
        <v>2</v>
      </c>
      <c r="C23" t="str">
        <f t="shared" si="0"/>
        <v>2018 Q2</v>
      </c>
      <c r="D23" s="61">
        <f>VLOOKUP(C23,Dates!C:D,2,FALSE)</f>
        <v>43281</v>
      </c>
      <c r="E23" t="str">
        <f>+'P6-preprocesseddata'!C23</f>
        <v>AA</v>
      </c>
      <c r="F23" t="str">
        <f>+'P6-preprocesseddata'!D23</f>
        <v>D</v>
      </c>
      <c r="G23" s="51">
        <f>IF(Profitability!O23="",0,Profitability!E23/Profitability!O23)</f>
        <v>0.23395378800982086</v>
      </c>
      <c r="H23" s="43">
        <f>IF('P6-preprocesseddata'!$R23="",0,+'P6-preprocesseddata'!E23/'P6-preprocesseddata'!$R23)</f>
        <v>5.9120032392514878E-2</v>
      </c>
      <c r="I23" s="43">
        <f>IF('P6-preprocesseddata'!$R23="",0,+'P6-preprocesseddata'!F23/'P6-preprocesseddata'!$R23)</f>
        <v>3.686592363360771E-2</v>
      </c>
      <c r="J23" s="43">
        <f>IF('P6-preprocesseddata'!$R23="",0,+'P6-preprocesseddata'!G23/'P6-preprocesseddata'!$R23)</f>
        <v>7.2235676512660751E-3</v>
      </c>
      <c r="K23" s="43">
        <f>IF('P6-preprocesseddata'!$R23="",0,+'P6-preprocesseddata'!H23/'P6-preprocesseddata'!$R23)</f>
        <v>2.5221443200491953E-2</v>
      </c>
      <c r="L23" s="43">
        <f>IF('P6-preprocesseddata'!$R23="",0,+'P6-preprocesseddata'!I23/'P6-preprocesseddata'!$R23)</f>
        <v>3.0455112873023194E-3</v>
      </c>
      <c r="M23" s="43">
        <f>IF('P6-preprocesseddata'!$R23="",0,+'P6-preprocesseddata'!J23/'P6-preprocesseddata'!$R23)+IF('P6-preprocesseddata'!$R23="",0,+'P6-preprocesseddata'!K23/'P6-preprocesseddata'!$R23)+IF('P6-preprocesseddata'!$R23="",0,+'P6-preprocesseddata'!L23/'P6-preprocesseddata'!$R23)</f>
        <v>1.9381222178639815E-2</v>
      </c>
      <c r="N23" s="43">
        <f>IF('P6-preprocesseddata'!$R23="",0,+'P6-preprocesseddata'!M23/'P6-preprocesseddata'!$R23)-S23</f>
        <v>2.2704798891797221E-2</v>
      </c>
      <c r="O23" s="43">
        <f>IF('P6-preprocesseddata'!$R23="",0,+'P6-preprocesseddata'!N23/'P6-preprocesseddata'!$R23)</f>
        <v>5.3675931523675613E-2</v>
      </c>
      <c r="P23" s="43">
        <f t="shared" si="1"/>
        <v>0.22723843075929556</v>
      </c>
      <c r="Q23" s="52">
        <f t="shared" si="2"/>
        <v>6.7153572505253001E-3</v>
      </c>
      <c r="R23" s="63">
        <f>IF(Profitability!O23="",0,Profitability!L23/Profitability!O23)-Q23</f>
        <v>1.75531197653865E-2</v>
      </c>
      <c r="S23" s="62">
        <v>-1.755311946816103E-2</v>
      </c>
    </row>
    <row r="24" spans="1:19" x14ac:dyDescent="0.25">
      <c r="A24">
        <f>+'P6-preprocesseddata'!A24</f>
        <v>2018</v>
      </c>
      <c r="B24">
        <f>+'P6-preprocesseddata'!B24</f>
        <v>2</v>
      </c>
      <c r="C24" t="str">
        <f t="shared" si="0"/>
        <v>2018 Q2</v>
      </c>
      <c r="D24" s="61">
        <f>VLOOKUP(C24,Dates!C:D,2,FALSE)</f>
        <v>43281</v>
      </c>
      <c r="E24" t="str">
        <f>+'P6-preprocesseddata'!C24</f>
        <v>AA</v>
      </c>
      <c r="F24" t="str">
        <f>+'P6-preprocesseddata'!D24</f>
        <v>L</v>
      </c>
      <c r="G24" s="51">
        <f>IF(Profitability!O24="",0,Profitability!E24/Profitability!O24)</f>
        <v>0.2010098013580118</v>
      </c>
      <c r="H24" s="43">
        <f>IF('P6-preprocesseddata'!$R24="",0,+'P6-preprocesseddata'!E24/'P6-preprocesseddata'!$R24)</f>
        <v>6.4143613732576585E-2</v>
      </c>
      <c r="I24" s="43">
        <f>IF('P6-preprocesseddata'!$R24="",0,+'P6-preprocesseddata'!F24/'P6-preprocesseddata'!$R24)</f>
        <v>4.1202002538074746E-2</v>
      </c>
      <c r="J24" s="43">
        <f>IF('P6-preprocesseddata'!$R24="",0,+'P6-preprocesseddata'!G24/'P6-preprocesseddata'!$R24)</f>
        <v>7.8472950635563206E-3</v>
      </c>
      <c r="K24" s="43">
        <f>IF('P6-preprocesseddata'!$R24="",0,+'P6-preprocesseddata'!H24/'P6-preprocesseddata'!$R24)</f>
        <v>2.7410070916373482E-2</v>
      </c>
      <c r="L24" s="43">
        <f>IF('P6-preprocesseddata'!$R24="",0,+'P6-preprocesseddata'!I24/'P6-preprocesseddata'!$R24)</f>
        <v>3.3086301605935245E-3</v>
      </c>
      <c r="M24" s="43">
        <f>IF('P6-preprocesseddata'!$R24="",0,+'P6-preprocesseddata'!J24/'P6-preprocesseddata'!$R24)+IF('P6-preprocesseddata'!$R24="",0,+'P6-preprocesseddata'!K24/'P6-preprocesseddata'!$R24)+IF('P6-preprocesseddata'!$R24="",0,+'P6-preprocesseddata'!L24/'P6-preprocesseddata'!$R24)</f>
        <v>2.1069295186250895E-2</v>
      </c>
      <c r="N24" s="43">
        <f>IF('P6-preprocesseddata'!$R24="",0,+'P6-preprocesseddata'!M24/'P6-preprocesseddata'!$R24)-S24</f>
        <v>5.7388724227364638E-3</v>
      </c>
      <c r="O24" s="43">
        <f>IF('P6-preprocesseddata'!$R24="",0,+'P6-preprocesseddata'!N24/'P6-preprocesseddata'!$R24)</f>
        <v>7.2192314621867548E-4</v>
      </c>
      <c r="P24" s="43">
        <f t="shared" si="1"/>
        <v>0.17144170316638069</v>
      </c>
      <c r="Q24" s="52">
        <f t="shared" si="2"/>
        <v>2.9568098191631115E-2</v>
      </c>
      <c r="R24" s="63">
        <f>IF(Profitability!O24="",0,Profitability!L24/Profitability!O24)-Q24</f>
        <v>0</v>
      </c>
      <c r="S24" s="62">
        <v>2.0816681711721685E-17</v>
      </c>
    </row>
    <row r="25" spans="1:19" x14ac:dyDescent="0.25">
      <c r="A25">
        <f>+'P6-preprocesseddata'!A25</f>
        <v>2018</v>
      </c>
      <c r="B25">
        <f>+'P6-preprocesseddata'!B25</f>
        <v>2</v>
      </c>
      <c r="C25" t="str">
        <f t="shared" si="0"/>
        <v>2018 Q2</v>
      </c>
      <c r="D25" s="61">
        <f>VLOOKUP(C25,Dates!C:D,2,FALSE)</f>
        <v>43281</v>
      </c>
      <c r="E25" t="str">
        <f>+'P6-preprocesseddata'!C25</f>
        <v>AA</v>
      </c>
      <c r="F25" t="str">
        <f>+'P6-preprocesseddata'!D25</f>
        <v>P</v>
      </c>
      <c r="G25" s="51">
        <f>IF(Profitability!O25="",0,Profitability!E25/Profitability!O25)</f>
        <v>0.14456667683528213</v>
      </c>
      <c r="H25" s="43">
        <f>IF('P6-preprocesseddata'!$R25="",0,+'P6-preprocesseddata'!E25/'P6-preprocesseddata'!$R25)</f>
        <v>6.3337135240964917E-2</v>
      </c>
      <c r="I25" s="43">
        <f>IF('P6-preprocesseddata'!$R25="",0,+'P6-preprocesseddata'!F25/'P6-preprocesseddata'!$R25)</f>
        <v>3.8337824589505354E-2</v>
      </c>
      <c r="J25" s="43">
        <f>IF('P6-preprocesseddata'!$R25="",0,+'P6-preprocesseddata'!G25/'P6-preprocesseddata'!$R25)</f>
        <v>7.7461442654335518E-3</v>
      </c>
      <c r="K25" s="43">
        <f>IF('P6-preprocesseddata'!$R25="",0,+'P6-preprocesseddata'!H25/'P6-preprocesseddata'!$R25)</f>
        <v>2.7069846210434675E-2</v>
      </c>
      <c r="L25" s="43">
        <f>IF('P6-preprocesseddata'!$R25="",0,+'P6-preprocesseddata'!I25/'P6-preprocesseddata'!$R25)</f>
        <v>3.2671877195312705E-3</v>
      </c>
      <c r="M25" s="43">
        <f>IF('P6-preprocesseddata'!$R25="",0,+'P6-preprocesseddata'!J25/'P6-preprocesseddata'!$R25)+IF('P6-preprocesseddata'!$R25="",0,+'P6-preprocesseddata'!K25/'P6-preprocesseddata'!$R25)+IF('P6-preprocesseddata'!$R25="",0,+'P6-preprocesseddata'!L25/'P6-preprocesseddata'!$R25)</f>
        <v>2.0805082082932639E-2</v>
      </c>
      <c r="N25" s="43">
        <f>IF('P6-preprocesseddata'!$R25="",0,+'P6-preprocesseddata'!M25/'P6-preprocesseddata'!$R25)-S25</f>
        <v>9.6846902013443883E-3</v>
      </c>
      <c r="O25" s="43">
        <f>IF('P6-preprocesseddata'!$R25="",0,+'P6-preprocesseddata'!N25/'P6-preprocesseddata'!$R25)</f>
        <v>7.1205135968775343E-4</v>
      </c>
      <c r="P25" s="43">
        <f t="shared" si="1"/>
        <v>0.17095996166983451</v>
      </c>
      <c r="Q25" s="52">
        <f t="shared" si="2"/>
        <v>-2.6393284834552388E-2</v>
      </c>
      <c r="R25" s="63">
        <f>IF(Profitability!O25="",0,Profitability!L25/Profitability!O25)-Q25</f>
        <v>3.9899713180584911E-3</v>
      </c>
      <c r="S25" s="62">
        <v>-3.9899713180585484E-3</v>
      </c>
    </row>
    <row r="26" spans="1:19" x14ac:dyDescent="0.25">
      <c r="A26">
        <f>+'P6-preprocesseddata'!A26</f>
        <v>2018</v>
      </c>
      <c r="B26">
        <f>+'P6-preprocesseddata'!B26</f>
        <v>3</v>
      </c>
      <c r="C26" t="str">
        <f t="shared" si="0"/>
        <v>2018 Q3</v>
      </c>
      <c r="D26" s="61">
        <f>VLOOKUP(C26,Dates!C:D,2,FALSE)</f>
        <v>43373</v>
      </c>
      <c r="E26" t="str">
        <f>+'P6-preprocesseddata'!C26</f>
        <v>AA</v>
      </c>
      <c r="F26" t="str">
        <f>+'P6-preprocesseddata'!D26</f>
        <v>A</v>
      </c>
      <c r="G26" s="51">
        <f>IF(Profitability!O26="",0,Profitability!E26/Profitability!O26)</f>
        <v>0.18754663029852678</v>
      </c>
      <c r="H26" s="43">
        <f>IF('P6-preprocesseddata'!$R26="",0,+'P6-preprocesseddata'!E26/'P6-preprocesseddata'!$R26)</f>
        <v>6.2060631207192671E-2</v>
      </c>
      <c r="I26" s="43">
        <f>IF('P6-preprocesseddata'!$R26="",0,+'P6-preprocesseddata'!F26/'P6-preprocesseddata'!$R26)</f>
        <v>4.4904850628760214E-2</v>
      </c>
      <c r="J26" s="43">
        <f>IF('P6-preprocesseddata'!$R26="",0,+'P6-preprocesseddata'!G26/'P6-preprocesseddata'!$R26)</f>
        <v>7.6440544960003571E-3</v>
      </c>
      <c r="K26" s="43">
        <f>IF('P6-preprocesseddata'!$R26="",0,+'P6-preprocesseddata'!H26/'P6-preprocesseddata'!$R26)</f>
        <v>2.6809352969561023E-2</v>
      </c>
      <c r="L26" s="43">
        <f>IF('P6-preprocesseddata'!$R26="",0,+'P6-preprocesseddata'!I26/'P6-preprocesseddata'!$R26)</f>
        <v>3.1894047794517777E-3</v>
      </c>
      <c r="M26" s="43">
        <f>IF('P6-preprocesseddata'!$R26="",0,+'P6-preprocesseddata'!J26/'P6-preprocesseddata'!$R26)+IF('P6-preprocesseddata'!$R26="",0,+'P6-preprocesseddata'!K26/'P6-preprocesseddata'!$R26)+IF('P6-preprocesseddata'!$R26="",0,+'P6-preprocesseddata'!L26/'P6-preprocesseddata'!$R26)</f>
        <v>2.0769936880914105E-2</v>
      </c>
      <c r="N26" s="43">
        <f>IF('P6-preprocesseddata'!$R26="",0,+'P6-preprocesseddata'!M26/'P6-preprocesseddata'!$R26)-S26</f>
        <v>6.2861200312836346E-2</v>
      </c>
      <c r="O26" s="43">
        <f>IF('P6-preprocesseddata'!$R26="",0,+'P6-preprocesseddata'!N26/'P6-preprocesseddata'!$R26)</f>
        <v>7.4144186813643917E-4</v>
      </c>
      <c r="P26" s="43">
        <f t="shared" si="1"/>
        <v>0.22898087314285295</v>
      </c>
      <c r="Q26" s="52">
        <f t="shared" si="2"/>
        <v>-4.1434242844326175E-2</v>
      </c>
      <c r="R26" s="63">
        <f>IF(Profitability!O26="",0,Profitability!L26/Profitability!O26)-Q26</f>
        <v>5.6314041803564072E-2</v>
      </c>
      <c r="S26" s="62">
        <v>-5.6314041803564044E-2</v>
      </c>
    </row>
    <row r="27" spans="1:19" x14ac:dyDescent="0.25">
      <c r="A27">
        <f>+'P6-preprocesseddata'!A27</f>
        <v>2018</v>
      </c>
      <c r="B27">
        <f>+'P6-preprocesseddata'!B27</f>
        <v>3</v>
      </c>
      <c r="C27" t="str">
        <f t="shared" si="0"/>
        <v>2018 Q3</v>
      </c>
      <c r="D27" s="61">
        <f>VLOOKUP(C27,Dates!C:D,2,FALSE)</f>
        <v>43373</v>
      </c>
      <c r="E27" t="str">
        <f>+'P6-preprocesseddata'!C27</f>
        <v>AA</v>
      </c>
      <c r="F27" t="str">
        <f>+'P6-preprocesseddata'!D27</f>
        <v>D</v>
      </c>
      <c r="G27" s="51">
        <f>IF(Profitability!O27="",0,Profitability!E27/Profitability!O27)</f>
        <v>0.22498427841386062</v>
      </c>
      <c r="H27" s="43">
        <f>IF('P6-preprocesseddata'!$R27="",0,+'P6-preprocesseddata'!E27/'P6-preprocesseddata'!$R27)</f>
        <v>5.9042953719245235E-2</v>
      </c>
      <c r="I27" s="43">
        <f>IF('P6-preprocesseddata'!$R27="",0,+'P6-preprocesseddata'!F27/'P6-preprocesseddata'!$R27)</f>
        <v>3.8953894930011737E-2</v>
      </c>
      <c r="J27" s="43">
        <f>IF('P6-preprocesseddata'!$R27="",0,+'P6-preprocesseddata'!G27/'P6-preprocesseddata'!$R27)</f>
        <v>7.2576852332022403E-3</v>
      </c>
      <c r="K27" s="43">
        <f>IF('P6-preprocesseddata'!$R27="",0,+'P6-preprocesseddata'!H27/'P6-preprocesseddata'!$R27)</f>
        <v>2.5471584339136908E-2</v>
      </c>
      <c r="L27" s="43">
        <f>IF('P6-preprocesseddata'!$R27="",0,+'P6-preprocesseddata'!I27/'P6-preprocesseddata'!$R27)</f>
        <v>3.0300689676656255E-3</v>
      </c>
      <c r="M27" s="43">
        <f>IF('P6-preprocesseddata'!$R27="",0,+'P6-preprocesseddata'!J27/'P6-preprocesseddata'!$R27)+IF('P6-preprocesseddata'!$R27="",0,+'P6-preprocesseddata'!K27/'P6-preprocesseddata'!$R27)+IF('P6-preprocesseddata'!$R27="",0,+'P6-preprocesseddata'!L27/'P6-preprocesseddata'!$R27)</f>
        <v>1.971132789378886E-2</v>
      </c>
      <c r="N27" s="43">
        <f>IF('P6-preprocesseddata'!$R27="",0,+'P6-preprocesseddata'!M27/'P6-preprocesseddata'!$R27)-S27</f>
        <v>7.8054619391647578E-3</v>
      </c>
      <c r="O27" s="43">
        <f>IF('P6-preprocesseddata'!$R27="",0,+'P6-preprocesseddata'!N27/'P6-preprocesseddata'!$R27)</f>
        <v>5.4106079162806457E-2</v>
      </c>
      <c r="P27" s="43">
        <f t="shared" si="1"/>
        <v>0.21537905618502184</v>
      </c>
      <c r="Q27" s="52">
        <f t="shared" si="2"/>
        <v>9.6052222288387779E-3</v>
      </c>
      <c r="R27" s="63">
        <f>IF(Profitability!O27="",0,Profitability!L27/Profitability!O27)-Q27</f>
        <v>1.7037735758287497E-3</v>
      </c>
      <c r="S27" s="62">
        <v>-1.7037735758287497E-3</v>
      </c>
    </row>
    <row r="28" spans="1:19" x14ac:dyDescent="0.25">
      <c r="A28">
        <f>+'P6-preprocesseddata'!A28</f>
        <v>2018</v>
      </c>
      <c r="B28">
        <f>+'P6-preprocesseddata'!B28</f>
        <v>3</v>
      </c>
      <c r="C28" t="str">
        <f t="shared" si="0"/>
        <v>2018 Q3</v>
      </c>
      <c r="D28" s="61">
        <f>VLOOKUP(C28,Dates!C:D,2,FALSE)</f>
        <v>43373</v>
      </c>
      <c r="E28" t="str">
        <f>+'P6-preprocesseddata'!C28</f>
        <v>AA</v>
      </c>
      <c r="F28" t="str">
        <f>+'P6-preprocesseddata'!D28</f>
        <v>L</v>
      </c>
      <c r="G28" s="51">
        <f>IF(Profitability!O28="",0,Profitability!E28/Profitability!O28)</f>
        <v>0.20236885736173593</v>
      </c>
      <c r="H28" s="43">
        <f>IF('P6-preprocesseddata'!$R28="",0,+'P6-preprocesseddata'!E28/'P6-preprocesseddata'!$R28)</f>
        <v>6.2539111089147684E-2</v>
      </c>
      <c r="I28" s="43">
        <f>IF('P6-preprocesseddata'!$R28="",0,+'P6-preprocesseddata'!F28/'P6-preprocesseddata'!$R28)</f>
        <v>4.2329485896910275E-2</v>
      </c>
      <c r="J28" s="43">
        <f>IF('P6-preprocesseddata'!$R28="",0,+'P6-preprocesseddata'!G28/'P6-preprocesseddata'!$R28)</f>
        <v>7.6936660031250974E-3</v>
      </c>
      <c r="K28" s="43">
        <f>IF('P6-preprocesseddata'!$R28="",0,+'P6-preprocesseddata'!H28/'P6-preprocesseddata'!$R28)</f>
        <v>2.7048332328545744E-2</v>
      </c>
      <c r="L28" s="43">
        <f>IF('P6-preprocesseddata'!$R28="",0,+'P6-preprocesseddata'!I28/'P6-preprocesseddata'!$R28)</f>
        <v>3.2176906622630973E-3</v>
      </c>
      <c r="M28" s="43">
        <f>IF('P6-preprocesseddata'!$R28="",0,+'P6-preprocesseddata'!J28/'P6-preprocesseddata'!$R28)+IF('P6-preprocesseddata'!$R28="",0,+'P6-preprocesseddata'!K28/'P6-preprocesseddata'!$R28)+IF('P6-preprocesseddata'!$R28="",0,+'P6-preprocesseddata'!L28/'P6-preprocesseddata'!$R28)</f>
        <v>2.088058799368642E-2</v>
      </c>
      <c r="N28" s="43">
        <f>IF('P6-preprocesseddata'!$R28="",0,+'P6-preprocesseddata'!M28/'P6-preprocesseddata'!$R28)-S28</f>
        <v>1.3259994556998275E-2</v>
      </c>
      <c r="O28" s="43">
        <f>IF('P6-preprocesseddata'!$R28="",0,+'P6-preprocesseddata'!N28/'P6-preprocesseddata'!$R28)</f>
        <v>7.4162457630609364E-4</v>
      </c>
      <c r="P28" s="43">
        <f t="shared" si="1"/>
        <v>0.1777104931069827</v>
      </c>
      <c r="Q28" s="52">
        <f t="shared" si="2"/>
        <v>2.4658364254753234E-2</v>
      </c>
      <c r="R28" s="63">
        <f>IF(Profitability!O28="",0,Profitability!L28/Profitability!O28)-Q28</f>
        <v>6.7474339467135103E-3</v>
      </c>
      <c r="S28" s="62">
        <v>-6.7474353435225502E-3</v>
      </c>
    </row>
    <row r="29" spans="1:19" x14ac:dyDescent="0.25">
      <c r="A29">
        <f>+'P6-preprocesseddata'!A29</f>
        <v>2018</v>
      </c>
      <c r="B29">
        <f>+'P6-preprocesseddata'!B29</f>
        <v>3</v>
      </c>
      <c r="C29" t="str">
        <f t="shared" si="0"/>
        <v>2018 Q3</v>
      </c>
      <c r="D29" s="61">
        <f>VLOOKUP(C29,Dates!C:D,2,FALSE)</f>
        <v>43373</v>
      </c>
      <c r="E29" t="str">
        <f>+'P6-preprocesseddata'!C29</f>
        <v>AA</v>
      </c>
      <c r="F29" t="str">
        <f>+'P6-preprocesseddata'!D29</f>
        <v>P</v>
      </c>
      <c r="G29" s="51">
        <f>IF(Profitability!O29="",0,Profitability!E29/Profitability!O29)</f>
        <v>0.14571651683300085</v>
      </c>
      <c r="H29" s="43">
        <f>IF('P6-preprocesseddata'!$R29="",0,+'P6-preprocesseddata'!E29/'P6-preprocesseddata'!$R29)</f>
        <v>6.2398321994008174E-2</v>
      </c>
      <c r="I29" s="43">
        <f>IF('P6-preprocesseddata'!$R29="",0,+'P6-preprocesseddata'!F29/'P6-preprocesseddata'!$R29)</f>
        <v>3.9416313925660917E-2</v>
      </c>
      <c r="J29" s="43">
        <f>IF('P6-preprocesseddata'!$R29="",0,+'P6-preprocesseddata'!G29/'P6-preprocesseddata'!$R29)</f>
        <v>7.6864632908350871E-3</v>
      </c>
      <c r="K29" s="43">
        <f>IF('P6-preprocesseddata'!$R29="",0,+'P6-preprocesseddata'!H29/'P6-preprocesseddata'!$R29)</f>
        <v>2.6954895435928748E-2</v>
      </c>
      <c r="L29" s="43">
        <f>IF('P6-preprocesseddata'!$R29="",0,+'P6-preprocesseddata'!I29/'P6-preprocesseddata'!$R29)</f>
        <v>3.2066556311727812E-3</v>
      </c>
      <c r="M29" s="43">
        <f>IF('P6-preprocesseddata'!$R29="",0,+'P6-preprocesseddata'!J29/'P6-preprocesseddata'!$R29)+IF('P6-preprocesseddata'!$R29="",0,+'P6-preprocesseddata'!K29/'P6-preprocesseddata'!$R29)+IF('P6-preprocesseddata'!$R29="",0,+'P6-preprocesseddata'!L29/'P6-preprocesseddata'!$R29)</f>
        <v>2.0884464287590575E-2</v>
      </c>
      <c r="N29" s="43">
        <f>IF('P6-preprocesseddata'!$R29="",0,+'P6-preprocesseddata'!M29/'P6-preprocesseddata'!$R29)-S29</f>
        <v>-3.6126214373868003E-2</v>
      </c>
      <c r="O29" s="43">
        <f>IF('P6-preprocesseddata'!$R29="",0,+'P6-preprocesseddata'!N29/'P6-preprocesseddata'!$R29)</f>
        <v>7.455558234285214E-4</v>
      </c>
      <c r="P29" s="43">
        <f t="shared" si="1"/>
        <v>0.12516645601475682</v>
      </c>
      <c r="Q29" s="52">
        <f t="shared" si="2"/>
        <v>2.0550060818244037E-2</v>
      </c>
      <c r="R29" s="63">
        <f>IF(Profitability!O29="",0,Profitability!L29/Profitability!O29)-Q29</f>
        <v>-4.2712220963240677E-2</v>
      </c>
      <c r="S29" s="62">
        <v>4.2712223448923919E-2</v>
      </c>
    </row>
    <row r="30" spans="1:19" x14ac:dyDescent="0.25">
      <c r="A30">
        <f>+'P6-preprocesseddata'!A30</f>
        <v>2018</v>
      </c>
      <c r="B30">
        <f>+'P6-preprocesseddata'!B30</f>
        <v>4</v>
      </c>
      <c r="C30" t="str">
        <f t="shared" si="0"/>
        <v>2018 Q4</v>
      </c>
      <c r="D30" s="61">
        <f>VLOOKUP(C30,Dates!C:D,2,FALSE)</f>
        <v>43465</v>
      </c>
      <c r="E30" t="str">
        <f>+'P6-preprocesseddata'!C30</f>
        <v>AA</v>
      </c>
      <c r="F30" t="str">
        <f>+'P6-preprocesseddata'!D30</f>
        <v>A</v>
      </c>
      <c r="G30" s="51">
        <f>IF(Profitability!O30="",0,Profitability!E30/Profitability!O30)</f>
        <v>0.18202977634552997</v>
      </c>
      <c r="H30" s="43">
        <f>IF('P6-preprocesseddata'!$R30="",0,+'P6-preprocesseddata'!E30/'P6-preprocesseddata'!$R30)</f>
        <v>6.9526002331023087E-2</v>
      </c>
      <c r="I30" s="43">
        <f>IF('P6-preprocesseddata'!$R30="",0,+'P6-preprocesseddata'!F30/'P6-preprocesseddata'!$R30)</f>
        <v>4.6008506050564585E-2</v>
      </c>
      <c r="J30" s="43">
        <f>IF('P6-preprocesseddata'!$R30="",0,+'P6-preprocesseddata'!G30/'P6-preprocesseddata'!$R30)</f>
        <v>8.9318256252680465E-3</v>
      </c>
      <c r="K30" s="43">
        <f>IF('P6-preprocesseddata'!$R30="",0,+'P6-preprocesseddata'!H30/'P6-preprocesseddata'!$R30)</f>
        <v>3.0641281239324629E-2</v>
      </c>
      <c r="L30" s="43">
        <f>IF('P6-preprocesseddata'!$R30="",0,+'P6-preprocesseddata'!I30/'P6-preprocesseddata'!$R30)</f>
        <v>3.4331860593451512E-3</v>
      </c>
      <c r="M30" s="43">
        <f>IF('P6-preprocesseddata'!$R30="",0,+'P6-preprocesseddata'!J30/'P6-preprocesseddata'!$R30)+IF('P6-preprocesseddata'!$R30="",0,+'P6-preprocesseddata'!K30/'P6-preprocesseddata'!$R30)+IF('P6-preprocesseddata'!$R30="",0,+'P6-preprocesseddata'!L30/'P6-preprocesseddata'!$R30)</f>
        <v>2.3637683915706535E-2</v>
      </c>
      <c r="N30" s="43">
        <f>IF('P6-preprocesseddata'!$R30="",0,+'P6-preprocesseddata'!M30/'P6-preprocesseddata'!$R30)-S30</f>
        <v>-6.7987899153086452E-3</v>
      </c>
      <c r="O30" s="43">
        <f>IF('P6-preprocesseddata'!$R30="",0,+'P6-preprocesseddata'!N30/'P6-preprocesseddata'!$R30)</f>
        <v>8.1679149461151308E-4</v>
      </c>
      <c r="P30" s="43">
        <f t="shared" si="1"/>
        <v>0.1761964868005349</v>
      </c>
      <c r="Q30" s="52">
        <f t="shared" si="2"/>
        <v>5.8332895449950684E-3</v>
      </c>
      <c r="R30" s="63">
        <f>IF(Profitability!O30="",0,Profitability!L30/Profitability!O30)-Q30</f>
        <v>-1.2798335834006844E-2</v>
      </c>
      <c r="S30" s="62">
        <v>1.2798337337498696E-2</v>
      </c>
    </row>
    <row r="31" spans="1:19" x14ac:dyDescent="0.25">
      <c r="A31">
        <f>+'P6-preprocesseddata'!A31</f>
        <v>2018</v>
      </c>
      <c r="B31">
        <f>+'P6-preprocesseddata'!B31</f>
        <v>4</v>
      </c>
      <c r="C31" t="str">
        <f t="shared" si="0"/>
        <v>2018 Q4</v>
      </c>
      <c r="D31" s="61">
        <f>VLOOKUP(C31,Dates!C:D,2,FALSE)</f>
        <v>43465</v>
      </c>
      <c r="E31" t="str">
        <f>+'P6-preprocesseddata'!C31</f>
        <v>AA</v>
      </c>
      <c r="F31" t="str">
        <f>+'P6-preprocesseddata'!D31</f>
        <v>D</v>
      </c>
      <c r="G31" s="51">
        <f>IF(Profitability!O31="",0,Profitability!E31/Profitability!O31)</f>
        <v>0.24267863205845011</v>
      </c>
      <c r="H31" s="43">
        <f>IF('P6-preprocesseddata'!$R31="",0,+'P6-preprocesseddata'!E31/'P6-preprocesseddata'!$R31)</f>
        <v>6.4002844493308342E-2</v>
      </c>
      <c r="I31" s="43">
        <f>IF('P6-preprocesseddata'!$R31="",0,+'P6-preprocesseddata'!F31/'P6-preprocesseddata'!$R31)</f>
        <v>3.818111399953731E-2</v>
      </c>
      <c r="J31" s="43">
        <f>IF('P6-preprocesseddata'!$R31="",0,+'P6-preprocesseddata'!G31/'P6-preprocesseddata'!$R31)</f>
        <v>8.1480155492525148E-3</v>
      </c>
      <c r="K31" s="43">
        <f>IF('P6-preprocesseddata'!$R31="",0,+'P6-preprocesseddata'!H31/'P6-preprocesseddata'!$R31)</f>
        <v>2.813952078626189E-2</v>
      </c>
      <c r="L31" s="43">
        <f>IF('P6-preprocesseddata'!$R31="",0,+'P6-preprocesseddata'!I31/'P6-preprocesseddata'!$R31)</f>
        <v>3.1306223022060688E-3</v>
      </c>
      <c r="M31" s="43">
        <f>IF('P6-preprocesseddata'!$R31="",0,+'P6-preprocesseddata'!J31/'P6-preprocesseddata'!$R31)+IF('P6-preprocesseddata'!$R31="",0,+'P6-preprocesseddata'!K31/'P6-preprocesseddata'!$R31)+IF('P6-preprocesseddata'!$R31="",0,+'P6-preprocesseddata'!L31/'P6-preprocesseddata'!$R31)</f>
        <v>2.1690481323858639E-2</v>
      </c>
      <c r="N31" s="43">
        <f>IF('P6-preprocesseddata'!$R31="",0,+'P6-preprocesseddata'!M31/'P6-preprocesseddata'!$R31)-S31</f>
        <v>-2.9302462607006816E-3</v>
      </c>
      <c r="O31" s="43">
        <f>IF('P6-preprocesseddata'!$R31="",0,+'P6-preprocesseddata'!N31/'P6-preprocesseddata'!$R31)</f>
        <v>5.6774702203232774E-2</v>
      </c>
      <c r="P31" s="43">
        <f t="shared" si="1"/>
        <v>0.21713705439695685</v>
      </c>
      <c r="Q31" s="52">
        <f t="shared" si="2"/>
        <v>2.5541577661493259E-2</v>
      </c>
      <c r="R31" s="63">
        <f>IF(Profitability!O31="",0,Profitability!L31/Profitability!O31)-Q31</f>
        <v>-8.2623940535918629E-3</v>
      </c>
      <c r="S31" s="62">
        <v>8.2623946799578463E-3</v>
      </c>
    </row>
    <row r="32" spans="1:19" x14ac:dyDescent="0.25">
      <c r="A32">
        <f>+'P6-preprocesseddata'!A32</f>
        <v>2018</v>
      </c>
      <c r="B32">
        <f>+'P6-preprocesseddata'!B32</f>
        <v>4</v>
      </c>
      <c r="C32" t="str">
        <f t="shared" si="0"/>
        <v>2018 Q4</v>
      </c>
      <c r="D32" s="61">
        <f>VLOOKUP(C32,Dates!C:D,2,FALSE)</f>
        <v>43465</v>
      </c>
      <c r="E32" t="str">
        <f>+'P6-preprocesseddata'!C32</f>
        <v>AA</v>
      </c>
      <c r="F32" t="str">
        <f>+'P6-preprocesseddata'!D32</f>
        <v>L</v>
      </c>
      <c r="G32" s="51">
        <f>IF(Profitability!O32="",0,Profitability!E32/Profitability!O32)</f>
        <v>0.20717293407413673</v>
      </c>
      <c r="H32" s="43">
        <f>IF('P6-preprocesseddata'!$R32="",0,+'P6-preprocesseddata'!E32/'P6-preprocesseddata'!$R32)</f>
        <v>6.7720609885000047E-2</v>
      </c>
      <c r="I32" s="43">
        <f>IF('P6-preprocesseddata'!$R32="",0,+'P6-preprocesseddata'!F32/'P6-preprocesseddata'!$R32)</f>
        <v>4.0691063326213452E-2</v>
      </c>
      <c r="J32" s="43">
        <f>IF('P6-preprocesseddata'!$R32="",0,+'P6-preprocesseddata'!G32/'P6-preprocesseddata'!$R32)</f>
        <v>8.6123452449771432E-3</v>
      </c>
      <c r="K32" s="43">
        <f>IF('P6-preprocesseddata'!$R32="",0,+'P6-preprocesseddata'!H32/'P6-preprocesseddata'!$R32)</f>
        <v>2.9766308054898272E-2</v>
      </c>
      <c r="L32" s="43">
        <f>IF('P6-preprocesseddata'!$R32="",0,+'P6-preprocesseddata'!I32/'P6-preprocesseddata'!$R32)</f>
        <v>3.3053045367444352E-3</v>
      </c>
      <c r="M32" s="43">
        <f>IF('P6-preprocesseddata'!$R32="",0,+'P6-preprocesseddata'!J32/'P6-preprocesseddata'!$R32)+IF('P6-preprocesseddata'!$R32="",0,+'P6-preprocesseddata'!K32/'P6-preprocesseddata'!$R32)+IF('P6-preprocesseddata'!$R32="",0,+'P6-preprocesseddata'!L32/'P6-preprocesseddata'!$R32)</f>
        <v>2.2895403429620258E-2</v>
      </c>
      <c r="N32" s="43">
        <f>IF('P6-preprocesseddata'!$R32="",0,+'P6-preprocesseddata'!M32/'P6-preprocesseddata'!$R32)-S32</f>
        <v>5.1606652821774193E-2</v>
      </c>
      <c r="O32" s="43">
        <f>IF('P6-preprocesseddata'!$R32="",0,+'P6-preprocesseddata'!N32/'P6-preprocesseddata'!$R32)</f>
        <v>8.01761151320893E-4</v>
      </c>
      <c r="P32" s="43">
        <f t="shared" si="1"/>
        <v>0.22539944845054868</v>
      </c>
      <c r="Q32" s="52">
        <f t="shared" si="2"/>
        <v>-1.8226514376411956E-2</v>
      </c>
      <c r="R32" s="63">
        <f>IF(Profitability!O32="",0,Profitability!L32/Profitability!O32)-Q32</f>
        <v>4.5985181767737235E-2</v>
      </c>
      <c r="S32" s="62">
        <v>-4.5985181767737221E-2</v>
      </c>
    </row>
    <row r="33" spans="1:19" x14ac:dyDescent="0.25">
      <c r="A33">
        <f>+'P6-preprocesseddata'!A33</f>
        <v>2018</v>
      </c>
      <c r="B33">
        <f>+'P6-preprocesseddata'!B33</f>
        <v>4</v>
      </c>
      <c r="C33" t="str">
        <f t="shared" si="0"/>
        <v>2018 Q4</v>
      </c>
      <c r="D33" s="61">
        <f>VLOOKUP(C33,Dates!C:D,2,FALSE)</f>
        <v>43465</v>
      </c>
      <c r="E33" t="str">
        <f>+'P6-preprocesseddata'!C33</f>
        <v>AA</v>
      </c>
      <c r="F33" t="str">
        <f>+'P6-preprocesseddata'!D33</f>
        <v>P</v>
      </c>
      <c r="G33" s="51">
        <f>IF(Profitability!O33="",0,Profitability!E33/Profitability!O33)</f>
        <v>0.14820713447236195</v>
      </c>
      <c r="H33" s="43">
        <f>IF('P6-preprocesseddata'!$R33="",0,+'P6-preprocesseddata'!E33/'P6-preprocesseddata'!$R33)</f>
        <v>6.9902584030262851E-2</v>
      </c>
      <c r="I33" s="43">
        <f>IF('P6-preprocesseddata'!$R33="",0,+'P6-preprocesseddata'!F33/'P6-preprocesseddata'!$R33)</f>
        <v>4.0697249223883299E-2</v>
      </c>
      <c r="J33" s="43">
        <f>IF('P6-preprocesseddata'!$R33="",0,+'P6-preprocesseddata'!G33/'P6-preprocesseddata'!$R33)</f>
        <v>8.9185573084283407E-3</v>
      </c>
      <c r="K33" s="43">
        <f>IF('P6-preprocesseddata'!$R33="",0,+'P6-preprocesseddata'!H33/'P6-preprocesseddata'!$R33)</f>
        <v>3.0793853274717314E-2</v>
      </c>
      <c r="L33" s="43">
        <f>IF('P6-preprocesseddata'!$R33="",0,+'P6-preprocesseddata'!I33/'P6-preprocesseddata'!$R33)</f>
        <v>3.4274398810124488E-3</v>
      </c>
      <c r="M33" s="43">
        <f>IF('P6-preprocesseddata'!$R33="",0,+'P6-preprocesseddata'!J33/'P6-preprocesseddata'!$R33)+IF('P6-preprocesseddata'!$R33="",0,+'P6-preprocesseddata'!K33/'P6-preprocesseddata'!$R33)+IF('P6-preprocesseddata'!$R33="",0,+'P6-preprocesseddata'!L33/'P6-preprocesseddata'!$R33)</f>
        <v>2.3746989849996913E-2</v>
      </c>
      <c r="N33" s="43">
        <f>IF('P6-preprocesseddata'!$R33="",0,+'P6-preprocesseddata'!M33/'P6-preprocesseddata'!$R33)-S33</f>
        <v>-9.7847814056016228E-3</v>
      </c>
      <c r="O33" s="43">
        <f>IF('P6-preprocesseddata'!$R33="",0,+'P6-preprocesseddata'!N33/'P6-preprocesseddata'!$R33)</f>
        <v>8.2401025817423136E-4</v>
      </c>
      <c r="P33" s="43">
        <f t="shared" si="1"/>
        <v>0.16852590242087376</v>
      </c>
      <c r="Q33" s="52">
        <f t="shared" si="2"/>
        <v>-2.0318767948511812E-2</v>
      </c>
      <c r="R33" s="63">
        <f>IF(Profitability!O33="",0,Profitability!L33/Profitability!O33)-Q33</f>
        <v>-1.5714132516083446E-2</v>
      </c>
      <c r="S33" s="62">
        <v>1.5714138083005636E-2</v>
      </c>
    </row>
    <row r="34" spans="1:19" x14ac:dyDescent="0.25">
      <c r="A34">
        <f>+'P6-preprocesseddata'!A34</f>
        <v>2019</v>
      </c>
      <c r="B34">
        <f>+'P6-preprocesseddata'!B34</f>
        <v>1</v>
      </c>
      <c r="C34" t="str">
        <f t="shared" si="0"/>
        <v>2019 Q1</v>
      </c>
      <c r="D34" s="61">
        <f>VLOOKUP(C34,Dates!C:D,2,FALSE)</f>
        <v>43555</v>
      </c>
      <c r="E34" t="str">
        <f>+'P6-preprocesseddata'!C34</f>
        <v>AA</v>
      </c>
      <c r="F34" t="str">
        <f>+'P6-preprocesseddata'!D34</f>
        <v>A</v>
      </c>
      <c r="G34" s="51">
        <f>IF(Profitability!O34="",0,Profitability!E34/Profitability!O34)</f>
        <v>0.18149354273426063</v>
      </c>
      <c r="H34" s="43">
        <f>IF('P6-preprocesseddata'!$R34="",0,+'P6-preprocesseddata'!E34/'P6-preprocesseddata'!$R34)</f>
        <v>7.6317235517277995E-2</v>
      </c>
      <c r="I34" s="43">
        <f>IF('P6-preprocesseddata'!$R34="",0,+'P6-preprocesseddata'!F34/'P6-preprocesseddata'!$R34)</f>
        <v>4.350117147540198E-2</v>
      </c>
      <c r="J34" s="43">
        <f>IF('P6-preprocesseddata'!$R34="",0,+'P6-preprocesseddata'!G34/'P6-preprocesseddata'!$R34)</f>
        <v>1.0251821934799569E-2</v>
      </c>
      <c r="K34" s="43">
        <f>IF('P6-preprocesseddata'!$R34="",0,+'P6-preprocesseddata'!H34/'P6-preprocesseddata'!$R34)</f>
        <v>3.2501942071374627E-2</v>
      </c>
      <c r="L34" s="43">
        <f>IF('P6-preprocesseddata'!$R34="",0,+'P6-preprocesseddata'!I34/'P6-preprocesseddata'!$R34)</f>
        <v>3.5222530249967381E-3</v>
      </c>
      <c r="M34" s="43">
        <f>IF('P6-preprocesseddata'!$R34="",0,+'P6-preprocesseddata'!J34/'P6-preprocesseddata'!$R34)+IF('P6-preprocesseddata'!$R34="",0,+'P6-preprocesseddata'!K34/'P6-preprocesseddata'!$R34)+IF('P6-preprocesseddata'!$R34="",0,+'P6-preprocesseddata'!L34/'P6-preprocesseddata'!$R34)</f>
        <v>2.6818438177779878E-2</v>
      </c>
      <c r="N34" s="43">
        <f>IF('P6-preprocesseddata'!$R34="",0,+'P6-preprocesseddata'!M34/'P6-preprocesseddata'!$R34)-S34</f>
        <v>7.9955830741219661E-3</v>
      </c>
      <c r="O34" s="43">
        <f>IF('P6-preprocesseddata'!$R34="",0,+'P6-preprocesseddata'!N34/'P6-preprocesseddata'!$R34)</f>
        <v>7.6995653053485707E-4</v>
      </c>
      <c r="P34" s="43">
        <f t="shared" si="1"/>
        <v>0.2016784018062876</v>
      </c>
      <c r="Q34" s="52">
        <f t="shared" si="2"/>
        <v>-2.0184859072026967E-2</v>
      </c>
      <c r="R34" s="63">
        <f>IF(Profitability!O34="",0,Profitability!L34/Profitability!O34)-Q34</f>
        <v>2.4298384748349389E-3</v>
      </c>
      <c r="S34" s="62">
        <v>-2.4298384748349666E-3</v>
      </c>
    </row>
    <row r="35" spans="1:19" x14ac:dyDescent="0.25">
      <c r="A35">
        <f>+'P6-preprocesseddata'!A35</f>
        <v>2019</v>
      </c>
      <c r="B35">
        <f>+'P6-preprocesseddata'!B35</f>
        <v>1</v>
      </c>
      <c r="C35" t="str">
        <f t="shared" si="0"/>
        <v>2019 Q1</v>
      </c>
      <c r="D35" s="61">
        <f>VLOOKUP(C35,Dates!C:D,2,FALSE)</f>
        <v>43555</v>
      </c>
      <c r="E35" t="str">
        <f>+'P6-preprocesseddata'!C35</f>
        <v>AA</v>
      </c>
      <c r="F35" t="str">
        <f>+'P6-preprocesseddata'!D35</f>
        <v>D</v>
      </c>
      <c r="G35" s="51">
        <f>IF(Profitability!O35="",0,Profitability!E35/Profitability!O35)</f>
        <v>0.23580893570932401</v>
      </c>
      <c r="H35" s="43">
        <f>IF('P6-preprocesseddata'!$R35="",0,+'P6-preprocesseddata'!E35/'P6-preprocesseddata'!$R35)</f>
        <v>6.6449291810536562E-2</v>
      </c>
      <c r="I35" s="43">
        <f>IF('P6-preprocesseddata'!$R35="",0,+'P6-preprocesseddata'!F35/'P6-preprocesseddata'!$R35)</f>
        <v>3.468973779152517E-2</v>
      </c>
      <c r="J35" s="43">
        <f>IF('P6-preprocesseddata'!$R35="",0,+'P6-preprocesseddata'!G35/'P6-preprocesseddata'!$R35)</f>
        <v>8.9265244905208981E-3</v>
      </c>
      <c r="K35" s="43">
        <f>IF('P6-preprocesseddata'!$R35="",0,+'P6-preprocesseddata'!H35/'P6-preprocesseddata'!$R35)</f>
        <v>2.826647864808516E-2</v>
      </c>
      <c r="L35" s="43">
        <f>IF('P6-preprocesseddata'!$R35="",0,+'P6-preprocesseddata'!I35/'P6-preprocesseddata'!$R35)</f>
        <v>3.0657305715632165E-3</v>
      </c>
      <c r="M35" s="43">
        <f>IF('P6-preprocesseddata'!$R35="",0,+'P6-preprocesseddata'!J35/'P6-preprocesseddata'!$R35)+IF('P6-preprocesseddata'!$R35="",0,+'P6-preprocesseddata'!K35/'P6-preprocesseddata'!$R35)+IF('P6-preprocesseddata'!$R35="",0,+'P6-preprocesseddata'!L35/'P6-preprocesseddata'!$R35)</f>
        <v>2.3392192723758351E-2</v>
      </c>
      <c r="N35" s="43">
        <f>IF('P6-preprocesseddata'!$R35="",0,+'P6-preprocesseddata'!M35/'P6-preprocesseddata'!$R35)-S35</f>
        <v>-2.9800565324319666E-2</v>
      </c>
      <c r="O35" s="43">
        <f>IF('P6-preprocesseddata'!$R35="",0,+'P6-preprocesseddata'!N35/'P6-preprocesseddata'!$R35)</f>
        <v>5.7237502947474421E-2</v>
      </c>
      <c r="P35" s="43">
        <f t="shared" si="1"/>
        <v>0.19222689365914411</v>
      </c>
      <c r="Q35" s="52">
        <f t="shared" si="2"/>
        <v>4.3582042050179903E-2</v>
      </c>
      <c r="R35" s="63">
        <f>IF(Profitability!O35="",0,Profitability!L35/Profitability!O35)-Q35</f>
        <v>-3.4658834433002897E-2</v>
      </c>
      <c r="S35" s="62">
        <v>3.4658834748835451E-2</v>
      </c>
    </row>
    <row r="36" spans="1:19" x14ac:dyDescent="0.25">
      <c r="A36">
        <f>+'P6-preprocesseddata'!A36</f>
        <v>2019</v>
      </c>
      <c r="B36">
        <f>+'P6-preprocesseddata'!B36</f>
        <v>1</v>
      </c>
      <c r="C36" t="str">
        <f t="shared" si="0"/>
        <v>2019 Q1</v>
      </c>
      <c r="D36" s="61">
        <f>VLOOKUP(C36,Dates!C:D,2,FALSE)</f>
        <v>43555</v>
      </c>
      <c r="E36" t="str">
        <f>+'P6-preprocesseddata'!C36</f>
        <v>AA</v>
      </c>
      <c r="F36" t="str">
        <f>+'P6-preprocesseddata'!D36</f>
        <v>L</v>
      </c>
      <c r="G36" s="51">
        <f>IF(Profitability!O36="",0,Profitability!E36/Profitability!O36)</f>
        <v>0.20477153417453081</v>
      </c>
      <c r="H36" s="43">
        <f>IF('P6-preprocesseddata'!$R36="",0,+'P6-preprocesseddata'!E36/'P6-preprocesseddata'!$R36)</f>
        <v>6.8708269783156098E-2</v>
      </c>
      <c r="I36" s="43">
        <f>IF('P6-preprocesseddata'!$R36="",0,+'P6-preprocesseddata'!F36/'P6-preprocesseddata'!$R36)</f>
        <v>3.5907190332268642E-2</v>
      </c>
      <c r="J36" s="43">
        <f>IF('P6-preprocesseddata'!$R36="",0,+'P6-preprocesseddata'!G36/'P6-preprocesseddata'!$R36)</f>
        <v>9.2298962697855425E-3</v>
      </c>
      <c r="K36" s="43">
        <f>IF('P6-preprocesseddata'!$R36="",0,+'P6-preprocesseddata'!H36/'P6-preprocesseddata'!$R36)</f>
        <v>2.9235202828266745E-2</v>
      </c>
      <c r="L36" s="43">
        <f>IF('P6-preprocesseddata'!$R36="",0,+'P6-preprocesseddata'!I36/'P6-preprocesseddata'!$R36)</f>
        <v>3.1663544352304013E-3</v>
      </c>
      <c r="M36" s="43">
        <f>IF('P6-preprocesseddata'!$R36="",0,+'P6-preprocesseddata'!J36/'P6-preprocesseddata'!$R36)+IF('P6-preprocesseddata'!$R36="",0,+'P6-preprocesseddata'!K36/'P6-preprocesseddata'!$R36)+IF('P6-preprocesseddata'!$R36="",0,+'P6-preprocesseddata'!L36/'P6-preprocesseddata'!$R36)</f>
        <v>2.4195608451661028E-2</v>
      </c>
      <c r="N36" s="43">
        <f>IF('P6-preprocesseddata'!$R36="",0,+'P6-preprocesseddata'!M36/'P6-preprocesseddata'!$R36)-S36</f>
        <v>-7.2228345214942081E-3</v>
      </c>
      <c r="O36" s="43">
        <f>IF('P6-preprocesseddata'!$R36="",0,+'P6-preprocesseddata'!N36/'P6-preprocesseddata'!$R36)</f>
        <v>6.9013966392531185E-4</v>
      </c>
      <c r="P36" s="43">
        <f t="shared" si="1"/>
        <v>0.16390982724279954</v>
      </c>
      <c r="Q36" s="52">
        <f t="shared" si="2"/>
        <v>4.0861706931731273E-2</v>
      </c>
      <c r="R36" s="63">
        <f>IF(Profitability!O36="",0,Profitability!L36/Profitability!O36)-Q36</f>
        <v>-1.2231401086821702E-2</v>
      </c>
      <c r="S36" s="62">
        <v>1.2231398613007746E-2</v>
      </c>
    </row>
    <row r="37" spans="1:19" x14ac:dyDescent="0.25">
      <c r="A37">
        <f>+'P6-preprocesseddata'!A37</f>
        <v>2019</v>
      </c>
      <c r="B37">
        <f>+'P6-preprocesseddata'!B37</f>
        <v>1</v>
      </c>
      <c r="C37" t="str">
        <f t="shared" si="0"/>
        <v>2019 Q1</v>
      </c>
      <c r="D37" s="61">
        <f>VLOOKUP(C37,Dates!C:D,2,FALSE)</f>
        <v>43555</v>
      </c>
      <c r="E37" t="str">
        <f>+'P6-preprocesseddata'!C37</f>
        <v>AA</v>
      </c>
      <c r="F37" t="str">
        <f>+'P6-preprocesseddata'!D37</f>
        <v>P</v>
      </c>
      <c r="G37" s="51">
        <f>IF(Profitability!O37="",0,Profitability!E37/Profitability!O37)</f>
        <v>0.1472745775422864</v>
      </c>
      <c r="H37" s="43">
        <f>IF('P6-preprocesseddata'!$R37="",0,+'P6-preprocesseddata'!E37/'P6-preprocesseddata'!$R37)</f>
        <v>6.6606421592528914E-2</v>
      </c>
      <c r="I37" s="43">
        <f>IF('P6-preprocesseddata'!$R37="",0,+'P6-preprocesseddata'!F37/'P6-preprocesseddata'!$R37)</f>
        <v>3.2748383967439725E-2</v>
      </c>
      <c r="J37" s="43">
        <f>IF('P6-preprocesseddata'!$R37="",0,+'P6-preprocesseddata'!G37/'P6-preprocesseddata'!$R37)</f>
        <v>8.9476872020827526E-3</v>
      </c>
      <c r="K37" s="43">
        <f>IF('P6-preprocesseddata'!$R37="",0,+'P6-preprocesseddata'!H37/'P6-preprocesseddata'!$R37)</f>
        <v>2.8347843656414767E-2</v>
      </c>
      <c r="L37" s="43">
        <f>IF('P6-preprocesseddata'!$R37="",0,+'P6-preprocesseddata'!I37/'P6-preprocesseddata'!$R37)</f>
        <v>3.0653686963464E-3</v>
      </c>
      <c r="M37" s="43">
        <f>IF('P6-preprocesseddata'!$R37="",0,+'P6-preprocesseddata'!J37/'P6-preprocesseddata'!$R37)+IF('P6-preprocesseddata'!$R37="",0,+'P6-preprocesseddata'!K37/'P6-preprocesseddata'!$R37)+IF('P6-preprocesseddata'!$R37="",0,+'P6-preprocesseddata'!L37/'P6-preprocesseddata'!$R37)</f>
        <v>2.3451272724299903E-2</v>
      </c>
      <c r="N37" s="43">
        <f>IF('P6-preprocesseddata'!$R37="",0,+'P6-preprocesseddata'!M37/'P6-preprocesseddata'!$R37)-S37</f>
        <v>-2.2774421431681409E-2</v>
      </c>
      <c r="O37" s="43">
        <f>IF('P6-preprocesseddata'!$R37="",0,+'P6-preprocesseddata'!N37/'P6-preprocesseddata'!$R37)</f>
        <v>6.6884799933764061E-4</v>
      </c>
      <c r="P37" s="43">
        <f t="shared" si="1"/>
        <v>0.1410614044067687</v>
      </c>
      <c r="Q37" s="52">
        <f t="shared" si="2"/>
        <v>6.2131731355176967E-3</v>
      </c>
      <c r="R37" s="63">
        <f>IF(Profitability!O37="",0,Profitability!L37/Profitability!O37)-Q37</f>
        <v>-2.7637162367960356E-2</v>
      </c>
      <c r="S37" s="62">
        <v>2.7637165076526887E-2</v>
      </c>
    </row>
    <row r="38" spans="1:19" x14ac:dyDescent="0.25">
      <c r="A38">
        <f>+'P6-preprocesseddata'!A38</f>
        <v>2019</v>
      </c>
      <c r="B38">
        <f>+'P6-preprocesseddata'!B38</f>
        <v>2</v>
      </c>
      <c r="C38" t="str">
        <f t="shared" si="0"/>
        <v>2019 Q2</v>
      </c>
      <c r="D38" s="61">
        <f>VLOOKUP(C38,Dates!C:D,2,FALSE)</f>
        <v>43646</v>
      </c>
      <c r="E38" t="str">
        <f>+'P6-preprocesseddata'!C38</f>
        <v>AA</v>
      </c>
      <c r="F38" t="str">
        <f>+'P6-preprocesseddata'!D38</f>
        <v>A</v>
      </c>
      <c r="G38" s="51">
        <f>IF(Profitability!O38="",0,Profitability!E38/Profitability!O38)</f>
        <v>0.18176758750155031</v>
      </c>
      <c r="H38" s="43">
        <f>IF('P6-preprocesseddata'!$R38="",0,+'P6-preprocesseddata'!E38/'P6-preprocesseddata'!$R38)</f>
        <v>6.5565945132200196E-2</v>
      </c>
      <c r="I38" s="43">
        <f>IF('P6-preprocesseddata'!$R38="",0,+'P6-preprocesseddata'!F38/'P6-preprocesseddata'!$R38)</f>
        <v>3.9415100988703676E-2</v>
      </c>
      <c r="J38" s="43">
        <f>IF('P6-preprocesseddata'!$R38="",0,+'P6-preprocesseddata'!G38/'P6-preprocesseddata'!$R38)</f>
        <v>8.415556795322212E-3</v>
      </c>
      <c r="K38" s="43">
        <f>IF('P6-preprocesseddata'!$R38="",0,+'P6-preprocesseddata'!H38/'P6-preprocesseddata'!$R38)</f>
        <v>2.7495506714775037E-2</v>
      </c>
      <c r="L38" s="43">
        <f>IF('P6-preprocesseddata'!$R38="",0,+'P6-preprocesseddata'!I38/'P6-preprocesseddata'!$R38)</f>
        <v>3.3237522061743598E-3</v>
      </c>
      <c r="M38" s="43">
        <f>IF('P6-preprocesseddata'!$R38="",0,+'P6-preprocesseddata'!J38/'P6-preprocesseddata'!$R38)+IF('P6-preprocesseddata'!$R38="",0,+'P6-preprocesseddata'!K38/'P6-preprocesseddata'!$R38)+IF('P6-preprocesseddata'!$R38="",0,+'P6-preprocesseddata'!L38/'P6-preprocesseddata'!$R38)</f>
        <v>2.2798178725426315E-2</v>
      </c>
      <c r="N38" s="43">
        <f>IF('P6-preprocesseddata'!$R38="",0,+'P6-preprocesseddata'!M38/'P6-preprocesseddata'!$R38)-S38</f>
        <v>1.6434400137186521E-2</v>
      </c>
      <c r="O38" s="43">
        <f>IF('P6-preprocesseddata'!$R38="",0,+'P6-preprocesseddata'!N38/'P6-preprocesseddata'!$R38)</f>
        <v>7.4509014131066446E-4</v>
      </c>
      <c r="P38" s="43">
        <f t="shared" si="1"/>
        <v>0.18419353084109899</v>
      </c>
      <c r="Q38" s="52">
        <f t="shared" si="2"/>
        <v>-2.4259433395486807E-3</v>
      </c>
      <c r="R38" s="63">
        <f>IF(Profitability!O38="",0,Profitability!L38/Profitability!O38)-Q38</f>
        <v>1.169884831830084E-2</v>
      </c>
      <c r="S38" s="62">
        <v>-1.1698847293917767E-2</v>
      </c>
    </row>
    <row r="39" spans="1:19" x14ac:dyDescent="0.25">
      <c r="A39">
        <f>+'P6-preprocesseddata'!A39</f>
        <v>2019</v>
      </c>
      <c r="B39">
        <f>+'P6-preprocesseddata'!B39</f>
        <v>2</v>
      </c>
      <c r="C39" t="str">
        <f t="shared" si="0"/>
        <v>2019 Q2</v>
      </c>
      <c r="D39" s="61">
        <f>VLOOKUP(C39,Dates!C:D,2,FALSE)</f>
        <v>43646</v>
      </c>
      <c r="E39" t="str">
        <f>+'P6-preprocesseddata'!C39</f>
        <v>AA</v>
      </c>
      <c r="F39" t="str">
        <f>+'P6-preprocesseddata'!D39</f>
        <v>D</v>
      </c>
      <c r="G39" s="51">
        <f>IF(Profitability!O39="",0,Profitability!E39/Profitability!O39)</f>
        <v>0.23857954908944096</v>
      </c>
      <c r="H39" s="43">
        <f>IF('P6-preprocesseddata'!$R39="",0,+'P6-preprocesseddata'!E39/'P6-preprocesseddata'!$R39)</f>
        <v>6.0122453613363158E-2</v>
      </c>
      <c r="I39" s="43">
        <f>IF('P6-preprocesseddata'!$R39="",0,+'P6-preprocesseddata'!F39/'P6-preprocesseddata'!$R39)</f>
        <v>3.5011937233429963E-2</v>
      </c>
      <c r="J39" s="43">
        <f>IF('P6-preprocesseddata'!$R39="",0,+'P6-preprocesseddata'!G39/'P6-preprocesseddata'!$R39)</f>
        <v>7.7130140788290256E-3</v>
      </c>
      <c r="K39" s="43">
        <f>IF('P6-preprocesseddata'!$R39="",0,+'P6-preprocesseddata'!H39/'P6-preprocesseddata'!$R39)</f>
        <v>2.5296967210213194E-2</v>
      </c>
      <c r="L39" s="43">
        <f>IF('P6-preprocesseddata'!$R39="",0,+'P6-preprocesseddata'!I39/'P6-preprocesseddata'!$R39)</f>
        <v>3.0423409665781289E-3</v>
      </c>
      <c r="M39" s="43">
        <f>IF('P6-preprocesseddata'!$R39="",0,+'P6-preprocesseddata'!J39/'P6-preprocesseddata'!$R39)+IF('P6-preprocesseddata'!$R39="",0,+'P6-preprocesseddata'!K39/'P6-preprocesseddata'!$R39)+IF('P6-preprocesseddata'!$R39="",0,+'P6-preprocesseddata'!L39/'P6-preprocesseddata'!$R39)</f>
        <v>2.0923312432936166E-2</v>
      </c>
      <c r="N39" s="43">
        <f>IF('P6-preprocesseddata'!$R39="",0,+'P6-preprocesseddata'!M39/'P6-preprocesseddata'!$R39)-S39</f>
        <v>8.3762411039700335E-3</v>
      </c>
      <c r="O39" s="43">
        <f>IF('P6-preprocesseddata'!$R39="",0,+'P6-preprocesseddata'!N39/'P6-preprocesseddata'!$R39)</f>
        <v>5.6330721056115356E-2</v>
      </c>
      <c r="P39" s="43">
        <f t="shared" si="1"/>
        <v>0.21681698769543503</v>
      </c>
      <c r="Q39" s="52">
        <f t="shared" si="2"/>
        <v>2.1762561394005925E-2</v>
      </c>
      <c r="R39" s="63">
        <f>IF(Profitability!O39="",0,Profitability!L39/Profitability!O39)-Q39</f>
        <v>4.0299830253154659E-3</v>
      </c>
      <c r="S39" s="62">
        <v>-4.0299833165002366E-3</v>
      </c>
    </row>
    <row r="40" spans="1:19" x14ac:dyDescent="0.25">
      <c r="A40">
        <f>+'P6-preprocesseddata'!A40</f>
        <v>2019</v>
      </c>
      <c r="B40">
        <f>+'P6-preprocesseddata'!B40</f>
        <v>2</v>
      </c>
      <c r="C40" t="str">
        <f t="shared" si="0"/>
        <v>2019 Q2</v>
      </c>
      <c r="D40" s="61">
        <f>VLOOKUP(C40,Dates!C:D,2,FALSE)</f>
        <v>43646</v>
      </c>
      <c r="E40" t="str">
        <f>+'P6-preprocesseddata'!C40</f>
        <v>AA</v>
      </c>
      <c r="F40" t="str">
        <f>+'P6-preprocesseddata'!D40</f>
        <v>L</v>
      </c>
      <c r="G40" s="51">
        <f>IF(Profitability!O40="",0,Profitability!E40/Profitability!O40)</f>
        <v>0.19685912176716722</v>
      </c>
      <c r="H40" s="43">
        <f>IF('P6-preprocesseddata'!$R40="",0,+'P6-preprocesseddata'!E40/'P6-preprocesseddata'!$R40)</f>
        <v>6.2805319671365559E-2</v>
      </c>
      <c r="I40" s="43">
        <f>IF('P6-preprocesseddata'!$R40="",0,+'P6-preprocesseddata'!F40/'P6-preprocesseddata'!$R40)</f>
        <v>3.7184537318716508E-2</v>
      </c>
      <c r="J40" s="43">
        <f>IF('P6-preprocesseddata'!$R40="",0,+'P6-preprocesseddata'!G40/'P6-preprocesseddata'!$R40)</f>
        <v>8.0505985092720299E-3</v>
      </c>
      <c r="K40" s="43">
        <f>IF('P6-preprocesseddata'!$R40="",0,+'P6-preprocesseddata'!H40/'P6-preprocesseddata'!$R40)</f>
        <v>2.6345503459280013E-2</v>
      </c>
      <c r="L40" s="43">
        <f>IF('P6-preprocesseddata'!$R40="",0,+'P6-preprocesseddata'!I40/'P6-preprocesseddata'!$R40)</f>
        <v>3.1735520183218567E-3</v>
      </c>
      <c r="M40" s="43">
        <f>IF('P6-preprocesseddata'!$R40="",0,+'P6-preprocesseddata'!J40/'P6-preprocesseddata'!$R40)+IF('P6-preprocesseddata'!$R40="",0,+'P6-preprocesseddata'!K40/'P6-preprocesseddata'!$R40)+IF('P6-preprocesseddata'!$R40="",0,+'P6-preprocesseddata'!L40/'P6-preprocesseddata'!$R40)</f>
        <v>2.186377053847607E-2</v>
      </c>
      <c r="N40" s="43">
        <f>IF('P6-preprocesseddata'!$R40="",0,+'P6-preprocesseddata'!M40/'P6-preprocesseddata'!$R40)-S40</f>
        <v>-2.5376980929004032E-3</v>
      </c>
      <c r="O40" s="43">
        <f>IF('P6-preprocesseddata'!$R40="",0,+'P6-preprocesseddata'!N40/'P6-preprocesseddata'!$R40)</f>
        <v>7.1749110357849236E-4</v>
      </c>
      <c r="P40" s="43">
        <f t="shared" si="1"/>
        <v>0.15760307452611014</v>
      </c>
      <c r="Q40" s="52">
        <f t="shared" si="2"/>
        <v>3.9256047241057079E-2</v>
      </c>
      <c r="R40" s="63">
        <f>IF(Profitability!O40="",0,Profitability!L40/Profitability!O40)-Q40</f>
        <v>-7.0655062948751651E-3</v>
      </c>
      <c r="S40" s="62">
        <v>7.065508932118685E-3</v>
      </c>
    </row>
    <row r="41" spans="1:19" x14ac:dyDescent="0.25">
      <c r="A41">
        <f>+'P6-preprocesseddata'!A41</f>
        <v>2019</v>
      </c>
      <c r="B41">
        <f>+'P6-preprocesseddata'!B41</f>
        <v>2</v>
      </c>
      <c r="C41" t="str">
        <f t="shared" si="0"/>
        <v>2019 Q2</v>
      </c>
      <c r="D41" s="61">
        <f>VLOOKUP(C41,Dates!C:D,2,FALSE)</f>
        <v>43646</v>
      </c>
      <c r="E41" t="str">
        <f>+'P6-preprocesseddata'!C41</f>
        <v>AA</v>
      </c>
      <c r="F41" t="str">
        <f>+'P6-preprocesseddata'!D41</f>
        <v>P</v>
      </c>
      <c r="G41" s="51">
        <f>IF(Profitability!O41="",0,Profitability!E41/Profitability!O41)</f>
        <v>0.1385841289945435</v>
      </c>
      <c r="H41" s="43">
        <f>IF('P6-preprocesseddata'!$R41="",0,+'P6-preprocesseddata'!E41/'P6-preprocesseddata'!$R41)</f>
        <v>6.3454881743485209E-2</v>
      </c>
      <c r="I41" s="43">
        <f>IF('P6-preprocesseddata'!$R41="",0,+'P6-preprocesseddata'!F41/'P6-preprocesseddata'!$R41)</f>
        <v>3.572314700293798E-2</v>
      </c>
      <c r="J41" s="43">
        <f>IF('P6-preprocesseddata'!$R41="",0,+'P6-preprocesseddata'!G41/'P6-preprocesseddata'!$R41)</f>
        <v>8.1410366086599028E-3</v>
      </c>
      <c r="K41" s="43">
        <f>IF('P6-preprocesseddata'!$R41="",0,+'P6-preprocesseddata'!H41/'P6-preprocesseddata'!$R41)</f>
        <v>2.6677424158638486E-2</v>
      </c>
      <c r="L41" s="43">
        <f>IF('P6-preprocesseddata'!$R41="",0,+'P6-preprocesseddata'!I41/'P6-preprocesseddata'!$R41)</f>
        <v>3.210398414640785E-3</v>
      </c>
      <c r="M41" s="43">
        <f>IF('P6-preprocesseddata'!$R41="",0,+'P6-preprocesseddata'!J41/'P6-preprocesseddata'!$R41)+IF('P6-preprocesseddata'!$R41="",0,+'P6-preprocesseddata'!K41/'P6-preprocesseddata'!$R41)+IF('P6-preprocesseddata'!$R41="",0,+'P6-preprocesseddata'!L41/'P6-preprocesseddata'!$R41)</f>
        <v>2.20882829736113E-2</v>
      </c>
      <c r="N41" s="43">
        <f>IF('P6-preprocesseddata'!$R41="",0,+'P6-preprocesseddata'!M41/'P6-preprocesseddata'!$R41)-S41</f>
        <v>-3.5721098036126171E-2</v>
      </c>
      <c r="O41" s="43">
        <f>IF('P6-preprocesseddata'!$R41="",0,+'P6-preprocesseddata'!N41/'P6-preprocesseddata'!$R41)</f>
        <v>7.2333386063303678E-4</v>
      </c>
      <c r="P41" s="43">
        <f t="shared" si="1"/>
        <v>0.12429740672648056</v>
      </c>
      <c r="Q41" s="52">
        <f t="shared" si="2"/>
        <v>1.4286722268062949E-2</v>
      </c>
      <c r="R41" s="63">
        <f>IF(Profitability!O41="",0,Profitability!L41/Profitability!O41)-Q41</f>
        <v>-4.0292321856136626E-2</v>
      </c>
      <c r="S41" s="62">
        <v>4.0292321856136654E-2</v>
      </c>
    </row>
    <row r="42" spans="1:19" x14ac:dyDescent="0.25">
      <c r="A42">
        <f>+'P6-preprocesseddata'!A42</f>
        <v>2019</v>
      </c>
      <c r="B42">
        <f>+'P6-preprocesseddata'!B42</f>
        <v>3</v>
      </c>
      <c r="C42" t="str">
        <f t="shared" si="0"/>
        <v>2019 Q3</v>
      </c>
      <c r="D42" s="61">
        <f>VLOOKUP(C42,Dates!C:D,2,FALSE)</f>
        <v>43738</v>
      </c>
      <c r="E42" t="str">
        <f>+'P6-preprocesseddata'!C42</f>
        <v>AA</v>
      </c>
      <c r="F42" t="str">
        <f>+'P6-preprocesseddata'!D42</f>
        <v>A</v>
      </c>
      <c r="G42" s="51">
        <f>IF(Profitability!O42="",0,Profitability!E42/Profitability!O42)</f>
        <v>0.17055516084447622</v>
      </c>
      <c r="H42" s="43">
        <f>IF('P6-preprocesseddata'!$R42="",0,+'P6-preprocesseddata'!E42/'P6-preprocesseddata'!$R42)</f>
        <v>6.1404606915599999E-2</v>
      </c>
      <c r="I42" s="43">
        <f>IF('P6-preprocesseddata'!$R42="",0,+'P6-preprocesseddata'!F42/'P6-preprocesseddata'!$R42)</f>
        <v>3.6612854566130781E-2</v>
      </c>
      <c r="J42" s="43">
        <f>IF('P6-preprocesseddata'!$R42="",0,+'P6-preprocesseddata'!G42/'P6-preprocesseddata'!$R42)</f>
        <v>7.6299904091746158E-3</v>
      </c>
      <c r="K42" s="43">
        <f>IF('P6-preprocesseddata'!$R42="",0,+'P6-preprocesseddata'!H42/'P6-preprocesseddata'!$R42)</f>
        <v>2.8008651534950323E-2</v>
      </c>
      <c r="L42" s="43">
        <f>IF('P6-preprocesseddata'!$R42="",0,+'P6-preprocesseddata'!I42/'P6-preprocesseddata'!$R42)</f>
        <v>3.1334247771617404E-3</v>
      </c>
      <c r="M42" s="43">
        <f>IF('P6-preprocesseddata'!$R42="",0,+'P6-preprocesseddata'!J42/'P6-preprocesseddata'!$R42)+IF('P6-preprocesseddata'!$R42="",0,+'P6-preprocesseddata'!K42/'P6-preprocesseddata'!$R42)+IF('P6-preprocesseddata'!$R42="",0,+'P6-preprocesseddata'!L42/'P6-preprocesseddata'!$R42)</f>
        <v>2.1334825481013443E-2</v>
      </c>
      <c r="N42" s="43">
        <f>IF('P6-preprocesseddata'!$R42="",0,+'P6-preprocesseddata'!M42/'P6-preprocesseddata'!$R42)-S42</f>
        <v>6.9569856339798841E-2</v>
      </c>
      <c r="O42" s="43">
        <f>IF('P6-preprocesseddata'!$R42="",0,+'P6-preprocesseddata'!N42/'P6-preprocesseddata'!$R42)</f>
        <v>7.1086800316251455E-4</v>
      </c>
      <c r="P42" s="43">
        <f t="shared" si="1"/>
        <v>0.22840507802699225</v>
      </c>
      <c r="Q42" s="52">
        <f t="shared" si="2"/>
        <v>-5.7849917182516031E-2</v>
      </c>
      <c r="R42" s="63">
        <f>IF(Profitability!O42="",0,Profitability!L42/Profitability!O42)-Q42</f>
        <v>6.2975903411929712E-2</v>
      </c>
      <c r="S42" s="62">
        <v>-6.2975900849347469E-2</v>
      </c>
    </row>
    <row r="43" spans="1:19" x14ac:dyDescent="0.25">
      <c r="A43">
        <f>+'P6-preprocesseddata'!A43</f>
        <v>2019</v>
      </c>
      <c r="B43">
        <f>+'P6-preprocesseddata'!B43</f>
        <v>3</v>
      </c>
      <c r="C43" t="str">
        <f t="shared" si="0"/>
        <v>2019 Q3</v>
      </c>
      <c r="D43" s="61">
        <f>VLOOKUP(C43,Dates!C:D,2,FALSE)</f>
        <v>43738</v>
      </c>
      <c r="E43" t="str">
        <f>+'P6-preprocesseddata'!C43</f>
        <v>AA</v>
      </c>
      <c r="F43" t="str">
        <f>+'P6-preprocesseddata'!D43</f>
        <v>D</v>
      </c>
      <c r="G43" s="51">
        <f>IF(Profitability!O43="",0,Profitability!E43/Profitability!O43)</f>
        <v>0.22918849237367062</v>
      </c>
      <c r="H43" s="43">
        <f>IF('P6-preprocesseddata'!$R43="",0,+'P6-preprocesseddata'!E43/'P6-preprocesseddata'!$R43)</f>
        <v>5.8923079712120782E-2</v>
      </c>
      <c r="I43" s="43">
        <f>IF('P6-preprocesseddata'!$R43="",0,+'P6-preprocesseddata'!F43/'P6-preprocesseddata'!$R43)</f>
        <v>3.3873801180590017E-2</v>
      </c>
      <c r="J43" s="43">
        <f>IF('P6-preprocesseddata'!$R43="",0,+'P6-preprocesseddata'!G43/'P6-preprocesseddata'!$R43)</f>
        <v>7.3142322350106632E-3</v>
      </c>
      <c r="K43" s="43">
        <f>IF('P6-preprocesseddata'!$R43="",0,+'P6-preprocesseddata'!H43/'P6-preprocesseddata'!$R43)</f>
        <v>2.6869332682412005E-2</v>
      </c>
      <c r="L43" s="43">
        <f>IF('P6-preprocesseddata'!$R43="",0,+'P6-preprocesseddata'!I43/'P6-preprocesseddata'!$R43)</f>
        <v>3.0080274094713665E-3</v>
      </c>
      <c r="M43" s="43">
        <f>IF('P6-preprocesseddata'!$R43="",0,+'P6-preprocesseddata'!J43/'P6-preprocesseddata'!$R43)+IF('P6-preprocesseddata'!$R43="",0,+'P6-preprocesseddata'!K43/'P6-preprocesseddata'!$R43)+IF('P6-preprocesseddata'!$R43="",0,+'P6-preprocesseddata'!L43/'P6-preprocesseddata'!$R43)</f>
        <v>2.0464840917080729E-2</v>
      </c>
      <c r="N43" s="43">
        <f>IF('P6-preprocesseddata'!$R43="",0,+'P6-preprocesseddata'!M43/'P6-preprocesseddata'!$R43)-S43</f>
        <v>2.3572184056685704E-2</v>
      </c>
      <c r="O43" s="43">
        <f>IF('P6-preprocesseddata'!$R43="",0,+'P6-preprocesseddata'!N43/'P6-preprocesseddata'!$R43)</f>
        <v>5.5714248224419644E-2</v>
      </c>
      <c r="P43" s="43">
        <f t="shared" si="1"/>
        <v>0.22973974641779091</v>
      </c>
      <c r="Q43" s="52">
        <f t="shared" si="2"/>
        <v>-5.5125404412029178E-4</v>
      </c>
      <c r="R43" s="63">
        <f>IF(Profitability!O43="",0,Profitability!L43/Profitability!O43)-Q43</f>
        <v>1.7276715512298736E-2</v>
      </c>
      <c r="S43" s="62">
        <v>-1.7276714649461521E-2</v>
      </c>
    </row>
    <row r="44" spans="1:19" x14ac:dyDescent="0.25">
      <c r="A44">
        <f>+'P6-preprocesseddata'!A44</f>
        <v>2019</v>
      </c>
      <c r="B44">
        <f>+'P6-preprocesseddata'!B44</f>
        <v>3</v>
      </c>
      <c r="C44" t="str">
        <f t="shared" si="0"/>
        <v>2019 Q3</v>
      </c>
      <c r="D44" s="61">
        <f>VLOOKUP(C44,Dates!C:D,2,FALSE)</f>
        <v>43738</v>
      </c>
      <c r="E44" t="str">
        <f>+'P6-preprocesseddata'!C44</f>
        <v>AA</v>
      </c>
      <c r="F44" t="str">
        <f>+'P6-preprocesseddata'!D44</f>
        <v>L</v>
      </c>
      <c r="G44" s="51">
        <f>IF(Profitability!O44="",0,Profitability!E44/Profitability!O44)</f>
        <v>0.19649852960930742</v>
      </c>
      <c r="H44" s="43">
        <f>IF('P6-preprocesseddata'!$R44="",0,+'P6-preprocesseddata'!E44/'P6-preprocesseddata'!$R44)</f>
        <v>5.9283210474702246E-2</v>
      </c>
      <c r="I44" s="43">
        <f>IF('P6-preprocesseddata'!$R44="",0,+'P6-preprocesseddata'!F44/'P6-preprocesseddata'!$R44)</f>
        <v>3.4992618548526616E-2</v>
      </c>
      <c r="J44" s="43">
        <f>IF('P6-preprocesseddata'!$R44="",0,+'P6-preprocesseddata'!G44/'P6-preprocesseddata'!$R44)</f>
        <v>7.323667797432586E-3</v>
      </c>
      <c r="K44" s="43">
        <f>IF('P6-preprocesseddata'!$R44="",0,+'P6-preprocesseddata'!H44/'P6-preprocesseddata'!$R44)</f>
        <v>2.7019867300821936E-2</v>
      </c>
      <c r="L44" s="43">
        <f>IF('P6-preprocesseddata'!$R44="",0,+'P6-preprocesseddata'!I44/'P6-preprocesseddata'!$R44)</f>
        <v>3.027192455544692E-3</v>
      </c>
      <c r="M44" s="43">
        <f>IF('P6-preprocesseddata'!$R44="",0,+'P6-preprocesseddata'!J44/'P6-preprocesseddata'!$R44)+IF('P6-preprocesseddata'!$R44="",0,+'P6-preprocesseddata'!K44/'P6-preprocesseddata'!$R44)+IF('P6-preprocesseddata'!$R44="",0,+'P6-preprocesseddata'!L44/'P6-preprocesseddata'!$R44)</f>
        <v>2.054179847650859E-2</v>
      </c>
      <c r="N44" s="43">
        <f>IF('P6-preprocesseddata'!$R44="",0,+'P6-preprocesseddata'!M44/'P6-preprocesseddata'!$R44)-S44</f>
        <v>5.2340475742383187E-3</v>
      </c>
      <c r="O44" s="43">
        <f>IF('P6-preprocesseddata'!$R44="",0,+'P6-preprocesseddata'!N44/'P6-preprocesseddata'!$R44)</f>
        <v>6.8151469572523104E-4</v>
      </c>
      <c r="P44" s="43">
        <f t="shared" si="1"/>
        <v>0.15810391732350021</v>
      </c>
      <c r="Q44" s="52">
        <f t="shared" si="2"/>
        <v>3.8394612285807206E-2</v>
      </c>
      <c r="R44" s="63">
        <f>IF(Profitability!O44="",0,Profitability!L44/Profitability!O44)-Q44</f>
        <v>-7.6059771731593062E-4</v>
      </c>
      <c r="S44" s="62">
        <v>7.6059635665949588E-4</v>
      </c>
    </row>
    <row r="45" spans="1:19" x14ac:dyDescent="0.25">
      <c r="A45">
        <f>+'P6-preprocesseddata'!A45</f>
        <v>2019</v>
      </c>
      <c r="B45">
        <f>+'P6-preprocesseddata'!B45</f>
        <v>3</v>
      </c>
      <c r="C45" t="str">
        <f t="shared" si="0"/>
        <v>2019 Q3</v>
      </c>
      <c r="D45" s="61">
        <f>VLOOKUP(C45,Dates!C:D,2,FALSE)</f>
        <v>43738</v>
      </c>
      <c r="E45" t="str">
        <f>+'P6-preprocesseddata'!C45</f>
        <v>AA</v>
      </c>
      <c r="F45" t="str">
        <f>+'P6-preprocesseddata'!D45</f>
        <v>P</v>
      </c>
      <c r="G45" s="51">
        <f>IF(Profitability!O45="",0,Profitability!E45/Profitability!O45)</f>
        <v>0.13896076789932135</v>
      </c>
      <c r="H45" s="43">
        <f>IF('P6-preprocesseddata'!$R45="",0,+'P6-preprocesseddata'!E45/'P6-preprocesseddata'!$R45)</f>
        <v>6.1295266504531071E-2</v>
      </c>
      <c r="I45" s="43">
        <f>IF('P6-preprocesseddata'!$R45="",0,+'P6-preprocesseddata'!F45/'P6-preprocesseddata'!$R45)</f>
        <v>3.5335462601878379E-2</v>
      </c>
      <c r="J45" s="43">
        <f>IF('P6-preprocesseddata'!$R45="",0,+'P6-preprocesseddata'!G45/'P6-preprocesseddata'!$R45)</f>
        <v>7.6151032818529106E-3</v>
      </c>
      <c r="K45" s="43">
        <f>IF('P6-preprocesseddata'!$R45="",0,+'P6-preprocesseddata'!H45/'P6-preprocesseddata'!$R45)</f>
        <v>2.7955373503022934E-2</v>
      </c>
      <c r="L45" s="43">
        <f>IF('P6-preprocesseddata'!$R45="",0,+'P6-preprocesseddata'!I45/'P6-preprocesseddata'!$R45)</f>
        <v>3.1275635151039498E-3</v>
      </c>
      <c r="M45" s="43">
        <f>IF('P6-preprocesseddata'!$R45="",0,+'P6-preprocesseddata'!J45/'P6-preprocesseddata'!$R45)+IF('P6-preprocesseddata'!$R45="",0,+'P6-preprocesseddata'!K45/'P6-preprocesseddata'!$R45)+IF('P6-preprocesseddata'!$R45="",0,+'P6-preprocesseddata'!L45/'P6-preprocesseddata'!$R45)</f>
        <v>2.1294137921006144E-2</v>
      </c>
      <c r="N45" s="43">
        <f>IF('P6-preprocesseddata'!$R45="",0,+'P6-preprocesseddata'!M45/'P6-preprocesseddata'!$R45)-S45</f>
        <v>6.5773385744651086E-3</v>
      </c>
      <c r="O45" s="43">
        <f>IF('P6-preprocesseddata'!$R45="",0,+'P6-preprocesseddata'!N45/'P6-preprocesseddata'!$R45)</f>
        <v>7.0958047810180296E-4</v>
      </c>
      <c r="P45" s="43">
        <f t="shared" si="1"/>
        <v>0.16390982637996232</v>
      </c>
      <c r="Q45" s="52">
        <f t="shared" si="2"/>
        <v>-2.4949058480640968E-2</v>
      </c>
      <c r="R45" s="63">
        <f>IF(Profitability!O45="",0,Profitability!L45/Profitability!O45)-Q45</f>
        <v>-8.6283723221836084E-10</v>
      </c>
      <c r="S45" s="62">
        <v>8.6283722527946694E-10</v>
      </c>
    </row>
    <row r="46" spans="1:19" x14ac:dyDescent="0.25">
      <c r="A46">
        <f>+'P6-preprocesseddata'!A46</f>
        <v>2019</v>
      </c>
      <c r="B46">
        <f>+'P6-preprocesseddata'!B46</f>
        <v>4</v>
      </c>
      <c r="C46" t="str">
        <f t="shared" si="0"/>
        <v>2019 Q4</v>
      </c>
      <c r="D46" s="61">
        <f>VLOOKUP(C46,Dates!C:D,2,FALSE)</f>
        <v>43830</v>
      </c>
      <c r="E46" t="str">
        <f>+'P6-preprocesseddata'!C46</f>
        <v>AA</v>
      </c>
      <c r="F46" t="str">
        <f>+'P6-preprocesseddata'!D46</f>
        <v>A</v>
      </c>
      <c r="G46" s="51">
        <f>IF(Profitability!O46="",0,Profitability!E46/Profitability!O46)</f>
        <v>0.1653055156946292</v>
      </c>
      <c r="H46" s="43">
        <f>IF('P6-preprocesseddata'!$R46="",0,+'P6-preprocesseddata'!E46/'P6-preprocesseddata'!$R46)</f>
        <v>6.6322671516067758E-2</v>
      </c>
      <c r="I46" s="43">
        <f>IF('P6-preprocesseddata'!$R46="",0,+'P6-preprocesseddata'!F46/'P6-preprocesseddata'!$R46)</f>
        <v>3.8631511557260481E-2</v>
      </c>
      <c r="J46" s="43">
        <f>IF('P6-preprocesseddata'!$R46="",0,+'P6-preprocesseddata'!G46/'P6-preprocesseddata'!$R46)</f>
        <v>8.8614412918037056E-3</v>
      </c>
      <c r="K46" s="43">
        <f>IF('P6-preprocesseddata'!$R46="",0,+'P6-preprocesseddata'!H46/'P6-preprocesseddata'!$R46)</f>
        <v>3.1181995899585074E-2</v>
      </c>
      <c r="L46" s="43">
        <f>IF('P6-preprocesseddata'!$R46="",0,+'P6-preprocesseddata'!I46/'P6-preprocesseddata'!$R46)</f>
        <v>3.4017112451862432E-3</v>
      </c>
      <c r="M46" s="43">
        <f>IF('P6-preprocesseddata'!$R46="",0,+'P6-preprocesseddata'!J46/'P6-preprocesseddata'!$R46)+IF('P6-preprocesseddata'!$R46="",0,+'P6-preprocesseddata'!K46/'P6-preprocesseddata'!$R46)+IF('P6-preprocesseddata'!$R46="",0,+'P6-preprocesseddata'!L46/'P6-preprocesseddata'!$R46)</f>
        <v>2.3413044964007337E-2</v>
      </c>
      <c r="N46" s="43">
        <f>IF('P6-preprocesseddata'!$R46="",0,+'P6-preprocesseddata'!M46/'P6-preprocesseddata'!$R46)-S46</f>
        <v>-8.4868727883066451E-3</v>
      </c>
      <c r="O46" s="43">
        <f>IF('P6-preprocesseddata'!$R46="",0,+'P6-preprocesseddata'!N46/'P6-preprocesseddata'!$R46)</f>
        <v>6.9918204558413511E-4</v>
      </c>
      <c r="P46" s="43">
        <f t="shared" si="1"/>
        <v>0.16402468573118809</v>
      </c>
      <c r="Q46" s="52">
        <f t="shared" si="2"/>
        <v>1.2808299634411158E-3</v>
      </c>
      <c r="R46" s="63">
        <f>IF(Profitability!O46="",0,Profitability!L46/Profitability!O46)-Q46</f>
        <v>-1.2263890145346876E-2</v>
      </c>
      <c r="S46" s="62">
        <v>1.2263890145346873E-2</v>
      </c>
    </row>
    <row r="47" spans="1:19" x14ac:dyDescent="0.25">
      <c r="A47">
        <f>+'P6-preprocesseddata'!A47</f>
        <v>2019</v>
      </c>
      <c r="B47">
        <f>+'P6-preprocesseddata'!B47</f>
        <v>4</v>
      </c>
      <c r="C47" t="str">
        <f t="shared" si="0"/>
        <v>2019 Q4</v>
      </c>
      <c r="D47" s="61">
        <f>VLOOKUP(C47,Dates!C:D,2,FALSE)</f>
        <v>43830</v>
      </c>
      <c r="E47" t="str">
        <f>+'P6-preprocesseddata'!C47</f>
        <v>AA</v>
      </c>
      <c r="F47" t="str">
        <f>+'P6-preprocesseddata'!D47</f>
        <v>D</v>
      </c>
      <c r="G47" s="51">
        <f>IF(Profitability!O47="",0,Profitability!E47/Profitability!O47)</f>
        <v>0.24168907320641753</v>
      </c>
      <c r="H47" s="43">
        <f>IF('P6-preprocesseddata'!$R47="",0,+'P6-preprocesseddata'!E47/'P6-preprocesseddata'!$R47)</f>
        <v>6.3242167503633817E-2</v>
      </c>
      <c r="I47" s="43">
        <f>IF('P6-preprocesseddata'!$R47="",0,+'P6-preprocesseddata'!F47/'P6-preprocesseddata'!$R47)</f>
        <v>3.4349013902807736E-2</v>
      </c>
      <c r="J47" s="43">
        <f>IF('P6-preprocesseddata'!$R47="",0,+'P6-preprocesseddata'!G47/'P6-preprocesseddata'!$R47)</f>
        <v>8.4199302164824769E-3</v>
      </c>
      <c r="K47" s="43">
        <f>IF('P6-preprocesseddata'!$R47="",0,+'P6-preprocesseddata'!H47/'P6-preprocesseddata'!$R47)</f>
        <v>2.97223524149356E-2</v>
      </c>
      <c r="L47" s="43">
        <f>IF('P6-preprocesseddata'!$R47="",0,+'P6-preprocesseddata'!I47/'P6-preprocesseddata'!$R47)</f>
        <v>3.2394408325928581E-3</v>
      </c>
      <c r="M47" s="43">
        <f>IF('P6-preprocesseddata'!$R47="",0,+'P6-preprocesseddata'!J47/'P6-preprocesseddata'!$R47)+IF('P6-preprocesseddata'!$R47="",0,+'P6-preprocesseddata'!K47/'P6-preprocesseddata'!$R47)+IF('P6-preprocesseddata'!$R47="",0,+'P6-preprocesseddata'!L47/'P6-preprocesseddata'!$R47)</f>
        <v>2.2269139855459405E-2</v>
      </c>
      <c r="N47" s="43">
        <f>IF('P6-preprocesseddata'!$R47="",0,+'P6-preprocesseddata'!M47/'P6-preprocesseddata'!$R47)-S47</f>
        <v>3.7533519821962547E-3</v>
      </c>
      <c r="O47" s="43">
        <f>IF('P6-preprocesseddata'!$R47="",0,+'P6-preprocesseddata'!N47/'P6-preprocesseddata'!$R47)</f>
        <v>5.7524065038394787E-2</v>
      </c>
      <c r="P47" s="43">
        <f t="shared" si="1"/>
        <v>0.22251946174650294</v>
      </c>
      <c r="Q47" s="52">
        <f t="shared" si="2"/>
        <v>1.9169611459914582E-2</v>
      </c>
      <c r="R47" s="63">
        <f>IF(Profitability!O47="",0,Profitability!L47/Profitability!O47)-Q47</f>
        <v>2.9886303848369877E-10</v>
      </c>
      <c r="S47" s="62">
        <v>0</v>
      </c>
    </row>
    <row r="48" spans="1:19" x14ac:dyDescent="0.25">
      <c r="A48">
        <f>+'P6-preprocesseddata'!A48</f>
        <v>2019</v>
      </c>
      <c r="B48">
        <f>+'P6-preprocesseddata'!B48</f>
        <v>4</v>
      </c>
      <c r="C48" t="str">
        <f t="shared" si="0"/>
        <v>2019 Q4</v>
      </c>
      <c r="D48" s="61">
        <f>VLOOKUP(C48,Dates!C:D,2,FALSE)</f>
        <v>43830</v>
      </c>
      <c r="E48" t="str">
        <f>+'P6-preprocesseddata'!C48</f>
        <v>AA</v>
      </c>
      <c r="F48" t="str">
        <f>+'P6-preprocesseddata'!D48</f>
        <v>L</v>
      </c>
      <c r="G48" s="51">
        <f>IF(Profitability!O48="",0,Profitability!E48/Profitability!O48)</f>
        <v>0.21002709469881539</v>
      </c>
      <c r="H48" s="43">
        <f>IF('P6-preprocesseddata'!$R48="",0,+'P6-preprocesseddata'!E48/'P6-preprocesseddata'!$R48)</f>
        <v>6.2985972635409726E-2</v>
      </c>
      <c r="I48" s="43">
        <f>IF('P6-preprocesseddata'!$R48="",0,+'P6-preprocesseddata'!F48/'P6-preprocesseddata'!$R48)</f>
        <v>3.5226051046200191E-2</v>
      </c>
      <c r="J48" s="43">
        <f>IF('P6-preprocesseddata'!$R48="",0,+'P6-preprocesseddata'!G48/'P6-preprocesseddata'!$R48)</f>
        <v>8.390956401514129E-3</v>
      </c>
      <c r="K48" s="43">
        <f>IF('P6-preprocesseddata'!$R48="",0,+'P6-preprocesseddata'!H48/'P6-preprocesseddata'!$R48)</f>
        <v>2.9697266210995266E-2</v>
      </c>
      <c r="L48" s="43">
        <f>IF('P6-preprocesseddata'!$R48="",0,+'P6-preprocesseddata'!I48/'P6-preprocesseddata'!$R48)</f>
        <v>3.2251794897077924E-3</v>
      </c>
      <c r="M48" s="43">
        <f>IF('P6-preprocesseddata'!$R48="",0,+'P6-preprocesseddata'!J48/'P6-preprocesseddata'!$R48)+IF('P6-preprocesseddata'!$R48="",0,+'P6-preprocesseddata'!K48/'P6-preprocesseddata'!$R48)+IF('P6-preprocesseddata'!$R48="",0,+'P6-preprocesseddata'!L48/'P6-preprocesseddata'!$R48)</f>
        <v>2.2144738819272883E-2</v>
      </c>
      <c r="N48" s="43">
        <f>IF('P6-preprocesseddata'!$R48="",0,+'P6-preprocesseddata'!M48/'P6-preprocesseddata'!$R48)-S48</f>
        <v>4.99286494527999E-2</v>
      </c>
      <c r="O48" s="43">
        <f>IF('P6-preprocesseddata'!$R48="",0,+'P6-preprocesseddata'!N48/'P6-preprocesseddata'!$R48)</f>
        <v>6.5274533600104007E-4</v>
      </c>
      <c r="P48" s="43">
        <f t="shared" si="1"/>
        <v>0.21225155939190096</v>
      </c>
      <c r="Q48" s="52">
        <f t="shared" si="2"/>
        <v>-2.2244646930855705E-3</v>
      </c>
      <c r="R48" s="63">
        <f>IF(Profitability!O48="",0,Profitability!L48/Profitability!O48)-Q48</f>
        <v>4.6230885571104975E-2</v>
      </c>
      <c r="S48" s="62">
        <v>-4.6230885571104947E-2</v>
      </c>
    </row>
    <row r="49" spans="1:19" x14ac:dyDescent="0.25">
      <c r="A49">
        <f>+'P6-preprocesseddata'!A49</f>
        <v>2019</v>
      </c>
      <c r="B49">
        <f>+'P6-preprocesseddata'!B49</f>
        <v>4</v>
      </c>
      <c r="C49" t="str">
        <f t="shared" si="0"/>
        <v>2019 Q4</v>
      </c>
      <c r="D49" s="61">
        <f>VLOOKUP(C49,Dates!C:D,2,FALSE)</f>
        <v>43830</v>
      </c>
      <c r="E49" t="str">
        <f>+'P6-preprocesseddata'!C49</f>
        <v>AA</v>
      </c>
      <c r="F49" t="str">
        <f>+'P6-preprocesseddata'!D49</f>
        <v>P</v>
      </c>
      <c r="G49" s="51">
        <f>IF(Profitability!O49="",0,Profitability!E49/Profitability!O49)</f>
        <v>0.13836196658170202</v>
      </c>
      <c r="H49" s="43">
        <f>IF('P6-preprocesseddata'!$R49="",0,+'P6-preprocesseddata'!E49/'P6-preprocesseddata'!$R49)</f>
        <v>6.529032727789634E-2</v>
      </c>
      <c r="I49" s="43">
        <f>IF('P6-preprocesseddata'!$R49="",0,+'P6-preprocesseddata'!F49/'P6-preprocesseddata'!$R49)</f>
        <v>3.5570220007919706E-2</v>
      </c>
      <c r="J49" s="43">
        <f>IF('P6-preprocesseddata'!$R49="",0,+'P6-preprocesseddata'!G49/'P6-preprocesseddata'!$R49)</f>
        <v>8.6908444686045923E-3</v>
      </c>
      <c r="K49" s="43">
        <f>IF('P6-preprocesseddata'!$R49="",0,+'P6-preprocesseddata'!H49/'P6-preprocesseddata'!$R49)</f>
        <v>3.0733405545268246E-2</v>
      </c>
      <c r="L49" s="43">
        <f>IF('P6-preprocesseddata'!$R49="",0,+'P6-preprocesseddata'!I49/'P6-preprocesseddata'!$R49)</f>
        <v>3.3440822269441279E-3</v>
      </c>
      <c r="M49" s="43">
        <f>IF('P6-preprocesseddata'!$R49="",0,+'P6-preprocesseddata'!J49/'P6-preprocesseddata'!$R49)+IF('P6-preprocesseddata'!$R49="",0,+'P6-preprocesseddata'!K49/'P6-preprocesseddata'!$R49)+IF('P6-preprocesseddata'!$R49="",0,+'P6-preprocesseddata'!L49/'P6-preprocesseddata'!$R49)</f>
        <v>2.2986931607302249E-2</v>
      </c>
      <c r="N49" s="43">
        <f>IF('P6-preprocesseddata'!$R49="",0,+'P6-preprocesseddata'!M49/'P6-preprocesseddata'!$R49)-S49</f>
        <v>-5.9037961172839657E-3</v>
      </c>
      <c r="O49" s="43">
        <f>IF('P6-preprocesseddata'!$R49="",0,+'P6-preprocesseddata'!N49/'P6-preprocesseddata'!$R49)</f>
        <v>6.8393309312834093E-4</v>
      </c>
      <c r="P49" s="43">
        <f t="shared" si="1"/>
        <v>0.16139594810977961</v>
      </c>
      <c r="Q49" s="52">
        <f t="shared" si="2"/>
        <v>-2.3033981528077591E-2</v>
      </c>
      <c r="R49" s="63">
        <f>IF(Profitability!O49="",0,Profitability!L49/Profitability!O49)-Q49</f>
        <v>-9.7324598483509439E-3</v>
      </c>
      <c r="S49" s="62">
        <v>9.7324570763833787E-3</v>
      </c>
    </row>
    <row r="50" spans="1:19" x14ac:dyDescent="0.25">
      <c r="A50">
        <f>+'P6-preprocesseddata'!A50</f>
        <v>2020</v>
      </c>
      <c r="B50">
        <f>+'P6-preprocesseddata'!B50</f>
        <v>1</v>
      </c>
      <c r="C50" t="str">
        <f t="shared" si="0"/>
        <v>2020 Q1</v>
      </c>
      <c r="D50" s="61">
        <f>VLOOKUP(C50,Dates!C:D,2,FALSE)</f>
        <v>43921</v>
      </c>
      <c r="E50" t="str">
        <f>+'P6-preprocesseddata'!C50</f>
        <v>AA</v>
      </c>
      <c r="F50" t="str">
        <f>+'P6-preprocesseddata'!D50</f>
        <v>A</v>
      </c>
      <c r="G50" s="51">
        <f>IF(Profitability!O50="",0,Profitability!E50/Profitability!O50)</f>
        <v>0.17540159473616992</v>
      </c>
      <c r="H50" s="43">
        <f>IF('P6-preprocesseddata'!$R50="",0,+'P6-preprocesseddata'!E50/'P6-preprocesseddata'!$R50)</f>
        <v>9.2531059029551568E-2</v>
      </c>
      <c r="I50" s="43">
        <f>IF('P6-preprocesseddata'!$R50="",0,+'P6-preprocesseddata'!F50/'P6-preprocesseddata'!$R50)</f>
        <v>4.2618719228011054E-2</v>
      </c>
      <c r="J50" s="43">
        <f>IF('P6-preprocesseddata'!$R50="",0,+'P6-preprocesseddata'!G50/'P6-preprocesseddata'!$R50)</f>
        <v>1.286278045955885E-2</v>
      </c>
      <c r="K50" s="43">
        <f>IF('P6-preprocesseddata'!$R50="",0,+'P6-preprocesseddata'!H50/'P6-preprocesseddata'!$R50)</f>
        <v>3.8026119739543777E-2</v>
      </c>
      <c r="L50" s="43">
        <f>IF('P6-preprocesseddata'!$R50="",0,+'P6-preprocesseddata'!I50/'P6-preprocesseddata'!$R50)</f>
        <v>4.0103687457013603E-3</v>
      </c>
      <c r="M50" s="43">
        <f>IF('P6-preprocesseddata'!$R50="",0,+'P6-preprocesseddata'!J50/'P6-preprocesseddata'!$R50)+IF('P6-preprocesseddata'!$R50="",0,+'P6-preprocesseddata'!K50/'P6-preprocesseddata'!$R50)+IF('P6-preprocesseddata'!$R50="",0,+'P6-preprocesseddata'!L50/'P6-preprocesseddata'!$R50)</f>
        <v>3.3720066482826522E-2</v>
      </c>
      <c r="N50" s="43">
        <f>IF('P6-preprocesseddata'!$R50="",0,+'P6-preprocesseddata'!M50/'P6-preprocesseddata'!$R50)-S50</f>
        <v>0.13604868957037014</v>
      </c>
      <c r="O50" s="43">
        <f>IF('P6-preprocesseddata'!$R50="",0,+'P6-preprocesseddata'!N50/'P6-preprocesseddata'!$R50)</f>
        <v>7.986507179633803E-4</v>
      </c>
      <c r="P50" s="43">
        <f t="shared" si="1"/>
        <v>0.36061645397352665</v>
      </c>
      <c r="Q50" s="52">
        <f t="shared" si="2"/>
        <v>-0.18521485923735673</v>
      </c>
      <c r="R50" s="63">
        <f>IF(Profitability!O50="",0,Profitability!L50/Profitability!O50)-Q50</f>
        <v>0.11254711435267099</v>
      </c>
      <c r="S50" s="62">
        <v>-0.11254711196295361</v>
      </c>
    </row>
    <row r="51" spans="1:19" x14ac:dyDescent="0.25">
      <c r="A51">
        <f>+'P6-preprocesseddata'!A51</f>
        <v>2020</v>
      </c>
      <c r="B51">
        <f>+'P6-preprocesseddata'!B51</f>
        <v>1</v>
      </c>
      <c r="C51" t="str">
        <f t="shared" si="0"/>
        <v>2020 Q1</v>
      </c>
      <c r="D51" s="61">
        <f>VLOOKUP(C51,Dates!C:D,2,FALSE)</f>
        <v>43921</v>
      </c>
      <c r="E51" t="str">
        <f>+'P6-preprocesseddata'!C51</f>
        <v>AA</v>
      </c>
      <c r="F51" t="str">
        <f>+'P6-preprocesseddata'!D51</f>
        <v>D</v>
      </c>
      <c r="G51" s="51">
        <f>IF(Profitability!O51="",0,Profitability!E51/Profitability!O51)</f>
        <v>0.23058788366905142</v>
      </c>
      <c r="H51" s="43">
        <f>IF('P6-preprocesseddata'!$R51="",0,+'P6-preprocesseddata'!E51/'P6-preprocesseddata'!$R51)</f>
        <v>8.5763098464017945E-2</v>
      </c>
      <c r="I51" s="43">
        <f>IF('P6-preprocesseddata'!$R51="",0,+'P6-preprocesseddata'!F51/'P6-preprocesseddata'!$R51)</f>
        <v>3.500712380779291E-2</v>
      </c>
      <c r="J51" s="43">
        <f>IF('P6-preprocesseddata'!$R51="",0,+'P6-preprocesseddata'!G51/'P6-preprocesseddata'!$R51)</f>
        <v>1.2040818628020609E-2</v>
      </c>
      <c r="K51" s="43">
        <f>IF('P6-preprocesseddata'!$R51="",0,+'P6-preprocesseddata'!H51/'P6-preprocesseddata'!$R51)</f>
        <v>3.4780141806016705E-2</v>
      </c>
      <c r="L51" s="43">
        <f>IF('P6-preprocesseddata'!$R51="",0,+'P6-preprocesseddata'!I51/'P6-preprocesseddata'!$R51)</f>
        <v>3.6665527030042681E-3</v>
      </c>
      <c r="M51" s="43">
        <f>IF('P6-preprocesseddata'!$R51="",0,+'P6-preprocesseddata'!J51/'P6-preprocesseddata'!$R51)+IF('P6-preprocesseddata'!$R51="",0,+'P6-preprocesseddata'!K51/'P6-preprocesseddata'!$R51)+IF('P6-preprocesseddata'!$R51="",0,+'P6-preprocesseddata'!L51/'P6-preprocesseddata'!$R51)</f>
        <v>3.1366389801312761E-2</v>
      </c>
      <c r="N51" s="43">
        <f>IF('P6-preprocesseddata'!$R51="",0,+'P6-preprocesseddata'!M51/'P6-preprocesseddata'!$R51)-S51</f>
        <v>0.15449821513395676</v>
      </c>
      <c r="O51" s="43">
        <f>IF('P6-preprocesseddata'!$R51="",0,+'P6-preprocesseddata'!N51/'P6-preprocesseddata'!$R51)</f>
        <v>7.2811490160098011E-2</v>
      </c>
      <c r="P51" s="43">
        <f t="shared" si="1"/>
        <v>0.42993383050421996</v>
      </c>
      <c r="Q51" s="52">
        <f t="shared" si="2"/>
        <v>-0.19934594683516854</v>
      </c>
      <c r="R51" s="63">
        <f>IF(Profitability!O51="",0,Profitability!L51/Profitability!O51)-Q51</f>
        <v>0.11916927045573411</v>
      </c>
      <c r="S51" s="62">
        <v>-0.11916927007443251</v>
      </c>
    </row>
    <row r="52" spans="1:19" x14ac:dyDescent="0.25">
      <c r="A52">
        <f>+'P6-preprocesseddata'!A52</f>
        <v>2020</v>
      </c>
      <c r="B52">
        <f>+'P6-preprocesseddata'!B52</f>
        <v>1</v>
      </c>
      <c r="C52" t="str">
        <f t="shared" si="0"/>
        <v>2020 Q1</v>
      </c>
      <c r="D52" s="61">
        <f>VLOOKUP(C52,Dates!C:D,2,FALSE)</f>
        <v>43921</v>
      </c>
      <c r="E52" t="str">
        <f>+'P6-preprocesseddata'!C52</f>
        <v>AA</v>
      </c>
      <c r="F52" t="str">
        <f>+'P6-preprocesseddata'!D52</f>
        <v>L</v>
      </c>
      <c r="G52" s="51">
        <f>IF(Profitability!O52="",0,Profitability!E52/Profitability!O52)</f>
        <v>0.21008385561395965</v>
      </c>
      <c r="H52" s="43">
        <f>IF('P6-preprocesseddata'!$R52="",0,+'P6-preprocesseddata'!E52/'P6-preprocesseddata'!$R52)</f>
        <v>7.9023741179950549E-2</v>
      </c>
      <c r="I52" s="43">
        <f>IF('P6-preprocesseddata'!$R52="",0,+'P6-preprocesseddata'!F52/'P6-preprocesseddata'!$R52)</f>
        <v>3.37135265805555E-2</v>
      </c>
      <c r="J52" s="43">
        <f>IF('P6-preprocesseddata'!$R52="",0,+'P6-preprocesseddata'!G52/'P6-preprocesseddata'!$R52)</f>
        <v>1.1013808383052066E-2</v>
      </c>
      <c r="K52" s="43">
        <f>IF('P6-preprocesseddata'!$R52="",0,+'P6-preprocesseddata'!H52/'P6-preprocesseddata'!$R52)</f>
        <v>3.2360625949896506E-2</v>
      </c>
      <c r="L52" s="43">
        <f>IF('P6-preprocesseddata'!$R52="",0,+'P6-preprocesseddata'!I52/'P6-preprocesseddata'!$R52)</f>
        <v>3.413673569450157E-3</v>
      </c>
      <c r="M52" s="43">
        <f>IF('P6-preprocesseddata'!$R52="",0,+'P6-preprocesseddata'!J52/'P6-preprocesseddata'!$R52)+IF('P6-preprocesseddata'!$R52="",0,+'P6-preprocesseddata'!K52/'P6-preprocesseddata'!$R52)+IF('P6-preprocesseddata'!$R52="",0,+'P6-preprocesseddata'!L52/'P6-preprocesseddata'!$R52)</f>
        <v>2.8845252945894642E-2</v>
      </c>
      <c r="N52" s="43">
        <f>IF('P6-preprocesseddata'!$R52="",0,+'P6-preprocesseddata'!M52/'P6-preprocesseddata'!$R52)-S52</f>
        <v>0.82813484195794362</v>
      </c>
      <c r="O52" s="43">
        <f>IF('P6-preprocesseddata'!$R52="",0,+'P6-preprocesseddata'!N52/'P6-preprocesseddata'!$R52)</f>
        <v>6.7450957507093098E-4</v>
      </c>
      <c r="P52" s="43">
        <f t="shared" si="1"/>
        <v>1.017179980141814</v>
      </c>
      <c r="Q52" s="52">
        <f t="shared" si="2"/>
        <v>-0.80709612452785429</v>
      </c>
      <c r="R52" s="63">
        <f>IF(Profitability!O52="",0,Profitability!L52/Profitability!O52)-Q52</f>
        <v>0.80491313430592892</v>
      </c>
      <c r="S52" s="62">
        <v>-0.80491313575749235</v>
      </c>
    </row>
    <row r="53" spans="1:19" x14ac:dyDescent="0.25">
      <c r="A53">
        <f>+'P6-preprocesseddata'!A53</f>
        <v>2020</v>
      </c>
      <c r="B53">
        <f>+'P6-preprocesseddata'!B53</f>
        <v>1</v>
      </c>
      <c r="C53" t="str">
        <f t="shared" si="0"/>
        <v>2020 Q1</v>
      </c>
      <c r="D53" s="61">
        <f>VLOOKUP(C53,Dates!C:D,2,FALSE)</f>
        <v>43921</v>
      </c>
      <c r="E53" t="str">
        <f>+'P6-preprocesseddata'!C53</f>
        <v>AA</v>
      </c>
      <c r="F53" t="str">
        <f>+'P6-preprocesseddata'!D53</f>
        <v>P</v>
      </c>
      <c r="G53" s="51">
        <f>IF(Profitability!O53="",0,Profitability!E53/Profitability!O53)</f>
        <v>0.14160201872082698</v>
      </c>
      <c r="H53" s="43">
        <f>IF('P6-preprocesseddata'!$R53="",0,+'P6-preprocesseddata'!E53/'P6-preprocesseddata'!$R53)</f>
        <v>7.764392277343557E-2</v>
      </c>
      <c r="I53" s="43">
        <f>IF('P6-preprocesseddata'!$R53="",0,+'P6-preprocesseddata'!F53/'P6-preprocesseddata'!$R53)</f>
        <v>3.3953120544949644E-2</v>
      </c>
      <c r="J53" s="43">
        <f>IF('P6-preprocesseddata'!$R53="",0,+'P6-preprocesseddata'!G53/'P6-preprocesseddata'!$R53)</f>
        <v>1.071026641349998E-2</v>
      </c>
      <c r="K53" s="43">
        <f>IF('P6-preprocesseddata'!$R53="",0,+'P6-preprocesseddata'!H53/'P6-preprocesseddata'!$R53)</f>
        <v>3.22593435933477E-2</v>
      </c>
      <c r="L53" s="43">
        <f>IF('P6-preprocesseddata'!$R53="",0,+'P6-preprocesseddata'!I53/'P6-preprocesseddata'!$R53)</f>
        <v>3.3905187068914823E-3</v>
      </c>
      <c r="M53" s="43">
        <f>IF('P6-preprocesseddata'!$R53="",0,+'P6-preprocesseddata'!J53/'P6-preprocesseddata'!$R53)+IF('P6-preprocesseddata'!$R53="",0,+'P6-preprocesseddata'!K53/'P6-preprocesseddata'!$R53)+IF('P6-preprocesseddata'!$R53="",0,+'P6-preprocesseddata'!L53/'P6-preprocesseddata'!$R53)</f>
        <v>2.7994083644353834E-2</v>
      </c>
      <c r="N53" s="43">
        <f>IF('P6-preprocesseddata'!$R53="",0,+'P6-preprocesseddata'!M53/'P6-preprocesseddata'!$R53)-S53</f>
        <v>0.21698810934188986</v>
      </c>
      <c r="O53" s="43">
        <f>IF('P6-preprocesseddata'!$R53="",0,+'P6-preprocesseddata'!N53/'P6-preprocesseddata'!$R53)</f>
        <v>7.0260384608925312E-4</v>
      </c>
      <c r="P53" s="43">
        <f t="shared" si="1"/>
        <v>0.4036419688644573</v>
      </c>
      <c r="Q53" s="52">
        <f t="shared" si="2"/>
        <v>-0.26203995014363035</v>
      </c>
      <c r="R53" s="63">
        <f>IF(Profitability!O53="",0,Profitability!L53/Profitability!O53)-Q53</f>
        <v>0.20542452077892503</v>
      </c>
      <c r="S53" s="62">
        <v>-0.20542452077892506</v>
      </c>
    </row>
    <row r="54" spans="1:19" x14ac:dyDescent="0.25">
      <c r="A54">
        <f>+'P6-preprocesseddata'!A54</f>
        <v>2020</v>
      </c>
      <c r="B54">
        <f>+'P6-preprocesseddata'!B54</f>
        <v>2</v>
      </c>
      <c r="C54" t="str">
        <f t="shared" si="0"/>
        <v>2020 Q2</v>
      </c>
      <c r="D54" s="61">
        <f>VLOOKUP(C54,Dates!C:D,2,FALSE)</f>
        <v>44012</v>
      </c>
      <c r="E54" t="str">
        <f>+'P6-preprocesseddata'!C54</f>
        <v>AA</v>
      </c>
      <c r="F54" t="str">
        <f>+'P6-preprocesseddata'!D54</f>
        <v>A</v>
      </c>
      <c r="G54" s="51">
        <f>IF(Profitability!O54="",0,Profitability!E54/Profitability!O54)</f>
        <v>0.52822777647965302</v>
      </c>
      <c r="H54" s="43">
        <f>IF('P6-preprocesseddata'!$R54="",0,+'P6-preprocesseddata'!E54/'P6-preprocesseddata'!$R54)</f>
        <v>0.79007733716751749</v>
      </c>
      <c r="I54" s="43">
        <f>IF('P6-preprocesseddata'!$R54="",0,+'P6-preprocesseddata'!F54/'P6-preprocesseddata'!$R54)</f>
        <v>8.7066498673774445E-2</v>
      </c>
      <c r="J54" s="43">
        <f>IF('P6-preprocesseddata'!$R54="",0,+'P6-preprocesseddata'!G54/'P6-preprocesseddata'!$R54)</f>
        <v>4.5360779144325597E-2</v>
      </c>
      <c r="K54" s="43">
        <f>IF('P6-preprocesseddata'!$R54="",0,+'P6-preprocesseddata'!H54/'P6-preprocesseddata'!$R54)</f>
        <v>0.20059555488987166</v>
      </c>
      <c r="L54" s="43">
        <f>IF('P6-preprocesseddata'!$R54="",0,+'P6-preprocesseddata'!I54/'P6-preprocesseddata'!$R54)</f>
        <v>1.1366158750849452E-2</v>
      </c>
      <c r="M54" s="43">
        <f>IF('P6-preprocesseddata'!$R54="",0,+'P6-preprocesseddata'!J54/'P6-preprocesseddata'!$R54)+IF('P6-preprocesseddata'!$R54="",0,+'P6-preprocesseddata'!K54/'P6-preprocesseddata'!$R54)+IF('P6-preprocesseddata'!$R54="",0,+'P6-preprocesseddata'!L54/'P6-preprocesseddata'!$R54)</f>
        <v>0.34545876500463873</v>
      </c>
      <c r="N54" s="43">
        <f>IF('P6-preprocesseddata'!$R54="",0,+'P6-preprocesseddata'!M54/'P6-preprocesseddata'!$R54)-S54</f>
        <v>2.0175745784113019E-2</v>
      </c>
      <c r="O54" s="43">
        <f>IF('P6-preprocesseddata'!$R54="",0,+'P6-preprocesseddata'!N54/'P6-preprocesseddata'!$R54)</f>
        <v>4.7129291523951937E-4</v>
      </c>
      <c r="P54" s="43">
        <f t="shared" si="1"/>
        <v>1.5005721323303298</v>
      </c>
      <c r="Q54" s="52">
        <f t="shared" si="2"/>
        <v>-0.9723443558506768</v>
      </c>
      <c r="R54" s="63">
        <f>IF(Profitability!O54="",0,Profitability!L54/Profitability!O54)-Q54</f>
        <v>-0.29174244415693118</v>
      </c>
      <c r="S54" s="62">
        <v>0.29174244415693118</v>
      </c>
    </row>
    <row r="55" spans="1:19" x14ac:dyDescent="0.25">
      <c r="A55">
        <f>+'P6-preprocesseddata'!A55</f>
        <v>2020</v>
      </c>
      <c r="B55">
        <f>+'P6-preprocesseddata'!B55</f>
        <v>2</v>
      </c>
      <c r="C55" t="str">
        <f t="shared" si="0"/>
        <v>2020 Q2</v>
      </c>
      <c r="D55" s="61">
        <f>VLOOKUP(C55,Dates!C:D,2,FALSE)</f>
        <v>44012</v>
      </c>
      <c r="E55" t="str">
        <f>+'P6-preprocesseddata'!C55</f>
        <v>AA</v>
      </c>
      <c r="F55" t="str">
        <f>+'P6-preprocesseddata'!D55</f>
        <v>D</v>
      </c>
      <c r="G55" s="51">
        <f>IF(Profitability!O55="",0,Profitability!E55/Profitability!O55)</f>
        <v>0.26427446161755752</v>
      </c>
      <c r="H55" s="43">
        <f>IF('P6-preprocesseddata'!$R55="",0,+'P6-preprocesseddata'!E55/'P6-preprocesseddata'!$R55)</f>
        <v>0.43429798948732551</v>
      </c>
      <c r="I55" s="43">
        <f>IF('P6-preprocesseddata'!$R55="",0,+'P6-preprocesseddata'!F55/'P6-preprocesseddata'!$R55)</f>
        <v>3.2060837171543073E-2</v>
      </c>
      <c r="J55" s="43">
        <f>IF('P6-preprocesseddata'!$R55="",0,+'P6-preprocesseddata'!G55/'P6-preprocesseddata'!$R55)</f>
        <v>2.1472546738852377E-2</v>
      </c>
      <c r="K55" s="43">
        <f>IF('P6-preprocesseddata'!$R55="",0,+'P6-preprocesseddata'!H55/'P6-preprocesseddata'!$R55)</f>
        <v>0.1071744225182697</v>
      </c>
      <c r="L55" s="43">
        <f>IF('P6-preprocesseddata'!$R55="",0,+'P6-preprocesseddata'!I55/'P6-preprocesseddata'!$R55)</f>
        <v>5.823291624179083E-3</v>
      </c>
      <c r="M55" s="43">
        <f>IF('P6-preprocesseddata'!$R55="",0,+'P6-preprocesseddata'!J55/'P6-preprocesseddata'!$R55)+IF('P6-preprocesseddata'!$R55="",0,+'P6-preprocesseddata'!K55/'P6-preprocesseddata'!$R55)+IF('P6-preprocesseddata'!$R55="",0,+'P6-preprocesseddata'!L55/'P6-preprocesseddata'!$R55)</f>
        <v>0.18469610513077017</v>
      </c>
      <c r="N55" s="43">
        <f>IF('P6-preprocesseddata'!$R55="",0,+'P6-preprocesseddata'!M55/'P6-preprocesseddata'!$R55)-S55</f>
        <v>-1.1092411233654635</v>
      </c>
      <c r="O55" s="43">
        <f>IF('P6-preprocesseddata'!$R55="",0,+'P6-preprocesseddata'!N55/'P6-preprocesseddata'!$R55)</f>
        <v>0.18187853363176151</v>
      </c>
      <c r="P55" s="43">
        <f t="shared" si="1"/>
        <v>-0.14183739706276213</v>
      </c>
      <c r="Q55" s="52">
        <f t="shared" si="2"/>
        <v>0.40611185868031963</v>
      </c>
      <c r="R55" s="63">
        <f>IF(Profitability!O55="",0,Profitability!L55/Profitability!O55)-Q55</f>
        <v>-1.159017377204576</v>
      </c>
      <c r="S55" s="62">
        <v>1.1590173772045762</v>
      </c>
    </row>
    <row r="56" spans="1:19" x14ac:dyDescent="0.25">
      <c r="A56">
        <f>+'P6-preprocesseddata'!A56</f>
        <v>2020</v>
      </c>
      <c r="B56">
        <f>+'P6-preprocesseddata'!B56</f>
        <v>2</v>
      </c>
      <c r="C56" t="str">
        <f t="shared" si="0"/>
        <v>2020 Q2</v>
      </c>
      <c r="D56" s="61">
        <f>VLOOKUP(C56,Dates!C:D,2,FALSE)</f>
        <v>44012</v>
      </c>
      <c r="E56" t="str">
        <f>+'P6-preprocesseddata'!C56</f>
        <v>AA</v>
      </c>
      <c r="F56" t="str">
        <f>+'P6-preprocesseddata'!D56</f>
        <v>L</v>
      </c>
      <c r="G56" s="51">
        <f>IF(Profitability!O56="",0,Profitability!E56/Profitability!O56)</f>
        <v>0.30952555967565232</v>
      </c>
      <c r="H56" s="43">
        <f>IF('P6-preprocesseddata'!$R56="",0,+'P6-preprocesseddata'!E56/'P6-preprocesseddata'!$R56)</f>
        <v>0.68598952212811193</v>
      </c>
      <c r="I56" s="43">
        <f>IF('P6-preprocesseddata'!$R56="",0,+'P6-preprocesseddata'!F56/'P6-preprocesseddata'!$R56)</f>
        <v>5.935031965104938E-2</v>
      </c>
      <c r="J56" s="43">
        <f>IF('P6-preprocesseddata'!$R56="",0,+'P6-preprocesseddata'!G56/'P6-preprocesseddata'!$R56)</f>
        <v>3.5953740223365414E-2</v>
      </c>
      <c r="K56" s="43">
        <f>IF('P6-preprocesseddata'!$R56="",0,+'P6-preprocesseddata'!H56/'P6-preprocesseddata'!$R56)</f>
        <v>0.17146938452030183</v>
      </c>
      <c r="L56" s="43">
        <f>IF('P6-preprocesseddata'!$R56="",0,+'P6-preprocesseddata'!I56/'P6-preprocesseddata'!$R56)</f>
        <v>9.4753328702821583E-3</v>
      </c>
      <c r="M56" s="43">
        <f>IF('P6-preprocesseddata'!$R56="",0,+'P6-preprocesseddata'!J56/'P6-preprocesseddata'!$R56)+IF('P6-preprocesseddata'!$R56="",0,+'P6-preprocesseddata'!K56/'P6-preprocesseddata'!$R56)+IF('P6-preprocesseddata'!$R56="",0,+'P6-preprocesseddata'!L56/'P6-preprocesseddata'!$R56)</f>
        <v>0.29469496345071661</v>
      </c>
      <c r="N56" s="43">
        <f>IF('P6-preprocesseddata'!$R56="",0,+'P6-preprocesseddata'!M56/'P6-preprocesseddata'!$R56)-S56</f>
        <v>-1.3368305120872384</v>
      </c>
      <c r="O56" s="43">
        <f>IF('P6-preprocesseddata'!$R56="",0,+'P6-preprocesseddata'!N56/'P6-preprocesseddata'!$R56)</f>
        <v>3.8722711186214479E-4</v>
      </c>
      <c r="P56" s="43">
        <f t="shared" si="1"/>
        <v>-7.951002213154898E-2</v>
      </c>
      <c r="Q56" s="52">
        <f t="shared" si="2"/>
        <v>0.38903558180720132</v>
      </c>
      <c r="R56" s="63">
        <f>IF(Profitability!O56="",0,Profitability!L56/Profitability!O56)-Q56</f>
        <v>-1.486596738956981</v>
      </c>
      <c r="S56" s="62">
        <v>1.486596738956981</v>
      </c>
    </row>
    <row r="57" spans="1:19" x14ac:dyDescent="0.25">
      <c r="A57">
        <f>+'P6-preprocesseddata'!A57</f>
        <v>2020</v>
      </c>
      <c r="B57">
        <f>+'P6-preprocesseddata'!B57</f>
        <v>2</v>
      </c>
      <c r="C57" t="str">
        <f t="shared" si="0"/>
        <v>2020 Q2</v>
      </c>
      <c r="D57" s="61">
        <f>VLOOKUP(C57,Dates!C:D,2,FALSE)</f>
        <v>44012</v>
      </c>
      <c r="E57" t="str">
        <f>+'P6-preprocesseddata'!C57</f>
        <v>AA</v>
      </c>
      <c r="F57" t="str">
        <f>+'P6-preprocesseddata'!D57</f>
        <v>P</v>
      </c>
      <c r="G57" s="51">
        <f>IF(Profitability!O57="",0,Profitability!E57/Profitability!O57)</f>
        <v>1.5259529925866877</v>
      </c>
      <c r="H57" s="43">
        <f>IF('P6-preprocesseddata'!$R57="",0,+'P6-preprocesseddata'!E57/'P6-preprocesseddata'!$R57)</f>
        <v>0.66058679947796206</v>
      </c>
      <c r="I57" s="43">
        <f>IF('P6-preprocesseddata'!$R57="",0,+'P6-preprocesseddata'!F57/'P6-preprocesseddata'!$R57)</f>
        <v>0.55618533681180904</v>
      </c>
      <c r="J57" s="43">
        <f>IF('P6-preprocesseddata'!$R57="",0,+'P6-preprocesseddata'!G57/'P6-preprocesseddata'!$R57)</f>
        <v>3.3941533346575362E-2</v>
      </c>
      <c r="K57" s="43">
        <f>IF('P6-preprocesseddata'!$R57="",0,+'P6-preprocesseddata'!H57/'P6-preprocesseddata'!$R57)</f>
        <v>0.16326457700393396</v>
      </c>
      <c r="L57" s="43">
        <f>IF('P6-preprocesseddata'!$R57="",0,+'P6-preprocesseddata'!I57/'P6-preprocesseddata'!$R57)</f>
        <v>8.9476988870033081E-3</v>
      </c>
      <c r="M57" s="43">
        <f>IF('P6-preprocesseddata'!$R57="",0,+'P6-preprocesseddata'!J57/'P6-preprocesseddata'!$R57)+IF('P6-preprocesseddata'!$R57="",0,+'P6-preprocesseddata'!K57/'P6-preprocesseddata'!$R57)+IF('P6-preprocesseddata'!$R57="",0,+'P6-preprocesseddata'!L57/'P6-preprocesseddata'!$R57)</f>
        <v>0.28312321615918162</v>
      </c>
      <c r="N57" s="43">
        <f>IF('P6-preprocesseddata'!$R57="",0,+'P6-preprocesseddata'!M57/'P6-preprocesseddata'!$R57)-S57</f>
        <v>-0.44635561559050119</v>
      </c>
      <c r="O57" s="43">
        <f>IF('P6-preprocesseddata'!$R57="",0,+'P6-preprocesseddata'!N57/'P6-preprocesseddata'!$R57)</f>
        <v>3.7406500412591302E-4</v>
      </c>
      <c r="P57" s="43">
        <f t="shared" si="1"/>
        <v>1.2600676111000904</v>
      </c>
      <c r="Q57" s="52">
        <f t="shared" si="2"/>
        <v>0.26588538148659735</v>
      </c>
      <c r="R57" s="63">
        <f>IF(Profitability!O57="",0,Profitability!L57/Profitability!O57)-Q57</f>
        <v>-0.56829680766608193</v>
      </c>
      <c r="S57" s="62">
        <v>0.56829680766608204</v>
      </c>
    </row>
    <row r="58" spans="1:19" x14ac:dyDescent="0.25">
      <c r="A58">
        <f>+'P6-preprocesseddata'!A58</f>
        <v>2020</v>
      </c>
      <c r="B58">
        <f>+'P6-preprocesseddata'!B58</f>
        <v>3</v>
      </c>
      <c r="C58" t="str">
        <f t="shared" si="0"/>
        <v>2020 Q3</v>
      </c>
      <c r="D58" s="61">
        <f>VLOOKUP(C58,Dates!C:D,2,FALSE)</f>
        <v>44104</v>
      </c>
      <c r="E58" t="str">
        <f>+'P6-preprocesseddata'!C58</f>
        <v>AA</v>
      </c>
      <c r="F58" t="str">
        <f>+'P6-preprocesseddata'!D58</f>
        <v>A</v>
      </c>
      <c r="G58" s="51">
        <f>IF(Profitability!O58="",0,Profitability!E58/Profitability!O58)</f>
        <v>0.41093748303869604</v>
      </c>
      <c r="H58" s="43">
        <f>IF('P6-preprocesseddata'!$R58="",0,+'P6-preprocesseddata'!E58/'P6-preprocesseddata'!$R58)</f>
        <v>0.58614330624818389</v>
      </c>
      <c r="I58" s="43">
        <f>IF('P6-preprocesseddata'!$R58="",0,+'P6-preprocesseddata'!F58/'P6-preprocesseddata'!$R58)</f>
        <v>0.11957138741921561</v>
      </c>
      <c r="J58" s="43">
        <f>IF('P6-preprocesseddata'!$R58="",0,+'P6-preprocesseddata'!G58/'P6-preprocesseddata'!$R58)</f>
        <v>3.8353486789727428E-2</v>
      </c>
      <c r="K58" s="43">
        <f>IF('P6-preprocesseddata'!$R58="",0,+'P6-preprocesseddata'!H58/'P6-preprocesseddata'!$R58)</f>
        <v>0.15037687752640791</v>
      </c>
      <c r="L58" s="43">
        <f>IF('P6-preprocesseddata'!$R58="",0,+'P6-preprocesseddata'!I58/'P6-preprocesseddata'!$R58)</f>
        <v>1.6166848373747801E-2</v>
      </c>
      <c r="M58" s="43">
        <f>IF('P6-preprocesseddata'!$R58="",0,+'P6-preprocesseddata'!J58/'P6-preprocesseddata'!$R58)+IF('P6-preprocesseddata'!$R58="",0,+'P6-preprocesseddata'!K58/'P6-preprocesseddata'!$R58)+IF('P6-preprocesseddata'!$R58="",0,+'P6-preprocesseddata'!L58/'P6-preprocesseddata'!$R58)</f>
        <v>0.23555727479614255</v>
      </c>
      <c r="N58" s="43">
        <f>IF('P6-preprocesseddata'!$R58="",0,+'P6-preprocesseddata'!M58/'P6-preprocesseddata'!$R58)-S58</f>
        <v>0.18512490714655083</v>
      </c>
      <c r="O58" s="43">
        <f>IF('P6-preprocesseddata'!$R58="",0,+'P6-preprocesseddata'!N58/'P6-preprocesseddata'!$R58)</f>
        <v>1.0269373302764719E-3</v>
      </c>
      <c r="P58" s="43">
        <f t="shared" si="1"/>
        <v>1.3323210256302525</v>
      </c>
      <c r="Q58" s="52">
        <f t="shared" si="2"/>
        <v>-0.92138354259155641</v>
      </c>
      <c r="R58" s="63">
        <f>IF(Profitability!O58="",0,Profitability!L58/Profitability!O58)-Q58</f>
        <v>-0.20430094897898865</v>
      </c>
      <c r="S58" s="62">
        <v>0.20430097819900084</v>
      </c>
    </row>
    <row r="59" spans="1:19" x14ac:dyDescent="0.25">
      <c r="A59">
        <f>+'P6-preprocesseddata'!A59</f>
        <v>2020</v>
      </c>
      <c r="B59">
        <f>+'P6-preprocesseddata'!B59</f>
        <v>3</v>
      </c>
      <c r="C59" t="str">
        <f t="shared" si="0"/>
        <v>2020 Q3</v>
      </c>
      <c r="D59" s="61">
        <f>VLOOKUP(C59,Dates!C:D,2,FALSE)</f>
        <v>44104</v>
      </c>
      <c r="E59" t="str">
        <f>+'P6-preprocesseddata'!C59</f>
        <v>AA</v>
      </c>
      <c r="F59" t="str">
        <f>+'P6-preprocesseddata'!D59</f>
        <v>D</v>
      </c>
      <c r="G59" s="51">
        <f>IF(Profitability!O59="",0,Profitability!E59/Profitability!O59)</f>
        <v>0.20384799745196144</v>
      </c>
      <c r="H59" s="43">
        <f>IF('P6-preprocesseddata'!$R59="",0,+'P6-preprocesseddata'!E59/'P6-preprocesseddata'!$R59)</f>
        <v>0.17425639801758036</v>
      </c>
      <c r="I59" s="43">
        <f>IF('P6-preprocesseddata'!$R59="",0,+'P6-preprocesseddata'!F59/'P6-preprocesseddata'!$R59)</f>
        <v>2.5509202162291047E-2</v>
      </c>
      <c r="J59" s="43">
        <f>IF('P6-preprocesseddata'!$R59="",0,+'P6-preprocesseddata'!G59/'P6-preprocesseddata'!$R59)</f>
        <v>1.1519419610538793E-2</v>
      </c>
      <c r="K59" s="43">
        <f>IF('P6-preprocesseddata'!$R59="",0,+'P6-preprocesseddata'!H59/'P6-preprocesseddata'!$R59)</f>
        <v>4.4685632688752849E-2</v>
      </c>
      <c r="L59" s="43">
        <f>IF('P6-preprocesseddata'!$R59="",0,+'P6-preprocesseddata'!I59/'P6-preprocesseddata'!$R59)</f>
        <v>4.8349324479721421E-3</v>
      </c>
      <c r="M59" s="43">
        <f>IF('P6-preprocesseddata'!$R59="",0,+'P6-preprocesseddata'!J59/'P6-preprocesseddata'!$R59)+IF('P6-preprocesseddata'!$R59="",0,+'P6-preprocesseddata'!K59/'P6-preprocesseddata'!$R59)+IF('P6-preprocesseddata'!$R59="",0,+'P6-preprocesseddata'!L59/'P6-preprocesseddata'!$R59)</f>
        <v>7.0209412425533052E-2</v>
      </c>
      <c r="N59" s="43">
        <f>IF('P6-preprocesseddata'!$R59="",0,+'P6-preprocesseddata'!M59/'P6-preprocesseddata'!$R59)-S59</f>
        <v>1.061669022450926</v>
      </c>
      <c r="O59" s="43">
        <f>IF('P6-preprocesseddata'!$R59="",0,+'P6-preprocesseddata'!N59/'P6-preprocesseddata'!$R59)</f>
        <v>8.1708596829071556E-2</v>
      </c>
      <c r="P59" s="43">
        <f t="shared" si="1"/>
        <v>1.474392616632666</v>
      </c>
      <c r="Q59" s="52">
        <f t="shared" si="2"/>
        <v>-1.2705446191807046</v>
      </c>
      <c r="R59" s="63">
        <f>IF(Profitability!O59="",0,Profitability!L59/Profitability!O59)-Q59</f>
        <v>0.95820353542395353</v>
      </c>
      <c r="S59" s="62">
        <v>-0.95820353467070718</v>
      </c>
    </row>
    <row r="60" spans="1:19" x14ac:dyDescent="0.25">
      <c r="A60">
        <f>+'P6-preprocesseddata'!A60</f>
        <v>2020</v>
      </c>
      <c r="B60">
        <f>+'P6-preprocesseddata'!B60</f>
        <v>3</v>
      </c>
      <c r="C60" t="str">
        <f t="shared" si="0"/>
        <v>2020 Q3</v>
      </c>
      <c r="D60" s="61">
        <f>VLOOKUP(C60,Dates!C:D,2,FALSE)</f>
        <v>44104</v>
      </c>
      <c r="E60" t="str">
        <f>+'P6-preprocesseddata'!C60</f>
        <v>AA</v>
      </c>
      <c r="F60" t="str">
        <f>+'P6-preprocesseddata'!D60</f>
        <v>L</v>
      </c>
      <c r="G60" s="51">
        <f>IF(Profitability!O60="",0,Profitability!E60/Profitability!O60)</f>
        <v>0.21563297685118843</v>
      </c>
      <c r="H60" s="43">
        <f>IF('P6-preprocesseddata'!$R60="",0,+'P6-preprocesseddata'!E60/'P6-preprocesseddata'!$R60)</f>
        <v>0.1715032738951224</v>
      </c>
      <c r="I60" s="43">
        <f>IF('P6-preprocesseddata'!$R60="",0,+'P6-preprocesseddata'!F60/'P6-preprocesseddata'!$R60)</f>
        <v>3.0538248306527124E-2</v>
      </c>
      <c r="J60" s="43">
        <f>IF('P6-preprocesseddata'!$R60="",0,+'P6-preprocesseddata'!G60/'P6-preprocesseddata'!$R60)</f>
        <v>1.1167312182894927E-2</v>
      </c>
      <c r="K60" s="43">
        <f>IF('P6-preprocesseddata'!$R60="",0,+'P6-preprocesseddata'!H60/'P6-preprocesseddata'!$R60)</f>
        <v>4.4002298373634001E-2</v>
      </c>
      <c r="L60" s="43">
        <f>IF('P6-preprocesseddata'!$R60="",0,+'P6-preprocesseddata'!I60/'P6-preprocesseddata'!$R60)</f>
        <v>4.7229032603542118E-3</v>
      </c>
      <c r="M60" s="43">
        <f>IF('P6-preprocesseddata'!$R60="",0,+'P6-preprocesseddata'!J60/'P6-preprocesseddata'!$R60)+IF('P6-preprocesseddata'!$R60="",0,+'P6-preprocesseddata'!K60/'P6-preprocesseddata'!$R60)+IF('P6-preprocesseddata'!$R60="",0,+'P6-preprocesseddata'!L60/'P6-preprocesseddata'!$R60)</f>
        <v>6.8863497987035671E-2</v>
      </c>
      <c r="N60" s="43">
        <f>IF('P6-preprocesseddata'!$R60="",0,+'P6-preprocesseddata'!M60/'P6-preprocesseddata'!$R60)-S60</f>
        <v>0.57777950351156626</v>
      </c>
      <c r="O60" s="43">
        <f>IF('P6-preprocesseddata'!$R60="",0,+'P6-preprocesseddata'!N60/'P6-preprocesseddata'!$R60)</f>
        <v>2.9962290160040695E-4</v>
      </c>
      <c r="P60" s="43">
        <f t="shared" si="1"/>
        <v>0.90887666041873516</v>
      </c>
      <c r="Q60" s="52">
        <f t="shared" si="2"/>
        <v>-0.69324368356754673</v>
      </c>
      <c r="R60" s="63">
        <f>IF(Profitability!O60="",0,Profitability!L60/Profitability!O60)-Q60</f>
        <v>0.45999348794300321</v>
      </c>
      <c r="S60" s="62">
        <v>-0.45999347826401027</v>
      </c>
    </row>
    <row r="61" spans="1:19" x14ac:dyDescent="0.25">
      <c r="A61">
        <f>+'P6-preprocesseddata'!A61</f>
        <v>2020</v>
      </c>
      <c r="B61">
        <f>+'P6-preprocesseddata'!B61</f>
        <v>3</v>
      </c>
      <c r="C61" t="str">
        <f t="shared" si="0"/>
        <v>2020 Q3</v>
      </c>
      <c r="D61" s="61">
        <f>VLOOKUP(C61,Dates!C:D,2,FALSE)</f>
        <v>44104</v>
      </c>
      <c r="E61" t="str">
        <f>+'P6-preprocesseddata'!C61</f>
        <v>AA</v>
      </c>
      <c r="F61" t="str">
        <f>+'P6-preprocesseddata'!D61</f>
        <v>P</v>
      </c>
      <c r="G61" s="51">
        <f>IF(Profitability!O61="",0,Profitability!E61/Profitability!O61)</f>
        <v>0.7447031193523781</v>
      </c>
      <c r="H61" s="43">
        <f>IF('P6-preprocesseddata'!$R61="",0,+'P6-preprocesseddata'!E61/'P6-preprocesseddata'!$R61)</f>
        <v>0.70324199099046836</v>
      </c>
      <c r="I61" s="43">
        <f>IF('P6-preprocesseddata'!$R61="",0,+'P6-preprocesseddata'!F61/'P6-preprocesseddata'!$R61)</f>
        <v>0.3031226655225816</v>
      </c>
      <c r="J61" s="43">
        <f>IF('P6-preprocesseddata'!$R61="",0,+'P6-preprocesseddata'!G61/'P6-preprocesseddata'!$R61)</f>
        <v>4.5150957903457786E-2</v>
      </c>
      <c r="K61" s="43">
        <f>IF('P6-preprocesseddata'!$R61="",0,+'P6-preprocesseddata'!H61/'P6-preprocesseddata'!$R61)</f>
        <v>0.18022634801950435</v>
      </c>
      <c r="L61" s="43">
        <f>IF('P6-preprocesseddata'!$R61="",0,+'P6-preprocesseddata'!I61/'P6-preprocesseddata'!$R61)</f>
        <v>1.948316238420119E-2</v>
      </c>
      <c r="M61" s="43">
        <f>IF('P6-preprocesseddata'!$R61="",0,+'P6-preprocesseddata'!J61/'P6-preprocesseddata'!$R61)+IF('P6-preprocesseddata'!$R61="",0,+'P6-preprocesseddata'!K61/'P6-preprocesseddata'!$R61)+IF('P6-preprocesseddata'!$R61="",0,+'P6-preprocesseddata'!L61/'P6-preprocesseddata'!$R61)</f>
        <v>0.2825021160314734</v>
      </c>
      <c r="N61" s="43">
        <f>IF('P6-preprocesseddata'!$R61="",0,+'P6-preprocesseddata'!M61/'P6-preprocesseddata'!$R61)-S61</f>
        <v>1.0404708176503494</v>
      </c>
      <c r="O61" s="43">
        <f>IF('P6-preprocesseddata'!$R61="",0,+'P6-preprocesseddata'!N61/'P6-preprocesseddata'!$R61)</f>
        <v>1.2341535744527696E-3</v>
      </c>
      <c r="P61" s="43">
        <f t="shared" si="1"/>
        <v>2.575432212076489</v>
      </c>
      <c r="Q61" s="52">
        <f t="shared" si="2"/>
        <v>-1.8307290927241109</v>
      </c>
      <c r="R61" s="63">
        <f>IF(Profitability!O61="",0,Profitability!L61/Profitability!O61)-Q61</f>
        <v>0.57881672998322542</v>
      </c>
      <c r="S61" s="62">
        <v>-0.57881665739022659</v>
      </c>
    </row>
    <row r="62" spans="1:19" x14ac:dyDescent="0.25">
      <c r="A62">
        <f>+'P6-preprocesseddata'!A62</f>
        <v>2020</v>
      </c>
      <c r="B62">
        <f>+'P6-preprocesseddata'!B62</f>
        <v>4</v>
      </c>
      <c r="C62" t="str">
        <f t="shared" si="0"/>
        <v>2020 Q4</v>
      </c>
      <c r="D62" s="61">
        <f>VLOOKUP(C62,Dates!C:D,2,FALSE)</f>
        <v>44196</v>
      </c>
      <c r="E62" t="str">
        <f>+'P6-preprocesseddata'!C62</f>
        <v>AA</v>
      </c>
      <c r="F62" t="str">
        <f>+'P6-preprocesseddata'!D62</f>
        <v>A</v>
      </c>
      <c r="G62" s="51">
        <f>IF(Profitability!O62="",0,Profitability!E62/Profitability!O62)</f>
        <v>0.53688379957104926</v>
      </c>
      <c r="H62" s="43">
        <f>IF('P6-preprocesseddata'!$R62="",0,+'P6-preprocesseddata'!E62/'P6-preprocesseddata'!$R62)</f>
        <v>0.49714002136221502</v>
      </c>
      <c r="I62" s="43">
        <f>IF('P6-preprocesseddata'!$R62="",0,+'P6-preprocesseddata'!F62/'P6-preprocesseddata'!$R62)</f>
        <v>0.17526270235966515</v>
      </c>
      <c r="J62" s="43">
        <f>IF('P6-preprocesseddata'!$R62="",0,+'P6-preprocesseddata'!G62/'P6-preprocesseddata'!$R62)</f>
        <v>3.947484297922501E-2</v>
      </c>
      <c r="K62" s="43">
        <f>IF('P6-preprocesseddata'!$R62="",0,+'P6-preprocesseddata'!H62/'P6-preprocesseddata'!$R62)</f>
        <v>0.14553120796947361</v>
      </c>
      <c r="L62" s="43">
        <f>IF('P6-preprocesseddata'!$R62="",0,+'P6-preprocesseddata'!I62/'P6-preprocesseddata'!$R62)</f>
        <v>1.6739911893736643E-2</v>
      </c>
      <c r="M62" s="43">
        <f>IF('P6-preprocesseddata'!$R62="",0,+'P6-preprocesseddata'!J62/'P6-preprocesseddata'!$R62)+IF('P6-preprocesseddata'!$R62="",0,+'P6-preprocesseddata'!K62/'P6-preprocesseddata'!$R62)+IF('P6-preprocesseddata'!$R62="",0,+'P6-preprocesseddata'!L62/'P6-preprocesseddata'!$R62)</f>
        <v>0.21779964825301665</v>
      </c>
      <c r="N62" s="43">
        <f>IF('P6-preprocesseddata'!$R62="",0,+'P6-preprocesseddata'!M62/'P6-preprocesseddata'!$R62)-S62</f>
        <v>-0.87555809938367124</v>
      </c>
      <c r="O62" s="43">
        <f>IF('P6-preprocesseddata'!$R62="",0,+'P6-preprocesseddata'!N62/'P6-preprocesseddata'!$R62)</f>
        <v>1.1807966789900769E-3</v>
      </c>
      <c r="P62" s="43">
        <f t="shared" si="1"/>
        <v>0.21757103211265083</v>
      </c>
      <c r="Q62" s="52">
        <f t="shared" si="2"/>
        <v>0.31931276745839843</v>
      </c>
      <c r="R62" s="63">
        <f>IF(Profitability!O62="",0,Profitability!L62/Profitability!O62)-Q62</f>
        <v>-0.87743470723953443</v>
      </c>
      <c r="S62" s="62">
        <v>0.87743470723953432</v>
      </c>
    </row>
    <row r="63" spans="1:19" x14ac:dyDescent="0.25">
      <c r="A63">
        <f>+'P6-preprocesseddata'!A63</f>
        <v>2020</v>
      </c>
      <c r="B63">
        <f>+'P6-preprocesseddata'!B63</f>
        <v>4</v>
      </c>
      <c r="C63" t="str">
        <f t="shared" si="0"/>
        <v>2020 Q4</v>
      </c>
      <c r="D63" s="61">
        <f>VLOOKUP(C63,Dates!C:D,2,FALSE)</f>
        <v>44196</v>
      </c>
      <c r="E63" t="str">
        <f>+'P6-preprocesseddata'!C63</f>
        <v>AA</v>
      </c>
      <c r="F63" t="str">
        <f>+'P6-preprocesseddata'!D63</f>
        <v>D</v>
      </c>
      <c r="G63" s="51">
        <f>IF(Profitability!O63="",0,Profitability!E63/Profitability!O63)</f>
        <v>0.22432817158205973</v>
      </c>
      <c r="H63" s="43">
        <f>IF('P6-preprocesseddata'!$R63="",0,+'P6-preprocesseddata'!E63/'P6-preprocesseddata'!$R63)</f>
        <v>0.14365000738651026</v>
      </c>
      <c r="I63" s="43">
        <f>IF('P6-preprocesseddata'!$R63="",0,+'P6-preprocesseddata'!F63/'P6-preprocesseddata'!$R63)</f>
        <v>2.4592491933728838E-2</v>
      </c>
      <c r="J63" s="43">
        <f>IF('P6-preprocesseddata'!$R63="",0,+'P6-preprocesseddata'!G63/'P6-preprocesseddata'!$R63)</f>
        <v>1.1403130479237533E-2</v>
      </c>
      <c r="K63" s="43">
        <f>IF('P6-preprocesseddata'!$R63="",0,+'P6-preprocesseddata'!H63/'P6-preprocesseddata'!$R63)</f>
        <v>4.0599732404562959E-2</v>
      </c>
      <c r="L63" s="43">
        <f>IF('P6-preprocesseddata'!$R63="",0,+'P6-preprocesseddata'!I63/'P6-preprocesseddata'!$R63)</f>
        <v>4.6150617510929155E-3</v>
      </c>
      <c r="M63" s="43">
        <f>IF('P6-preprocesseddata'!$R63="",0,+'P6-preprocesseddata'!J63/'P6-preprocesseddata'!$R63)+IF('P6-preprocesseddata'!$R63="",0,+'P6-preprocesseddata'!K63/'P6-preprocesseddata'!$R63)+IF('P6-preprocesseddata'!$R63="",0,+'P6-preprocesseddata'!L63/'P6-preprocesseddata'!$R63)</f>
        <v>6.0861655831637496E-2</v>
      </c>
      <c r="N63" s="43">
        <f>IF('P6-preprocesseddata'!$R63="",0,+'P6-preprocesseddata'!M63/'P6-preprocesseddata'!$R63)-S63</f>
        <v>-2.2140292938897167E-2</v>
      </c>
      <c r="O63" s="43">
        <f>IF('P6-preprocesseddata'!$R63="",0,+'P6-preprocesseddata'!N63/'P6-preprocesseddata'!$R63)</f>
        <v>8.4303300728269109E-2</v>
      </c>
      <c r="P63" s="43">
        <f t="shared" si="1"/>
        <v>0.34788508757614189</v>
      </c>
      <c r="Q63" s="52">
        <f t="shared" si="2"/>
        <v>-0.12355691599408217</v>
      </c>
      <c r="R63" s="63">
        <f>IF(Profitability!O63="",0,Profitability!L63/Profitability!O63)-Q63</f>
        <v>-1.9353524508863656E-2</v>
      </c>
      <c r="S63" s="62">
        <v>1.935352379557978E-2</v>
      </c>
    </row>
    <row r="64" spans="1:19" x14ac:dyDescent="0.25">
      <c r="A64">
        <f>+'P6-preprocesseddata'!A64</f>
        <v>2020</v>
      </c>
      <c r="B64">
        <f>+'P6-preprocesseddata'!B64</f>
        <v>4</v>
      </c>
      <c r="C64" t="str">
        <f t="shared" si="0"/>
        <v>2020 Q4</v>
      </c>
      <c r="D64" s="61">
        <f>VLOOKUP(C64,Dates!C:D,2,FALSE)</f>
        <v>44196</v>
      </c>
      <c r="E64" t="str">
        <f>+'P6-preprocesseddata'!C64</f>
        <v>AA</v>
      </c>
      <c r="F64" t="str">
        <f>+'P6-preprocesseddata'!D64</f>
        <v>L</v>
      </c>
      <c r="G64" s="51">
        <f>IF(Profitability!O64="",0,Profitability!E64/Profitability!O64)</f>
        <v>0.21573370272597492</v>
      </c>
      <c r="H64" s="43">
        <f>IF('P6-preprocesseddata'!$R64="",0,+'P6-preprocesseddata'!E64/'P6-preprocesseddata'!$R64)</f>
        <v>0.15652743626573926</v>
      </c>
      <c r="I64" s="43">
        <f>IF('P6-preprocesseddata'!$R64="",0,+'P6-preprocesseddata'!F64/'P6-preprocesseddata'!$R64)</f>
        <v>2.723326275019369E-2</v>
      </c>
      <c r="J64" s="43">
        <f>IF('P6-preprocesseddata'!$R64="",0,+'P6-preprocesseddata'!G64/'P6-preprocesseddata'!$R64)</f>
        <v>1.2459492267996451E-2</v>
      </c>
      <c r="K64" s="43">
        <f>IF('P6-preprocesseddata'!$R64="",0,+'P6-preprocesseddata'!H64/'P6-preprocesseddata'!$R64)</f>
        <v>4.3420513551393335E-2</v>
      </c>
      <c r="L64" s="43">
        <f>IF('P6-preprocesseddata'!$R64="",0,+'P6-preprocesseddata'!I64/'P6-preprocesseddata'!$R64)</f>
        <v>4.9087968829185811E-3</v>
      </c>
      <c r="M64" s="43">
        <f>IF('P6-preprocesseddata'!$R64="",0,+'P6-preprocesseddata'!J64/'P6-preprocesseddata'!$R64)+IF('P6-preprocesseddata'!$R64="",0,+'P6-preprocesseddata'!K64/'P6-preprocesseddata'!$R64)+IF('P6-preprocesseddata'!$R64="",0,+'P6-preprocesseddata'!L64/'P6-preprocesseddata'!$R64)</f>
        <v>6.5297177194877987E-2</v>
      </c>
      <c r="N64" s="43">
        <f>IF('P6-preprocesseddata'!$R64="",0,+'P6-preprocesseddata'!M64/'P6-preprocesseddata'!$R64)-S64</f>
        <v>-9.802901035560585E-2</v>
      </c>
      <c r="O64" s="43">
        <f>IF('P6-preprocesseddata'!$R64="",0,+'P6-preprocesseddata'!N64/'P6-preprocesseddata'!$R64)</f>
        <v>4.4917727837159616E-4</v>
      </c>
      <c r="P64" s="43">
        <f t="shared" si="1"/>
        <v>0.21226684583588509</v>
      </c>
      <c r="Q64" s="52">
        <f t="shared" si="2"/>
        <v>3.4668568900898256E-3</v>
      </c>
      <c r="R64" s="63">
        <f>IF(Profitability!O64="",0,Profitability!L64/Profitability!O64)-Q64</f>
        <v>-9.3450991694395039E-2</v>
      </c>
      <c r="S64" s="62">
        <v>9.3450991694395108E-2</v>
      </c>
    </row>
    <row r="65" spans="1:19" x14ac:dyDescent="0.25">
      <c r="A65">
        <f>+'P6-preprocesseddata'!A65</f>
        <v>2020</v>
      </c>
      <c r="B65">
        <f>+'P6-preprocesseddata'!B65</f>
        <v>4</v>
      </c>
      <c r="C65" t="str">
        <f t="shared" si="0"/>
        <v>2020 Q4</v>
      </c>
      <c r="D65" s="61">
        <f>VLOOKUP(C65,Dates!C:D,2,FALSE)</f>
        <v>44196</v>
      </c>
      <c r="E65" t="str">
        <f>+'P6-preprocesseddata'!C65</f>
        <v>AA</v>
      </c>
      <c r="F65" t="str">
        <f>+'P6-preprocesseddata'!D65</f>
        <v>P</v>
      </c>
      <c r="G65" s="51">
        <f>IF(Profitability!O65="",0,Profitability!E65/Profitability!O65)</f>
        <v>0.85104417123833576</v>
      </c>
      <c r="H65" s="43">
        <f>IF('P6-preprocesseddata'!$R65="",0,+'P6-preprocesseddata'!E65/'P6-preprocesseddata'!$R65)</f>
        <v>0.42841964423434764</v>
      </c>
      <c r="I65" s="43">
        <f>IF('P6-preprocesseddata'!$R65="",0,+'P6-preprocesseddata'!F65/'P6-preprocesseddata'!$R65)</f>
        <v>0.30620395024087099</v>
      </c>
      <c r="J65" s="43">
        <f>IF('P6-preprocesseddata'!$R65="",0,+'P6-preprocesseddata'!G65/'P6-preprocesseddata'!$R65)</f>
        <v>3.3960528959874753E-2</v>
      </c>
      <c r="K65" s="43">
        <f>IF('P6-preprocesseddata'!$R65="",0,+'P6-preprocesseddata'!H65/'P6-preprocesseddata'!$R65)</f>
        <v>0.12084121028843575</v>
      </c>
      <c r="L65" s="43">
        <f>IF('P6-preprocesseddata'!$R65="",0,+'P6-preprocesseddata'!I65/'P6-preprocesseddata'!$R65)</f>
        <v>1.3710926694320851E-2</v>
      </c>
      <c r="M65" s="43">
        <f>IF('P6-preprocesseddata'!$R65="",0,+'P6-preprocesseddata'!J65/'P6-preprocesseddata'!$R65)+IF('P6-preprocesseddata'!$R65="",0,+'P6-preprocesseddata'!K65/'P6-preprocesseddata'!$R65)+IF('P6-preprocesseddata'!$R65="",0,+'P6-preprocesseddata'!L65/'P6-preprocesseddata'!$R65)</f>
        <v>0.18088934359952596</v>
      </c>
      <c r="N65" s="43">
        <f>IF('P6-preprocesseddata'!$R65="",0,+'P6-preprocesseddata'!M65/'P6-preprocesseddata'!$R65)-S65</f>
        <v>1.4516207887912473</v>
      </c>
      <c r="O65" s="43">
        <f>IF('P6-preprocesseddata'!$R65="",0,+'P6-preprocesseddata'!N65/'P6-preprocesseddata'!$R65)</f>
        <v>1.1315699108941247E-3</v>
      </c>
      <c r="P65" s="43">
        <f t="shared" si="1"/>
        <v>2.5367779627195173</v>
      </c>
      <c r="Q65" s="52">
        <f t="shared" si="2"/>
        <v>-1.6857337914811814</v>
      </c>
      <c r="R65" s="63">
        <f>IF(Profitability!O65="",0,Profitability!L65/Profitability!O65)-Q65</f>
        <v>1.461125747162912</v>
      </c>
      <c r="S65" s="62">
        <v>-1.4611258073944506</v>
      </c>
    </row>
    <row r="66" spans="1:19" x14ac:dyDescent="0.25">
      <c r="A66">
        <f>+'P6-preprocesseddata'!A66</f>
        <v>2021</v>
      </c>
      <c r="B66">
        <f>+'P6-preprocesseddata'!B66</f>
        <v>1</v>
      </c>
      <c r="C66" t="str">
        <f t="shared" si="0"/>
        <v>2021 Q1</v>
      </c>
      <c r="D66" s="61">
        <f>VLOOKUP(C66,Dates!C:D,2,FALSE)</f>
        <v>44286</v>
      </c>
      <c r="E66" t="str">
        <f>+'P6-preprocesseddata'!C66</f>
        <v>AA</v>
      </c>
      <c r="F66" t="str">
        <f>+'P6-preprocesseddata'!D66</f>
        <v>A</v>
      </c>
      <c r="G66" s="51">
        <f>IF(Profitability!O66="",0,Profitability!E66/Profitability!O66)</f>
        <v>0.69596593813429142</v>
      </c>
      <c r="H66" s="43">
        <f>IF('P6-preprocesseddata'!$R66="",0,+'P6-preprocesseddata'!E66/'P6-preprocesseddata'!$R66)</f>
        <v>0.52091085651366764</v>
      </c>
      <c r="I66" s="43">
        <f>IF('P6-preprocesseddata'!$R66="",0,+'P6-preprocesseddata'!F66/'P6-preprocesseddata'!$R66)</f>
        <v>0.33707325000799659</v>
      </c>
      <c r="J66" s="43">
        <f>IF('P6-preprocesseddata'!$R66="",0,+'P6-preprocesseddata'!G66/'P6-preprocesseddata'!$R66)</f>
        <v>4.7840888399448118E-2</v>
      </c>
      <c r="K66" s="43">
        <f>IF('P6-preprocesseddata'!$R66="",0,+'P6-preprocesseddata'!H66/'P6-preprocesseddata'!$R66)</f>
        <v>0.16522543361122219</v>
      </c>
      <c r="L66" s="43">
        <f>IF('P6-preprocesseddata'!$R66="",0,+'P6-preprocesseddata'!I66/'P6-preprocesseddata'!$R66)</f>
        <v>2.5734082281404884E-2</v>
      </c>
      <c r="M66" s="43">
        <f>IF('P6-preprocesseddata'!$R66="",0,+'P6-preprocesseddata'!J66/'P6-preprocesseddata'!$R66)+IF('P6-preprocesseddata'!$R66="",0,+'P6-preprocesseddata'!K66/'P6-preprocesseddata'!$R66)+IF('P6-preprocesseddata'!$R66="",0,+'P6-preprocesseddata'!L66/'P6-preprocesseddata'!$R66)</f>
        <v>0.23425334022362246</v>
      </c>
      <c r="N66" s="43">
        <f>IF('P6-preprocesseddata'!$R66="",0,+'P6-preprocesseddata'!M66/'P6-preprocesseddata'!$R66)-S66</f>
        <v>-0.88778061511286832</v>
      </c>
      <c r="O66" s="43">
        <f>IF('P6-preprocesseddata'!$R66="",0,+'P6-preprocesseddata'!N66/'P6-preprocesseddata'!$R66)</f>
        <v>1.182369851538651E-3</v>
      </c>
      <c r="P66" s="43">
        <f t="shared" si="1"/>
        <v>0.44443960577603225</v>
      </c>
      <c r="Q66" s="52">
        <f t="shared" si="2"/>
        <v>0.25152633235825916</v>
      </c>
      <c r="R66" s="63">
        <f>IF(Profitability!O66="",0,Profitability!L66/Profitability!O66)-Q66</f>
        <v>-0.93833059410130526</v>
      </c>
      <c r="S66" s="62">
        <v>0.93833059410130537</v>
      </c>
    </row>
    <row r="67" spans="1:19" x14ac:dyDescent="0.25">
      <c r="A67">
        <f>+'P6-preprocesseddata'!A67</f>
        <v>2021</v>
      </c>
      <c r="B67">
        <f>+'P6-preprocesseddata'!B67</f>
        <v>1</v>
      </c>
      <c r="C67" t="str">
        <f t="shared" ref="C67:C130" si="3">A67&amp;" Q"&amp;B67</f>
        <v>2021 Q1</v>
      </c>
      <c r="D67" s="61">
        <f>VLOOKUP(C67,Dates!C:D,2,FALSE)</f>
        <v>44286</v>
      </c>
      <c r="E67" t="str">
        <f>+'P6-preprocesseddata'!C67</f>
        <v>AA</v>
      </c>
      <c r="F67" t="str">
        <f>+'P6-preprocesseddata'!D67</f>
        <v>D</v>
      </c>
      <c r="G67" s="51">
        <f>IF(Profitability!O67="",0,Profitability!E67/Profitability!O67)</f>
        <v>0.21572381993780784</v>
      </c>
      <c r="H67" s="43">
        <f>IF('P6-preprocesseddata'!$R67="",0,+'P6-preprocesseddata'!E67/'P6-preprocesseddata'!$R67)</f>
        <v>0.13738819717084605</v>
      </c>
      <c r="I67" s="43">
        <f>IF('P6-preprocesseddata'!$R67="",0,+'P6-preprocesseddata'!F67/'P6-preprocesseddata'!$R67)</f>
        <v>3.3672964047192319E-2</v>
      </c>
      <c r="J67" s="43">
        <f>IF('P6-preprocesseddata'!$R67="",0,+'P6-preprocesseddata'!G67/'P6-preprocesseddata'!$R67)</f>
        <v>1.2390805066694495E-2</v>
      </c>
      <c r="K67" s="43">
        <f>IF('P6-preprocesseddata'!$R67="",0,+'P6-preprocesseddata'!H67/'P6-preprocesseddata'!$R67)</f>
        <v>4.3081653255887808E-2</v>
      </c>
      <c r="L67" s="43">
        <f>IF('P6-preprocesseddata'!$R67="",0,+'P6-preprocesseddata'!I67/'P6-preprocesseddata'!$R67)</f>
        <v>6.6144517750988691E-3</v>
      </c>
      <c r="M67" s="43">
        <f>IF('P6-preprocesseddata'!$R67="",0,+'P6-preprocesseddata'!J67/'P6-preprocesseddata'!$R67)+IF('P6-preprocesseddata'!$R67="",0,+'P6-preprocesseddata'!K67/'P6-preprocesseddata'!$R67)+IF('P6-preprocesseddata'!$R67="",0,+'P6-preprocesseddata'!L67/'P6-preprocesseddata'!$R67)</f>
        <v>6.1225651189262695E-2</v>
      </c>
      <c r="N67" s="43">
        <f>IF('P6-preprocesseddata'!$R67="",0,+'P6-preprocesseddata'!M67/'P6-preprocesseddata'!$R67)-S67</f>
        <v>-1.1321839686832129</v>
      </c>
      <c r="O67" s="43">
        <f>IF('P6-preprocesseddata'!$R67="",0,+'P6-preprocesseddata'!N67/'P6-preprocesseddata'!$R67)</f>
        <v>7.8923674234593733E-2</v>
      </c>
      <c r="P67" s="43">
        <f t="shared" ref="P67:P130" si="4">SUM(H67:O67)</f>
        <v>-0.75888657194363685</v>
      </c>
      <c r="Q67" s="52">
        <f t="shared" ref="Q67:Q127" si="5">+G67-P67</f>
        <v>0.97461039188144472</v>
      </c>
      <c r="R67" s="63">
        <f>IF(Profitability!O67="",0,Profitability!L67/Profitability!O67)-Q67</f>
        <v>-1.139907038827136</v>
      </c>
      <c r="S67" s="62">
        <v>1.139907038827136</v>
      </c>
    </row>
    <row r="68" spans="1:19" x14ac:dyDescent="0.25">
      <c r="A68">
        <f>+'P6-preprocesseddata'!A68</f>
        <v>2021</v>
      </c>
      <c r="B68">
        <f>+'P6-preprocesseddata'!B68</f>
        <v>1</v>
      </c>
      <c r="C68" t="str">
        <f t="shared" si="3"/>
        <v>2021 Q1</v>
      </c>
      <c r="D68" s="61">
        <f>VLOOKUP(C68,Dates!C:D,2,FALSE)</f>
        <v>44286</v>
      </c>
      <c r="E68" t="str">
        <f>+'P6-preprocesseddata'!C68</f>
        <v>AA</v>
      </c>
      <c r="F68" t="str">
        <f>+'P6-preprocesseddata'!D68</f>
        <v>L</v>
      </c>
      <c r="G68" s="51">
        <f>IF(Profitability!O68="",0,Profitability!E68/Profitability!O68)</f>
        <v>0.1862676900630377</v>
      </c>
      <c r="H68" s="43">
        <f>IF('P6-preprocesseddata'!$R68="",0,+'P6-preprocesseddata'!E68/'P6-preprocesseddata'!$R68)</f>
        <v>0.2019919377925764</v>
      </c>
      <c r="I68" s="43">
        <f>IF('P6-preprocesseddata'!$R68="",0,+'P6-preprocesseddata'!F68/'P6-preprocesseddata'!$R68)</f>
        <v>4.5453800296431479E-2</v>
      </c>
      <c r="J68" s="43">
        <f>IF('P6-preprocesseddata'!$R68="",0,+'P6-preprocesseddata'!G68/'P6-preprocesseddata'!$R68)</f>
        <v>1.8135618378751828E-2</v>
      </c>
      <c r="K68" s="43">
        <f>IF('P6-preprocesseddata'!$R68="",0,+'P6-preprocesseddata'!H68/'P6-preprocesseddata'!$R68)</f>
        <v>6.3037412213395885E-2</v>
      </c>
      <c r="L68" s="43">
        <f>IF('P6-preprocesseddata'!$R68="",0,+'P6-preprocesseddata'!I68/'P6-preprocesseddata'!$R68)</f>
        <v>9.6118437232352496E-3</v>
      </c>
      <c r="M68" s="43">
        <f>IF('P6-preprocesseddata'!$R68="",0,+'P6-preprocesseddata'!J68/'P6-preprocesseddata'!$R68)+IF('P6-preprocesseddata'!$R68="",0,+'P6-preprocesseddata'!K68/'P6-preprocesseddata'!$R68)+IF('P6-preprocesseddata'!$R68="",0,+'P6-preprocesseddata'!L68/'P6-preprocesseddata'!$R68)</f>
        <v>8.9908793453588848E-2</v>
      </c>
      <c r="N68" s="43">
        <f>IF('P6-preprocesseddata'!$R68="",0,+'P6-preprocesseddata'!M68/'P6-preprocesseddata'!$R68)-S68</f>
        <v>0.26298332786267753</v>
      </c>
      <c r="O68" s="43">
        <f>IF('P6-preprocesseddata'!$R68="",0,+'P6-preprocesseddata'!N68/'P6-preprocesseddata'!$R68)</f>
        <v>4.5983677632864528E-4</v>
      </c>
      <c r="P68" s="43">
        <f t="shared" si="4"/>
        <v>0.6915825704969859</v>
      </c>
      <c r="Q68" s="52">
        <f t="shared" si="5"/>
        <v>-0.50531488043394823</v>
      </c>
      <c r="R68" s="63">
        <f>IF(Profitability!O68="",0,Profitability!L68/Profitability!O68)-Q68</f>
        <v>0.25186014563233267</v>
      </c>
      <c r="S68" s="62">
        <v>-0.25186014267428891</v>
      </c>
    </row>
    <row r="69" spans="1:19" x14ac:dyDescent="0.25">
      <c r="A69">
        <f>+'P6-preprocesseddata'!A69</f>
        <v>2021</v>
      </c>
      <c r="B69">
        <f>+'P6-preprocesseddata'!B69</f>
        <v>1</v>
      </c>
      <c r="C69" t="str">
        <f t="shared" si="3"/>
        <v>2021 Q1</v>
      </c>
      <c r="D69" s="61">
        <f>VLOOKUP(C69,Dates!C:D,2,FALSE)</f>
        <v>44286</v>
      </c>
      <c r="E69" t="str">
        <f>+'P6-preprocesseddata'!C69</f>
        <v>AA</v>
      </c>
      <c r="F69" t="str">
        <f>+'P6-preprocesseddata'!D69</f>
        <v>P</v>
      </c>
      <c r="G69" s="51">
        <f>IF(Profitability!O69="",0,Profitability!E69/Profitability!O69)</f>
        <v>0.91590940468526594</v>
      </c>
      <c r="H69" s="43">
        <f>IF('P6-preprocesseddata'!$R69="",0,+'P6-preprocesseddata'!E69/'P6-preprocesseddata'!$R69)</f>
        <v>0.48424964334992587</v>
      </c>
      <c r="I69" s="43">
        <f>IF('P6-preprocesseddata'!$R69="",0,+'P6-preprocesseddata'!F69/'P6-preprocesseddata'!$R69)</f>
        <v>0.44968338325492374</v>
      </c>
      <c r="J69" s="43">
        <f>IF('P6-preprocesseddata'!$R69="",0,+'P6-preprocesseddata'!G69/'P6-preprocesseddata'!$R69)</f>
        <v>4.2752169705864151E-2</v>
      </c>
      <c r="K69" s="43">
        <f>IF('P6-preprocesseddata'!$R69="",0,+'P6-preprocesseddata'!H69/'P6-preprocesseddata'!$R69)</f>
        <v>0.14912395151326222</v>
      </c>
      <c r="L69" s="43">
        <f>IF('P6-preprocesseddata'!$R69="",0,+'P6-preprocesseddata'!I69/'P6-preprocesseddata'!$R69)</f>
        <v>2.2322488193856304E-2</v>
      </c>
      <c r="M69" s="43">
        <f>IF('P6-preprocesseddata'!$R69="",0,+'P6-preprocesseddata'!J69/'P6-preprocesseddata'!$R69)+IF('P6-preprocesseddata'!$R69="",0,+'P6-preprocesseddata'!K69/'P6-preprocesseddata'!$R69)+IF('P6-preprocesseddata'!$R69="",0,+'P6-preprocesseddata'!L69/'P6-preprocesseddata'!$R69)</f>
        <v>0.21407867128937913</v>
      </c>
      <c r="N69" s="43">
        <f>IF('P6-preprocesseddata'!$R69="",0,+'P6-preprocesseddata'!M69/'P6-preprocesseddata'!$R69)-S69</f>
        <v>-6.8562900639354885E-2</v>
      </c>
      <c r="O69" s="43">
        <f>IF('P6-preprocesseddata'!$R69="",0,+'P6-preprocesseddata'!N69/'P6-preprocesseddata'!$R69)</f>
        <v>1.1049830336644819E-3</v>
      </c>
      <c r="P69" s="43">
        <f t="shared" si="4"/>
        <v>1.2947523897015212</v>
      </c>
      <c r="Q69" s="52">
        <f t="shared" si="5"/>
        <v>-0.37884298501625524</v>
      </c>
      <c r="R69" s="63">
        <f>IF(Profitability!O69="",0,Profitability!L69/Profitability!O69)-Q69</f>
        <v>-8.3300629264437431E-2</v>
      </c>
      <c r="S69" s="62">
        <v>8.330062926443757E-2</v>
      </c>
    </row>
    <row r="70" spans="1:19" x14ac:dyDescent="0.25">
      <c r="A70">
        <f>+'P6-preprocesseddata'!A70</f>
        <v>2021</v>
      </c>
      <c r="B70">
        <f>+'P6-preprocesseddata'!B70</f>
        <v>2</v>
      </c>
      <c r="C70" t="str">
        <f t="shared" si="3"/>
        <v>2021 Q2</v>
      </c>
      <c r="D70" s="61">
        <f>VLOOKUP(C70,Dates!C:D,2,FALSE)</f>
        <v>44377</v>
      </c>
      <c r="E70" t="str">
        <f>+'P6-preprocesseddata'!C70</f>
        <v>AA</v>
      </c>
      <c r="F70" t="str">
        <f>+'P6-preprocesseddata'!D70</f>
        <v>A</v>
      </c>
      <c r="G70" s="51">
        <f>IF(Profitability!O70="",0,Profitability!E70/Profitability!O70)</f>
        <v>0.29853327125829143</v>
      </c>
      <c r="H70" s="43">
        <f>IF('P6-preprocesseddata'!$R70="",0,+'P6-preprocesseddata'!E70/'P6-preprocesseddata'!$R70)</f>
        <v>0.27773577680948408</v>
      </c>
      <c r="I70" s="43">
        <f>IF('P6-preprocesseddata'!$R70="",0,+'P6-preprocesseddata'!F70/'P6-preprocesseddata'!$R70)</f>
        <v>0.12709132017347496</v>
      </c>
      <c r="J70" s="43">
        <f>IF('P6-preprocesseddata'!$R70="",0,+'P6-preprocesseddata'!G70/'P6-preprocesseddata'!$R70)</f>
        <v>2.5124145364450921E-2</v>
      </c>
      <c r="K70" s="43">
        <f>IF('P6-preprocesseddata'!$R70="",0,+'P6-preprocesseddata'!H70/'P6-preprocesseddata'!$R70)</f>
        <v>0.11061521794402748</v>
      </c>
      <c r="L70" s="43">
        <f>IF('P6-preprocesseddata'!$R70="",0,+'P6-preprocesseddata'!I70/'P6-preprocesseddata'!$R70)</f>
        <v>1.8821310449826194E-2</v>
      </c>
      <c r="M70" s="43">
        <f>IF('P6-preprocesseddata'!$R70="",0,+'P6-preprocesseddata'!J70/'P6-preprocesseddata'!$R70)+IF('P6-preprocesseddata'!$R70="",0,+'P6-preprocesseddata'!K70/'P6-preprocesseddata'!$R70)+IF('P6-preprocesseddata'!$R70="",0,+'P6-preprocesseddata'!L70/'P6-preprocesseddata'!$R70)</f>
        <v>0.12182002005091924</v>
      </c>
      <c r="N70" s="43">
        <f>IF('P6-preprocesseddata'!$R70="",0,+'P6-preprocesseddata'!M70/'P6-preprocesseddata'!$R70)-S70</f>
        <v>-0.49726489368607069</v>
      </c>
      <c r="O70" s="43">
        <f>IF('P6-preprocesseddata'!$R70="",0,+'P6-preprocesseddata'!N70/'P6-preprocesseddata'!$R70)</f>
        <v>1.028511573962586E-3</v>
      </c>
      <c r="P70" s="43">
        <f t="shared" si="4"/>
        <v>0.18497140868007464</v>
      </c>
      <c r="Q70" s="52">
        <f t="shared" si="5"/>
        <v>0.11356186257821679</v>
      </c>
      <c r="R70" s="63">
        <f>IF(Profitability!O70="",0,Profitability!L70/Profitability!O70)-Q70</f>
        <v>-0.50661116181691124</v>
      </c>
      <c r="S70" s="62">
        <v>0.50661116181691113</v>
      </c>
    </row>
    <row r="71" spans="1:19" x14ac:dyDescent="0.25">
      <c r="A71">
        <f>+'P6-preprocesseddata'!A71</f>
        <v>2021</v>
      </c>
      <c r="B71">
        <f>+'P6-preprocesseddata'!B71</f>
        <v>2</v>
      </c>
      <c r="C71" t="str">
        <f t="shared" si="3"/>
        <v>2021 Q2</v>
      </c>
      <c r="D71" s="61">
        <f>VLOOKUP(C71,Dates!C:D,2,FALSE)</f>
        <v>44377</v>
      </c>
      <c r="E71" t="str">
        <f>+'P6-preprocesseddata'!C71</f>
        <v>AA</v>
      </c>
      <c r="F71" t="str">
        <f>+'P6-preprocesseddata'!D71</f>
        <v>D</v>
      </c>
      <c r="G71" s="51">
        <f>IF(Profitability!O71="",0,Profitability!E71/Profitability!O71)</f>
        <v>0.210816503758781</v>
      </c>
      <c r="H71" s="43">
        <f>IF('P6-preprocesseddata'!$R71="",0,+'P6-preprocesseddata'!E71/'P6-preprocesseddata'!$R71)</f>
        <v>7.5593315393666718E-2</v>
      </c>
      <c r="I71" s="43">
        <f>IF('P6-preprocesseddata'!$R71="",0,+'P6-preprocesseddata'!F71/'P6-preprocesseddata'!$R71)</f>
        <v>3.0023407128036257E-2</v>
      </c>
      <c r="J71" s="43">
        <f>IF('P6-preprocesseddata'!$R71="",0,+'P6-preprocesseddata'!G71/'P6-preprocesseddata'!$R71)</f>
        <v>6.8075319920376893E-3</v>
      </c>
      <c r="K71" s="43">
        <f>IF('P6-preprocesseddata'!$R71="",0,+'P6-preprocesseddata'!H71/'P6-preprocesseddata'!$R71)</f>
        <v>3.0021510382302202E-2</v>
      </c>
      <c r="L71" s="43">
        <f>IF('P6-preprocesseddata'!$R71="",0,+'P6-preprocesseddata'!I71/'P6-preprocesseddata'!$R71)</f>
        <v>5.1026714068180823E-3</v>
      </c>
      <c r="M71" s="43">
        <f>IF('P6-preprocesseddata'!$R71="",0,+'P6-preprocesseddata'!J71/'P6-preprocesseddata'!$R71)+IF('P6-preprocesseddata'!$R71="",0,+'P6-preprocesseddata'!K71/'P6-preprocesseddata'!$R71)+IF('P6-preprocesseddata'!$R71="",0,+'P6-preprocesseddata'!L71/'P6-preprocesseddata'!$R71)</f>
        <v>3.3182095959802503E-2</v>
      </c>
      <c r="N71" s="43">
        <f>IF('P6-preprocesseddata'!$R71="",0,+'P6-preprocesseddata'!M71/'P6-preprocesseddata'!$R71)-S71</f>
        <v>-0.46854136378109396</v>
      </c>
      <c r="O71" s="43">
        <f>IF('P6-preprocesseddata'!$R71="",0,+'P6-preprocesseddata'!N71/'P6-preprocesseddata'!$R71)</f>
        <v>4.2314834179537429E-2</v>
      </c>
      <c r="P71" s="43">
        <f t="shared" si="4"/>
        <v>-0.24549599733889302</v>
      </c>
      <c r="Q71" s="52">
        <f t="shared" si="5"/>
        <v>0.45631250109767402</v>
      </c>
      <c r="R71" s="63">
        <f>IF(Profitability!O71="",0,Profitability!L71/Profitability!O71)-Q71</f>
        <v>-0.47079502389834771</v>
      </c>
      <c r="S71" s="62">
        <v>0.47079502354533348</v>
      </c>
    </row>
    <row r="72" spans="1:19" x14ac:dyDescent="0.25">
      <c r="A72">
        <f>+'P6-preprocesseddata'!A72</f>
        <v>2021</v>
      </c>
      <c r="B72">
        <f>+'P6-preprocesseddata'!B72</f>
        <v>2</v>
      </c>
      <c r="C72" t="str">
        <f t="shared" si="3"/>
        <v>2021 Q2</v>
      </c>
      <c r="D72" s="61">
        <f>VLOOKUP(C72,Dates!C:D,2,FALSE)</f>
        <v>44377</v>
      </c>
      <c r="E72" t="str">
        <f>+'P6-preprocesseddata'!C72</f>
        <v>AA</v>
      </c>
      <c r="F72" t="str">
        <f>+'P6-preprocesseddata'!D72</f>
        <v>L</v>
      </c>
      <c r="G72" s="51">
        <f>IF(Profitability!O72="",0,Profitability!E72/Profitability!O72)</f>
        <v>0.19019395775092049</v>
      </c>
      <c r="H72" s="43">
        <f>IF('P6-preprocesseddata'!$R72="",0,+'P6-preprocesseddata'!E72/'P6-preprocesseddata'!$R72)</f>
        <v>9.3096440914224352E-2</v>
      </c>
      <c r="I72" s="43">
        <f>IF('P6-preprocesseddata'!$R72="",0,+'P6-preprocesseddata'!F72/'P6-preprocesseddata'!$R72)</f>
        <v>3.4522396114263477E-2</v>
      </c>
      <c r="J72" s="43">
        <f>IF('P6-preprocesseddata'!$R72="",0,+'P6-preprocesseddata'!G72/'P6-preprocesseddata'!$R72)</f>
        <v>8.2997808998972467E-3</v>
      </c>
      <c r="K72" s="43">
        <f>IF('P6-preprocesseddata'!$R72="",0,+'P6-preprocesseddata'!H72/'P6-preprocesseddata'!$R72)</f>
        <v>3.6721056393112801E-2</v>
      </c>
      <c r="L72" s="43">
        <f>IF('P6-preprocesseddata'!$R72="",0,+'P6-preprocesseddata'!I72/'P6-preprocesseddata'!$R72)</f>
        <v>6.2045992732842128E-3</v>
      </c>
      <c r="M72" s="43">
        <f>IF('P6-preprocesseddata'!$R72="",0,+'P6-preprocesseddata'!J72/'P6-preprocesseddata'!$R72)+IF('P6-preprocesseddata'!$R72="",0,+'P6-preprocesseddata'!K72/'P6-preprocesseddata'!$R72)+IF('P6-preprocesseddata'!$R72="",0,+'P6-preprocesseddata'!L72/'P6-preprocesseddata'!$R72)</f>
        <v>4.0996036054171528E-2</v>
      </c>
      <c r="N72" s="43">
        <f>IF('P6-preprocesseddata'!$R72="",0,+'P6-preprocesseddata'!M72/'P6-preprocesseddata'!$R72)-S72</f>
        <v>0.16084911501120425</v>
      </c>
      <c r="O72" s="43">
        <f>IF('P6-preprocesseddata'!$R72="",0,+'P6-preprocesseddata'!N72/'P6-preprocesseddata'!$R72)</f>
        <v>3.3104222334122191E-4</v>
      </c>
      <c r="P72" s="43">
        <f t="shared" si="4"/>
        <v>0.38102046688349911</v>
      </c>
      <c r="Q72" s="52">
        <f t="shared" si="5"/>
        <v>-0.19082650913257862</v>
      </c>
      <c r="R72" s="63">
        <f>IF(Profitability!O72="",0,Profitability!L72/Profitability!O72)-Q72</f>
        <v>0.16023291993184693</v>
      </c>
      <c r="S72" s="62">
        <v>-0.16023291993184688</v>
      </c>
    </row>
    <row r="73" spans="1:19" x14ac:dyDescent="0.25">
      <c r="A73">
        <f>+'P6-preprocesseddata'!A73</f>
        <v>2021</v>
      </c>
      <c r="B73">
        <f>+'P6-preprocesseddata'!B73</f>
        <v>2</v>
      </c>
      <c r="C73" t="str">
        <f t="shared" si="3"/>
        <v>2021 Q2</v>
      </c>
      <c r="D73" s="61">
        <f>VLOOKUP(C73,Dates!C:D,2,FALSE)</f>
        <v>44377</v>
      </c>
      <c r="E73" t="str">
        <f>+'P6-preprocesseddata'!C73</f>
        <v>AA</v>
      </c>
      <c r="F73" t="str">
        <f>+'P6-preprocesseddata'!D73</f>
        <v>P</v>
      </c>
      <c r="G73" s="51">
        <f>IF(Profitability!O73="",0,Profitability!E73/Profitability!O73)</f>
        <v>0.54931623649131645</v>
      </c>
      <c r="H73" s="43">
        <f>IF('P6-preprocesseddata'!$R73="",0,+'P6-preprocesseddata'!E73/'P6-preprocesseddata'!$R73)</f>
        <v>0.27707967055879607</v>
      </c>
      <c r="I73" s="43">
        <f>IF('P6-preprocesseddata'!$R73="",0,+'P6-preprocesseddata'!F73/'P6-preprocesseddata'!$R73)</f>
        <v>0.24705387650985738</v>
      </c>
      <c r="J73" s="43">
        <f>IF('P6-preprocesseddata'!$R73="",0,+'P6-preprocesseddata'!G73/'P6-preprocesseddata'!$R73)</f>
        <v>2.4608150329015477E-2</v>
      </c>
      <c r="K73" s="43">
        <f>IF('P6-preprocesseddata'!$R73="",0,+'P6-preprocesseddata'!H73/'P6-preprocesseddata'!$R73)</f>
        <v>0.10902746090243491</v>
      </c>
      <c r="L73" s="43">
        <f>IF('P6-preprocesseddata'!$R73="",0,+'P6-preprocesseddata'!I73/'P6-preprocesseddata'!$R73)</f>
        <v>1.8400871781974634E-2</v>
      </c>
      <c r="M73" s="43">
        <f>IF('P6-preprocesseddata'!$R73="",0,+'P6-preprocesseddata'!J73/'P6-preprocesseddata'!$R73)+IF('P6-preprocesseddata'!$R73="",0,+'P6-preprocesseddata'!K73/'P6-preprocesseddata'!$R73)+IF('P6-preprocesseddata'!$R73="",0,+'P6-preprocesseddata'!L73/'P6-preprocesseddata'!$R73)</f>
        <v>0.12210957927960525</v>
      </c>
      <c r="N73" s="43">
        <f>IF('P6-preprocesseddata'!$R73="",0,+'P6-preprocesseddata'!M73/'P6-preprocesseddata'!$R73)-S73</f>
        <v>1.1581618768580668</v>
      </c>
      <c r="O73" s="43">
        <f>IF('P6-preprocesseddata'!$R73="",0,+'P6-preprocesseddata'!N73/'P6-preprocesseddata'!$R73)</f>
        <v>9.7840664469524708E-4</v>
      </c>
      <c r="P73" s="43">
        <f t="shared" si="4"/>
        <v>1.9574198928644455</v>
      </c>
      <c r="Q73" s="52">
        <f t="shared" si="5"/>
        <v>-1.4081036563731291</v>
      </c>
      <c r="R73" s="63">
        <f>IF(Profitability!O73="",0,Profitability!L73/Profitability!O73)-Q73</f>
        <v>1.157471256320554</v>
      </c>
      <c r="S73" s="62">
        <v>-1.1574711736708969</v>
      </c>
    </row>
    <row r="74" spans="1:19" x14ac:dyDescent="0.25">
      <c r="A74">
        <f>+'P6-preprocesseddata'!A74</f>
        <v>2021</v>
      </c>
      <c r="B74">
        <f>+'P6-preprocesseddata'!B74</f>
        <v>3</v>
      </c>
      <c r="C74" t="str">
        <f t="shared" si="3"/>
        <v>2021 Q3</v>
      </c>
      <c r="D74" s="61">
        <f>VLOOKUP(C74,Dates!C:D,2,FALSE)</f>
        <v>44469</v>
      </c>
      <c r="E74" t="str">
        <f>+'P6-preprocesseddata'!C74</f>
        <v>AA</v>
      </c>
      <c r="F74" t="str">
        <f>+'P6-preprocesseddata'!D74</f>
        <v>A</v>
      </c>
      <c r="G74" s="51">
        <f>IF(Profitability!O74="",0,Profitability!E74/Profitability!O74)</f>
        <v>0.19608129058206697</v>
      </c>
      <c r="H74" s="43">
        <f>IF('P6-preprocesseddata'!$R74="",0,+'P6-preprocesseddata'!E74/'P6-preprocesseddata'!$R74)</f>
        <v>0.11669975576466056</v>
      </c>
      <c r="I74" s="43">
        <f>IF('P6-preprocesseddata'!$R74="",0,+'P6-preprocesseddata'!F74/'P6-preprocesseddata'!$R74)</f>
        <v>5.8853588427577486E-2</v>
      </c>
      <c r="J74" s="43">
        <f>IF('P6-preprocesseddata'!$R74="",0,+'P6-preprocesseddata'!G74/'P6-preprocesseddata'!$R74)</f>
        <v>1.365962132004271E-2</v>
      </c>
      <c r="K74" s="43">
        <f>IF('P6-preprocesseddata'!$R74="",0,+'P6-preprocesseddata'!H74/'P6-preprocesseddata'!$R74)</f>
        <v>4.7962008078254986E-2</v>
      </c>
      <c r="L74" s="43">
        <f>IF('P6-preprocesseddata'!$R74="",0,+'P6-preprocesseddata'!I74/'P6-preprocesseddata'!$R74)</f>
        <v>8.1755064773513155E-3</v>
      </c>
      <c r="M74" s="43">
        <f>IF('P6-preprocesseddata'!$R74="",0,+'P6-preprocesseddata'!J74/'P6-preprocesseddata'!$R74)+IF('P6-preprocesseddata'!$R74="",0,+'P6-preprocesseddata'!K74/'P6-preprocesseddata'!$R74)+IF('P6-preprocesseddata'!$R74="",0,+'P6-preprocesseddata'!L74/'P6-preprocesseddata'!$R74)</f>
        <v>4.7980397214701508E-2</v>
      </c>
      <c r="N74" s="43">
        <f>IF('P6-preprocesseddata'!$R74="",0,+'P6-preprocesseddata'!M74/'P6-preprocesseddata'!$R74)-S74</f>
        <v>-0.33518817054868111</v>
      </c>
      <c r="O74" s="43">
        <f>IF('P6-preprocesseddata'!$R74="",0,+'P6-preprocesseddata'!N74/'P6-preprocesseddata'!$R74)</f>
        <v>4.8919530254907628E-4</v>
      </c>
      <c r="P74" s="43">
        <f t="shared" si="4"/>
        <v>-4.1368097963543481E-2</v>
      </c>
      <c r="Q74" s="52">
        <f t="shared" si="5"/>
        <v>0.23744938854561046</v>
      </c>
      <c r="R74" s="63">
        <f>IF(Profitability!O74="",0,Profitability!L74/Profitability!O74)-Q74</f>
        <v>-0.33908793558260497</v>
      </c>
      <c r="S74" s="62">
        <v>0.33908793874496712</v>
      </c>
    </row>
    <row r="75" spans="1:19" x14ac:dyDescent="0.25">
      <c r="A75">
        <f>+'P6-preprocesseddata'!A75</f>
        <v>2021</v>
      </c>
      <c r="B75">
        <f>+'P6-preprocesseddata'!B75</f>
        <v>3</v>
      </c>
      <c r="C75" t="str">
        <f t="shared" si="3"/>
        <v>2021 Q3</v>
      </c>
      <c r="D75" s="61">
        <f>VLOOKUP(C75,Dates!C:D,2,FALSE)</f>
        <v>44469</v>
      </c>
      <c r="E75" t="str">
        <f>+'P6-preprocesseddata'!C75</f>
        <v>AA</v>
      </c>
      <c r="F75" t="str">
        <f>+'P6-preprocesseddata'!D75</f>
        <v>D</v>
      </c>
      <c r="G75" s="51">
        <f>IF(Profitability!O75="",0,Profitability!E75/Profitability!O75)</f>
        <v>0.22215978806246303</v>
      </c>
      <c r="H75" s="43">
        <f>IF('P6-preprocesseddata'!$R75="",0,+'P6-preprocesseddata'!E75/'P6-preprocesseddata'!$R75)</f>
        <v>7.2175699572139068E-2</v>
      </c>
      <c r="I75" s="43">
        <f>IF('P6-preprocesseddata'!$R75="",0,+'P6-preprocesseddata'!F75/'P6-preprocesseddata'!$R75)</f>
        <v>3.3408919977937018E-2</v>
      </c>
      <c r="J75" s="43">
        <f>IF('P6-preprocesseddata'!$R75="",0,+'P6-preprocesseddata'!G75/'P6-preprocesseddata'!$R75)</f>
        <v>8.4165841700483256E-3</v>
      </c>
      <c r="K75" s="43">
        <f>IF('P6-preprocesseddata'!$R75="",0,+'P6-preprocesseddata'!H75/'P6-preprocesseddata'!$R75)</f>
        <v>2.9702310398313388E-2</v>
      </c>
      <c r="L75" s="43">
        <f>IF('P6-preprocesseddata'!$R75="",0,+'P6-preprocesseddata'!I75/'P6-preprocesseddata'!$R75)</f>
        <v>5.0760432665259885E-3</v>
      </c>
      <c r="M75" s="43">
        <f>IF('P6-preprocesseddata'!$R75="",0,+'P6-preprocesseddata'!J75/'P6-preprocesseddata'!$R75)+IF('P6-preprocesseddata'!$R75="",0,+'P6-preprocesseddata'!K75/'P6-preprocesseddata'!$R75)+IF('P6-preprocesseddata'!$R75="",0,+'P6-preprocesseddata'!L75/'P6-preprocesseddata'!$R75)</f>
        <v>2.9642000516671641E-2</v>
      </c>
      <c r="N75" s="43">
        <f>IF('P6-preprocesseddata'!$R75="",0,+'P6-preprocesseddata'!M75/'P6-preprocesseddata'!$R75)-S75</f>
        <v>1.0828671906333027</v>
      </c>
      <c r="O75" s="43">
        <f>IF('P6-preprocesseddata'!$R75="",0,+'P6-preprocesseddata'!N75/'P6-preprocesseddata'!$R75)</f>
        <v>4.2838861457791345E-2</v>
      </c>
      <c r="P75" s="43">
        <f t="shared" si="4"/>
        <v>1.3041276099927295</v>
      </c>
      <c r="Q75" s="52">
        <f t="shared" si="5"/>
        <v>-1.0819678219302664</v>
      </c>
      <c r="R75" s="63">
        <f>IF(Profitability!O75="",0,Profitability!L75/Profitability!O75)-Q75</f>
        <v>1.0803331784966186</v>
      </c>
      <c r="S75" s="62">
        <v>-1.0803331781845349</v>
      </c>
    </row>
    <row r="76" spans="1:19" x14ac:dyDescent="0.25">
      <c r="A76">
        <f>+'P6-preprocesseddata'!A76</f>
        <v>2021</v>
      </c>
      <c r="B76">
        <f>+'P6-preprocesseddata'!B76</f>
        <v>3</v>
      </c>
      <c r="C76" t="str">
        <f t="shared" si="3"/>
        <v>2021 Q3</v>
      </c>
      <c r="D76" s="61">
        <f>VLOOKUP(C76,Dates!C:D,2,FALSE)</f>
        <v>44469</v>
      </c>
      <c r="E76" t="str">
        <f>+'P6-preprocesseddata'!C76</f>
        <v>AA</v>
      </c>
      <c r="F76" t="str">
        <f>+'P6-preprocesseddata'!D76</f>
        <v>L</v>
      </c>
      <c r="G76" s="51">
        <f>IF(Profitability!O76="",0,Profitability!E76/Profitability!O76)</f>
        <v>0.20018299170758549</v>
      </c>
      <c r="H76" s="43">
        <f>IF('P6-preprocesseddata'!$R76="",0,+'P6-preprocesseddata'!E76/'P6-preprocesseddata'!$R76)</f>
        <v>8.1599283188134933E-2</v>
      </c>
      <c r="I76" s="43">
        <f>IF('P6-preprocesseddata'!$R76="",0,+'P6-preprocesseddata'!F76/'P6-preprocesseddata'!$R76)</f>
        <v>3.6705431763686298E-2</v>
      </c>
      <c r="J76" s="43">
        <f>IF('P6-preprocesseddata'!$R76="",0,+'P6-preprocesseddata'!G76/'P6-preprocesseddata'!$R76)</f>
        <v>9.4807827549682287E-3</v>
      </c>
      <c r="K76" s="43">
        <f>IF('P6-preprocesseddata'!$R76="",0,+'P6-preprocesseddata'!H76/'P6-preprocesseddata'!$R76)</f>
        <v>3.3629392194186127E-2</v>
      </c>
      <c r="L76" s="43">
        <f>IF('P6-preprocesseddata'!$R76="",0,+'P6-preprocesseddata'!I76/'P6-preprocesseddata'!$R76)</f>
        <v>5.7530211483889553E-3</v>
      </c>
      <c r="M76" s="43">
        <f>IF('P6-preprocesseddata'!$R76="",0,+'P6-preprocesseddata'!J76/'P6-preprocesseddata'!$R76)+IF('P6-preprocesseddata'!$R76="",0,+'P6-preprocesseddata'!K76/'P6-preprocesseddata'!$R76)+IF('P6-preprocesseddata'!$R76="",0,+'P6-preprocesseddata'!L76/'P6-preprocesseddata'!$R76)</f>
        <v>3.3470184850824689E-2</v>
      </c>
      <c r="N76" s="43">
        <f>IF('P6-preprocesseddata'!$R76="",0,+'P6-preprocesseddata'!M76/'P6-preprocesseddata'!$R76)-S76</f>
        <v>0.5989652472643302</v>
      </c>
      <c r="O76" s="43">
        <f>IF('P6-preprocesseddata'!$R76="",0,+'P6-preprocesseddata'!N76/'P6-preprocesseddata'!$R76)</f>
        <v>3.4529337937217358E-4</v>
      </c>
      <c r="P76" s="43">
        <f t="shared" si="4"/>
        <v>0.79994863654389159</v>
      </c>
      <c r="Q76" s="52">
        <f t="shared" si="5"/>
        <v>-0.59976564483630612</v>
      </c>
      <c r="R76" s="63">
        <f>IF(Profitability!O76="",0,Profitability!L76/Profitability!O76)-Q76</f>
        <v>0.59598395964779383</v>
      </c>
      <c r="S76" s="62">
        <v>-0.59598395603482346</v>
      </c>
    </row>
    <row r="77" spans="1:19" x14ac:dyDescent="0.25">
      <c r="A77">
        <f>+'P6-preprocesseddata'!A77</f>
        <v>2021</v>
      </c>
      <c r="B77">
        <f>+'P6-preprocesseddata'!B77</f>
        <v>3</v>
      </c>
      <c r="C77" t="str">
        <f t="shared" si="3"/>
        <v>2021 Q3</v>
      </c>
      <c r="D77" s="61">
        <f>VLOOKUP(C77,Dates!C:D,2,FALSE)</f>
        <v>44469</v>
      </c>
      <c r="E77" t="str">
        <f>+'P6-preprocesseddata'!C77</f>
        <v>AA</v>
      </c>
      <c r="F77" t="str">
        <f>+'P6-preprocesseddata'!D77</f>
        <v>P</v>
      </c>
      <c r="G77" s="51">
        <f>IF(Profitability!O77="",0,Profitability!E77/Profitability!O77)</f>
        <v>0.43745994338587185</v>
      </c>
      <c r="H77" s="43">
        <f>IF('P6-preprocesseddata'!$R77="",0,+'P6-preprocesseddata'!E77/'P6-preprocesseddata'!$R77)</f>
        <v>0.18264328846517225</v>
      </c>
      <c r="I77" s="43">
        <f>IF('P6-preprocesseddata'!$R77="",0,+'P6-preprocesseddata'!F77/'P6-preprocesseddata'!$R77)</f>
        <v>0.17833297694645373</v>
      </c>
      <c r="J77" s="43">
        <f>IF('P6-preprocesseddata'!$R77="",0,+'P6-preprocesseddata'!G77/'P6-preprocesseddata'!$R77)</f>
        <v>2.1254190426602187E-2</v>
      </c>
      <c r="K77" s="43">
        <f>IF('P6-preprocesseddata'!$R77="",0,+'P6-preprocesseddata'!H77/'P6-preprocesseddata'!$R77)</f>
        <v>7.5502128659905465E-2</v>
      </c>
      <c r="L77" s="43">
        <f>IF('P6-preprocesseddata'!$R77="",0,+'P6-preprocesseddata'!I77/'P6-preprocesseddata'!$R77)</f>
        <v>1.2960426407664977E-2</v>
      </c>
      <c r="M77" s="43">
        <f>IF('P6-preprocesseddata'!$R77="",0,+'P6-preprocesseddata'!J77/'P6-preprocesseddata'!$R77)+IF('P6-preprocesseddata'!$R77="",0,+'P6-preprocesseddata'!K77/'P6-preprocesseddata'!$R77)+IF('P6-preprocesseddata'!$R77="",0,+'P6-preprocesseddata'!L77/'P6-preprocesseddata'!$R77)</f>
        <v>7.5087010144397504E-2</v>
      </c>
      <c r="N77" s="43">
        <f>IF('P6-preprocesseddata'!$R77="",0,+'P6-preprocesseddata'!M77/'P6-preprocesseddata'!$R77)-S77</f>
        <v>0.33643069090941613</v>
      </c>
      <c r="O77" s="43">
        <f>IF('P6-preprocesseddata'!$R77="",0,+'P6-preprocesseddata'!N77/'P6-preprocesseddata'!$R77)</f>
        <v>7.762586605486667E-4</v>
      </c>
      <c r="P77" s="43">
        <f t="shared" si="4"/>
        <v>0.88298697062016096</v>
      </c>
      <c r="Q77" s="52">
        <f t="shared" si="5"/>
        <v>-0.44552702723428911</v>
      </c>
      <c r="R77" s="63">
        <f>IF(Profitability!O77="",0,Profitability!L77/Profitability!O77)-Q77</f>
        <v>0.32959628741077657</v>
      </c>
      <c r="S77" s="62">
        <v>-0.32959625140118981</v>
      </c>
    </row>
    <row r="78" spans="1:19" x14ac:dyDescent="0.25">
      <c r="A78">
        <f>+'P6-preprocesseddata'!A78</f>
        <v>2021</v>
      </c>
      <c r="B78">
        <f>+'P6-preprocesseddata'!B78</f>
        <v>4</v>
      </c>
      <c r="C78" t="str">
        <f t="shared" si="3"/>
        <v>2021 Q4</v>
      </c>
      <c r="D78" s="61">
        <f>VLOOKUP(C78,Dates!C:D,2,FALSE)</f>
        <v>44561</v>
      </c>
      <c r="E78" t="str">
        <f>+'P6-preprocesseddata'!C78</f>
        <v>AA</v>
      </c>
      <c r="F78" t="str">
        <f>+'P6-preprocesseddata'!D78</f>
        <v>A</v>
      </c>
      <c r="G78" s="51">
        <f>IF(Profitability!O78="",0,Profitability!E78/Profitability!O78)</f>
        <v>0.2076149323690652</v>
      </c>
      <c r="H78" s="43">
        <f>IF('P6-preprocesseddata'!$R78="",0,+'P6-preprocesseddata'!E78/'P6-preprocesseddata'!$R78)</f>
        <v>0.11181969284552726</v>
      </c>
      <c r="I78" s="43">
        <f>IF('P6-preprocesseddata'!$R78="",0,+'P6-preprocesseddata'!F78/'P6-preprocesseddata'!$R78)</f>
        <v>6.3459568149512452E-2</v>
      </c>
      <c r="J78" s="43">
        <f>IF('P6-preprocesseddata'!$R78="",0,+'P6-preprocesseddata'!G78/'P6-preprocesseddata'!$R78)</f>
        <v>1.4466261289784725E-2</v>
      </c>
      <c r="K78" s="43">
        <f>IF('P6-preprocesseddata'!$R78="",0,+'P6-preprocesseddata'!H78/'P6-preprocesseddata'!$R78)</f>
        <v>4.7575366985650458E-2</v>
      </c>
      <c r="L78" s="43">
        <f>IF('P6-preprocesseddata'!$R78="",0,+'P6-preprocesseddata'!I78/'P6-preprocesseddata'!$R78)</f>
        <v>7.7185505150746516E-3</v>
      </c>
      <c r="M78" s="43">
        <f>IF('P6-preprocesseddata'!$R78="",0,+'P6-preprocesseddata'!J78/'P6-preprocesseddata'!$R78)+IF('P6-preprocesseddata'!$R78="",0,+'P6-preprocesseddata'!K78/'P6-preprocesseddata'!$R78)+IF('P6-preprocesseddata'!$R78="",0,+'P6-preprocesseddata'!L78/'P6-preprocesseddata'!$R78)</f>
        <v>4.5452928175871737E-2</v>
      </c>
      <c r="N78" s="43">
        <f>IF('P6-preprocesseddata'!$R78="",0,+'P6-preprocesseddata'!M78/'P6-preprocesseddata'!$R78)-S78</f>
        <v>2.1728627999625873E-3</v>
      </c>
      <c r="O78" s="43">
        <f>IF('P6-preprocesseddata'!$R78="",0,+'P6-preprocesseddata'!N78/'P6-preprocesseddata'!$R78)</f>
        <v>6.7232998832149836E-4</v>
      </c>
      <c r="P78" s="43">
        <f t="shared" si="4"/>
        <v>0.29333756074970541</v>
      </c>
      <c r="Q78" s="52">
        <f t="shared" si="5"/>
        <v>-8.5722628380640209E-2</v>
      </c>
      <c r="R78" s="63">
        <f>IF(Profitability!O78="",0,Profitability!L78/Profitability!O78)-Q78</f>
        <v>3.373067797296514E-9</v>
      </c>
      <c r="S78" s="62">
        <v>0</v>
      </c>
    </row>
    <row r="79" spans="1:19" x14ac:dyDescent="0.25">
      <c r="A79">
        <f>+'P6-preprocesseddata'!A79</f>
        <v>2021</v>
      </c>
      <c r="B79">
        <f>+'P6-preprocesseddata'!B79</f>
        <v>4</v>
      </c>
      <c r="C79" t="str">
        <f t="shared" si="3"/>
        <v>2021 Q4</v>
      </c>
      <c r="D79" s="61">
        <f>VLOOKUP(C79,Dates!C:D,2,FALSE)</f>
        <v>44561</v>
      </c>
      <c r="E79" t="str">
        <f>+'P6-preprocesseddata'!C79</f>
        <v>AA</v>
      </c>
      <c r="F79" t="str">
        <f>+'P6-preprocesseddata'!D79</f>
        <v>D</v>
      </c>
      <c r="G79" s="51">
        <f>IF(Profitability!O79="",0,Profitability!E79/Profitability!O79)</f>
        <v>0.23093835111172015</v>
      </c>
      <c r="H79" s="43">
        <f>IF('P6-preprocesseddata'!$R79="",0,+'P6-preprocesseddata'!E79/'P6-preprocesseddata'!$R79)</f>
        <v>7.6250970948548616E-2</v>
      </c>
      <c r="I79" s="43">
        <f>IF('P6-preprocesseddata'!$R79="",0,+'P6-preprocesseddata'!F79/'P6-preprocesseddata'!$R79)</f>
        <v>3.7795747139653467E-2</v>
      </c>
      <c r="J79" s="43">
        <f>IF('P6-preprocesseddata'!$R79="",0,+'P6-preprocesseddata'!G79/'P6-preprocesseddata'!$R79)</f>
        <v>9.8612077548786703E-3</v>
      </c>
      <c r="K79" s="43">
        <f>IF('P6-preprocesseddata'!$R79="",0,+'P6-preprocesseddata'!H79/'P6-preprocesseddata'!$R79)</f>
        <v>3.2407259928218052E-2</v>
      </c>
      <c r="L79" s="43">
        <f>IF('P6-preprocesseddata'!$R79="",0,+'P6-preprocesseddata'!I79/'P6-preprocesseddata'!$R79)</f>
        <v>5.2890564675446994E-3</v>
      </c>
      <c r="M79" s="43">
        <f>IF('P6-preprocesseddata'!$R79="",0,+'P6-preprocesseddata'!J79/'P6-preprocesseddata'!$R79)+IF('P6-preprocesseddata'!$R79="",0,+'P6-preprocesseddata'!K79/'P6-preprocesseddata'!$R79)+IF('P6-preprocesseddata'!$R79="",0,+'P6-preprocesseddata'!L79/'P6-preprocesseddata'!$R79)</f>
        <v>3.1031322965346299E-2</v>
      </c>
      <c r="N79" s="43">
        <f>IF('P6-preprocesseddata'!$R79="",0,+'P6-preprocesseddata'!M79/'P6-preprocesseddata'!$R79)-S79</f>
        <v>-8.7971439851686595E-2</v>
      </c>
      <c r="O79" s="43">
        <f>IF('P6-preprocesseddata'!$R79="",0,+'P6-preprocesseddata'!N79/'P6-preprocesseddata'!$R79)</f>
        <v>4.8826151844090636E-2</v>
      </c>
      <c r="P79" s="43">
        <f t="shared" si="4"/>
        <v>0.15349027719659386</v>
      </c>
      <c r="Q79" s="52">
        <f t="shared" si="5"/>
        <v>7.7448073915126286E-2</v>
      </c>
      <c r="R79" s="63">
        <f>IF(Profitability!O79="",0,Profitability!L79/Profitability!O79)-Q79</f>
        <v>-8.9372883853607615E-2</v>
      </c>
      <c r="S79" s="62">
        <v>8.9372883853607601E-2</v>
      </c>
    </row>
    <row r="80" spans="1:19" x14ac:dyDescent="0.25">
      <c r="A80">
        <f>+'P6-preprocesseddata'!A80</f>
        <v>2021</v>
      </c>
      <c r="B80">
        <f>+'P6-preprocesseddata'!B80</f>
        <v>4</v>
      </c>
      <c r="C80" t="str">
        <f t="shared" si="3"/>
        <v>2021 Q4</v>
      </c>
      <c r="D80" s="61">
        <f>VLOOKUP(C80,Dates!C:D,2,FALSE)</f>
        <v>44561</v>
      </c>
      <c r="E80" t="str">
        <f>+'P6-preprocesseddata'!C80</f>
        <v>AA</v>
      </c>
      <c r="F80" t="str">
        <f>+'P6-preprocesseddata'!D80</f>
        <v>L</v>
      </c>
      <c r="G80" s="51">
        <f>IF(Profitability!O80="",0,Profitability!E80/Profitability!O80)</f>
        <v>0.19729034780498295</v>
      </c>
      <c r="H80" s="43">
        <f>IF('P6-preprocesseddata'!$R80="",0,+'P6-preprocesseddata'!E80/'P6-preprocesseddata'!$R80)</f>
        <v>8.4920291162373193E-2</v>
      </c>
      <c r="I80" s="43">
        <f>IF('P6-preprocesseddata'!$R80="",0,+'P6-preprocesseddata'!F80/'P6-preprocesseddata'!$R80)</f>
        <v>4.0096306686682057E-2</v>
      </c>
      <c r="J80" s="43">
        <f>IF('P6-preprocesseddata'!$R80="",0,+'P6-preprocesseddata'!G80/'P6-preprocesseddata'!$R80)</f>
        <v>1.0929962844310644E-2</v>
      </c>
      <c r="K80" s="43">
        <f>IF('P6-preprocesseddata'!$R80="",0,+'P6-preprocesseddata'!H80/'P6-preprocesseddata'!$R80)</f>
        <v>3.6072455510714391E-2</v>
      </c>
      <c r="L80" s="43">
        <f>IF('P6-preprocesseddata'!$R80="",0,+'P6-preprocesseddata'!I80/'P6-preprocesseddata'!$R80)</f>
        <v>5.8262602395499257E-3</v>
      </c>
      <c r="M80" s="43">
        <f>IF('P6-preprocesseddata'!$R80="",0,+'P6-preprocesseddata'!J80/'P6-preprocesseddata'!$R80)+IF('P6-preprocesseddata'!$R80="",0,+'P6-preprocesseddata'!K80/'P6-preprocesseddata'!$R80)+IF('P6-preprocesseddata'!$R80="",0,+'P6-preprocesseddata'!L80/'P6-preprocesseddata'!$R80)</f>
        <v>3.4487229107338695E-2</v>
      </c>
      <c r="N80" s="43">
        <f>IF('P6-preprocesseddata'!$R80="",0,+'P6-preprocesseddata'!M80/'P6-preprocesseddata'!$R80)-S80</f>
        <v>1.0937666878735276E-2</v>
      </c>
      <c r="O80" s="43">
        <f>IF('P6-preprocesseddata'!$R80="",0,+'P6-preprocesseddata'!N80/'P6-preprocesseddata'!$R80)</f>
        <v>5.2425906640659508E-4</v>
      </c>
      <c r="P80" s="43">
        <f t="shared" si="4"/>
        <v>0.22379443149611078</v>
      </c>
      <c r="Q80" s="52">
        <f t="shared" si="5"/>
        <v>-2.6504083691127833E-2</v>
      </c>
      <c r="R80" s="63">
        <f>IF(Profitability!O80="",0,Profitability!L80/Profitability!O80)-Q80</f>
        <v>9.4916510221068201E-3</v>
      </c>
      <c r="S80" s="62">
        <v>-9.4916510221068132E-3</v>
      </c>
    </row>
    <row r="81" spans="1:19" x14ac:dyDescent="0.25">
      <c r="A81">
        <f>+'P6-preprocesseddata'!A81</f>
        <v>2021</v>
      </c>
      <c r="B81">
        <f>+'P6-preprocesseddata'!B81</f>
        <v>4</v>
      </c>
      <c r="C81" t="str">
        <f t="shared" si="3"/>
        <v>2021 Q4</v>
      </c>
      <c r="D81" s="61">
        <f>VLOOKUP(C81,Dates!C:D,2,FALSE)</f>
        <v>44561</v>
      </c>
      <c r="E81" t="str">
        <f>+'P6-preprocesseddata'!C81</f>
        <v>AA</v>
      </c>
      <c r="F81" t="str">
        <f>+'P6-preprocesseddata'!D81</f>
        <v>P</v>
      </c>
      <c r="G81" s="51">
        <f>IF(Profitability!O81="",0,Profitability!E81/Profitability!O81)</f>
        <v>0.21081745811976291</v>
      </c>
      <c r="H81" s="43">
        <f>IF('P6-preprocesseddata'!$R81="",0,+'P6-preprocesseddata'!E81/'P6-preprocesseddata'!$R81)</f>
        <v>8.7865729070770476E-2</v>
      </c>
      <c r="I81" s="43">
        <f>IF('P6-preprocesseddata'!$R81="",0,+'P6-preprocesseddata'!F81/'P6-preprocesseddata'!$R81)</f>
        <v>9.3388043089993988E-2</v>
      </c>
      <c r="J81" s="43">
        <f>IF('P6-preprocesseddata'!$R81="",0,+'P6-preprocesseddata'!G81/'P6-preprocesseddata'!$R81)</f>
        <v>1.1366361202372981E-2</v>
      </c>
      <c r="K81" s="43">
        <f>IF('P6-preprocesseddata'!$R81="",0,+'P6-preprocesseddata'!H81/'P6-preprocesseddata'!$R81)</f>
        <v>3.7349798940149871E-2</v>
      </c>
      <c r="L81" s="43">
        <f>IF('P6-preprocesseddata'!$R81="",0,+'P6-preprocesseddata'!I81/'P6-preprocesseddata'!$R81)</f>
        <v>6.0985978481570132E-3</v>
      </c>
      <c r="M81" s="43">
        <f>IF('P6-preprocesseddata'!$R81="",0,+'P6-preprocesseddata'!J81/'P6-preprocesseddata'!$R81)+IF('P6-preprocesseddata'!$R81="",0,+'P6-preprocesseddata'!K81/'P6-preprocesseddata'!$R81)+IF('P6-preprocesseddata'!$R81="",0,+'P6-preprocesseddata'!L81/'P6-preprocesseddata'!$R81)</f>
        <v>3.5763658374629054E-2</v>
      </c>
      <c r="N81" s="43">
        <f>IF('P6-preprocesseddata'!$R81="",0,+'P6-preprocesseddata'!M81/'P6-preprocesseddata'!$R81)-S81</f>
        <v>-1.5943801856670731E-2</v>
      </c>
      <c r="O81" s="43">
        <f>IF('P6-preprocesseddata'!$R81="",0,+'P6-preprocesseddata'!N81/'P6-preprocesseddata'!$R81)</f>
        <v>5.3007537845791493E-4</v>
      </c>
      <c r="P81" s="43">
        <f t="shared" si="4"/>
        <v>0.25641846204786056</v>
      </c>
      <c r="Q81" s="52">
        <f t="shared" si="5"/>
        <v>-4.5601003928097655E-2</v>
      </c>
      <c r="R81" s="63">
        <f>IF(Profitability!O81="",0,Profitability!L81/Profitability!O81)-Q81</f>
        <v>-1.7564134490746786E-2</v>
      </c>
      <c r="S81" s="62">
        <v>1.7564134490746768E-2</v>
      </c>
    </row>
    <row r="82" spans="1:19" x14ac:dyDescent="0.25">
      <c r="A82">
        <f>+'P6-preprocesseddata'!A82</f>
        <v>2022</v>
      </c>
      <c r="B82">
        <f>+'P6-preprocesseddata'!B82</f>
        <v>1</v>
      </c>
      <c r="C82" t="str">
        <f t="shared" si="3"/>
        <v>2022 Q1</v>
      </c>
      <c r="D82" s="61">
        <f>VLOOKUP(C82,Dates!C:D,2,FALSE)</f>
        <v>44651</v>
      </c>
      <c r="E82" t="str">
        <f>+'P6-preprocesseddata'!C82</f>
        <v>AA</v>
      </c>
      <c r="F82" t="str">
        <f>+'P6-preprocesseddata'!D82</f>
        <v>A</v>
      </c>
      <c r="G82" s="51">
        <f>IF(Profitability!O82="",0,Profitability!E82/Profitability!O82)</f>
        <v>0.20194155501346867</v>
      </c>
      <c r="H82" s="43">
        <f>IF('P6-preprocesseddata'!$R82="",0,+'P6-preprocesseddata'!E82/'P6-preprocesseddata'!$R82)</f>
        <v>0.11709806185265557</v>
      </c>
      <c r="I82" s="43">
        <f>IF('P6-preprocesseddata'!$R82="",0,+'P6-preprocesseddata'!F82/'P6-preprocesseddata'!$R82)</f>
        <v>7.8803326239286084E-2</v>
      </c>
      <c r="J82" s="43">
        <f>IF('P6-preprocesseddata'!$R82="",0,+'P6-preprocesseddata'!G82/'P6-preprocesseddata'!$R82)</f>
        <v>1.5785292467213368E-2</v>
      </c>
      <c r="K82" s="43">
        <f>IF('P6-preprocesseddata'!$R82="",0,+'P6-preprocesseddata'!H82/'P6-preprocesseddata'!$R82)</f>
        <v>5.0381544924706131E-2</v>
      </c>
      <c r="L82" s="43">
        <f>IF('P6-preprocesseddata'!$R82="",0,+'P6-preprocesseddata'!I82/'P6-preprocesseddata'!$R82)</f>
        <v>7.2100038434700538E-3</v>
      </c>
      <c r="M82" s="43">
        <f>IF('P6-preprocesseddata'!$R82="",0,+'P6-preprocesseddata'!J82/'P6-preprocesseddata'!$R82)+IF('P6-preprocesseddata'!$R82="",0,+'P6-preprocesseddata'!K82/'P6-preprocesseddata'!$R82)+IF('P6-preprocesseddata'!$R82="",0,+'P6-preprocesseddata'!L82/'P6-preprocesseddata'!$R82)</f>
        <v>4.6062895866298602E-2</v>
      </c>
      <c r="N82" s="43">
        <f>IF('P6-preprocesseddata'!$R82="",0,+'P6-preprocesseddata'!M82/'P6-preprocesseddata'!$R82)-S82</f>
        <v>-0.10973135859381473</v>
      </c>
      <c r="O82" s="43">
        <f>IF('P6-preprocesseddata'!$R82="",0,+'P6-preprocesseddata'!N82/'P6-preprocesseddata'!$R82)</f>
        <v>6.8503697913110267E-4</v>
      </c>
      <c r="P82" s="43">
        <f t="shared" si="4"/>
        <v>0.20629480357894617</v>
      </c>
      <c r="Q82" s="52">
        <f t="shared" si="5"/>
        <v>-4.3532485654775022E-3</v>
      </c>
      <c r="R82" s="63">
        <f>IF(Profitability!O82="",0,Profitability!L82/Profitability!O82)-Q82</f>
        <v>-0.12006466162615806</v>
      </c>
      <c r="S82" s="62">
        <v>0.12006466162615803</v>
      </c>
    </row>
    <row r="83" spans="1:19" x14ac:dyDescent="0.25">
      <c r="A83">
        <f>+'P6-preprocesseddata'!A83</f>
        <v>2022</v>
      </c>
      <c r="B83">
        <f>+'P6-preprocesseddata'!B83</f>
        <v>1</v>
      </c>
      <c r="C83" t="str">
        <f t="shared" si="3"/>
        <v>2022 Q1</v>
      </c>
      <c r="D83" s="61">
        <f>VLOOKUP(C83,Dates!C:D,2,FALSE)</f>
        <v>44651</v>
      </c>
      <c r="E83" t="str">
        <f>+'P6-preprocesseddata'!C83</f>
        <v>AA</v>
      </c>
      <c r="F83" t="str">
        <f>+'P6-preprocesseddata'!D83</f>
        <v>D</v>
      </c>
      <c r="G83" s="51">
        <f>IF(Profitability!O83="",0,Profitability!E83/Profitability!O83)</f>
        <v>0.24309110960274394</v>
      </c>
      <c r="H83" s="43">
        <f>IF('P6-preprocesseddata'!$R83="",0,+'P6-preprocesseddata'!E83/'P6-preprocesseddata'!$R83)</f>
        <v>8.1719382067880278E-2</v>
      </c>
      <c r="I83" s="43">
        <f>IF('P6-preprocesseddata'!$R83="",0,+'P6-preprocesseddata'!F83/'P6-preprocesseddata'!$R83)</f>
        <v>4.7060032433157713E-2</v>
      </c>
      <c r="J83" s="43">
        <f>IF('P6-preprocesseddata'!$R83="",0,+'P6-preprocesseddata'!G83/'P6-preprocesseddata'!$R83)</f>
        <v>1.1006591857770453E-2</v>
      </c>
      <c r="K83" s="43">
        <f>IF('P6-preprocesseddata'!$R83="",0,+'P6-preprocesseddata'!H83/'P6-preprocesseddata'!$R83)</f>
        <v>3.5076001202539848E-2</v>
      </c>
      <c r="L83" s="43">
        <f>IF('P6-preprocesseddata'!$R83="",0,+'P6-preprocesseddata'!I83/'P6-preprocesseddata'!$R83)</f>
        <v>5.0288254473300903E-3</v>
      </c>
      <c r="M83" s="43">
        <f>IF('P6-preprocesseddata'!$R83="",0,+'P6-preprocesseddata'!J83/'P6-preprocesseddata'!$R83)+IF('P6-preprocesseddata'!$R83="",0,+'P6-preprocesseddata'!K83/'P6-preprocesseddata'!$R83)+IF('P6-preprocesseddata'!$R83="",0,+'P6-preprocesseddata'!L83/'P6-preprocesseddata'!$R83)</f>
        <v>3.2136647383951403E-2</v>
      </c>
      <c r="N83" s="43">
        <f>IF('P6-preprocesseddata'!$R83="",0,+'P6-preprocesseddata'!M83/'P6-preprocesseddata'!$R83)-S83</f>
        <v>7.094664302301254E-3</v>
      </c>
      <c r="O83" s="43">
        <f>IF('P6-preprocesseddata'!$R83="",0,+'P6-preprocesseddata'!N83/'P6-preprocesseddata'!$R83)</f>
        <v>5.7384395272345096E-2</v>
      </c>
      <c r="P83" s="43">
        <f t="shared" si="4"/>
        <v>0.27650653996727614</v>
      </c>
      <c r="Q83" s="52">
        <f t="shared" si="5"/>
        <v>-3.3415430364532206E-2</v>
      </c>
      <c r="R83" s="63">
        <f>IF(Profitability!O83="",0,Profitability!L83/Profitability!O83)-Q83</f>
        <v>3.6774511213977235E-10</v>
      </c>
      <c r="S83" s="62">
        <v>0</v>
      </c>
    </row>
    <row r="84" spans="1:19" x14ac:dyDescent="0.25">
      <c r="A84">
        <f>+'P6-preprocesseddata'!A84</f>
        <v>2022</v>
      </c>
      <c r="B84">
        <f>+'P6-preprocesseddata'!B84</f>
        <v>1</v>
      </c>
      <c r="C84" t="str">
        <f t="shared" si="3"/>
        <v>2022 Q1</v>
      </c>
      <c r="D84" s="61">
        <f>VLOOKUP(C84,Dates!C:D,2,FALSE)</f>
        <v>44651</v>
      </c>
      <c r="E84" t="str">
        <f>+'P6-preprocesseddata'!C84</f>
        <v>AA</v>
      </c>
      <c r="F84" t="str">
        <f>+'P6-preprocesseddata'!D84</f>
        <v>L</v>
      </c>
      <c r="G84" s="51">
        <f>IF(Profitability!O84="",0,Profitability!E84/Profitability!O84)</f>
        <v>0.19299486086756176</v>
      </c>
      <c r="H84" s="43">
        <f>IF('P6-preprocesseddata'!$R84="",0,+'P6-preprocesseddata'!E84/'P6-preprocesseddata'!$R84)</f>
        <v>8.6847799324753089E-2</v>
      </c>
      <c r="I84" s="43">
        <f>IF('P6-preprocesseddata'!$R84="",0,+'P6-preprocesseddata'!F84/'P6-preprocesseddata'!$R84)</f>
        <v>4.8685678099064288E-2</v>
      </c>
      <c r="J84" s="43">
        <f>IF('P6-preprocesseddata'!$R84="",0,+'P6-preprocesseddata'!G84/'P6-preprocesseddata'!$R84)</f>
        <v>1.1702059356232791E-2</v>
      </c>
      <c r="K84" s="43">
        <f>IF('P6-preprocesseddata'!$R84="",0,+'P6-preprocesseddata'!H84/'P6-preprocesseddata'!$R84)</f>
        <v>3.7253991809268666E-2</v>
      </c>
      <c r="L84" s="43">
        <f>IF('P6-preprocesseddata'!$R84="",0,+'P6-preprocesseddata'!I84/'P6-preprocesseddata'!$R84)</f>
        <v>5.3426251995591237E-3</v>
      </c>
      <c r="M84" s="43">
        <f>IF('P6-preprocesseddata'!$R84="",0,+'P6-preprocesseddata'!J84/'P6-preprocesseddata'!$R84)+IF('P6-preprocesseddata'!$R84="",0,+'P6-preprocesseddata'!K84/'P6-preprocesseddata'!$R84)+IF('P6-preprocesseddata'!$R84="",0,+'P6-preprocesseddata'!L84/'P6-preprocesseddata'!$R84)</f>
        <v>3.4163546061761245E-2</v>
      </c>
      <c r="N84" s="43">
        <f>IF('P6-preprocesseddata'!$R84="",0,+'P6-preprocesseddata'!M84/'P6-preprocesseddata'!$R84)-S84</f>
        <v>1.6434102358059394E-2</v>
      </c>
      <c r="O84" s="43">
        <f>IF('P6-preprocesseddata'!$R84="",0,+'P6-preprocesseddata'!N84/'P6-preprocesseddata'!$R84)</f>
        <v>5.0746342569601966E-4</v>
      </c>
      <c r="P84" s="43">
        <f t="shared" si="4"/>
        <v>0.24093726563439463</v>
      </c>
      <c r="Q84" s="52">
        <f t="shared" si="5"/>
        <v>-4.7942404766832869E-2</v>
      </c>
      <c r="R84" s="63">
        <f>IF(Profitability!O84="",0,Profitability!L84/Profitability!O84)-Q84</f>
        <v>8.9422370927955408E-3</v>
      </c>
      <c r="S84" s="62">
        <v>-8.9422370927955477E-3</v>
      </c>
    </row>
    <row r="85" spans="1:19" x14ac:dyDescent="0.25">
      <c r="A85">
        <f>+'P6-preprocesseddata'!A85</f>
        <v>2022</v>
      </c>
      <c r="B85">
        <f>+'P6-preprocesseddata'!B85</f>
        <v>1</v>
      </c>
      <c r="C85" t="str">
        <f t="shared" si="3"/>
        <v>2022 Q1</v>
      </c>
      <c r="D85" s="61">
        <f>VLOOKUP(C85,Dates!C:D,2,FALSE)</f>
        <v>44651</v>
      </c>
      <c r="E85" t="str">
        <f>+'P6-preprocesseddata'!C85</f>
        <v>AA</v>
      </c>
      <c r="F85" t="str">
        <f>+'P6-preprocesseddata'!D85</f>
        <v>P</v>
      </c>
      <c r="G85" s="51">
        <f>IF(Profitability!O85="",0,Profitability!E85/Profitability!O85)</f>
        <v>0.27790676825250066</v>
      </c>
      <c r="H85" s="43">
        <f>IF('P6-preprocesseddata'!$R85="",0,+'P6-preprocesseddata'!E85/'P6-preprocesseddata'!$R85)</f>
        <v>0.13004469363914367</v>
      </c>
      <c r="I85" s="43">
        <f>IF('P6-preprocesseddata'!$R85="",0,+'P6-preprocesseddata'!F85/'P6-preprocesseddata'!$R85)</f>
        <v>0.12233203171864612</v>
      </c>
      <c r="J85" s="43">
        <f>IF('P6-preprocesseddata'!$R85="",0,+'P6-preprocesseddata'!G85/'P6-preprocesseddata'!$R85)</f>
        <v>1.7523818230113921E-2</v>
      </c>
      <c r="K85" s="43">
        <f>IF('P6-preprocesseddata'!$R85="",0,+'P6-preprocesseddata'!H85/'P6-preprocesseddata'!$R85)</f>
        <v>5.5690266442916421E-2</v>
      </c>
      <c r="L85" s="43">
        <f>IF('P6-preprocesseddata'!$R85="",0,+'P6-preprocesseddata'!I85/'P6-preprocesseddata'!$R85)</f>
        <v>7.9952530649655216E-3</v>
      </c>
      <c r="M85" s="43">
        <f>IF('P6-preprocesseddata'!$R85="",0,+'P6-preprocesseddata'!J85/'P6-preprocesseddata'!$R85)+IF('P6-preprocesseddata'!$R85="",0,+'P6-preprocesseddata'!K85/'P6-preprocesseddata'!$R85)+IF('P6-preprocesseddata'!$R85="",0,+'P6-preprocesseddata'!L85/'P6-preprocesseddata'!$R85)</f>
        <v>5.1166758719422632E-2</v>
      </c>
      <c r="N85" s="43">
        <f>IF('P6-preprocesseddata'!$R85="",0,+'P6-preprocesseddata'!M85/'P6-preprocesseddata'!$R85)-S85</f>
        <v>-3.3451724974615155E-2</v>
      </c>
      <c r="O85" s="43">
        <f>IF('P6-preprocesseddata'!$R85="",0,+'P6-preprocesseddata'!N85/'P6-preprocesseddata'!$R85)</f>
        <v>7.5859295941894077E-4</v>
      </c>
      <c r="P85" s="43">
        <f t="shared" si="4"/>
        <v>0.35205968980001201</v>
      </c>
      <c r="Q85" s="52">
        <f t="shared" si="5"/>
        <v>-7.4152921547511352E-2</v>
      </c>
      <c r="R85" s="63">
        <f>IF(Profitability!O85="",0,Profitability!L85/Profitability!O85)-Q85</f>
        <v>-4.4511490724545771E-2</v>
      </c>
      <c r="S85" s="62">
        <v>4.4511511425677053E-2</v>
      </c>
    </row>
    <row r="86" spans="1:19" x14ac:dyDescent="0.25">
      <c r="A86">
        <f>+'P6-preprocesseddata'!A86</f>
        <v>2022</v>
      </c>
      <c r="B86">
        <f>+'P6-preprocesseddata'!B86</f>
        <v>2</v>
      </c>
      <c r="C86" t="str">
        <f t="shared" si="3"/>
        <v>2022 Q2</v>
      </c>
      <c r="D86" s="61">
        <f>VLOOKUP(C86,Dates!C:D,2,FALSE)</f>
        <v>44742</v>
      </c>
      <c r="E86" t="str">
        <f>+'P6-preprocesseddata'!C86</f>
        <v>AA</v>
      </c>
      <c r="F86" t="str">
        <f>+'P6-preprocesseddata'!D86</f>
        <v>A</v>
      </c>
      <c r="G86" s="51">
        <f>IF(Profitability!O86="",0,Profitability!E86/Profitability!O86)</f>
        <v>0.20675600508415343</v>
      </c>
      <c r="H86" s="43">
        <f>IF('P6-preprocesseddata'!$R86="",0,+'P6-preprocesseddata'!E86/'P6-preprocesseddata'!$R86)</f>
        <v>7.6875713327830039E-2</v>
      </c>
      <c r="I86" s="43">
        <f>IF('P6-preprocesseddata'!$R86="",0,+'P6-preprocesseddata'!F86/'P6-preprocesseddata'!$R86)</f>
        <v>7.7555844573228588E-2</v>
      </c>
      <c r="J86" s="43">
        <f>IF('P6-preprocesseddata'!$R86="",0,+'P6-preprocesseddata'!G86/'P6-preprocesseddata'!$R86)</f>
        <v>1.0479847951762161E-2</v>
      </c>
      <c r="K86" s="43">
        <f>IF('P6-preprocesseddata'!$R86="",0,+'P6-preprocesseddata'!H86/'P6-preprocesseddata'!$R86)</f>
        <v>3.8072408412661692E-2</v>
      </c>
      <c r="L86" s="43">
        <f>IF('P6-preprocesseddata'!$R86="",0,+'P6-preprocesseddata'!I86/'P6-preprocesseddata'!$R86)</f>
        <v>4.7823525902761475E-3</v>
      </c>
      <c r="M86" s="43">
        <f>IF('P6-preprocesseddata'!$R86="",0,+'P6-preprocesseddata'!J86/'P6-preprocesseddata'!$R86)+IF('P6-preprocesseddata'!$R86="",0,+'P6-preprocesseddata'!K86/'P6-preprocesseddata'!$R86)+IF('P6-preprocesseddata'!$R86="",0,+'P6-preprocesseddata'!L86/'P6-preprocesseddata'!$R86)</f>
        <v>2.9660493380997771E-2</v>
      </c>
      <c r="N86" s="43">
        <f>IF('P6-preprocesseddata'!$R86="",0,+'P6-preprocesseddata'!M86/'P6-preprocesseddata'!$R86)-S86</f>
        <v>0.13903863582775994</v>
      </c>
      <c r="O86" s="43">
        <f>IF('P6-preprocesseddata'!$R86="",0,+'P6-preprocesseddata'!N86/'P6-preprocesseddata'!$R86)</f>
        <v>6.0882263646032712E-4</v>
      </c>
      <c r="P86" s="43">
        <f t="shared" si="4"/>
        <v>0.37707411870097662</v>
      </c>
      <c r="Q86" s="52">
        <f t="shared" si="5"/>
        <v>-0.1703181136168232</v>
      </c>
      <c r="R86" s="63">
        <f>IF(Profitability!O86="",0,Profitability!L86/Profitability!O86)-Q86</f>
        <v>0.13613685306658199</v>
      </c>
      <c r="S86" s="62">
        <v>-0.1361368508347007</v>
      </c>
    </row>
    <row r="87" spans="1:19" x14ac:dyDescent="0.25">
      <c r="A87">
        <f>+'P6-preprocesseddata'!A87</f>
        <v>2022</v>
      </c>
      <c r="B87">
        <f>+'P6-preprocesseddata'!B87</f>
        <v>2</v>
      </c>
      <c r="C87" t="str">
        <f t="shared" si="3"/>
        <v>2022 Q2</v>
      </c>
      <c r="D87" s="61">
        <f>VLOOKUP(C87,Dates!C:D,2,FALSE)</f>
        <v>44742</v>
      </c>
      <c r="E87" t="str">
        <f>+'P6-preprocesseddata'!C87</f>
        <v>AA</v>
      </c>
      <c r="F87" t="str">
        <f>+'P6-preprocesseddata'!D87</f>
        <v>D</v>
      </c>
      <c r="G87" s="51">
        <f>IF(Profitability!O87="",0,Profitability!E87/Profitability!O87)</f>
        <v>0.29662250218690611</v>
      </c>
      <c r="H87" s="43">
        <f>IF('P6-preprocesseddata'!$R87="",0,+'P6-preprocesseddata'!E87/'P6-preprocesseddata'!$R87)</f>
        <v>6.5158523119943759E-2</v>
      </c>
      <c r="I87" s="43">
        <f>IF('P6-preprocesseddata'!$R87="",0,+'P6-preprocesseddata'!F87/'P6-preprocesseddata'!$R87)</f>
        <v>6.0261800905699846E-2</v>
      </c>
      <c r="J87" s="43">
        <f>IF('P6-preprocesseddata'!$R87="",0,+'P6-preprocesseddata'!G87/'P6-preprocesseddata'!$R87)</f>
        <v>8.8772778504809038E-3</v>
      </c>
      <c r="K87" s="43">
        <f>IF('P6-preprocesseddata'!$R87="",0,+'P6-preprocesseddata'!H87/'P6-preprocesseddata'!$R87)</f>
        <v>3.2250505980693595E-2</v>
      </c>
      <c r="L87" s="43">
        <f>IF('P6-preprocesseddata'!$R87="",0,+'P6-preprocesseddata'!I87/'P6-preprocesseddata'!$R87)</f>
        <v>4.0483734624396205E-3</v>
      </c>
      <c r="M87" s="43">
        <f>IF('P6-preprocesseddata'!$R87="",0,+'P6-preprocesseddata'!J87/'P6-preprocesseddata'!$R87)+IF('P6-preprocesseddata'!$R87="",0,+'P6-preprocesseddata'!K87/'P6-preprocesseddata'!$R87)+IF('P6-preprocesseddata'!$R87="",0,+'P6-preprocesseddata'!L87/'P6-preprocesseddata'!$R87)</f>
        <v>2.5149077879935648E-2</v>
      </c>
      <c r="N87" s="43">
        <f>IF('P6-preprocesseddata'!$R87="",0,+'P6-preprocesseddata'!M87/'P6-preprocesseddata'!$R87)-S87</f>
        <v>5.7166255836406485E-2</v>
      </c>
      <c r="O87" s="43">
        <f>IF('P6-preprocesseddata'!$R87="",0,+'P6-preprocesseddata'!N87/'P6-preprocesseddata'!$R87)</f>
        <v>5.7160938782156258E-2</v>
      </c>
      <c r="P87" s="43">
        <f t="shared" si="4"/>
        <v>0.31007275381775612</v>
      </c>
      <c r="Q87" s="52">
        <f t="shared" si="5"/>
        <v>-1.3450251630850008E-2</v>
      </c>
      <c r="R87" s="63">
        <f>IF(Profitability!O87="",0,Profitability!L87/Profitability!O87)-Q87</f>
        <v>5.4704699634976338E-2</v>
      </c>
      <c r="S87" s="62">
        <v>-5.4704699329647416E-2</v>
      </c>
    </row>
    <row r="88" spans="1:19" x14ac:dyDescent="0.25">
      <c r="A88">
        <f>+'P6-preprocesseddata'!A88</f>
        <v>2022</v>
      </c>
      <c r="B88">
        <f>+'P6-preprocesseddata'!B88</f>
        <v>2</v>
      </c>
      <c r="C88" t="str">
        <f t="shared" si="3"/>
        <v>2022 Q2</v>
      </c>
      <c r="D88" s="61">
        <f>VLOOKUP(C88,Dates!C:D,2,FALSE)</f>
        <v>44742</v>
      </c>
      <c r="E88" t="str">
        <f>+'P6-preprocesseddata'!C88</f>
        <v>AA</v>
      </c>
      <c r="F88" t="str">
        <f>+'P6-preprocesseddata'!D88</f>
        <v>L</v>
      </c>
      <c r="G88" s="51">
        <f>IF(Profitability!O88="",0,Profitability!E88/Profitability!O88)</f>
        <v>0.20789621233707453</v>
      </c>
      <c r="H88" s="43">
        <f>IF('P6-preprocesseddata'!$R88="",0,+'P6-preprocesseddata'!E88/'P6-preprocesseddata'!$R88)</f>
        <v>6.8058769219411286E-2</v>
      </c>
      <c r="I88" s="43">
        <f>IF('P6-preprocesseddata'!$R88="",0,+'P6-preprocesseddata'!F88/'P6-preprocesseddata'!$R88)</f>
        <v>6.1099136299667345E-2</v>
      </c>
      <c r="J88" s="43">
        <f>IF('P6-preprocesseddata'!$R88="",0,+'P6-preprocesseddata'!G88/'P6-preprocesseddata'!$R88)</f>
        <v>9.2717728652279251E-3</v>
      </c>
      <c r="K88" s="43">
        <f>IF('P6-preprocesseddata'!$R88="",0,+'P6-preprocesseddata'!H88/'P6-preprocesseddata'!$R88)</f>
        <v>3.3682974028164774E-2</v>
      </c>
      <c r="L88" s="43">
        <f>IF('P6-preprocesseddata'!$R88="",0,+'P6-preprocesseddata'!I88/'P6-preprocesseddata'!$R88)</f>
        <v>4.2244435404156311E-3</v>
      </c>
      <c r="M88" s="43">
        <f>IF('P6-preprocesseddata'!$R88="",0,+'P6-preprocesseddata'!J88/'P6-preprocesseddata'!$R88)+IF('P6-preprocesseddata'!$R88="",0,+'P6-preprocesseddata'!K88/'P6-preprocesseddata'!$R88)+IF('P6-preprocesseddata'!$R88="",0,+'P6-preprocesseddata'!L88/'P6-preprocesseddata'!$R88)</f>
        <v>2.6272512357869919E-2</v>
      </c>
      <c r="N88" s="43">
        <f>IF('P6-preprocesseddata'!$R88="",0,+'P6-preprocesseddata'!M88/'P6-preprocesseddata'!$R88)-S88</f>
        <v>-3.2625785692821194E-2</v>
      </c>
      <c r="O88" s="43">
        <f>IF('P6-preprocesseddata'!$R88="",0,+'P6-preprocesseddata'!N88/'P6-preprocesseddata'!$R88)</f>
        <v>5.3816903897823082E-4</v>
      </c>
      <c r="P88" s="43">
        <f t="shared" si="4"/>
        <v>0.17052199165691395</v>
      </c>
      <c r="Q88" s="52">
        <f t="shared" si="5"/>
        <v>3.737422068016058E-2</v>
      </c>
      <c r="R88" s="63">
        <f>IF(Profitability!O88="",0,Profitability!L88/Profitability!O88)-Q88</f>
        <v>-3.5207637506066224E-2</v>
      </c>
      <c r="S88" s="62">
        <v>3.5207638703295775E-2</v>
      </c>
    </row>
    <row r="89" spans="1:19" x14ac:dyDescent="0.25">
      <c r="A89">
        <f>+'P6-preprocesseddata'!A89</f>
        <v>2022</v>
      </c>
      <c r="B89">
        <f>+'P6-preprocesseddata'!B89</f>
        <v>2</v>
      </c>
      <c r="C89" t="str">
        <f t="shared" si="3"/>
        <v>2022 Q2</v>
      </c>
      <c r="D89" s="61">
        <f>VLOOKUP(C89,Dates!C:D,2,FALSE)</f>
        <v>44742</v>
      </c>
      <c r="E89" t="str">
        <f>+'P6-preprocesseddata'!C89</f>
        <v>AA</v>
      </c>
      <c r="F89" t="str">
        <f>+'P6-preprocesseddata'!D89</f>
        <v>P</v>
      </c>
      <c r="G89" s="51">
        <f>IF(Profitability!O89="",0,Profitability!E89/Profitability!O89)</f>
        <v>0.20948339946478126</v>
      </c>
      <c r="H89" s="43">
        <f>IF('P6-preprocesseddata'!$R89="",0,+'P6-preprocesseddata'!E89/'P6-preprocesseddata'!$R89)</f>
        <v>8.3220803357174938E-2</v>
      </c>
      <c r="I89" s="43">
        <f>IF('P6-preprocesseddata'!$R89="",0,+'P6-preprocesseddata'!F89/'P6-preprocesseddata'!$R89)</f>
        <v>8.3603429057438214E-2</v>
      </c>
      <c r="J89" s="43">
        <f>IF('P6-preprocesseddata'!$R89="",0,+'P6-preprocesseddata'!G89/'P6-preprocesseddata'!$R89)</f>
        <v>1.132224393989288E-2</v>
      </c>
      <c r="K89" s="43">
        <f>IF('P6-preprocesseddata'!$R89="",0,+'P6-preprocesseddata'!H89/'P6-preprocesseddata'!$R89)</f>
        <v>4.1178542370064616E-2</v>
      </c>
      <c r="L89" s="43">
        <f>IF('P6-preprocesseddata'!$R89="",0,+'P6-preprocesseddata'!I89/'P6-preprocesseddata'!$R89)</f>
        <v>5.1568892572819982E-3</v>
      </c>
      <c r="M89" s="43">
        <f>IF('P6-preprocesseddata'!$R89="",0,+'P6-preprocesseddata'!J89/'P6-preprocesseddata'!$R89)+IF('P6-preprocesseddata'!$R89="",0,+'P6-preprocesseddata'!K89/'P6-preprocesseddata'!$R89)+IF('P6-preprocesseddata'!$R89="",0,+'P6-preprocesseddata'!L89/'P6-preprocesseddata'!$R89)</f>
        <v>3.2145732826763786E-2</v>
      </c>
      <c r="N89" s="43">
        <f>IF('P6-preprocesseddata'!$R89="",0,+'P6-preprocesseddata'!M89/'P6-preprocesseddata'!$R89)-S89</f>
        <v>3.1460272624589409E-3</v>
      </c>
      <c r="O89" s="43">
        <f>IF('P6-preprocesseddata'!$R89="",0,+'P6-preprocesseddata'!N89/'P6-preprocesseddata'!$R89)</f>
        <v>6.6066131345287628E-4</v>
      </c>
      <c r="P89" s="43">
        <f t="shared" si="4"/>
        <v>0.26043432938452821</v>
      </c>
      <c r="Q89" s="52">
        <f t="shared" si="5"/>
        <v>-5.0950929919746951E-2</v>
      </c>
      <c r="R89" s="63">
        <f>IF(Profitability!O89="",0,Profitability!L89/Profitability!O89)-Q89</f>
        <v>-3.0532892880685836E-10</v>
      </c>
      <c r="S89" s="62">
        <v>3.0532889411238884E-10</v>
      </c>
    </row>
    <row r="90" spans="1:19" x14ac:dyDescent="0.25">
      <c r="A90">
        <f>+'P6-preprocesseddata'!A90</f>
        <v>2017</v>
      </c>
      <c r="B90">
        <f>+'P6-preprocesseddata'!B90</f>
        <v>1</v>
      </c>
      <c r="C90" t="str">
        <f t="shared" si="3"/>
        <v>2017 Q1</v>
      </c>
      <c r="D90" s="61">
        <f>VLOOKUP(C90,Dates!C:D,2,FALSE)</f>
        <v>42825</v>
      </c>
      <c r="E90" t="str">
        <f>+'P6-preprocesseddata'!C90</f>
        <v>AS</v>
      </c>
      <c r="F90" t="str">
        <f>+'P6-preprocesseddata'!D90</f>
        <v>D</v>
      </c>
      <c r="G90" s="51">
        <f>IF(Profitability!O90="",0,Profitability!E90/Profitability!O90)</f>
        <v>0.17727105779012683</v>
      </c>
      <c r="H90" s="43">
        <f>IF('P6-preprocesseddata'!$R90="",0,+'P6-preprocesseddata'!E90/'P6-preprocesseddata'!$R90)</f>
        <v>4.4935234365226437E-2</v>
      </c>
      <c r="I90" s="43">
        <f>IF('P6-preprocesseddata'!$R90="",0,+'P6-preprocesseddata'!F90/'P6-preprocesseddata'!$R90)</f>
        <v>2.5778254834882712E-2</v>
      </c>
      <c r="J90" s="43">
        <f>IF('P6-preprocesseddata'!$R90="",0,+'P6-preprocesseddata'!G90/'P6-preprocesseddata'!$R90)</f>
        <v>7.2470126303553666E-3</v>
      </c>
      <c r="K90" s="43">
        <f>IF('P6-preprocesseddata'!$R90="",0,+'P6-preprocesseddata'!H90/'P6-preprocesseddata'!$R90)</f>
        <v>2.0221467864953501E-2</v>
      </c>
      <c r="L90" s="43">
        <f>IF('P6-preprocesseddata'!$R90="",0,+'P6-preprocesseddata'!I90/'P6-preprocesseddata'!$R90)</f>
        <v>2.9064532552110635E-3</v>
      </c>
      <c r="M90" s="43">
        <f>IF('P6-preprocesseddata'!$R90="",0,+'P6-preprocesseddata'!J90/'P6-preprocesseddata'!$R90)+IF('P6-preprocesseddata'!$R90="",0,+'P6-preprocesseddata'!K90/'P6-preprocesseddata'!$R90)+IF('P6-preprocesseddata'!$R90="",0,+'P6-preprocesseddata'!L90/'P6-preprocesseddata'!$R90)</f>
        <v>1.4379710481744712E-2</v>
      </c>
      <c r="N90" s="43">
        <f>IF('P6-preprocesseddata'!$R90="",0,+'P6-preprocesseddata'!M90/'P6-preprocesseddata'!$R90)-S90</f>
        <v>1.5273109146038959E-3</v>
      </c>
      <c r="O90" s="43">
        <f>IF('P6-preprocesseddata'!$R90="",0,+'P6-preprocesseddata'!N90/'P6-preprocesseddata'!$R90)</f>
        <v>3.1877084381742471E-2</v>
      </c>
      <c r="P90" s="43">
        <f t="shared" si="4"/>
        <v>0.14887252872872014</v>
      </c>
      <c r="Q90" s="52">
        <f t="shared" si="5"/>
        <v>2.8398529061406691E-2</v>
      </c>
      <c r="R90" s="63">
        <f>IF(Profitability!O90="",0,Profitability!L90/Profitability!O90)-Q90</f>
        <v>1.3447044300840538E-6</v>
      </c>
      <c r="S90" s="62">
        <v>-1.3447044301048705E-6</v>
      </c>
    </row>
    <row r="91" spans="1:19" x14ac:dyDescent="0.25">
      <c r="A91">
        <f>+'P6-preprocesseddata'!A91</f>
        <v>2017</v>
      </c>
      <c r="B91">
        <f>+'P6-preprocesseddata'!B91</f>
        <v>1</v>
      </c>
      <c r="C91" t="str">
        <f t="shared" si="3"/>
        <v>2017 Q1</v>
      </c>
      <c r="D91" s="61">
        <f>VLOOKUP(C91,Dates!C:D,2,FALSE)</f>
        <v>42825</v>
      </c>
      <c r="E91" t="str">
        <f>+'P6-preprocesseddata'!C91</f>
        <v>AS</v>
      </c>
      <c r="F91" t="str">
        <f>+'P6-preprocesseddata'!D91</f>
        <v>L</v>
      </c>
      <c r="G91" s="51">
        <f>IF(Profitability!O91="",0,Profitability!E91/Profitability!O91)</f>
        <v>0.11897406915814346</v>
      </c>
      <c r="H91" s="43">
        <f>IF('P6-preprocesseddata'!$R91="",0,+'P6-preprocesseddata'!E91/'P6-preprocesseddata'!$R91)</f>
        <v>4.2309780188885412E-2</v>
      </c>
      <c r="I91" s="43">
        <f>IF('P6-preprocesseddata'!$R91="",0,+'P6-preprocesseddata'!F91/'P6-preprocesseddata'!$R91)</f>
        <v>2.4271914963430643E-2</v>
      </c>
      <c r="J91" s="43">
        <f>IF('P6-preprocesseddata'!$R91="",0,+'P6-preprocesseddata'!G91/'P6-preprocesseddata'!$R91)</f>
        <v>6.8243749827928257E-3</v>
      </c>
      <c r="K91" s="43">
        <f>IF('P6-preprocesseddata'!$R91="",0,+'P6-preprocesseddata'!H91/'P6-preprocesseddata'!$R91)</f>
        <v>1.9039670025884456E-2</v>
      </c>
      <c r="L91" s="43">
        <f>IF('P6-preprocesseddata'!$R91="",0,+'P6-preprocesseddata'!I91/'P6-preprocesseddata'!$R91)</f>
        <v>2.736473515267665E-3</v>
      </c>
      <c r="M91" s="43">
        <f>IF('P6-preprocesseddata'!$R91="",0,+'P6-preprocesseddata'!J91/'P6-preprocesseddata'!$R91)+IF('P6-preprocesseddata'!$R91="",0,+'P6-preprocesseddata'!K91/'P6-preprocesseddata'!$R91)+IF('P6-preprocesseddata'!$R91="",0,+'P6-preprocesseddata'!L91/'P6-preprocesseddata'!$R91)</f>
        <v>1.3538484202316882E-2</v>
      </c>
      <c r="N91" s="43">
        <f>IF('P6-preprocesseddata'!$R91="",0,+'P6-preprocesseddata'!M91/'P6-preprocesseddata'!$R91)-S91</f>
        <v>-3.8819527227035314E-2</v>
      </c>
      <c r="O91" s="43">
        <f>IF('P6-preprocesseddata'!$R91="",0,+'P6-preprocesseddata'!N91/'P6-preprocesseddata'!$R91)</f>
        <v>0</v>
      </c>
      <c r="P91" s="43">
        <f t="shared" si="4"/>
        <v>6.9901170651542568E-2</v>
      </c>
      <c r="Q91" s="52">
        <f t="shared" si="5"/>
        <v>4.907289850660089E-2</v>
      </c>
      <c r="R91" s="63">
        <f>IF(Profitability!O91="",0,Profitability!L91/Profitability!O91)-Q91</f>
        <v>-4.0257016262819655E-2</v>
      </c>
      <c r="S91" s="62">
        <v>4.025567155838955E-2</v>
      </c>
    </row>
    <row r="92" spans="1:19" x14ac:dyDescent="0.25">
      <c r="A92">
        <f>+'P6-preprocesseddata'!A92</f>
        <v>2017</v>
      </c>
      <c r="B92">
        <f>+'P6-preprocesseddata'!B92</f>
        <v>2</v>
      </c>
      <c r="C92" t="str">
        <f t="shared" si="3"/>
        <v>2017 Q2</v>
      </c>
      <c r="D92" s="61">
        <f>VLOOKUP(C92,Dates!C:D,2,FALSE)</f>
        <v>42916</v>
      </c>
      <c r="E92" t="str">
        <f>+'P6-preprocesseddata'!C92</f>
        <v>AS</v>
      </c>
      <c r="F92" t="str">
        <f>+'P6-preprocesseddata'!D92</f>
        <v>D</v>
      </c>
      <c r="G92" s="51">
        <f>IF(Profitability!O92="",0,Profitability!E92/Profitability!O92)</f>
        <v>0.18445762476609784</v>
      </c>
      <c r="H92" s="43">
        <f>IF('P6-preprocesseddata'!$R92="",0,+'P6-preprocesseddata'!E92/'P6-preprocesseddata'!$R92)</f>
        <v>3.9144413922139173E-2</v>
      </c>
      <c r="I92" s="43">
        <f>IF('P6-preprocesseddata'!$R92="",0,+'P6-preprocesseddata'!F92/'P6-preprocesseddata'!$R92)</f>
        <v>2.3479833469399452E-2</v>
      </c>
      <c r="J92" s="43">
        <f>IF('P6-preprocesseddata'!$R92="",0,+'P6-preprocesseddata'!G92/'P6-preprocesseddata'!$R92)</f>
        <v>6.1483975437901109E-3</v>
      </c>
      <c r="K92" s="43">
        <f>IF('P6-preprocesseddata'!$R92="",0,+'P6-preprocesseddata'!H92/'P6-preprocesseddata'!$R92)</f>
        <v>2.0197059710370394E-2</v>
      </c>
      <c r="L92" s="43">
        <f>IF('P6-preprocesseddata'!$R92="",0,+'P6-preprocesseddata'!I92/'P6-preprocesseddata'!$R92)</f>
        <v>2.6212881014777865E-3</v>
      </c>
      <c r="M92" s="43">
        <f>IF('P6-preprocesseddata'!$R92="",0,+'P6-preprocesseddata'!J92/'P6-preprocesseddata'!$R92)+IF('P6-preprocesseddata'!$R92="",0,+'P6-preprocesseddata'!K92/'P6-preprocesseddata'!$R92)+IF('P6-preprocesseddata'!$R92="",0,+'P6-preprocesseddata'!L92/'P6-preprocesseddata'!$R92)</f>
        <v>1.1047671063712745E-2</v>
      </c>
      <c r="N92" s="43">
        <f>IF('P6-preprocesseddata'!$R92="",0,+'P6-preprocesseddata'!M92/'P6-preprocesseddata'!$R92)-S92</f>
        <v>1.4997396342793937E-3</v>
      </c>
      <c r="O92" s="43">
        <f>IF('P6-preprocesseddata'!$R92="",0,+'P6-preprocesseddata'!N92/'P6-preprocesseddata'!$R92)</f>
        <v>2.8484470211147236E-2</v>
      </c>
      <c r="P92" s="43">
        <f t="shared" si="4"/>
        <v>0.13262287365631628</v>
      </c>
      <c r="Q92" s="52">
        <f t="shared" si="5"/>
        <v>5.1834751109781557E-2</v>
      </c>
      <c r="R92" s="63">
        <f>IF(Profitability!O92="",0,Profitability!L92/Profitability!O92)-Q92</f>
        <v>0</v>
      </c>
      <c r="S92" s="62">
        <v>0</v>
      </c>
    </row>
    <row r="93" spans="1:19" x14ac:dyDescent="0.25">
      <c r="A93">
        <f>+'P6-preprocesseddata'!A93</f>
        <v>2017</v>
      </c>
      <c r="B93">
        <f>+'P6-preprocesseddata'!B93</f>
        <v>2</v>
      </c>
      <c r="C93" t="str">
        <f t="shared" si="3"/>
        <v>2017 Q2</v>
      </c>
      <c r="D93" s="61">
        <f>VLOOKUP(C93,Dates!C:D,2,FALSE)</f>
        <v>42916</v>
      </c>
      <c r="E93" t="str">
        <f>+'P6-preprocesseddata'!C93</f>
        <v>AS</v>
      </c>
      <c r="F93" t="str">
        <f>+'P6-preprocesseddata'!D93</f>
        <v>L</v>
      </c>
      <c r="G93" s="51">
        <f>IF(Profitability!O93="",0,Profitability!E93/Profitability!O93)</f>
        <v>0.12663681275272273</v>
      </c>
      <c r="H93" s="43">
        <f>IF('P6-preprocesseddata'!$R93="",0,+'P6-preprocesseddata'!E93/'P6-preprocesseddata'!$R93)</f>
        <v>3.6810051346383009E-2</v>
      </c>
      <c r="I93" s="43">
        <f>IF('P6-preprocesseddata'!$R93="",0,+'P6-preprocesseddata'!F93/'P6-preprocesseddata'!$R93)</f>
        <v>2.2079633232101561E-2</v>
      </c>
      <c r="J93" s="43">
        <f>IF('P6-preprocesseddata'!$R93="",0,+'P6-preprocesseddata'!G93/'P6-preprocesseddata'!$R93)</f>
        <v>5.7818090644003728E-3</v>
      </c>
      <c r="K93" s="43">
        <f>IF('P6-preprocesseddata'!$R93="",0,+'P6-preprocesseddata'!H93/'P6-preprocesseddata'!$R93)</f>
        <v>1.8992802943223908E-2</v>
      </c>
      <c r="L93" s="43">
        <f>IF('P6-preprocesseddata'!$R93="",0,+'P6-preprocesseddata'!I93/'P6-preprocesseddata'!$R93)</f>
        <v>2.4646660493059403E-3</v>
      </c>
      <c r="M93" s="43">
        <f>IF('P6-preprocesseddata'!$R93="",0,+'P6-preprocesseddata'!J93/'P6-preprocesseddata'!$R93)+IF('P6-preprocesseddata'!$R93="",0,+'P6-preprocesseddata'!K93/'P6-preprocesseddata'!$R93)+IF('P6-preprocesseddata'!$R93="",0,+'P6-preprocesseddata'!L93/'P6-preprocesseddata'!$R93)</f>
        <v>1.0389662982668E-2</v>
      </c>
      <c r="N93" s="43">
        <f>IF('P6-preprocesseddata'!$R93="",0,+'P6-preprocesseddata'!M93/'P6-preprocesseddata'!$R93)-S93</f>
        <v>-1.108329023891905E-2</v>
      </c>
      <c r="O93" s="43">
        <f>IF('P6-preprocesseddata'!$R93="",0,+'P6-preprocesseddata'!N93/'P6-preprocesseddata'!$R93)</f>
        <v>0</v>
      </c>
      <c r="P93" s="43">
        <f t="shared" si="4"/>
        <v>8.5435335379163729E-2</v>
      </c>
      <c r="Q93" s="52">
        <f t="shared" si="5"/>
        <v>4.1201477373559003E-2</v>
      </c>
      <c r="R93" s="63">
        <f>IF(Profitability!O93="",0,Profitability!L93/Profitability!O93)-Q93</f>
        <v>-1.2493955686996822E-2</v>
      </c>
      <c r="S93" s="62">
        <v>1.2493955686996818E-2</v>
      </c>
    </row>
    <row r="94" spans="1:19" x14ac:dyDescent="0.25">
      <c r="A94">
        <f>+'P6-preprocesseddata'!A94</f>
        <v>2017</v>
      </c>
      <c r="B94">
        <f>+'P6-preprocesseddata'!B94</f>
        <v>3</v>
      </c>
      <c r="C94" t="str">
        <f t="shared" si="3"/>
        <v>2017 Q3</v>
      </c>
      <c r="D94" s="61">
        <f>VLOOKUP(C94,Dates!C:D,2,FALSE)</f>
        <v>43008</v>
      </c>
      <c r="E94" t="str">
        <f>+'P6-preprocesseddata'!C94</f>
        <v>AS</v>
      </c>
      <c r="F94" t="str">
        <f>+'P6-preprocesseddata'!D94</f>
        <v>D</v>
      </c>
      <c r="G94" s="51">
        <f>IF(Profitability!O94="",0,Profitability!E94/Profitability!O94)</f>
        <v>0.18574655444264812</v>
      </c>
      <c r="H94" s="43">
        <f>IF('P6-preprocesseddata'!$R94="",0,+'P6-preprocesseddata'!E94/'P6-preprocesseddata'!$R94)</f>
        <v>4.1018403113578142E-2</v>
      </c>
      <c r="I94" s="43">
        <f>IF('P6-preprocesseddata'!$R94="",0,+'P6-preprocesseddata'!F94/'P6-preprocesseddata'!$R94)</f>
        <v>2.454494950082604E-2</v>
      </c>
      <c r="J94" s="43">
        <f>IF('P6-preprocesseddata'!$R94="",0,+'P6-preprocesseddata'!G94/'P6-preprocesseddata'!$R94)</f>
        <v>6.4109136688095727E-3</v>
      </c>
      <c r="K94" s="43">
        <f>IF('P6-preprocesseddata'!$R94="",0,+'P6-preprocesseddata'!H94/'P6-preprocesseddata'!$R94)</f>
        <v>1.9916415529306036E-2</v>
      </c>
      <c r="L94" s="43">
        <f>IF('P6-preprocesseddata'!$R94="",0,+'P6-preprocesseddata'!I94/'P6-preprocesseddata'!$R94)</f>
        <v>2.8239779409673597E-3</v>
      </c>
      <c r="M94" s="43">
        <f>IF('P6-preprocesseddata'!$R94="",0,+'P6-preprocesseddata'!J94/'P6-preprocesseddata'!$R94)+IF('P6-preprocesseddata'!$R94="",0,+'P6-preprocesseddata'!K94/'P6-preprocesseddata'!$R94)+IF('P6-preprocesseddata'!$R94="",0,+'P6-preprocesseddata'!L94/'P6-preprocesseddata'!$R94)</f>
        <v>1.3064503067420304E-2</v>
      </c>
      <c r="N94" s="43">
        <f>IF('P6-preprocesseddata'!$R94="",0,+'P6-preprocesseddata'!M94/'P6-preprocesseddata'!$R94)-S94</f>
        <v>4.1228557639936145E-2</v>
      </c>
      <c r="O94" s="43">
        <f>IF('P6-preprocesseddata'!$R94="",0,+'P6-preprocesseddata'!N94/'P6-preprocesseddata'!$R94)</f>
        <v>3.0361238689654083E-2</v>
      </c>
      <c r="P94" s="43">
        <f t="shared" si="4"/>
        <v>0.17936895915049766</v>
      </c>
      <c r="Q94" s="52">
        <f t="shared" si="5"/>
        <v>6.3775952921504564E-3</v>
      </c>
      <c r="R94" s="63">
        <f>IF(Profitability!O94="",0,Profitability!L94/Profitability!O94)-Q94</f>
        <v>4.0255786461670676E-2</v>
      </c>
      <c r="S94" s="62">
        <v>-4.025567155838955E-2</v>
      </c>
    </row>
    <row r="95" spans="1:19" x14ac:dyDescent="0.25">
      <c r="A95">
        <f>+'P6-preprocesseddata'!A95</f>
        <v>2017</v>
      </c>
      <c r="B95">
        <f>+'P6-preprocesseddata'!B95</f>
        <v>3</v>
      </c>
      <c r="C95" t="str">
        <f t="shared" si="3"/>
        <v>2017 Q3</v>
      </c>
      <c r="D95" s="61">
        <f>VLOOKUP(C95,Dates!C:D,2,FALSE)</f>
        <v>43008</v>
      </c>
      <c r="E95" t="str">
        <f>+'P6-preprocesseddata'!C95</f>
        <v>AS</v>
      </c>
      <c r="F95" t="str">
        <f>+'P6-preprocesseddata'!D95</f>
        <v>L</v>
      </c>
      <c r="G95" s="51">
        <f>IF(Profitability!O95="",0,Profitability!E95/Profitability!O95)</f>
        <v>0.13524075445802952</v>
      </c>
      <c r="H95" s="43">
        <f>IF('P6-preprocesseddata'!$R95="",0,+'P6-preprocesseddata'!E95/'P6-preprocesseddata'!$R95)</f>
        <v>4.0967753917161884E-2</v>
      </c>
      <c r="I95" s="43">
        <f>IF('P6-preprocesseddata'!$R95="",0,+'P6-preprocesseddata'!F95/'P6-preprocesseddata'!$R95)</f>
        <v>2.4514230568257321E-2</v>
      </c>
      <c r="J95" s="43">
        <f>IF('P6-preprocesseddata'!$R95="",0,+'P6-preprocesseddata'!G95/'P6-preprocesseddata'!$R95)</f>
        <v>6.4019292051138233E-3</v>
      </c>
      <c r="K95" s="43">
        <f>IF('P6-preprocesseddata'!$R95="",0,+'P6-preprocesseddata'!H95/'P6-preprocesseddata'!$R95)</f>
        <v>1.989120387681613E-2</v>
      </c>
      <c r="L95" s="43">
        <f>IF('P6-preprocesseddata'!$R95="",0,+'P6-preprocesseddata'!I95/'P6-preprocesseddata'!$R95)</f>
        <v>2.8211591999356446E-3</v>
      </c>
      <c r="M95" s="43">
        <f>IF('P6-preprocesseddata'!$R95="",0,+'P6-preprocesseddata'!J95/'P6-preprocesseddata'!$R95)+IF('P6-preprocesseddata'!$R95="",0,+'P6-preprocesseddata'!K95/'P6-preprocesseddata'!$R95)+IF('P6-preprocesseddata'!$R95="",0,+'P6-preprocesseddata'!L95/'P6-preprocesseddata'!$R95)</f>
        <v>1.3047640482607809E-2</v>
      </c>
      <c r="N95" s="43">
        <f>IF('P6-preprocesseddata'!$R95="",0,+'P6-preprocesseddata'!M95/'P6-preprocesseddata'!$R95)-S95</f>
        <v>9.7148031272673886E-4</v>
      </c>
      <c r="O95" s="43">
        <f>IF('P6-preprocesseddata'!$R95="",0,+'P6-preprocesseddata'!N95/'P6-preprocesseddata'!$R95)</f>
        <v>0</v>
      </c>
      <c r="P95" s="43">
        <f t="shared" si="4"/>
        <v>0.10861539756261936</v>
      </c>
      <c r="Q95" s="52">
        <f t="shared" si="5"/>
        <v>2.6625356895410165E-2</v>
      </c>
      <c r="R95" s="63">
        <f>IF(Profitability!O95="",0,Profitability!L95/Profitability!O95)-Q95</f>
        <v>-1.1490328115371096E-7</v>
      </c>
      <c r="S95" s="62">
        <v>1.1490328115371096E-7</v>
      </c>
    </row>
    <row r="96" spans="1:19" x14ac:dyDescent="0.25">
      <c r="A96">
        <f>+'P6-preprocesseddata'!A96</f>
        <v>2017</v>
      </c>
      <c r="B96">
        <f>+'P6-preprocesseddata'!B96</f>
        <v>4</v>
      </c>
      <c r="C96" t="str">
        <f t="shared" si="3"/>
        <v>2017 Q4</v>
      </c>
      <c r="D96" s="61">
        <f>VLOOKUP(C96,Dates!C:D,2,FALSE)</f>
        <v>43100</v>
      </c>
      <c r="E96" t="str">
        <f>+'P6-preprocesseddata'!C96</f>
        <v>AS</v>
      </c>
      <c r="F96" t="str">
        <f>+'P6-preprocesseddata'!D96</f>
        <v>D</v>
      </c>
      <c r="G96" s="51">
        <f>IF(Profitability!O96="",0,Profitability!E96/Profitability!O96)</f>
        <v>0.18076948643478161</v>
      </c>
      <c r="H96" s="43">
        <f>IF('P6-preprocesseddata'!$R96="",0,+'P6-preprocesseddata'!E96/'P6-preprocesseddata'!$R96)</f>
        <v>4.7143336926397411E-2</v>
      </c>
      <c r="I96" s="43">
        <f>IF('P6-preprocesseddata'!$R96="",0,+'P6-preprocesseddata'!F96/'P6-preprocesseddata'!$R96)</f>
        <v>2.8100696208933216E-2</v>
      </c>
      <c r="J96" s="43">
        <f>IF('P6-preprocesseddata'!$R96="",0,+'P6-preprocesseddata'!G96/'P6-preprocesseddata'!$R96)</f>
        <v>7.0311077400302558E-3</v>
      </c>
      <c r="K96" s="43">
        <f>IF('P6-preprocesseddata'!$R96="",0,+'P6-preprocesseddata'!H96/'P6-preprocesseddata'!$R96)</f>
        <v>2.5118986861029115E-2</v>
      </c>
      <c r="L96" s="43">
        <f>IF('P6-preprocesseddata'!$R96="",0,+'P6-preprocesseddata'!I96/'P6-preprocesseddata'!$R96)</f>
        <v>2.8685320606611844E-3</v>
      </c>
      <c r="M96" s="43">
        <f>IF('P6-preprocesseddata'!$R96="",0,+'P6-preprocesseddata'!J96/'P6-preprocesseddata'!$R96)+IF('P6-preprocesseddata'!$R96="",0,+'P6-preprocesseddata'!K96/'P6-preprocesseddata'!$R96)+IF('P6-preprocesseddata'!$R96="",0,+'P6-preprocesseddata'!L96/'P6-preprocesseddata'!$R96)</f>
        <v>1.3866841001861925E-2</v>
      </c>
      <c r="N96" s="43">
        <f>IF('P6-preprocesseddata'!$R96="",0,+'P6-preprocesseddata'!M96/'P6-preprocesseddata'!$R96)-S96</f>
        <v>1.1519456771122694E-2</v>
      </c>
      <c r="O96" s="43">
        <f>IF('P6-preprocesseddata'!$R96="",0,+'P6-preprocesseddata'!N96/'P6-preprocesseddata'!$R96)</f>
        <v>3.4454988780881671E-2</v>
      </c>
      <c r="P96" s="43">
        <f t="shared" si="4"/>
        <v>0.17010394635091747</v>
      </c>
      <c r="Q96" s="52">
        <f t="shared" si="5"/>
        <v>1.0665540083864139E-2</v>
      </c>
      <c r="R96" s="63">
        <f>IF(Profitability!O96="",0,Profitability!L96/Profitability!O96)-Q96</f>
        <v>1.2493955686996822E-2</v>
      </c>
      <c r="S96" s="62">
        <v>-1.2493955686996835E-2</v>
      </c>
    </row>
    <row r="97" spans="1:19" x14ac:dyDescent="0.25">
      <c r="A97">
        <f>+'P6-preprocesseddata'!A97</f>
        <v>2017</v>
      </c>
      <c r="B97">
        <f>+'P6-preprocesseddata'!B97</f>
        <v>4</v>
      </c>
      <c r="C97" t="str">
        <f t="shared" si="3"/>
        <v>2017 Q4</v>
      </c>
      <c r="D97" s="61">
        <f>VLOOKUP(C97,Dates!C:D,2,FALSE)</f>
        <v>43100</v>
      </c>
      <c r="E97" t="str">
        <f>+'P6-preprocesseddata'!C97</f>
        <v>AS</v>
      </c>
      <c r="F97" t="str">
        <f>+'P6-preprocesseddata'!D97</f>
        <v>L</v>
      </c>
      <c r="G97" s="51">
        <f>IF(Profitability!O97="",0,Profitability!E97/Profitability!O97)</f>
        <v>0.12790742235117478</v>
      </c>
      <c r="H97" s="43">
        <f>IF('P6-preprocesseddata'!$R97="",0,+'P6-preprocesseddata'!E97/'P6-preprocesseddata'!$R97)</f>
        <v>4.5984399170413255E-2</v>
      </c>
      <c r="I97" s="43">
        <f>IF('P6-preprocesseddata'!$R97="",0,+'P6-preprocesseddata'!F97/'P6-preprocesseddata'!$R97)</f>
        <v>2.7410434915055269E-2</v>
      </c>
      <c r="J97" s="43">
        <f>IF('P6-preprocesseddata'!$R97="",0,+'P6-preprocesseddata'!G97/'P6-preprocesseddata'!$R97)</f>
        <v>6.8578635281570715E-3</v>
      </c>
      <c r="K97" s="43">
        <f>IF('P6-preprocesseddata'!$R97="",0,+'P6-preprocesseddata'!H97/'P6-preprocesseddata'!$R97)</f>
        <v>2.4501377970949405E-2</v>
      </c>
      <c r="L97" s="43">
        <f>IF('P6-preprocesseddata'!$R97="",0,+'P6-preprocesseddata'!I97/'P6-preprocesseddata'!$R97)</f>
        <v>2.7983558368879593E-3</v>
      </c>
      <c r="M97" s="43">
        <f>IF('P6-preprocesseddata'!$R97="",0,+'P6-preprocesseddata'!J97/'P6-preprocesseddata'!$R97)+IF('P6-preprocesseddata'!$R97="",0,+'P6-preprocesseddata'!K97/'P6-preprocesseddata'!$R97)+IF('P6-preprocesseddata'!$R97="",0,+'P6-preprocesseddata'!L97/'P6-preprocesseddata'!$R97)</f>
        <v>1.3526554278156969E-2</v>
      </c>
      <c r="N97" s="43">
        <f>IF('P6-preprocesseddata'!$R97="",0,+'P6-preprocesseddata'!M97/'P6-preprocesseddata'!$R97)-S97</f>
        <v>-9.5006773030044107E-4</v>
      </c>
      <c r="O97" s="43">
        <f>IF('P6-preprocesseddata'!$R97="",0,+'P6-preprocesseddata'!N97/'P6-preprocesseddata'!$R97)</f>
        <v>0</v>
      </c>
      <c r="P97" s="43">
        <f t="shared" si="4"/>
        <v>0.12012891796931949</v>
      </c>
      <c r="Q97" s="52">
        <f t="shared" si="5"/>
        <v>7.778504381855289E-3</v>
      </c>
      <c r="R97" s="63">
        <f>IF(Profitability!O97="",0,Profitability!L97/Profitability!O97)-Q97</f>
        <v>2.4286128663675299E-17</v>
      </c>
      <c r="S97" s="62">
        <v>-2.7755575615628914E-17</v>
      </c>
    </row>
    <row r="98" spans="1:19" x14ac:dyDescent="0.25">
      <c r="A98">
        <f>+'P6-preprocesseddata'!A98</f>
        <v>2018</v>
      </c>
      <c r="B98">
        <f>+'P6-preprocesseddata'!B98</f>
        <v>1</v>
      </c>
      <c r="C98" t="str">
        <f t="shared" si="3"/>
        <v>2018 Q1</v>
      </c>
      <c r="D98" s="61">
        <f>VLOOKUP(C98,Dates!C:D,2,FALSE)</f>
        <v>43190</v>
      </c>
      <c r="E98" t="str">
        <f>+'P6-preprocesseddata'!C98</f>
        <v>AS</v>
      </c>
      <c r="F98" t="str">
        <f>+'P6-preprocesseddata'!D98</f>
        <v>D</v>
      </c>
      <c r="G98" s="51">
        <f>IF(Profitability!O98="",0,Profitability!E98/Profitability!O98)</f>
        <v>0.22931244432856968</v>
      </c>
      <c r="H98" s="43">
        <f>IF('P6-preprocesseddata'!$R98="",0,+'P6-preprocesseddata'!E98/'P6-preprocesseddata'!$R98)</f>
        <v>6.5321883898380673E-2</v>
      </c>
      <c r="I98" s="43">
        <f>IF('P6-preprocesseddata'!$R98="",0,+'P6-preprocesseddata'!F98/'P6-preprocesseddata'!$R98)</f>
        <v>4.5577169702759074E-2</v>
      </c>
      <c r="J98" s="43">
        <f>IF('P6-preprocesseddata'!$R98="",0,+'P6-preprocesseddata'!G98/'P6-preprocesseddata'!$R98)</f>
        <v>9.9411730923908408E-3</v>
      </c>
      <c r="K98" s="43">
        <f>IF('P6-preprocesseddata'!$R98="",0,+'P6-preprocesseddata'!H98/'P6-preprocesseddata'!$R98)</f>
        <v>3.3763647335016023E-2</v>
      </c>
      <c r="L98" s="43">
        <f>IF('P6-preprocesseddata'!$R98="",0,+'P6-preprocesseddata'!I98/'P6-preprocesseddata'!$R98)</f>
        <v>4.5912078608308718E-3</v>
      </c>
      <c r="M98" s="43">
        <f>IF('P6-preprocesseddata'!$R98="",0,+'P6-preprocesseddata'!J98/'P6-preprocesseddata'!$R98)+IF('P6-preprocesseddata'!$R98="",0,+'P6-preprocesseddata'!K98/'P6-preprocesseddata'!$R98)+IF('P6-preprocesseddata'!$R98="",0,+'P6-preprocesseddata'!L98/'P6-preprocesseddata'!$R98)</f>
        <v>2.4358750756476151E-2</v>
      </c>
      <c r="N98" s="43">
        <f>IF('P6-preprocesseddata'!$R98="",0,+'P6-preprocesseddata'!M98/'P6-preprocesseddata'!$R98)-S98</f>
        <v>4.4461862346689028E-3</v>
      </c>
      <c r="O98" s="43">
        <f>IF('P6-preprocesseddata'!$R98="",0,+'P6-preprocesseddata'!N98/'P6-preprocesseddata'!$R98)</f>
        <v>3.8724600961548276E-2</v>
      </c>
      <c r="P98" s="43">
        <f t="shared" si="4"/>
        <v>0.22672461984207082</v>
      </c>
      <c r="Q98" s="52">
        <f t="shared" si="5"/>
        <v>2.5878244864988575E-3</v>
      </c>
      <c r="R98" s="63">
        <f>IF(Profitability!O98="",0,Profitability!L98/Profitability!O98)-Q98</f>
        <v>-1.3195780362027301E-7</v>
      </c>
      <c r="S98" s="62">
        <v>6.9388939039072284E-18</v>
      </c>
    </row>
    <row r="99" spans="1:19" x14ac:dyDescent="0.25">
      <c r="A99">
        <f>+'P6-preprocesseddata'!A99</f>
        <v>2018</v>
      </c>
      <c r="B99">
        <f>+'P6-preprocesseddata'!B99</f>
        <v>1</v>
      </c>
      <c r="C99" t="str">
        <f t="shared" si="3"/>
        <v>2018 Q1</v>
      </c>
      <c r="D99" s="61">
        <f>VLOOKUP(C99,Dates!C:D,2,FALSE)</f>
        <v>43190</v>
      </c>
      <c r="E99" t="str">
        <f>+'P6-preprocesseddata'!C99</f>
        <v>AS</v>
      </c>
      <c r="F99" t="str">
        <f>+'P6-preprocesseddata'!D99</f>
        <v>L</v>
      </c>
      <c r="G99" s="51">
        <f>IF(Profitability!O99="",0,Profitability!E99/Profitability!O99)</f>
        <v>0.12313308844746844</v>
      </c>
      <c r="H99" s="43">
        <f>IF('P6-preprocesseddata'!$R99="",0,+'P6-preprocesseddata'!E99/'P6-preprocesseddata'!$R99)</f>
        <v>4.5345264938871567E-2</v>
      </c>
      <c r="I99" s="43">
        <f>IF('P6-preprocesseddata'!$R99="",0,+'P6-preprocesseddata'!F99/'P6-preprocesseddata'!$R99)</f>
        <v>3.1638774778346708E-2</v>
      </c>
      <c r="J99" s="43">
        <f>IF('P6-preprocesseddata'!$R99="",0,+'P6-preprocesseddata'!G99/'P6-preprocesseddata'!$R99)</f>
        <v>6.9019991790837546E-3</v>
      </c>
      <c r="K99" s="43">
        <f>IF('P6-preprocesseddata'!$R99="",0,+'P6-preprocesseddata'!H99/'P6-preprocesseddata'!$R99)</f>
        <v>2.3438862427938495E-2</v>
      </c>
      <c r="L99" s="43">
        <f>IF('P6-preprocesseddata'!$R99="",0,+'P6-preprocesseddata'!I99/'P6-preprocesseddata'!$R99)</f>
        <v>3.1874639202374194E-3</v>
      </c>
      <c r="M99" s="43">
        <f>IF('P6-preprocesseddata'!$R99="",0,+'P6-preprocesseddata'!J99/'P6-preprocesseddata'!$R99)+IF('P6-preprocesseddata'!$R99="",0,+'P6-preprocesseddata'!K99/'P6-preprocesseddata'!$R99)+IF('P6-preprocesseddata'!$R99="",0,+'P6-preprocesseddata'!L99/'P6-preprocesseddata'!$R99)</f>
        <v>1.6909766220920545E-2</v>
      </c>
      <c r="N99" s="43">
        <f>IF('P6-preprocesseddata'!$R99="",0,+'P6-preprocesseddata'!M99/'P6-preprocesseddata'!$R99)-S99</f>
        <v>-9.4753696346033062E-2</v>
      </c>
      <c r="O99" s="43">
        <f>IF('P6-preprocesseddata'!$R99="",0,+'P6-preprocesseddata'!N99/'P6-preprocesseddata'!$R99)</f>
        <v>0</v>
      </c>
      <c r="P99" s="43">
        <f t="shared" si="4"/>
        <v>3.266843511936543E-2</v>
      </c>
      <c r="Q99" s="52">
        <f t="shared" si="5"/>
        <v>9.0464653328103009E-2</v>
      </c>
      <c r="R99" s="63">
        <f>IF(Profitability!O99="",0,Profitability!L99/Profitability!O99)-Q99</f>
        <v>-9.7839699033588273E-2</v>
      </c>
      <c r="S99" s="62">
        <v>9.7839699033588259E-2</v>
      </c>
    </row>
    <row r="100" spans="1:19" x14ac:dyDescent="0.25">
      <c r="A100">
        <f>+'P6-preprocesseddata'!A100</f>
        <v>2018</v>
      </c>
      <c r="B100">
        <f>+'P6-preprocesseddata'!B100</f>
        <v>2</v>
      </c>
      <c r="C100" t="str">
        <f t="shared" si="3"/>
        <v>2018 Q2</v>
      </c>
      <c r="D100" s="61">
        <f>VLOOKUP(C100,Dates!C:D,2,FALSE)</f>
        <v>43281</v>
      </c>
      <c r="E100" t="str">
        <f>+'P6-preprocesseddata'!C100</f>
        <v>AS</v>
      </c>
      <c r="F100" t="str">
        <f>+'P6-preprocesseddata'!D100</f>
        <v>D</v>
      </c>
      <c r="G100" s="51">
        <f>IF(Profitability!O100="",0,Profitability!E100/Profitability!O100)</f>
        <v>0.16506608069010628</v>
      </c>
      <c r="H100" s="43">
        <f>IF('P6-preprocesseddata'!$R100="",0,+'P6-preprocesseddata'!E100/'P6-preprocesseddata'!$R100)</f>
        <v>4.0531077238758768E-2</v>
      </c>
      <c r="I100" s="43">
        <f>IF('P6-preprocesseddata'!$R100="",0,+'P6-preprocesseddata'!F100/'P6-preprocesseddata'!$R100)</f>
        <v>3.3396856153673521E-2</v>
      </c>
      <c r="J100" s="43">
        <f>IF('P6-preprocesseddata'!$R100="",0,+'P6-preprocesseddata'!G100/'P6-preprocesseddata'!$R100)</f>
        <v>6.070060617639937E-3</v>
      </c>
      <c r="K100" s="43">
        <f>IF('P6-preprocesseddata'!$R100="",0,+'P6-preprocesseddata'!H100/'P6-preprocesseddata'!$R100)</f>
        <v>2.1110966066052689E-2</v>
      </c>
      <c r="L100" s="43">
        <f>IF('P6-preprocesseddata'!$R100="",0,+'P6-preprocesseddata'!I100/'P6-preprocesseddata'!$R100)</f>
        <v>3.0618635795052699E-3</v>
      </c>
      <c r="M100" s="43">
        <f>IF('P6-preprocesseddata'!$R100="",0,+'P6-preprocesseddata'!J100/'P6-preprocesseddata'!$R100)+IF('P6-preprocesseddata'!$R100="",0,+'P6-preprocesseddata'!K100/'P6-preprocesseddata'!$R100)+IF('P6-preprocesseddata'!$R100="",0,+'P6-preprocesseddata'!L100/'P6-preprocesseddata'!$R100)</f>
        <v>1.3982486423729224E-2</v>
      </c>
      <c r="N100" s="43">
        <f>IF('P6-preprocesseddata'!$R100="",0,+'P6-preprocesseddata'!M100/'P6-preprocesseddata'!$R100)-S100</f>
        <v>2.3313512156638823E-3</v>
      </c>
      <c r="O100" s="43">
        <f>IF('P6-preprocesseddata'!$R100="",0,+'P6-preprocesseddata'!N100/'P6-preprocesseddata'!$R100)</f>
        <v>2.5082609096519642E-2</v>
      </c>
      <c r="P100" s="43">
        <f t="shared" si="4"/>
        <v>0.14556727039154294</v>
      </c>
      <c r="Q100" s="52">
        <f t="shared" si="5"/>
        <v>1.9498810298563346E-2</v>
      </c>
      <c r="R100" s="63">
        <f>IF(Profitability!O100="",0,Profitability!L100/Profitability!O100)-Q100</f>
        <v>1.1673534379719221E-3</v>
      </c>
      <c r="S100" s="62">
        <v>-1.1674331802324963E-3</v>
      </c>
    </row>
    <row r="101" spans="1:19" x14ac:dyDescent="0.25">
      <c r="A101">
        <f>+'P6-preprocesseddata'!A101</f>
        <v>2018</v>
      </c>
      <c r="B101">
        <f>+'P6-preprocesseddata'!B101</f>
        <v>2</v>
      </c>
      <c r="C101" t="str">
        <f t="shared" si="3"/>
        <v>2018 Q2</v>
      </c>
      <c r="D101" s="61">
        <f>VLOOKUP(C101,Dates!C:D,2,FALSE)</f>
        <v>43281</v>
      </c>
      <c r="E101" t="str">
        <f>+'P6-preprocesseddata'!C101</f>
        <v>AS</v>
      </c>
      <c r="F101" t="str">
        <f>+'P6-preprocesseddata'!D101</f>
        <v>L</v>
      </c>
      <c r="G101" s="51">
        <f>IF(Profitability!O101="",0,Profitability!E101/Profitability!O101)</f>
        <v>0.12440255553404597</v>
      </c>
      <c r="H101" s="43">
        <f>IF('P6-preprocesseddata'!$R101="",0,+'P6-preprocesseddata'!E101/'P6-preprocesseddata'!$R101)</f>
        <v>3.8453567741293951E-2</v>
      </c>
      <c r="I101" s="43">
        <f>IF('P6-preprocesseddata'!$R101="",0,+'P6-preprocesseddata'!F101/'P6-preprocesseddata'!$R101)</f>
        <v>3.168465914274627E-2</v>
      </c>
      <c r="J101" s="43">
        <f>IF('P6-preprocesseddata'!$R101="",0,+'P6-preprocesseddata'!G101/'P6-preprocesseddata'!$R101)</f>
        <v>5.7587113933848131E-3</v>
      </c>
      <c r="K101" s="43">
        <f>IF('P6-preprocesseddata'!$R101="",0,+'P6-preprocesseddata'!H101/'P6-preprocesseddata'!$R101)</f>
        <v>2.0029215226201488E-2</v>
      </c>
      <c r="L101" s="43">
        <f>IF('P6-preprocesseddata'!$R101="",0,+'P6-preprocesseddata'!I101/'P6-preprocesseddata'!$R101)</f>
        <v>2.9043169648432332E-3</v>
      </c>
      <c r="M101" s="43">
        <f>IF('P6-preprocesseddata'!$R101="",0,+'P6-preprocesseddata'!J101/'P6-preprocesseddata'!$R101)+IF('P6-preprocesseddata'!$R101="",0,+'P6-preprocesseddata'!K101/'P6-preprocesseddata'!$R101)+IF('P6-preprocesseddata'!$R101="",0,+'P6-preprocesseddata'!L101/'P6-preprocesseddata'!$R101)</f>
        <v>1.3266179867218713E-2</v>
      </c>
      <c r="N101" s="43">
        <f>IF('P6-preprocesseddata'!$R101="",0,+'P6-preprocesseddata'!M101/'P6-preprocesseddata'!$R101)-S101</f>
        <v>-3.0094848799219406E-2</v>
      </c>
      <c r="O101" s="43">
        <f>IF('P6-preprocesseddata'!$R101="",0,+'P6-preprocesseddata'!N101/'P6-preprocesseddata'!$R101)</f>
        <v>0</v>
      </c>
      <c r="P101" s="43">
        <f t="shared" si="4"/>
        <v>8.2001801536469077E-2</v>
      </c>
      <c r="Q101" s="52">
        <f t="shared" si="5"/>
        <v>4.2400753997576895E-2</v>
      </c>
      <c r="R101" s="63">
        <f>IF(Profitability!O101="",0,Profitability!L101/Profitability!O101)-Q101</f>
        <v>-3.1199017837420663E-2</v>
      </c>
      <c r="S101" s="62">
        <v>3.1199017837420677E-2</v>
      </c>
    </row>
    <row r="102" spans="1:19" x14ac:dyDescent="0.25">
      <c r="A102">
        <f>+'P6-preprocesseddata'!A102</f>
        <v>2018</v>
      </c>
      <c r="B102">
        <f>+'P6-preprocesseddata'!B102</f>
        <v>3</v>
      </c>
      <c r="C102" t="str">
        <f t="shared" si="3"/>
        <v>2018 Q3</v>
      </c>
      <c r="D102" s="61">
        <f>VLOOKUP(C102,Dates!C:D,2,FALSE)</f>
        <v>43373</v>
      </c>
      <c r="E102" t="str">
        <f>+'P6-preprocesseddata'!C102</f>
        <v>AS</v>
      </c>
      <c r="F102" t="str">
        <f>+'P6-preprocesseddata'!D102</f>
        <v>D</v>
      </c>
      <c r="G102" s="51">
        <f>IF(Profitability!O102="",0,Profitability!E102/Profitability!O102)</f>
        <v>0.17063783978278763</v>
      </c>
      <c r="H102" s="43">
        <f>IF('P6-preprocesseddata'!$R102="",0,+'P6-preprocesseddata'!E102/'P6-preprocesseddata'!$R102)</f>
        <v>4.0094204647219335E-2</v>
      </c>
      <c r="I102" s="43">
        <f>IF('P6-preprocesseddata'!$R102="",0,+'P6-preprocesseddata'!F102/'P6-preprocesseddata'!$R102)</f>
        <v>3.443748681140453E-2</v>
      </c>
      <c r="J102" s="43">
        <f>IF('P6-preprocesseddata'!$R102="",0,+'P6-preprocesseddata'!G102/'P6-preprocesseddata'!$R102)</f>
        <v>5.5570582813574323E-3</v>
      </c>
      <c r="K102" s="43">
        <f>IF('P6-preprocesseddata'!$R102="",0,+'P6-preprocesseddata'!H102/'P6-preprocesseddata'!$R102)</f>
        <v>1.9779626620360494E-2</v>
      </c>
      <c r="L102" s="43">
        <f>IF('P6-preprocesseddata'!$R102="",0,+'P6-preprocesseddata'!I102/'P6-preprocesseddata'!$R102)</f>
        <v>3.0928799709042335E-3</v>
      </c>
      <c r="M102" s="43">
        <f>IF('P6-preprocesseddata'!$R102="",0,+'P6-preprocesseddata'!J102/'P6-preprocesseddata'!$R102)+IF('P6-preprocesseddata'!$R102="",0,+'P6-preprocesseddata'!K102/'P6-preprocesseddata'!$R102)+IF('P6-preprocesseddata'!$R102="",0,+'P6-preprocesseddata'!L102/'P6-preprocesseddata'!$R102)</f>
        <v>1.5988091647895726E-2</v>
      </c>
      <c r="N102" s="43">
        <f>IF('P6-preprocesseddata'!$R102="",0,+'P6-preprocesseddata'!M102/'P6-preprocesseddata'!$R102)-S102</f>
        <v>0.1137736932465174</v>
      </c>
      <c r="O102" s="43">
        <f>IF('P6-preprocesseddata'!$R102="",0,+'P6-preprocesseddata'!N102/'P6-preprocesseddata'!$R102)</f>
        <v>2.6939303169670654E-2</v>
      </c>
      <c r="P102" s="43">
        <f t="shared" si="4"/>
        <v>0.25966234439532981</v>
      </c>
      <c r="Q102" s="52">
        <f t="shared" si="5"/>
        <v>-8.9024504612542188E-2</v>
      </c>
      <c r="R102" s="63">
        <f>IF(Profitability!O102="",0,Profitability!L102/Profitability!O102)-Q102</f>
        <v>0.11235657910116442</v>
      </c>
      <c r="S102" s="62">
        <v>-0.11235649924575218</v>
      </c>
    </row>
    <row r="103" spans="1:19" x14ac:dyDescent="0.25">
      <c r="A103">
        <f>+'P6-preprocesseddata'!A103</f>
        <v>2018</v>
      </c>
      <c r="B103">
        <f>+'P6-preprocesseddata'!B103</f>
        <v>3</v>
      </c>
      <c r="C103" t="str">
        <f t="shared" si="3"/>
        <v>2018 Q3</v>
      </c>
      <c r="D103" s="61">
        <f>VLOOKUP(C103,Dates!C:D,2,FALSE)</f>
        <v>43373</v>
      </c>
      <c r="E103" t="str">
        <f>+'P6-preprocesseddata'!C103</f>
        <v>AS</v>
      </c>
      <c r="F103" t="str">
        <f>+'P6-preprocesseddata'!D103</f>
        <v>L</v>
      </c>
      <c r="G103" s="51">
        <f>IF(Profitability!O103="",0,Profitability!E103/Profitability!O103)</f>
        <v>0.12714775645623838</v>
      </c>
      <c r="H103" s="43">
        <f>IF('P6-preprocesseddata'!$R103="",0,+'P6-preprocesseddata'!E103/'P6-preprocesseddata'!$R103)</f>
        <v>3.8096213420013604E-2</v>
      </c>
      <c r="I103" s="43">
        <f>IF('P6-preprocesseddata'!$R103="",0,+'P6-preprocesseddata'!F103/'P6-preprocesseddata'!$R103)</f>
        <v>3.272065286747125E-2</v>
      </c>
      <c r="J103" s="43">
        <f>IF('P6-preprocesseddata'!$R103="",0,+'P6-preprocesseddata'!G103/'P6-preprocesseddata'!$R103)</f>
        <v>5.2803719400536754E-3</v>
      </c>
      <c r="K103" s="43">
        <f>IF('P6-preprocesseddata'!$R103="",0,+'P6-preprocesseddata'!H103/'P6-preprocesseddata'!$R103)</f>
        <v>1.8793693509355249E-2</v>
      </c>
      <c r="L103" s="43">
        <f>IF('P6-preprocesseddata'!$R103="",0,+'P6-preprocesseddata'!I103/'P6-preprocesseddata'!$R103)</f>
        <v>2.9387320728322323E-3</v>
      </c>
      <c r="M103" s="43">
        <f>IF('P6-preprocesseddata'!$R103="",0,+'P6-preprocesseddata'!J103/'P6-preprocesseddata'!$R103)+IF('P6-preprocesseddata'!$R103="",0,+'P6-preprocesseddata'!K103/'P6-preprocesseddata'!$R103)+IF('P6-preprocesseddata'!$R103="",0,+'P6-preprocesseddata'!L103/'P6-preprocesseddata'!$R103)</f>
        <v>1.5192102553192779E-2</v>
      </c>
      <c r="N103" s="43">
        <f>IF('P6-preprocesseddata'!$R103="",0,+'P6-preprocesseddata'!M103/'P6-preprocesseddata'!$R103)-S103</f>
        <v>1.7683511474059575E-2</v>
      </c>
      <c r="O103" s="43">
        <f>IF('P6-preprocesseddata'!$R103="",0,+'P6-preprocesseddata'!N103/'P6-preprocesseddata'!$R103)</f>
        <v>0</v>
      </c>
      <c r="P103" s="43">
        <f t="shared" si="4"/>
        <v>0.13070527783697836</v>
      </c>
      <c r="Q103" s="52">
        <f t="shared" si="5"/>
        <v>-3.5575213807399753E-3</v>
      </c>
      <c r="R103" s="63">
        <f>IF(Profitability!O103="",0,Profitability!L103/Profitability!O103)-Q103</f>
        <v>1.6337025282856112E-2</v>
      </c>
      <c r="S103" s="62">
        <v>-1.6337025282856115E-2</v>
      </c>
    </row>
    <row r="104" spans="1:19" x14ac:dyDescent="0.25">
      <c r="A104">
        <f>+'P6-preprocesseddata'!A104</f>
        <v>2018</v>
      </c>
      <c r="B104">
        <f>+'P6-preprocesseddata'!B104</f>
        <v>4</v>
      </c>
      <c r="C104" t="str">
        <f t="shared" si="3"/>
        <v>2018 Q4</v>
      </c>
      <c r="D104" s="61">
        <f>VLOOKUP(C104,Dates!C:D,2,FALSE)</f>
        <v>43465</v>
      </c>
      <c r="E104" t="str">
        <f>+'P6-preprocesseddata'!C104</f>
        <v>AS</v>
      </c>
      <c r="F104" t="str">
        <f>+'P6-preprocesseddata'!D104</f>
        <v>D</v>
      </c>
      <c r="G104" s="51">
        <f>IF(Profitability!O104="",0,Profitability!E104/Profitability!O104)</f>
        <v>0.17301526423224048</v>
      </c>
      <c r="H104" s="43">
        <f>IF('P6-preprocesseddata'!$R104="",0,+'P6-preprocesseddata'!E104/'P6-preprocesseddata'!$R104)</f>
        <v>4.6020147716903645E-2</v>
      </c>
      <c r="I104" s="43">
        <f>IF('P6-preprocesseddata'!$R104="",0,+'P6-preprocesseddata'!F104/'P6-preprocesseddata'!$R104)</f>
        <v>3.4511605024920296E-2</v>
      </c>
      <c r="J104" s="43">
        <f>IF('P6-preprocesseddata'!$R104="",0,+'P6-preprocesseddata'!G104/'P6-preprocesseddata'!$R104)</f>
        <v>6.3171215566985304E-3</v>
      </c>
      <c r="K104" s="43">
        <f>IF('P6-preprocesseddata'!$R104="",0,+'P6-preprocesseddata'!H104/'P6-preprocesseddata'!$R104)</f>
        <v>2.3396847134666297E-2</v>
      </c>
      <c r="L104" s="43">
        <f>IF('P6-preprocesseddata'!$R104="",0,+'P6-preprocesseddata'!I104/'P6-preprocesseddata'!$R104)</f>
        <v>3.0837565655124073E-3</v>
      </c>
      <c r="M104" s="43">
        <f>IF('P6-preprocesseddata'!$R104="",0,+'P6-preprocesseddata'!J104/'P6-preprocesseddata'!$R104)+IF('P6-preprocesseddata'!$R104="",0,+'P6-preprocesseddata'!K104/'P6-preprocesseddata'!$R104)+IF('P6-preprocesseddata'!$R104="",0,+'P6-preprocesseddata'!L104/'P6-preprocesseddata'!$R104)</f>
        <v>1.7306197852098335E-2</v>
      </c>
      <c r="N104" s="43">
        <f>IF('P6-preprocesseddata'!$R104="",0,+'P6-preprocesseddata'!M104/'P6-preprocesseddata'!$R104)-S104</f>
        <v>1.8637403745001616E-2</v>
      </c>
      <c r="O104" s="43">
        <f>IF('P6-preprocesseddata'!$R104="",0,+'P6-preprocesseddata'!N104/'P6-preprocesseddata'!$R104)</f>
        <v>2.9884786981721052E-2</v>
      </c>
      <c r="P104" s="43">
        <f t="shared" si="4"/>
        <v>0.1791578665775222</v>
      </c>
      <c r="Q104" s="52">
        <f t="shared" si="5"/>
        <v>-6.1426023452817169E-3</v>
      </c>
      <c r="R104" s="63">
        <f>IF(Profitability!O104="",0,Profitability!L104/Profitability!O104)-Q104</f>
        <v>1.5514996145088462E-2</v>
      </c>
      <c r="S104" s="62">
        <v>-1.5514996145088441E-2</v>
      </c>
    </row>
    <row r="105" spans="1:19" x14ac:dyDescent="0.25">
      <c r="A105">
        <f>+'P6-preprocesseddata'!A105</f>
        <v>2018</v>
      </c>
      <c r="B105">
        <f>+'P6-preprocesseddata'!B105</f>
        <v>4</v>
      </c>
      <c r="C105" t="str">
        <f t="shared" si="3"/>
        <v>2018 Q4</v>
      </c>
      <c r="D105" s="61">
        <f>VLOOKUP(C105,Dates!C:D,2,FALSE)</f>
        <v>43465</v>
      </c>
      <c r="E105" t="str">
        <f>+'P6-preprocesseddata'!C105</f>
        <v>AS</v>
      </c>
      <c r="F105" t="str">
        <f>+'P6-preprocesseddata'!D105</f>
        <v>L</v>
      </c>
      <c r="G105" s="51">
        <f>IF(Profitability!O105="",0,Profitability!E105/Profitability!O105)</f>
        <v>0.12884892988941757</v>
      </c>
      <c r="H105" s="43">
        <f>IF('P6-preprocesseddata'!$R105="",0,+'P6-preprocesseddata'!E105/'P6-preprocesseddata'!$R105)</f>
        <v>4.4343691561589703E-2</v>
      </c>
      <c r="I105" s="43">
        <f>IF('P6-preprocesseddata'!$R105="",0,+'P6-preprocesseddata'!F105/'P6-preprocesseddata'!$R105)</f>
        <v>3.3254169579285779E-2</v>
      </c>
      <c r="J105" s="43">
        <f>IF('P6-preprocesseddata'!$R105="",0,+'P6-preprocesseddata'!G105/'P6-preprocesseddata'!$R105)</f>
        <v>6.0867842322706728E-3</v>
      </c>
      <c r="K105" s="43">
        <f>IF('P6-preprocesseddata'!$R105="",0,+'P6-preprocesseddata'!H105/'P6-preprocesseddata'!$R105)</f>
        <v>2.2544711702308123E-2</v>
      </c>
      <c r="L105" s="43">
        <f>IF('P6-preprocesseddata'!$R105="",0,+'P6-preprocesseddata'!I105/'P6-preprocesseddata'!$R105)</f>
        <v>2.9714102780053616E-3</v>
      </c>
      <c r="M105" s="43">
        <f>IF('P6-preprocesseddata'!$R105="",0,+'P6-preprocesseddata'!J105/'P6-preprocesseddata'!$R105)+IF('P6-preprocesseddata'!$R105="",0,+'P6-preprocesseddata'!K105/'P6-preprocesseddata'!$R105)+IF('P6-preprocesseddata'!$R105="",0,+'P6-preprocesseddata'!L105/'P6-preprocesseddata'!$R105)</f>
        <v>1.6675312621189972E-2</v>
      </c>
      <c r="N105" s="43">
        <f>IF('P6-preprocesseddata'!$R105="",0,+'P6-preprocesseddata'!M105/'P6-preprocesseddata'!$R105)-S105</f>
        <v>-1.3328264304435417E-2</v>
      </c>
      <c r="O105" s="43">
        <f>IF('P6-preprocesseddata'!$R105="",0,+'P6-preprocesseddata'!N105/'P6-preprocesseddata'!$R105)</f>
        <v>0</v>
      </c>
      <c r="P105" s="43">
        <f t="shared" si="4"/>
        <v>0.1125478156702142</v>
      </c>
      <c r="Q105" s="52">
        <f t="shared" si="5"/>
        <v>1.6301114219203369E-2</v>
      </c>
      <c r="R105" s="63">
        <f>IF(Profitability!O105="",0,Profitability!L105/Profitability!O105)-Q105</f>
        <v>-1.6337105138268356E-2</v>
      </c>
      <c r="S105" s="62">
        <v>1.6337105138268367E-2</v>
      </c>
    </row>
    <row r="106" spans="1:19" x14ac:dyDescent="0.25">
      <c r="A106">
        <f>+'P6-preprocesseddata'!A106</f>
        <v>2019</v>
      </c>
      <c r="B106">
        <f>+'P6-preprocesseddata'!B106</f>
        <v>1</v>
      </c>
      <c r="C106" t="str">
        <f t="shared" si="3"/>
        <v>2019 Q1</v>
      </c>
      <c r="D106" s="61">
        <f>VLOOKUP(C106,Dates!C:D,2,FALSE)</f>
        <v>43555</v>
      </c>
      <c r="E106" t="str">
        <f>+'P6-preprocesseddata'!C106</f>
        <v>AS</v>
      </c>
      <c r="F106" t="str">
        <f>+'P6-preprocesseddata'!D106</f>
        <v>D</v>
      </c>
      <c r="G106" s="51">
        <f>IF(Profitability!O106="",0,Profitability!E106/Profitability!O106)</f>
        <v>0.17143127266319028</v>
      </c>
      <c r="H106" s="43">
        <f>IF('P6-preprocesseddata'!$R106="",0,+'P6-preprocesseddata'!E106/'P6-preprocesseddata'!$R106)</f>
        <v>4.8703714785035303E-2</v>
      </c>
      <c r="I106" s="43">
        <f>IF('P6-preprocesseddata'!$R106="",0,+'P6-preprocesseddata'!F106/'P6-preprocesseddata'!$R106)</f>
        <v>3.2114791105021294E-2</v>
      </c>
      <c r="J106" s="43">
        <f>IF('P6-preprocesseddata'!$R106="",0,+'P6-preprocesseddata'!G106/'P6-preprocesseddata'!$R106)</f>
        <v>6.6714850927685736E-3</v>
      </c>
      <c r="K106" s="43">
        <f>IF('P6-preprocesseddata'!$R106="",0,+'P6-preprocesseddata'!H106/'P6-preprocesseddata'!$R106)</f>
        <v>2.4557810129557319E-2</v>
      </c>
      <c r="L106" s="43">
        <f>IF('P6-preprocesseddata'!$R106="",0,+'P6-preprocesseddata'!I106/'P6-preprocesseddata'!$R106)</f>
        <v>3.1795605197652141E-3</v>
      </c>
      <c r="M106" s="43">
        <f>IF('P6-preprocesseddata'!$R106="",0,+'P6-preprocesseddata'!J106/'P6-preprocesseddata'!$R106)+IF('P6-preprocesseddata'!$R106="",0,+'P6-preprocesseddata'!K106/'P6-preprocesseddata'!$R106)+IF('P6-preprocesseddata'!$R106="",0,+'P6-preprocesseddata'!L106/'P6-preprocesseddata'!$R106)</f>
        <v>1.9068235285599089E-2</v>
      </c>
      <c r="N106" s="43">
        <f>IF('P6-preprocesseddata'!$R106="",0,+'P6-preprocesseddata'!M106/'P6-preprocesseddata'!$R106)-S106</f>
        <v>1.3337591341719608E-3</v>
      </c>
      <c r="O106" s="43">
        <f>IF('P6-preprocesseddata'!$R106="",0,+'P6-preprocesseddata'!N106/'P6-preprocesseddata'!$R106)</f>
        <v>3.2676969534887919E-2</v>
      </c>
      <c r="P106" s="43">
        <f t="shared" si="4"/>
        <v>0.16830632558680667</v>
      </c>
      <c r="Q106" s="52">
        <f t="shared" si="5"/>
        <v>3.1249470763836107E-3</v>
      </c>
      <c r="R106" s="63">
        <f>IF(Profitability!O106="",0,Profitability!L106/Profitability!O106)-Q106</f>
        <v>-1.4987089072544639E-6</v>
      </c>
      <c r="S106" s="62">
        <v>1.3065440021492805E-6</v>
      </c>
    </row>
    <row r="107" spans="1:19" x14ac:dyDescent="0.25">
      <c r="A107">
        <f>+'P6-preprocesseddata'!A107</f>
        <v>2019</v>
      </c>
      <c r="B107">
        <f>+'P6-preprocesseddata'!B107</f>
        <v>1</v>
      </c>
      <c r="C107" t="str">
        <f t="shared" si="3"/>
        <v>2019 Q1</v>
      </c>
      <c r="D107" s="61">
        <f>VLOOKUP(C107,Dates!C:D,2,FALSE)</f>
        <v>43555</v>
      </c>
      <c r="E107" t="str">
        <f>+'P6-preprocesseddata'!C107</f>
        <v>AS</v>
      </c>
      <c r="F107" t="str">
        <f>+'P6-preprocesseddata'!D107</f>
        <v>L</v>
      </c>
      <c r="G107" s="51">
        <f>IF(Profitability!O107="",0,Profitability!E107/Profitability!O107)</f>
        <v>0.11847349048285193</v>
      </c>
      <c r="H107" s="43">
        <f>IF('P6-preprocesseddata'!$R107="",0,+'P6-preprocesseddata'!E107/'P6-preprocesseddata'!$R107)</f>
        <v>4.4506114889198672E-2</v>
      </c>
      <c r="I107" s="43">
        <f>IF('P6-preprocesseddata'!$R107="",0,+'P6-preprocesseddata'!F107/'P6-preprocesseddata'!$R107)</f>
        <v>2.9346284832265482E-2</v>
      </c>
      <c r="J107" s="43">
        <f>IF('P6-preprocesseddata'!$R107="",0,+'P6-preprocesseddata'!G107/'P6-preprocesseddata'!$R107)</f>
        <v>6.0976408580287172E-3</v>
      </c>
      <c r="K107" s="43">
        <f>IF('P6-preprocesseddata'!$R107="",0,+'P6-preprocesseddata'!H107/'P6-preprocesseddata'!$R107)</f>
        <v>2.2441199780908774E-2</v>
      </c>
      <c r="L107" s="43">
        <f>IF('P6-preprocesseddata'!$R107="",0,+'P6-preprocesseddata'!I107/'P6-preprocesseddata'!$R107)</f>
        <v>2.9057538607790583E-3</v>
      </c>
      <c r="M107" s="43">
        <f>IF('P6-preprocesseddata'!$R107="",0,+'P6-preprocesseddata'!J107/'P6-preprocesseddata'!$R107)+IF('P6-preprocesseddata'!$R107="",0,+'P6-preprocesseddata'!K107/'P6-preprocesseddata'!$R107)+IF('P6-preprocesseddata'!$R107="",0,+'P6-preprocesseddata'!L107/'P6-preprocesseddata'!$R107)</f>
        <v>1.7425377356659309E-2</v>
      </c>
      <c r="N107" s="43">
        <f>IF('P6-preprocesseddata'!$R107="",0,+'P6-preprocesseddata'!M107/'P6-preprocesseddata'!$R107)-S107</f>
        <v>-4.7442578776623147E-2</v>
      </c>
      <c r="O107" s="43">
        <f>IF('P6-preprocesseddata'!$R107="",0,+'P6-preprocesseddata'!N107/'P6-preprocesseddata'!$R107)</f>
        <v>0</v>
      </c>
      <c r="P107" s="43">
        <f t="shared" si="4"/>
        <v>7.5279792801216855E-2</v>
      </c>
      <c r="Q107" s="52">
        <f t="shared" si="5"/>
        <v>4.3193697681635071E-2</v>
      </c>
      <c r="R107" s="63">
        <f>IF(Profitability!O107="",0,Profitability!L107/Profitability!O107)-Q107</f>
        <v>-4.866158433062804E-2</v>
      </c>
      <c r="S107" s="62">
        <v>4.8662890874630181E-2</v>
      </c>
    </row>
    <row r="108" spans="1:19" x14ac:dyDescent="0.25">
      <c r="A108">
        <f>+'P6-preprocesseddata'!A108</f>
        <v>2019</v>
      </c>
      <c r="B108">
        <f>+'P6-preprocesseddata'!B108</f>
        <v>2</v>
      </c>
      <c r="C108" t="str">
        <f t="shared" si="3"/>
        <v>2019 Q2</v>
      </c>
      <c r="D108" s="61">
        <f>VLOOKUP(C108,Dates!C:D,2,FALSE)</f>
        <v>43646</v>
      </c>
      <c r="E108" t="str">
        <f>+'P6-preprocesseddata'!C108</f>
        <v>AS</v>
      </c>
      <c r="F108" t="str">
        <f>+'P6-preprocesseddata'!D108</f>
        <v>D</v>
      </c>
      <c r="G108" s="51">
        <f>IF(Profitability!O108="",0,Profitability!E108/Profitability!O108)</f>
        <v>0.17514832240535647</v>
      </c>
      <c r="H108" s="43">
        <f>IF('P6-preprocesseddata'!$R108="",0,+'P6-preprocesseddata'!E108/'P6-preprocesseddata'!$R108)</f>
        <v>4.2446954404439484E-2</v>
      </c>
      <c r="I108" s="43">
        <f>IF('P6-preprocesseddata'!$R108="",0,+'P6-preprocesseddata'!F108/'P6-preprocesseddata'!$R108)</f>
        <v>3.1854848882158344E-2</v>
      </c>
      <c r="J108" s="43">
        <f>IF('P6-preprocesseddata'!$R108="",0,+'P6-preprocesseddata'!G108/'P6-preprocesseddata'!$R108)</f>
        <v>5.8213863552549171E-3</v>
      </c>
      <c r="K108" s="43">
        <f>IF('P6-preprocesseddata'!$R108="",0,+'P6-preprocesseddata'!H108/'P6-preprocesseddata'!$R108)</f>
        <v>2.0859214180072048E-2</v>
      </c>
      <c r="L108" s="43">
        <f>IF('P6-preprocesseddata'!$R108="",0,+'P6-preprocesseddata'!I108/'P6-preprocesseddata'!$R108)</f>
        <v>2.9077581314995264E-3</v>
      </c>
      <c r="M108" s="43">
        <f>IF('P6-preprocesseddata'!$R108="",0,+'P6-preprocesseddata'!J108/'P6-preprocesseddata'!$R108)+IF('P6-preprocesseddata'!$R108="",0,+'P6-preprocesseddata'!K108/'P6-preprocesseddata'!$R108)+IF('P6-preprocesseddata'!$R108="",0,+'P6-preprocesseddata'!L108/'P6-preprocesseddata'!$R108)</f>
        <v>1.5061704821695714E-2</v>
      </c>
      <c r="N108" s="43">
        <f>IF('P6-preprocesseddata'!$R108="",0,+'P6-preprocesseddata'!M108/'P6-preprocesseddata'!$R108)-S108</f>
        <v>-7.7328811006001493E-5</v>
      </c>
      <c r="O108" s="43">
        <f>IF('P6-preprocesseddata'!$R108="",0,+'P6-preprocesseddata'!N108/'P6-preprocesseddata'!$R108)</f>
        <v>2.7317426219517226E-2</v>
      </c>
      <c r="P108" s="43">
        <f t="shared" si="4"/>
        <v>0.14619196418363126</v>
      </c>
      <c r="Q108" s="52">
        <f t="shared" si="5"/>
        <v>2.8956358221725209E-2</v>
      </c>
      <c r="R108" s="63">
        <f>IF(Profitability!O108="",0,Profitability!L108/Profitability!O108)-Q108</f>
        <v>-1.2881543271345726E-3</v>
      </c>
      <c r="S108" s="62">
        <v>1.2881543271345691E-3</v>
      </c>
    </row>
    <row r="109" spans="1:19" x14ac:dyDescent="0.25">
      <c r="A109">
        <f>+'P6-preprocesseddata'!A109</f>
        <v>2019</v>
      </c>
      <c r="B109">
        <f>+'P6-preprocesseddata'!B109</f>
        <v>2</v>
      </c>
      <c r="C109" t="str">
        <f t="shared" si="3"/>
        <v>2019 Q2</v>
      </c>
      <c r="D109" s="61">
        <f>VLOOKUP(C109,Dates!C:D,2,FALSE)</f>
        <v>43646</v>
      </c>
      <c r="E109" t="str">
        <f>+'P6-preprocesseddata'!C109</f>
        <v>AS</v>
      </c>
      <c r="F109" t="str">
        <f>+'P6-preprocesseddata'!D109</f>
        <v>L</v>
      </c>
      <c r="G109" s="51">
        <f>IF(Profitability!O109="",0,Profitability!E109/Profitability!O109)</f>
        <v>0.13069535077669009</v>
      </c>
      <c r="H109" s="43">
        <f>IF('P6-preprocesseddata'!$R109="",0,+'P6-preprocesseddata'!E109/'P6-preprocesseddata'!$R109)</f>
        <v>4.0953806241875682E-2</v>
      </c>
      <c r="I109" s="43">
        <f>IF('P6-preprocesseddata'!$R109="",0,+'P6-preprocesseddata'!F109/'P6-preprocesseddata'!$R109)</f>
        <v>3.073491038601691E-2</v>
      </c>
      <c r="J109" s="43">
        <f>IF('P6-preprocesseddata'!$R109="",0,+'P6-preprocesseddata'!G109/'P6-preprocesseddata'!$R109)</f>
        <v>5.6170640901503808E-3</v>
      </c>
      <c r="K109" s="43">
        <f>IF('P6-preprocesseddata'!$R109="",0,+'P6-preprocesseddata'!H109/'P6-preprocesseddata'!$R109)</f>
        <v>2.0124900437955083E-2</v>
      </c>
      <c r="L109" s="43">
        <f>IF('P6-preprocesseddata'!$R109="",0,+'P6-preprocesseddata'!I109/'P6-preprocesseddata'!$R109)</f>
        <v>2.8060355721462346E-3</v>
      </c>
      <c r="M109" s="43">
        <f>IF('P6-preprocesseddata'!$R109="",0,+'P6-preprocesseddata'!J109/'P6-preprocesseddata'!$R109)+IF('P6-preprocesseddata'!$R109="",0,+'P6-preprocesseddata'!K109/'P6-preprocesseddata'!$R109)+IF('P6-preprocesseddata'!$R109="",0,+'P6-preprocesseddata'!L109/'P6-preprocesseddata'!$R109)</f>
        <v>1.453113676180829E-2</v>
      </c>
      <c r="N109" s="43">
        <f>IF('P6-preprocesseddata'!$R109="",0,+'P6-preprocesseddata'!M109/'P6-preprocesseddata'!$R109)-S109</f>
        <v>-3.0373902044024743E-2</v>
      </c>
      <c r="O109" s="43">
        <f>IF('P6-preprocesseddata'!$R109="",0,+'P6-preprocesseddata'!N109/'P6-preprocesseddata'!$R109)</f>
        <v>0</v>
      </c>
      <c r="P109" s="43">
        <f t="shared" si="4"/>
        <v>8.4393951445927817E-2</v>
      </c>
      <c r="Q109" s="52">
        <f t="shared" si="5"/>
        <v>4.6301399330762272E-2</v>
      </c>
      <c r="R109" s="63">
        <f>IF(Profitability!O109="",0,Profitability!L109/Profitability!O109)-Q109</f>
        <v>-3.1543915690061999E-2</v>
      </c>
      <c r="S109" s="62">
        <v>3.1542251374776023E-2</v>
      </c>
    </row>
    <row r="110" spans="1:19" x14ac:dyDescent="0.25">
      <c r="A110">
        <f>+'P6-preprocesseddata'!A110</f>
        <v>2019</v>
      </c>
      <c r="B110">
        <f>+'P6-preprocesseddata'!B110</f>
        <v>3</v>
      </c>
      <c r="C110" t="str">
        <f t="shared" si="3"/>
        <v>2019 Q3</v>
      </c>
      <c r="D110" s="61">
        <f>VLOOKUP(C110,Dates!C:D,2,FALSE)</f>
        <v>43738</v>
      </c>
      <c r="E110" t="str">
        <f>+'P6-preprocesseddata'!C110</f>
        <v>AS</v>
      </c>
      <c r="F110" t="str">
        <f>+'P6-preprocesseddata'!D110</f>
        <v>D</v>
      </c>
      <c r="G110" s="51">
        <f>IF(Profitability!O110="",0,Profitability!E110/Profitability!O110)</f>
        <v>0.17793250914017816</v>
      </c>
      <c r="H110" s="43">
        <f>IF('P6-preprocesseddata'!$R110="",0,+'P6-preprocesseddata'!E110/'P6-preprocesseddata'!$R110)</f>
        <v>4.4396913595666297E-2</v>
      </c>
      <c r="I110" s="43">
        <f>IF('P6-preprocesseddata'!$R110="",0,+'P6-preprocesseddata'!F110/'P6-preprocesseddata'!$R110)</f>
        <v>3.0098751879331729E-2</v>
      </c>
      <c r="J110" s="43">
        <f>IF('P6-preprocesseddata'!$R110="",0,+'P6-preprocesseddata'!G110/'P6-preprocesseddata'!$R110)</f>
        <v>6.0776443600025088E-3</v>
      </c>
      <c r="K110" s="43">
        <f>IF('P6-preprocesseddata'!$R110="",0,+'P6-preprocesseddata'!H110/'P6-preprocesseddata'!$R110)</f>
        <v>1.9472972037258063E-2</v>
      </c>
      <c r="L110" s="43">
        <f>IF('P6-preprocesseddata'!$R110="",0,+'P6-preprocesseddata'!I110/'P6-preprocesseddata'!$R110)</f>
        <v>3.1217464384626723E-3</v>
      </c>
      <c r="M110" s="43">
        <f>IF('P6-preprocesseddata'!$R110="",0,+'P6-preprocesseddata'!J110/'P6-preprocesseddata'!$R110)+IF('P6-preprocesseddata'!$R110="",0,+'P6-preprocesseddata'!K110/'P6-preprocesseddata'!$R110)+IF('P6-preprocesseddata'!$R110="",0,+'P6-preprocesseddata'!L110/'P6-preprocesseddata'!$R110)</f>
        <v>1.6398425107532193E-2</v>
      </c>
      <c r="N110" s="43">
        <f>IF('P6-preprocesseddata'!$R110="",0,+'P6-preprocesseddata'!M110/'P6-preprocesseddata'!$R110)-S110</f>
        <v>5.465746784905777E-2</v>
      </c>
      <c r="O110" s="43">
        <f>IF('P6-preprocesseddata'!$R110="",0,+'P6-preprocesseddata'!N110/'P6-preprocesseddata'!$R110)</f>
        <v>2.6794556772575254E-2</v>
      </c>
      <c r="P110" s="43">
        <f t="shared" si="4"/>
        <v>0.20101847803988648</v>
      </c>
      <c r="Q110" s="52">
        <f t="shared" si="5"/>
        <v>-2.308596889970832E-2</v>
      </c>
      <c r="R110" s="63">
        <f>IF(Profitability!O110="",0,Profitability!L110/Profitability!O110)-Q110</f>
        <v>5.3659775802144663E-2</v>
      </c>
      <c r="S110" s="62">
        <v>-5.3659775802144663E-2</v>
      </c>
    </row>
    <row r="111" spans="1:19" x14ac:dyDescent="0.25">
      <c r="A111">
        <f>+'P6-preprocesseddata'!A111</f>
        <v>2019</v>
      </c>
      <c r="B111">
        <f>+'P6-preprocesseddata'!B111</f>
        <v>3</v>
      </c>
      <c r="C111" t="str">
        <f t="shared" si="3"/>
        <v>2019 Q3</v>
      </c>
      <c r="D111" s="61">
        <f>VLOOKUP(C111,Dates!C:D,2,FALSE)</f>
        <v>43738</v>
      </c>
      <c r="E111" t="str">
        <f>+'P6-preprocesseddata'!C111</f>
        <v>AS</v>
      </c>
      <c r="F111" t="str">
        <f>+'P6-preprocesseddata'!D111</f>
        <v>L</v>
      </c>
      <c r="G111" s="51">
        <f>IF(Profitability!O111="",0,Profitability!E111/Profitability!O111)</f>
        <v>0.13157098890023675</v>
      </c>
      <c r="H111" s="43">
        <f>IF('P6-preprocesseddata'!$R111="",0,+'P6-preprocesseddata'!E111/'P6-preprocesseddata'!$R111)</f>
        <v>4.2218463277537387E-2</v>
      </c>
      <c r="I111" s="43">
        <f>IF('P6-preprocesseddata'!$R111="",0,+'P6-preprocesseddata'!F111/'P6-preprocesseddata'!$R111)</f>
        <v>2.8621852000290809E-2</v>
      </c>
      <c r="J111" s="43">
        <f>IF('P6-preprocesseddata'!$R111="",0,+'P6-preprocesseddata'!G111/'P6-preprocesseddata'!$R111)</f>
        <v>5.778773980153004E-3</v>
      </c>
      <c r="K111" s="43">
        <f>IF('P6-preprocesseddata'!$R111="",0,+'P6-preprocesseddata'!H111/'P6-preprocesseddata'!$R111)</f>
        <v>1.851649409133533E-2</v>
      </c>
      <c r="L111" s="43">
        <f>IF('P6-preprocesseddata'!$R111="",0,+'P6-preprocesseddata'!I111/'P6-preprocesseddata'!$R111)</f>
        <v>2.9686362996634783E-3</v>
      </c>
      <c r="M111" s="43">
        <f>IF('P6-preprocesseddata'!$R111="",0,+'P6-preprocesseddata'!J111/'P6-preprocesseddata'!$R111)+IF('P6-preprocesseddata'!$R111="",0,+'P6-preprocesseddata'!K111/'P6-preprocesseddata'!$R111)+IF('P6-preprocesseddata'!$R111="",0,+'P6-preprocesseddata'!L111/'P6-preprocesseddata'!$R111)</f>
        <v>1.5594979002777622E-2</v>
      </c>
      <c r="N111" s="43">
        <f>IF('P6-preprocesseddata'!$R111="",0,+'P6-preprocesseddata'!M111/'P6-preprocesseddata'!$R111)-S111</f>
        <v>1.4443778151789143E-2</v>
      </c>
      <c r="O111" s="43">
        <f>IF('P6-preprocesseddata'!$R111="",0,+'P6-preprocesseddata'!N111/'P6-preprocesseddata'!$R111)</f>
        <v>0</v>
      </c>
      <c r="P111" s="43">
        <f t="shared" si="4"/>
        <v>0.12814297680354678</v>
      </c>
      <c r="Q111" s="52">
        <f t="shared" si="5"/>
        <v>3.4280120966899696E-3</v>
      </c>
      <c r="R111" s="63">
        <f>IF(Profitability!O111="",0,Profitability!L111/Profitability!O111)-Q111</f>
        <v>1.3494928309977519E-2</v>
      </c>
      <c r="S111" s="62">
        <v>-1.3494928309977512E-2</v>
      </c>
    </row>
    <row r="112" spans="1:19" x14ac:dyDescent="0.25">
      <c r="A112">
        <f>+'P6-preprocesseddata'!A112</f>
        <v>2019</v>
      </c>
      <c r="B112">
        <f>+'P6-preprocesseddata'!B112</f>
        <v>4</v>
      </c>
      <c r="C112" t="str">
        <f t="shared" si="3"/>
        <v>2019 Q4</v>
      </c>
      <c r="D112" s="61">
        <f>VLOOKUP(C112,Dates!C:D,2,FALSE)</f>
        <v>43830</v>
      </c>
      <c r="E112" t="str">
        <f>+'P6-preprocesseddata'!C112</f>
        <v>AS</v>
      </c>
      <c r="F112" t="str">
        <f>+'P6-preprocesseddata'!D112</f>
        <v>D</v>
      </c>
      <c r="G112" s="51">
        <f>IF(Profitability!O112="",0,Profitability!E112/Profitability!O112)</f>
        <v>0.18105880769451899</v>
      </c>
      <c r="H112" s="43">
        <f>IF('P6-preprocesseddata'!$R112="",0,+'P6-preprocesseddata'!E112/'P6-preprocesseddata'!$R112)</f>
        <v>4.9302129557859974E-2</v>
      </c>
      <c r="I112" s="43">
        <f>IF('P6-preprocesseddata'!$R112="",0,+'P6-preprocesseddata'!F112/'P6-preprocesseddata'!$R112)</f>
        <v>3.1820414283851545E-2</v>
      </c>
      <c r="J112" s="43">
        <f>IF('P6-preprocesseddata'!$R112="",0,+'P6-preprocesseddata'!G112/'P6-preprocesseddata'!$R112)</f>
        <v>6.7206617444250192E-3</v>
      </c>
      <c r="K112" s="43">
        <f>IF('P6-preprocesseddata'!$R112="",0,+'P6-preprocesseddata'!H112/'P6-preprocesseddata'!$R112)</f>
        <v>2.0668431591857415E-2</v>
      </c>
      <c r="L112" s="43">
        <f>IF('P6-preprocesseddata'!$R112="",0,+'P6-preprocesseddata'!I112/'P6-preprocesseddata'!$R112)</f>
        <v>3.1465732452790858E-3</v>
      </c>
      <c r="M112" s="43">
        <f>IF('P6-preprocesseddata'!$R112="",0,+'P6-preprocesseddata'!J112/'P6-preprocesseddata'!$R112)+IF('P6-preprocesseddata'!$R112="",0,+'P6-preprocesseddata'!K112/'P6-preprocesseddata'!$R112)+IF('P6-preprocesseddata'!$R112="",0,+'P6-preprocesseddata'!L112/'P6-preprocesseddata'!$R112)</f>
        <v>1.7863413223528603E-2</v>
      </c>
      <c r="N112" s="43">
        <f>IF('P6-preprocesseddata'!$R112="",0,+'P6-preprocesseddata'!M112/'P6-preprocesseddata'!$R112)-S112</f>
        <v>2.8953515454191923E-2</v>
      </c>
      <c r="O112" s="43">
        <f>IF('P6-preprocesseddata'!$R112="",0,+'P6-preprocesseddata'!N112/'P6-preprocesseddata'!$R112)</f>
        <v>3.0210965019888483E-2</v>
      </c>
      <c r="P112" s="43">
        <f t="shared" si="4"/>
        <v>0.18868610412088205</v>
      </c>
      <c r="Q112" s="52">
        <f t="shared" si="5"/>
        <v>-7.6272964263630616E-3</v>
      </c>
      <c r="R112" s="63">
        <f>IF(Profitability!O112="",0,Profitability!L112/Profitability!O112)-Q112</f>
        <v>2.7832473573162701E-2</v>
      </c>
      <c r="S112" s="62">
        <v>-2.7832473573162712E-2</v>
      </c>
    </row>
    <row r="113" spans="1:19" x14ac:dyDescent="0.25">
      <c r="A113">
        <f>+'P6-preprocesseddata'!A113</f>
        <v>2019</v>
      </c>
      <c r="B113">
        <f>+'P6-preprocesseddata'!B113</f>
        <v>4</v>
      </c>
      <c r="C113" t="str">
        <f t="shared" si="3"/>
        <v>2019 Q4</v>
      </c>
      <c r="D113" s="61">
        <f>VLOOKUP(C113,Dates!C:D,2,FALSE)</f>
        <v>43830</v>
      </c>
      <c r="E113" t="str">
        <f>+'P6-preprocesseddata'!C113</f>
        <v>AS</v>
      </c>
      <c r="F113" t="str">
        <f>+'P6-preprocesseddata'!D113</f>
        <v>L</v>
      </c>
      <c r="G113" s="51">
        <f>IF(Profitability!O113="",0,Profitability!E113/Profitability!O113)</f>
        <v>0.12774601243055855</v>
      </c>
      <c r="H113" s="43">
        <f>IF('P6-preprocesseddata'!$R113="",0,+'P6-preprocesseddata'!E113/'P6-preprocesseddata'!$R113)</f>
        <v>4.515224615111401E-2</v>
      </c>
      <c r="I113" s="43">
        <f>IF('P6-preprocesseddata'!$R113="",0,+'P6-preprocesseddata'!F113/'P6-preprocesseddata'!$R113)</f>
        <v>2.9141346776371719E-2</v>
      </c>
      <c r="J113" s="43">
        <f>IF('P6-preprocesseddata'!$R113="",0,+'P6-preprocesseddata'!G113/'P6-preprocesseddata'!$R113)</f>
        <v>6.1558046199589522E-3</v>
      </c>
      <c r="K113" s="43">
        <f>IF('P6-preprocesseddata'!$R113="",0,+'P6-preprocesseddata'!H113/'P6-preprocesseddata'!$R113)</f>
        <v>1.8929099206373777E-2</v>
      </c>
      <c r="L113" s="43">
        <f>IF('P6-preprocesseddata'!$R113="",0,+'P6-preprocesseddata'!I113/'P6-preprocesseddata'!$R113)</f>
        <v>2.8819038138251226E-3</v>
      </c>
      <c r="M113" s="43">
        <f>IF('P6-preprocesseddata'!$R113="",0,+'P6-preprocesseddata'!J113/'P6-preprocesseddata'!$R113)+IF('P6-preprocesseddata'!$R113="",0,+'P6-preprocesseddata'!K113/'P6-preprocesseddata'!$R113)+IF('P6-preprocesseddata'!$R113="",0,+'P6-preprocesseddata'!L113/'P6-preprocesseddata'!$R113)</f>
        <v>1.636079298639562E-2</v>
      </c>
      <c r="N113" s="43">
        <f>IF('P6-preprocesseddata'!$R113="",0,+'P6-preprocesseddata'!M113/'P6-preprocesseddata'!$R113)-S113</f>
        <v>-1.2468476926413608E-2</v>
      </c>
      <c r="O113" s="43">
        <f>IF('P6-preprocesseddata'!$R113="",0,+'P6-preprocesseddata'!N113/'P6-preprocesseddata'!$R113)</f>
        <v>0</v>
      </c>
      <c r="P113" s="43">
        <f t="shared" si="4"/>
        <v>0.1061527166276256</v>
      </c>
      <c r="Q113" s="52">
        <f t="shared" si="5"/>
        <v>2.1593295802932955E-2</v>
      </c>
      <c r="R113" s="63">
        <f>IF(Profitability!O113="",0,Profitability!L113/Profitability!O113)-Q113</f>
        <v>-1.3492024628553013E-2</v>
      </c>
      <c r="S113" s="62">
        <v>1.3494928309977519E-2</v>
      </c>
    </row>
    <row r="114" spans="1:19" x14ac:dyDescent="0.25">
      <c r="A114">
        <f>+'P6-preprocesseddata'!A114</f>
        <v>2020</v>
      </c>
      <c r="B114">
        <f>+'P6-preprocesseddata'!B114</f>
        <v>1</v>
      </c>
      <c r="C114" t="str">
        <f t="shared" si="3"/>
        <v>2020 Q1</v>
      </c>
      <c r="D114" s="61">
        <f>VLOOKUP(C114,Dates!C:D,2,FALSE)</f>
        <v>43921</v>
      </c>
      <c r="E114" t="str">
        <f>+'P6-preprocesseddata'!C114</f>
        <v>AS</v>
      </c>
      <c r="F114" t="str">
        <f>+'P6-preprocesseddata'!D114</f>
        <v>D</v>
      </c>
      <c r="G114" s="51">
        <f>IF(Profitability!O114="",0,Profitability!E114/Profitability!O114)</f>
        <v>0.17553533375816124</v>
      </c>
      <c r="H114" s="43">
        <f>IF('P6-preprocesseddata'!$R114="",0,+'P6-preprocesseddata'!E114/'P6-preprocesseddata'!$R114)</f>
        <v>5.9796877318643499E-2</v>
      </c>
      <c r="I114" s="43">
        <f>IF('P6-preprocesseddata'!$R114="",0,+'P6-preprocesseddata'!F114/'P6-preprocesseddata'!$R114)</f>
        <v>3.2671579637146259E-2</v>
      </c>
      <c r="J114" s="43">
        <f>IF('P6-preprocesseddata'!$R114="",0,+'P6-preprocesseddata'!G114/'P6-preprocesseddata'!$R114)</f>
        <v>7.300037165981702E-3</v>
      </c>
      <c r="K114" s="43">
        <f>IF('P6-preprocesseddata'!$R114="",0,+'P6-preprocesseddata'!H114/'P6-preprocesseddata'!$R114)</f>
        <v>2.7606997890500643E-2</v>
      </c>
      <c r="L114" s="43">
        <f>IF('P6-preprocesseddata'!$R114="",0,+'P6-preprocesseddata'!I114/'P6-preprocesseddata'!$R114)</f>
        <v>3.6345236478808563E-3</v>
      </c>
      <c r="M114" s="43">
        <f>IF('P6-preprocesseddata'!$R114="",0,+'P6-preprocesseddata'!J114/'P6-preprocesseddata'!$R114)+IF('P6-preprocesseddata'!$R114="",0,+'P6-preprocesseddata'!K114/'P6-preprocesseddata'!$R114)+IF('P6-preprocesseddata'!$R114="",0,+'P6-preprocesseddata'!L114/'P6-preprocesseddata'!$R114)</f>
        <v>2.2659250216618711E-2</v>
      </c>
      <c r="N114" s="43">
        <f>IF('P6-preprocesseddata'!$R114="",0,+'P6-preprocesseddata'!M114/'P6-preprocesseddata'!$R114)-S114</f>
        <v>0.44993904083161085</v>
      </c>
      <c r="O114" s="43">
        <f>IF('P6-preprocesseddata'!$R114="",0,+'P6-preprocesseddata'!N114/'P6-preprocesseddata'!$R114)</f>
        <v>3.748462316711576E-2</v>
      </c>
      <c r="P114" s="43">
        <f t="shared" si="4"/>
        <v>0.64109292987549826</v>
      </c>
      <c r="Q114" s="52">
        <f t="shared" si="5"/>
        <v>-0.46555759611733705</v>
      </c>
      <c r="R114" s="63">
        <f>IF(Profitability!O114="",0,Profitability!L114/Profitability!O114)-Q114</f>
        <v>0.43881820149127998</v>
      </c>
      <c r="S114" s="62">
        <v>-0.43881808838956382</v>
      </c>
    </row>
    <row r="115" spans="1:19" x14ac:dyDescent="0.25">
      <c r="A115">
        <f>+'P6-preprocesseddata'!A115</f>
        <v>2020</v>
      </c>
      <c r="B115">
        <f>+'P6-preprocesseddata'!B115</f>
        <v>1</v>
      </c>
      <c r="C115" t="str">
        <f t="shared" si="3"/>
        <v>2020 Q1</v>
      </c>
      <c r="D115" s="61">
        <f>VLOOKUP(C115,Dates!C:D,2,FALSE)</f>
        <v>43921</v>
      </c>
      <c r="E115" t="str">
        <f>+'P6-preprocesseddata'!C115</f>
        <v>AS</v>
      </c>
      <c r="F115" t="str">
        <f>+'P6-preprocesseddata'!D115</f>
        <v>L</v>
      </c>
      <c r="G115" s="51">
        <f>IF(Profitability!O115="",0,Profitability!E115/Profitability!O115)</f>
        <v>0.11193573879127705</v>
      </c>
      <c r="H115" s="43">
        <f>IF('P6-preprocesseddata'!$R115="",0,+'P6-preprocesseddata'!E115/'P6-preprocesseddata'!$R115)</f>
        <v>5.0645980386270814E-2</v>
      </c>
      <c r="I115" s="43">
        <f>IF('P6-preprocesseddata'!$R115="",0,+'P6-preprocesseddata'!F115/'P6-preprocesseddata'!$R115)</f>
        <v>2.7671933979498492E-2</v>
      </c>
      <c r="J115" s="43">
        <f>IF('P6-preprocesseddata'!$R115="",0,+'P6-preprocesseddata'!G115/'P6-preprocesseddata'!$R115)</f>
        <v>6.1819990977114618E-3</v>
      </c>
      <c r="K115" s="43">
        <f>IF('P6-preprocesseddata'!$R115="",0,+'P6-preprocesseddata'!H115/'P6-preprocesseddata'!$R115)</f>
        <v>2.3382851672290997E-2</v>
      </c>
      <c r="L115" s="43">
        <f>IF('P6-preprocesseddata'!$R115="",0,+'P6-preprocesseddata'!I115/'P6-preprocesseddata'!$R115)</f>
        <v>3.0788568181967604E-3</v>
      </c>
      <c r="M115" s="43">
        <f>IF('P6-preprocesseddata'!$R115="",0,+'P6-preprocesseddata'!J115/'P6-preprocesseddata'!$R115)+IF('P6-preprocesseddata'!$R115="",0,+'P6-preprocesseddata'!K115/'P6-preprocesseddata'!$R115)+IF('P6-preprocesseddata'!$R115="",0,+'P6-preprocesseddata'!L115/'P6-preprocesseddata'!$R115)</f>
        <v>1.9190911210355269E-2</v>
      </c>
      <c r="N115" s="43">
        <f>IF('P6-preprocesseddata'!$R115="",0,+'P6-preprocesseddata'!M115/'P6-preprocesseddata'!$R115)-S115</f>
        <v>0.22571987788520156</v>
      </c>
      <c r="O115" s="43">
        <f>IF('P6-preprocesseddata'!$R115="",0,+'P6-preprocesseddata'!N115/'P6-preprocesseddata'!$R115)</f>
        <v>0</v>
      </c>
      <c r="P115" s="43">
        <f t="shared" si="4"/>
        <v>0.35587241104952538</v>
      </c>
      <c r="Q115" s="52">
        <f t="shared" si="5"/>
        <v>-0.24393667225824833</v>
      </c>
      <c r="R115" s="63">
        <f>IF(Profitability!O115="",0,Profitability!L115/Profitability!O115)-Q115</f>
        <v>0.21629981727843131</v>
      </c>
      <c r="S115" s="62">
        <v>-0.21630116647072672</v>
      </c>
    </row>
    <row r="116" spans="1:19" x14ac:dyDescent="0.25">
      <c r="A116">
        <f>+'P6-preprocesseddata'!A116</f>
        <v>2020</v>
      </c>
      <c r="B116">
        <f>+'P6-preprocesseddata'!B116</f>
        <v>2</v>
      </c>
      <c r="C116" t="str">
        <f t="shared" si="3"/>
        <v>2020 Q2</v>
      </c>
      <c r="D116" s="61">
        <f>VLOOKUP(C116,Dates!C:D,2,FALSE)</f>
        <v>44012</v>
      </c>
      <c r="E116" t="str">
        <f>+'P6-preprocesseddata'!C116</f>
        <v>AS</v>
      </c>
      <c r="F116" t="str">
        <f>+'P6-preprocesseddata'!D116</f>
        <v>D</v>
      </c>
      <c r="G116" s="51">
        <f>IF(Profitability!O116="",0,Profitability!E116/Profitability!O116)</f>
        <v>0.33312529999593321</v>
      </c>
      <c r="H116" s="43">
        <f>IF('P6-preprocesseddata'!$R116="",0,+'P6-preprocesseddata'!E116/'P6-preprocesseddata'!$R116)</f>
        <v>0.33552861233985609</v>
      </c>
      <c r="I116" s="43">
        <f>IF('P6-preprocesseddata'!$R116="",0,+'P6-preprocesseddata'!F116/'P6-preprocesseddata'!$R116)</f>
        <v>3.2059264494901388E-2</v>
      </c>
      <c r="J116" s="43">
        <f>IF('P6-preprocesseddata'!$R116="",0,+'P6-preprocesseddata'!G116/'P6-preprocesseddata'!$R116)</f>
        <v>1.7276992609055911E-2</v>
      </c>
      <c r="K116" s="43">
        <f>IF('P6-preprocesseddata'!$R116="",0,+'P6-preprocesseddata'!H116/'P6-preprocesseddata'!$R116)</f>
        <v>7.2429411191574491E-2</v>
      </c>
      <c r="L116" s="43">
        <f>IF('P6-preprocesseddata'!$R116="",0,+'P6-preprocesseddata'!I116/'P6-preprocesseddata'!$R116)</f>
        <v>6.9017370980646612E-3</v>
      </c>
      <c r="M116" s="43">
        <f>IF('P6-preprocesseddata'!$R116="",0,+'P6-preprocesseddata'!J116/'P6-preprocesseddata'!$R116)+IF('P6-preprocesseddata'!$R116="",0,+'P6-preprocesseddata'!K116/'P6-preprocesseddata'!$R116)+IF('P6-preprocesseddata'!$R116="",0,+'P6-preprocesseddata'!L116/'P6-preprocesseddata'!$R116)</f>
        <v>0.1402625178600356</v>
      </c>
      <c r="N116" s="43">
        <f>IF('P6-preprocesseddata'!$R116="",0,+'P6-preprocesseddata'!M116/'P6-preprocesseddata'!$R116)-S116</f>
        <v>0.11194994292095763</v>
      </c>
      <c r="O116" s="43">
        <f>IF('P6-preprocesseddata'!$R116="",0,+'P6-preprocesseddata'!N116/'P6-preprocesseddata'!$R116)</f>
        <v>0.1854303910837389</v>
      </c>
      <c r="P116" s="43">
        <f t="shared" si="4"/>
        <v>0.90183886959818471</v>
      </c>
      <c r="Q116" s="52">
        <f t="shared" si="5"/>
        <v>-0.5687135696022515</v>
      </c>
      <c r="R116" s="63">
        <f>IF(Profitability!O116="",0,Profitability!L116/Profitability!O116)-Q116</f>
        <v>4.8789988528108341E-2</v>
      </c>
      <c r="S116" s="62">
        <v>-4.878917960439777E-2</v>
      </c>
    </row>
    <row r="117" spans="1:19" x14ac:dyDescent="0.25">
      <c r="A117">
        <f>+'P6-preprocesseddata'!A117</f>
        <v>2020</v>
      </c>
      <c r="B117">
        <f>+'P6-preprocesseddata'!B117</f>
        <v>2</v>
      </c>
      <c r="C117" t="str">
        <f t="shared" si="3"/>
        <v>2020 Q2</v>
      </c>
      <c r="D117" s="61">
        <f>VLOOKUP(C117,Dates!C:D,2,FALSE)</f>
        <v>44012</v>
      </c>
      <c r="E117" t="str">
        <f>+'P6-preprocesseddata'!C117</f>
        <v>AS</v>
      </c>
      <c r="F117" t="str">
        <f>+'P6-preprocesseddata'!D117</f>
        <v>L</v>
      </c>
      <c r="G117" s="51">
        <f>IF(Profitability!O117="",0,Profitability!E117/Profitability!O117)</f>
        <v>0.21746368217397163</v>
      </c>
      <c r="H117" s="43">
        <f>IF('P6-preprocesseddata'!$R117="",0,+'P6-preprocesseddata'!E117/'P6-preprocesseddata'!$R117)</f>
        <v>0.40419771078117411</v>
      </c>
      <c r="I117" s="43">
        <f>IF('P6-preprocesseddata'!$R117="",0,+'P6-preprocesseddata'!F117/'P6-preprocesseddata'!$R117)</f>
        <v>3.8625119205865636E-2</v>
      </c>
      <c r="J117" s="43">
        <f>IF('P6-preprocesseddata'!$R117="",0,+'P6-preprocesseddata'!G117/'P6-preprocesseddata'!$R117)</f>
        <v>2.0803925334762156E-2</v>
      </c>
      <c r="K117" s="43">
        <f>IF('P6-preprocesseddata'!$R117="",0,+'P6-preprocesseddata'!H117/'P6-preprocesseddata'!$R117)</f>
        <v>8.7251161554586829E-2</v>
      </c>
      <c r="L117" s="43">
        <f>IF('P6-preprocesseddata'!$R117="",0,+'P6-preprocesseddata'!I117/'P6-preprocesseddata'!$R117)</f>
        <v>8.3215701339048615E-3</v>
      </c>
      <c r="M117" s="43">
        <f>IF('P6-preprocesseddata'!$R117="",0,+'P6-preprocesseddata'!J117/'P6-preprocesseddata'!$R117)+IF('P6-preprocesseddata'!$R117="",0,+'P6-preprocesseddata'!K117/'P6-preprocesseddata'!$R117)+IF('P6-preprocesseddata'!$R117="",0,+'P6-preprocesseddata'!L117/'P6-preprocesseddata'!$R117)</f>
        <v>0.16896296467666466</v>
      </c>
      <c r="N117" s="43">
        <f>IF('P6-preprocesseddata'!$R117="",0,+'P6-preprocesseddata'!M117/'P6-preprocesseddata'!$R117)-S117</f>
        <v>-0.57467771183084826</v>
      </c>
      <c r="O117" s="43">
        <f>IF('P6-preprocesseddata'!$R117="",0,+'P6-preprocesseddata'!N117/'P6-preprocesseddata'!$R117)</f>
        <v>0</v>
      </c>
      <c r="P117" s="43">
        <f t="shared" si="4"/>
        <v>0.15348473985611</v>
      </c>
      <c r="Q117" s="52">
        <f t="shared" si="5"/>
        <v>6.3978942317861637E-2</v>
      </c>
      <c r="R117" s="63">
        <f>IF(Profitability!O117="",0,Profitability!L117/Profitability!O117)-Q117</f>
        <v>-0.65074989663928573</v>
      </c>
      <c r="S117" s="62">
        <v>0.6507749616095686</v>
      </c>
    </row>
    <row r="118" spans="1:19" x14ac:dyDescent="0.25">
      <c r="A118">
        <f>+'P6-preprocesseddata'!A118</f>
        <v>2020</v>
      </c>
      <c r="B118">
        <f>+'P6-preprocesseddata'!B118</f>
        <v>3</v>
      </c>
      <c r="C118" t="str">
        <f t="shared" si="3"/>
        <v>2020 Q3</v>
      </c>
      <c r="D118" s="61">
        <f>VLOOKUP(C118,Dates!C:D,2,FALSE)</f>
        <v>44104</v>
      </c>
      <c r="E118" t="str">
        <f>+'P6-preprocesseddata'!C118</f>
        <v>AS</v>
      </c>
      <c r="F118" t="str">
        <f>+'P6-preprocesseddata'!D118</f>
        <v>D</v>
      </c>
      <c r="G118" s="51">
        <f>IF(Profitability!O118="",0,Profitability!E118/Profitability!O118)</f>
        <v>0.24284204128261566</v>
      </c>
      <c r="H118" s="43">
        <f>IF('P6-preprocesseddata'!$R118="",0,+'P6-preprocesseddata'!E118/'P6-preprocesseddata'!$R118)</f>
        <v>0.16044164201304087</v>
      </c>
      <c r="I118" s="43">
        <f>IF('P6-preprocesseddata'!$R118="",0,+'P6-preprocesseddata'!F118/'P6-preprocesseddata'!$R118)</f>
        <v>2.9411592196513327E-2</v>
      </c>
      <c r="J118" s="43">
        <f>IF('P6-preprocesseddata'!$R118="",0,+'P6-preprocesseddata'!G118/'P6-preprocesseddata'!$R118)</f>
        <v>8.8662619071461241E-3</v>
      </c>
      <c r="K118" s="43">
        <f>IF('P6-preprocesseddata'!$R118="",0,+'P6-preprocesseddata'!H118/'P6-preprocesseddata'!$R118)</f>
        <v>5.5314022490186271E-2</v>
      </c>
      <c r="L118" s="43">
        <f>IF('P6-preprocesseddata'!$R118="",0,+'P6-preprocesseddata'!I118/'P6-preprocesseddata'!$R118)</f>
        <v>5.571554714695193E-3</v>
      </c>
      <c r="M118" s="43">
        <f>IF('P6-preprocesseddata'!$R118="",0,+'P6-preprocesseddata'!J118/'P6-preprocesseddata'!$R118)+IF('P6-preprocesseddata'!$R118="",0,+'P6-preprocesseddata'!K118/'P6-preprocesseddata'!$R118)+IF('P6-preprocesseddata'!$R118="",0,+'P6-preprocesseddata'!L118/'P6-preprocesseddata'!$R118)</f>
        <v>6.536031877390322E-2</v>
      </c>
      <c r="N118" s="43">
        <f>IF('P6-preprocesseddata'!$R118="",0,+'P6-preprocesseddata'!M118/'P6-preprocesseddata'!$R118)-S118</f>
        <v>8.8659282239727244E-3</v>
      </c>
      <c r="O118" s="43">
        <f>IF('P6-preprocesseddata'!$R118="",0,+'P6-preprocesseddata'!N118/'P6-preprocesseddata'!$R118)</f>
        <v>0.10146766359479842</v>
      </c>
      <c r="P118" s="43">
        <f t="shared" si="4"/>
        <v>0.43529898391425614</v>
      </c>
      <c r="Q118" s="52">
        <f t="shared" si="5"/>
        <v>-0.19245694263164048</v>
      </c>
      <c r="R118" s="63">
        <f>IF(Profitability!O118="",0,Profitability!L118/Profitability!O118)-Q118</f>
        <v>-0.14309034905410628</v>
      </c>
      <c r="S118" s="62">
        <v>0.14309034905410628</v>
      </c>
    </row>
    <row r="119" spans="1:19" x14ac:dyDescent="0.25">
      <c r="A119">
        <f>+'P6-preprocesseddata'!A119</f>
        <v>2020</v>
      </c>
      <c r="B119">
        <f>+'P6-preprocesseddata'!B119</f>
        <v>3</v>
      </c>
      <c r="C119" t="str">
        <f t="shared" si="3"/>
        <v>2020 Q3</v>
      </c>
      <c r="D119" s="61">
        <f>VLOOKUP(C119,Dates!C:D,2,FALSE)</f>
        <v>44104</v>
      </c>
      <c r="E119" t="str">
        <f>+'P6-preprocesseddata'!C119</f>
        <v>AS</v>
      </c>
      <c r="F119" t="str">
        <f>+'P6-preprocesseddata'!D119</f>
        <v>L</v>
      </c>
      <c r="G119" s="51">
        <f>IF(Profitability!O119="",0,Profitability!E119/Profitability!O119)</f>
        <v>0.1205930748205455</v>
      </c>
      <c r="H119" s="43">
        <f>IF('P6-preprocesseddata'!$R119="",0,+'P6-preprocesseddata'!E119/'P6-preprocesseddata'!$R119)</f>
        <v>0.13702055114080852</v>
      </c>
      <c r="I119" s="43">
        <f>IF('P6-preprocesseddata'!$R119="",0,+'P6-preprocesseddata'!F119/'P6-preprocesseddata'!$R119)</f>
        <v>2.5114756414968683E-2</v>
      </c>
      <c r="J119" s="43">
        <f>IF('P6-preprocesseddata'!$R119="",0,+'P6-preprocesseddata'!G119/'P6-preprocesseddata'!$R119)</f>
        <v>7.576670953186428E-3</v>
      </c>
      <c r="K119" s="43">
        <f>IF('P6-preprocesseddata'!$R119="",0,+'P6-preprocesseddata'!H119/'P6-preprocesseddata'!$R119)</f>
        <v>4.7238363056152435E-2</v>
      </c>
      <c r="L119" s="43">
        <f>IF('P6-preprocesseddata'!$R119="",0,+'P6-preprocesseddata'!I119/'P6-preprocesseddata'!$R119)</f>
        <v>4.7558600047878843E-3</v>
      </c>
      <c r="M119" s="43">
        <f>IF('P6-preprocesseddata'!$R119="",0,+'P6-preprocesseddata'!J119/'P6-preprocesseddata'!$R119)+IF('P6-preprocesseddata'!$R119="",0,+'P6-preprocesseddata'!K119/'P6-preprocesseddata'!$R119)+IF('P6-preprocesseddata'!$R119="",0,+'P6-preprocesseddata'!L119/'P6-preprocesseddata'!$R119)</f>
        <v>5.5823439855626267E-2</v>
      </c>
      <c r="N119" s="43">
        <f>IF('P6-preprocesseddata'!$R119="",0,+'P6-preprocesseddata'!M119/'P6-preprocesseddata'!$R119)-S119</f>
        <v>-4.1317830078104356E-2</v>
      </c>
      <c r="O119" s="43">
        <f>IF('P6-preprocesseddata'!$R119="",0,+'P6-preprocesseddata'!N119/'P6-preprocesseddata'!$R119)</f>
        <v>0</v>
      </c>
      <c r="P119" s="43">
        <f t="shared" si="4"/>
        <v>0.23621181134742586</v>
      </c>
      <c r="Q119" s="52">
        <f t="shared" si="5"/>
        <v>-0.11561873652688036</v>
      </c>
      <c r="R119" s="63">
        <f>IF(Profitability!O119="",0,Profitability!L119/Profitability!O119)-Q119</f>
        <v>-0.17108876081046831</v>
      </c>
      <c r="S119" s="62">
        <v>0.17108876081046831</v>
      </c>
    </row>
    <row r="120" spans="1:19" x14ac:dyDescent="0.25">
      <c r="A120">
        <f>+'P6-preprocesseddata'!A120</f>
        <v>2020</v>
      </c>
      <c r="B120">
        <f>+'P6-preprocesseddata'!B120</f>
        <v>4</v>
      </c>
      <c r="C120" t="str">
        <f t="shared" si="3"/>
        <v>2020 Q4</v>
      </c>
      <c r="D120" s="61">
        <f>VLOOKUP(C120,Dates!C:D,2,FALSE)</f>
        <v>44196</v>
      </c>
      <c r="E120" t="str">
        <f>+'P6-preprocesseddata'!C120</f>
        <v>AS</v>
      </c>
      <c r="F120" t="str">
        <f>+'P6-preprocesseddata'!D120</f>
        <v>D</v>
      </c>
      <c r="G120" s="51">
        <f>IF(Profitability!O120="",0,Profitability!E120/Profitability!O120)</f>
        <v>0.23624033668763733</v>
      </c>
      <c r="H120" s="43">
        <f>IF('P6-preprocesseddata'!$R120="",0,+'P6-preprocesseddata'!E120/'P6-preprocesseddata'!$R120)</f>
        <v>0.13655778197576726</v>
      </c>
      <c r="I120" s="43">
        <f>IF('P6-preprocesseddata'!$R120="",0,+'P6-preprocesseddata'!F120/'P6-preprocesseddata'!$R120)</f>
        <v>3.3364025307768795E-2</v>
      </c>
      <c r="J120" s="43">
        <f>IF('P6-preprocesseddata'!$R120="",0,+'P6-preprocesseddata'!G120/'P6-preprocesseddata'!$R120)</f>
        <v>1.0529880125748918E-2</v>
      </c>
      <c r="K120" s="43">
        <f>IF('P6-preprocesseddata'!$R120="",0,+'P6-preprocesseddata'!H120/'P6-preprocesseddata'!$R120)</f>
        <v>4.1337425027932674E-2</v>
      </c>
      <c r="L120" s="43">
        <f>IF('P6-preprocesseddata'!$R120="",0,+'P6-preprocesseddata'!I120/'P6-preprocesseddata'!$R120)</f>
        <v>5.7047329332304475E-3</v>
      </c>
      <c r="M120" s="43">
        <f>IF('P6-preprocesseddata'!$R120="",0,+'P6-preprocesseddata'!J120/'P6-preprocesseddata'!$R120)+IF('P6-preprocesseddata'!$R120="",0,+'P6-preprocesseddata'!K120/'P6-preprocesseddata'!$R120)+IF('P6-preprocesseddata'!$R120="",0,+'P6-preprocesseddata'!L120/'P6-preprocesseddata'!$R120)</f>
        <v>4.725514624853637E-2</v>
      </c>
      <c r="N120" s="43">
        <f>IF('P6-preprocesseddata'!$R120="",0,+'P6-preprocesseddata'!M120/'P6-preprocesseddata'!$R120)-S120</f>
        <v>-7.6486131501582205E-2</v>
      </c>
      <c r="O120" s="43">
        <f>IF('P6-preprocesseddata'!$R120="",0,+'P6-preprocesseddata'!N120/'P6-preprocesseddata'!$R120)</f>
        <v>9.5675518506565166E-2</v>
      </c>
      <c r="P120" s="43">
        <f t="shared" si="4"/>
        <v>0.29393837862396743</v>
      </c>
      <c r="Q120" s="52">
        <f t="shared" si="5"/>
        <v>-5.7698041936330102E-2</v>
      </c>
      <c r="R120" s="63">
        <f>IF(Profitability!O120="",0,Profitability!L120/Profitability!O120)-Q120</f>
        <v>-0.12463762933269376</v>
      </c>
      <c r="S120" s="62">
        <v>0.12463762933269376</v>
      </c>
    </row>
    <row r="121" spans="1:19" x14ac:dyDescent="0.25">
      <c r="A121">
        <f>+'P6-preprocesseddata'!A121</f>
        <v>2020</v>
      </c>
      <c r="B121">
        <f>+'P6-preprocesseddata'!B121</f>
        <v>4</v>
      </c>
      <c r="C121" t="str">
        <f t="shared" si="3"/>
        <v>2020 Q4</v>
      </c>
      <c r="D121" s="61">
        <f>VLOOKUP(C121,Dates!C:D,2,FALSE)</f>
        <v>44196</v>
      </c>
      <c r="E121" t="str">
        <f>+'P6-preprocesseddata'!C121</f>
        <v>AS</v>
      </c>
      <c r="F121" t="str">
        <f>+'P6-preprocesseddata'!D121</f>
        <v>L</v>
      </c>
      <c r="G121" s="51">
        <f>IF(Profitability!O121="",0,Profitability!E121/Profitability!O121)</f>
        <v>0.11596456893709527</v>
      </c>
      <c r="H121" s="43">
        <f>IF('P6-preprocesseddata'!$R121="",0,+'P6-preprocesseddata'!E121/'P6-preprocesseddata'!$R121)</f>
        <v>0.11173838221706997</v>
      </c>
      <c r="I121" s="43">
        <f>IF('P6-preprocesseddata'!$R121="",0,+'P6-preprocesseddata'!F121/'P6-preprocesseddata'!$R121)</f>
        <v>2.729942088351443E-2</v>
      </c>
      <c r="J121" s="43">
        <f>IF('P6-preprocesseddata'!$R121="",0,+'P6-preprocesseddata'!G121/'P6-preprocesseddata'!$R121)</f>
        <v>8.6169329229542312E-3</v>
      </c>
      <c r="K121" s="43">
        <f>IF('P6-preprocesseddata'!$R121="",0,+'P6-preprocesseddata'!H121/'P6-preprocesseddata'!$R121)</f>
        <v>3.3824453713193606E-2</v>
      </c>
      <c r="L121" s="43">
        <f>IF('P6-preprocesseddata'!$R121="",0,+'P6-preprocesseddata'!I121/'P6-preprocesseddata'!$R121)</f>
        <v>4.6675053332668748E-3</v>
      </c>
      <c r="M121" s="43">
        <f>IF('P6-preprocesseddata'!$R121="",0,+'P6-preprocesseddata'!J121/'P6-preprocesseddata'!$R121)+IF('P6-preprocesseddata'!$R121="",0,+'P6-preprocesseddata'!K121/'P6-preprocesseddata'!$R121)+IF('P6-preprocesseddata'!$R121="",0,+'P6-preprocesseddata'!L121/'P6-preprocesseddata'!$R121)</f>
        <v>3.8663998505859734E-2</v>
      </c>
      <c r="N121" s="43">
        <f>IF('P6-preprocesseddata'!$R121="",0,+'P6-preprocesseddata'!M121/'P6-preprocesseddata'!$R121)-S121</f>
        <v>0.42505815806666358</v>
      </c>
      <c r="O121" s="43">
        <f>IF('P6-preprocesseddata'!$R121="",0,+'P6-preprocesseddata'!N121/'P6-preprocesseddata'!$R121)</f>
        <v>0</v>
      </c>
      <c r="P121" s="43">
        <f t="shared" si="4"/>
        <v>0.64986885164252239</v>
      </c>
      <c r="Q121" s="52">
        <f t="shared" si="5"/>
        <v>-0.53390428270542711</v>
      </c>
      <c r="R121" s="63">
        <f>IF(Profitability!O121="",0,Profitability!L121/Profitability!O121)-Q121</f>
        <v>0.3856586285387345</v>
      </c>
      <c r="S121" s="62">
        <v>-0.38565862853873456</v>
      </c>
    </row>
    <row r="122" spans="1:19" x14ac:dyDescent="0.25">
      <c r="A122">
        <f>+'P6-preprocesseddata'!A122</f>
        <v>2021</v>
      </c>
      <c r="B122">
        <f>+'P6-preprocesseddata'!B122</f>
        <v>1</v>
      </c>
      <c r="C122" t="str">
        <f t="shared" si="3"/>
        <v>2021 Q1</v>
      </c>
      <c r="D122" s="61">
        <f>VLOOKUP(C122,Dates!C:D,2,FALSE)</f>
        <v>44286</v>
      </c>
      <c r="E122" t="str">
        <f>+'P6-preprocesseddata'!C122</f>
        <v>AS</v>
      </c>
      <c r="F122" t="str">
        <f>+'P6-preprocesseddata'!D122</f>
        <v>D</v>
      </c>
      <c r="G122" s="51">
        <f>IF(Profitability!O122="",0,Profitability!E122/Profitability!O122)</f>
        <v>0.18053709155653952</v>
      </c>
      <c r="H122" s="43">
        <f>IF('P6-preprocesseddata'!$R122="",0,+'P6-preprocesseddata'!E122/'P6-preprocesseddata'!$R122)</f>
        <v>0.10082759255223012</v>
      </c>
      <c r="I122" s="43">
        <f>IF('P6-preprocesseddata'!$R122="",0,+'P6-preprocesseddata'!F122/'P6-preprocesseddata'!$R122)</f>
        <v>3.755153873067487E-2</v>
      </c>
      <c r="J122" s="43">
        <f>IF('P6-preprocesseddata'!$R122="",0,+'P6-preprocesseddata'!G122/'P6-preprocesseddata'!$R122)</f>
        <v>1.0806684314847654E-2</v>
      </c>
      <c r="K122" s="43">
        <f>IF('P6-preprocesseddata'!$R122="",0,+'P6-preprocesseddata'!H122/'P6-preprocesseddata'!$R122)</f>
        <v>3.5691774743903733E-2</v>
      </c>
      <c r="L122" s="43">
        <f>IF('P6-preprocesseddata'!$R122="",0,+'P6-preprocesseddata'!I122/'P6-preprocesseddata'!$R122)</f>
        <v>5.2072907252983889E-3</v>
      </c>
      <c r="M122" s="43">
        <f>IF('P6-preprocesseddata'!$R122="",0,+'P6-preprocesseddata'!J122/'P6-preprocesseddata'!$R122)+IF('P6-preprocesseddata'!$R122="",0,+'P6-preprocesseddata'!K122/'P6-preprocesseddata'!$R122)+IF('P6-preprocesseddata'!$R122="",0,+'P6-preprocesseddata'!L122/'P6-preprocesseddata'!$R122)</f>
        <v>4.0095484676376671E-2</v>
      </c>
      <c r="N122" s="43">
        <f>IF('P6-preprocesseddata'!$R122="",0,+'P6-preprocesseddata'!M122/'P6-preprocesseddata'!$R122)-S122</f>
        <v>8.681071194758444E-2</v>
      </c>
      <c r="O122" s="43">
        <f>IF('P6-preprocesseddata'!$R122="",0,+'P6-preprocesseddata'!N122/'P6-preprocesseddata'!$R122)</f>
        <v>7.6675363931217988E-2</v>
      </c>
      <c r="P122" s="43">
        <f t="shared" si="4"/>
        <v>0.39366644162213382</v>
      </c>
      <c r="Q122" s="52">
        <f t="shared" si="5"/>
        <v>-0.2131293500655943</v>
      </c>
      <c r="R122" s="63">
        <f>IF(Profitability!O122="",0,Profitability!L122/Profitability!O122)-Q122</f>
        <v>7.894249832572986E-2</v>
      </c>
      <c r="S122" s="62">
        <v>-7.8942498325729915E-2</v>
      </c>
    </row>
    <row r="123" spans="1:19" x14ac:dyDescent="0.25">
      <c r="A123">
        <f>+'P6-preprocesseddata'!A123</f>
        <v>2021</v>
      </c>
      <c r="B123">
        <f>+'P6-preprocesseddata'!B123</f>
        <v>1</v>
      </c>
      <c r="C123" t="str">
        <f t="shared" si="3"/>
        <v>2021 Q1</v>
      </c>
      <c r="D123" s="61">
        <f>VLOOKUP(C123,Dates!C:D,2,FALSE)</f>
        <v>44286</v>
      </c>
      <c r="E123" t="str">
        <f>+'P6-preprocesseddata'!C123</f>
        <v>AS</v>
      </c>
      <c r="F123" t="str">
        <f>+'P6-preprocesseddata'!D123</f>
        <v>L</v>
      </c>
      <c r="G123" s="51">
        <f>IF(Profitability!O123="",0,Profitability!E123/Profitability!O123)</f>
        <v>0.11158761974081294</v>
      </c>
      <c r="H123" s="43">
        <f>IF('P6-preprocesseddata'!$R123="",0,+'P6-preprocesseddata'!E123/'P6-preprocesseddata'!$R123)</f>
        <v>9.9867737160524314E-2</v>
      </c>
      <c r="I123" s="43">
        <f>IF('P6-preprocesseddata'!$R123="",0,+'P6-preprocesseddata'!F123/'P6-preprocesseddata'!$R123)</f>
        <v>3.7192976766843661E-2</v>
      </c>
      <c r="J123" s="43">
        <f>IF('P6-preprocesseddata'!$R123="",0,+'P6-preprocesseddata'!G123/'P6-preprocesseddata'!$R123)</f>
        <v>1.0705390427370221E-2</v>
      </c>
      <c r="K123" s="43">
        <f>IF('P6-preprocesseddata'!$R123="",0,+'P6-preprocesseddata'!H123/'P6-preprocesseddata'!$R123)</f>
        <v>3.5350815427068916E-2</v>
      </c>
      <c r="L123" s="43">
        <f>IF('P6-preprocesseddata'!$R123="",0,+'P6-preprocesseddata'!I123/'P6-preprocesseddata'!$R123)</f>
        <v>5.157182807341093E-3</v>
      </c>
      <c r="M123" s="43">
        <f>IF('P6-preprocesseddata'!$R123="",0,+'P6-preprocesseddata'!J123/'P6-preprocesseddata'!$R123)+IF('P6-preprocesseddata'!$R123="",0,+'P6-preprocesseddata'!K123/'P6-preprocesseddata'!$R123)+IF('P6-preprocesseddata'!$R123="",0,+'P6-preprocesseddata'!L123/'P6-preprocesseddata'!$R123)</f>
        <v>3.9715086808681493E-2</v>
      </c>
      <c r="N123" s="43">
        <f>IF('P6-preprocesseddata'!$R123="",0,+'P6-preprocesseddata'!M123/'P6-preprocesseddata'!$R123)-S123</f>
        <v>-7.1150242752885562E-2</v>
      </c>
      <c r="O123" s="43">
        <f>IF('P6-preprocesseddata'!$R123="",0,+'P6-preprocesseddata'!N123/'P6-preprocesseddata'!$R123)</f>
        <v>0</v>
      </c>
      <c r="P123" s="43">
        <f t="shared" si="4"/>
        <v>0.15683894664494413</v>
      </c>
      <c r="Q123" s="52">
        <f t="shared" si="5"/>
        <v>-4.5251326904131195E-2</v>
      </c>
      <c r="R123" s="63">
        <f>IF(Profitability!O123="",0,Profitability!L123/Profitability!O123)-Q123</f>
        <v>-7.8942498325729915E-2</v>
      </c>
      <c r="S123" s="62">
        <v>7.8942498325729915E-2</v>
      </c>
    </row>
    <row r="124" spans="1:19" x14ac:dyDescent="0.25">
      <c r="A124">
        <f>+'P6-preprocesseddata'!A124</f>
        <v>2021</v>
      </c>
      <c r="B124">
        <f>+'P6-preprocesseddata'!B124</f>
        <v>2</v>
      </c>
      <c r="C124" t="str">
        <f t="shared" si="3"/>
        <v>2021 Q2</v>
      </c>
      <c r="D124" s="61">
        <f>VLOOKUP(C124,Dates!C:D,2,FALSE)</f>
        <v>44377</v>
      </c>
      <c r="E124" t="str">
        <f>+'P6-preprocesseddata'!C124</f>
        <v>AS</v>
      </c>
      <c r="F124" t="str">
        <f>+'P6-preprocesseddata'!D124</f>
        <v>D</v>
      </c>
      <c r="G124" s="51">
        <f>IF(Profitability!O124="",0,Profitability!E124/Profitability!O124)</f>
        <v>0.17470219286657254</v>
      </c>
      <c r="H124" s="43">
        <f>IF('P6-preprocesseddata'!$R124="",0,+'P6-preprocesseddata'!E124/'P6-preprocesseddata'!$R124)</f>
        <v>5.4820332936503943E-2</v>
      </c>
      <c r="I124" s="43">
        <f>IF('P6-preprocesseddata'!$R124="",0,+'P6-preprocesseddata'!F124/'P6-preprocesseddata'!$R124)</f>
        <v>2.9455130074685931E-2</v>
      </c>
      <c r="J124" s="43">
        <f>IF('P6-preprocesseddata'!$R124="",0,+'P6-preprocesseddata'!G124/'P6-preprocesseddata'!$R124)</f>
        <v>6.8494973560255775E-3</v>
      </c>
      <c r="K124" s="43">
        <f>IF('P6-preprocesseddata'!$R124="",0,+'P6-preprocesseddata'!H124/'P6-preprocesseddata'!$R124)</f>
        <v>2.2520933278565171E-2</v>
      </c>
      <c r="L124" s="43">
        <f>IF('P6-preprocesseddata'!$R124="",0,+'P6-preprocesseddata'!I124/'P6-preprocesseddata'!$R124)</f>
        <v>3.5970868447220304E-3</v>
      </c>
      <c r="M124" s="43">
        <f>IF('P6-preprocesseddata'!$R124="",0,+'P6-preprocesseddata'!J124/'P6-preprocesseddata'!$R124)+IF('P6-preprocesseddata'!$R124="",0,+'P6-preprocesseddata'!K124/'P6-preprocesseddata'!$R124)+IF('P6-preprocesseddata'!$R124="",0,+'P6-preprocesseddata'!L124/'P6-preprocesseddata'!$R124)</f>
        <v>2.153597236754333E-2</v>
      </c>
      <c r="N124" s="43">
        <f>IF('P6-preprocesseddata'!$R124="",0,+'P6-preprocesseddata'!M124/'P6-preprocesseddata'!$R124)-S124</f>
        <v>1.7772461818558172E-2</v>
      </c>
      <c r="O124" s="43">
        <f>IF('P6-preprocesseddata'!$R124="",0,+'P6-preprocesseddata'!N124/'P6-preprocesseddata'!$R124)</f>
        <v>4.216580469112223E-2</v>
      </c>
      <c r="P124" s="43">
        <f t="shared" si="4"/>
        <v>0.19871721936772641</v>
      </c>
      <c r="Q124" s="52">
        <f t="shared" si="5"/>
        <v>-2.4015026501153863E-2</v>
      </c>
      <c r="R124" s="63">
        <f>IF(Profitability!O124="",0,Profitability!L124/Profitability!O124)-Q124</f>
        <v>1.9952452648543312E-2</v>
      </c>
      <c r="S124" s="62">
        <v>-1.995257261942162E-2</v>
      </c>
    </row>
    <row r="125" spans="1:19" x14ac:dyDescent="0.25">
      <c r="A125">
        <f>+'P6-preprocesseddata'!A125</f>
        <v>2021</v>
      </c>
      <c r="B125">
        <f>+'P6-preprocesseddata'!B125</f>
        <v>2</v>
      </c>
      <c r="C125" t="str">
        <f t="shared" si="3"/>
        <v>2021 Q2</v>
      </c>
      <c r="D125" s="61">
        <f>VLOOKUP(C125,Dates!C:D,2,FALSE)</f>
        <v>44377</v>
      </c>
      <c r="E125" t="str">
        <f>+'P6-preprocesseddata'!C125</f>
        <v>AS</v>
      </c>
      <c r="F125" t="str">
        <f>+'P6-preprocesseddata'!D125</f>
        <v>L</v>
      </c>
      <c r="G125" s="51">
        <f>IF(Profitability!O125="",0,Profitability!E125/Profitability!O125)</f>
        <v>0.11011157173694733</v>
      </c>
      <c r="H125" s="43">
        <f>IF('P6-preprocesseddata'!$R125="",0,+'P6-preprocesseddata'!E125/'P6-preprocesseddata'!$R125)</f>
        <v>4.9685319817355966E-2</v>
      </c>
      <c r="I125" s="43">
        <f>IF('P6-preprocesseddata'!$R125="",0,+'P6-preprocesseddata'!F125/'P6-preprocesseddata'!$R125)</f>
        <v>2.6696400732807334E-2</v>
      </c>
      <c r="J125" s="43">
        <f>IF('P6-preprocesseddata'!$R125="",0,+'P6-preprocesseddata'!G125/'P6-preprocesseddata'!$R125)</f>
        <v>6.207103135278556E-3</v>
      </c>
      <c r="K125" s="43">
        <f>IF('P6-preprocesseddata'!$R125="",0,+'P6-preprocesseddata'!H125/'P6-preprocesseddata'!$R125)</f>
        <v>2.0411728596348305E-2</v>
      </c>
      <c r="L125" s="43">
        <f>IF('P6-preprocesseddata'!$R125="",0,+'P6-preprocesseddata'!I125/'P6-preprocesseddata'!$R125)</f>
        <v>3.2594810904204401E-3</v>
      </c>
      <c r="M125" s="43">
        <f>IF('P6-preprocesseddata'!$R125="",0,+'P6-preprocesseddata'!J125/'P6-preprocesseddata'!$R125)+IF('P6-preprocesseddata'!$R125="",0,+'P6-preprocesseddata'!K125/'P6-preprocesseddata'!$R125)+IF('P6-preprocesseddata'!$R125="",0,+'P6-preprocesseddata'!L125/'P6-preprocesseddata'!$R125)</f>
        <v>1.9518893562352611E-2</v>
      </c>
      <c r="N125" s="43">
        <f>IF('P6-preprocesseddata'!$R125="",0,+'P6-preprocesseddata'!M125/'P6-preprocesseddata'!$R125)-S125</f>
        <v>-4.2980162870121401E-2</v>
      </c>
      <c r="O125" s="43">
        <f>IF('P6-preprocesseddata'!$R125="",0,+'P6-preprocesseddata'!N125/'P6-preprocesseddata'!$R125)</f>
        <v>0</v>
      </c>
      <c r="P125" s="43">
        <f t="shared" si="4"/>
        <v>8.279876406444181E-2</v>
      </c>
      <c r="Q125" s="52">
        <f t="shared" si="5"/>
        <v>2.7312807672505518E-2</v>
      </c>
      <c r="R125" s="63">
        <f>IF(Profitability!O125="",0,Profitability!L125/Profitability!O125)-Q125</f>
        <v>-4.1004527901279869E-2</v>
      </c>
      <c r="S125" s="62">
        <v>4.1004527901279869E-2</v>
      </c>
    </row>
    <row r="126" spans="1:19" x14ac:dyDescent="0.25">
      <c r="A126">
        <f>+'P6-preprocesseddata'!A126</f>
        <v>2021</v>
      </c>
      <c r="B126">
        <f>+'P6-preprocesseddata'!B126</f>
        <v>3</v>
      </c>
      <c r="C126" t="str">
        <f t="shared" si="3"/>
        <v>2021 Q3</v>
      </c>
      <c r="D126" s="61">
        <f>VLOOKUP(C126,Dates!C:D,2,FALSE)</f>
        <v>44469</v>
      </c>
      <c r="E126" t="str">
        <f>+'P6-preprocesseddata'!C126</f>
        <v>AS</v>
      </c>
      <c r="F126" t="str">
        <f>+'P6-preprocesseddata'!D126</f>
        <v>D</v>
      </c>
      <c r="G126" s="51">
        <f>IF(Profitability!O126="",0,Profitability!E126/Profitability!O126)</f>
        <v>0.19521122770217675</v>
      </c>
      <c r="H126" s="43">
        <f>IF('P6-preprocesseddata'!$R126="",0,+'P6-preprocesseddata'!E126/'P6-preprocesseddata'!$R126)</f>
        <v>5.4302305548779878E-2</v>
      </c>
      <c r="I126" s="43">
        <f>IF('P6-preprocesseddata'!$R126="",0,+'P6-preprocesseddata'!F126/'P6-preprocesseddata'!$R126)</f>
        <v>3.1220282128965902E-2</v>
      </c>
      <c r="J126" s="43">
        <f>IF('P6-preprocesseddata'!$R126="",0,+'P6-preprocesseddata'!G126/'P6-preprocesseddata'!$R126)</f>
        <v>6.4847695783303554E-3</v>
      </c>
      <c r="K126" s="43">
        <f>IF('P6-preprocesseddata'!$R126="",0,+'P6-preprocesseddata'!H126/'P6-preprocesseddata'!$R126)</f>
        <v>2.0772741925842584E-2</v>
      </c>
      <c r="L126" s="43">
        <f>IF('P6-preprocesseddata'!$R126="",0,+'P6-preprocesseddata'!I126/'P6-preprocesseddata'!$R126)</f>
        <v>2.8449144336200232E-3</v>
      </c>
      <c r="M126" s="43">
        <f>IF('P6-preprocesseddata'!$R126="",0,+'P6-preprocesseddata'!J126/'P6-preprocesseddata'!$R126)+IF('P6-preprocesseddata'!$R126="",0,+'P6-preprocesseddata'!K126/'P6-preprocesseddata'!$R126)+IF('P6-preprocesseddata'!$R126="",0,+'P6-preprocesseddata'!L126/'P6-preprocesseddata'!$R126)</f>
        <v>1.9180058859072556E-2</v>
      </c>
      <c r="N126" s="43">
        <f>IF('P6-preprocesseddata'!$R126="",0,+'P6-preprocesseddata'!M126/'P6-preprocesseddata'!$R126)-S126</f>
        <v>-1.4363183668907842E-2</v>
      </c>
      <c r="O126" s="43">
        <f>IF('P6-preprocesseddata'!$R126="",0,+'P6-preprocesseddata'!N126/'P6-preprocesseddata'!$R126)</f>
        <v>3.7900025417796024E-2</v>
      </c>
      <c r="P126" s="43">
        <f t="shared" si="4"/>
        <v>0.15834191422349947</v>
      </c>
      <c r="Q126" s="52">
        <f t="shared" si="5"/>
        <v>3.6869313478677279E-2</v>
      </c>
      <c r="R126" s="63">
        <f>IF(Profitability!O126="",0,Profitability!L126/Profitability!O126)-Q126</f>
        <v>-1.3954766146541123E-2</v>
      </c>
      <c r="S126" s="62">
        <v>1.395476614654112E-2</v>
      </c>
    </row>
    <row r="127" spans="1:19" x14ac:dyDescent="0.25">
      <c r="A127">
        <f>+'P6-preprocesseddata'!A127</f>
        <v>2021</v>
      </c>
      <c r="B127">
        <f>+'P6-preprocesseddata'!B127</f>
        <v>3</v>
      </c>
      <c r="C127" t="str">
        <f t="shared" si="3"/>
        <v>2021 Q3</v>
      </c>
      <c r="D127" s="61">
        <f>VLOOKUP(C127,Dates!C:D,2,FALSE)</f>
        <v>44469</v>
      </c>
      <c r="E127" t="str">
        <f>+'P6-preprocesseddata'!C127</f>
        <v>AS</v>
      </c>
      <c r="F127" t="str">
        <f>+'P6-preprocesseddata'!D127</f>
        <v>L</v>
      </c>
      <c r="G127" s="51">
        <f>IF(Profitability!O127="",0,Profitability!E127/Profitability!O127)</f>
        <v>0.14455642209246228</v>
      </c>
      <c r="H127" s="43">
        <f>IF('P6-preprocesseddata'!$R127="",0,+'P6-preprocesseddata'!E127/'P6-preprocesseddata'!$R127)</f>
        <v>5.5660445924579548E-2</v>
      </c>
      <c r="I127" s="43">
        <f>IF('P6-preprocesseddata'!$R127="",0,+'P6-preprocesseddata'!F127/'P6-preprocesseddata'!$R127)</f>
        <v>3.200115012079955E-2</v>
      </c>
      <c r="J127" s="43">
        <f>IF('P6-preprocesseddata'!$R127="",0,+'P6-preprocesseddata'!G127/'P6-preprocesseddata'!$R127)</f>
        <v>6.647930342565481E-3</v>
      </c>
      <c r="K127" s="43">
        <f>IF('P6-preprocesseddata'!$R127="",0,+'P6-preprocesseddata'!H127/'P6-preprocesseddata'!$R127)</f>
        <v>2.1291511562116103E-2</v>
      </c>
      <c r="L127" s="43">
        <f>IF('P6-preprocesseddata'!$R127="",0,+'P6-preprocesseddata'!I127/'P6-preprocesseddata'!$R127)</f>
        <v>2.9159396883850449E-3</v>
      </c>
      <c r="M127" s="43">
        <f>IF('P6-preprocesseddata'!$R127="",0,+'P6-preprocesseddata'!J127/'P6-preprocesseddata'!$R127)+IF('P6-preprocesseddata'!$R127="",0,+'P6-preprocesseddata'!K127/'P6-preprocesseddata'!$R127)+IF('P6-preprocesseddata'!$R127="",0,+'P6-preprocesseddata'!L127/'P6-preprocesseddata'!$R127)</f>
        <v>1.9659409630525322E-2</v>
      </c>
      <c r="N127" s="43">
        <f>IF('P6-preprocesseddata'!$R127="",0,+'P6-preprocesseddata'!M127/'P6-preprocesseddata'!$R127)-S127</f>
        <v>1.3300043732146116E-2</v>
      </c>
      <c r="O127" s="43">
        <f>IF('P6-preprocesseddata'!$R127="",0,+'P6-preprocesseddata'!N127/'P6-preprocesseddata'!$R127)</f>
        <v>0</v>
      </c>
      <c r="P127" s="43">
        <f t="shared" si="4"/>
        <v>0.15147643100111716</v>
      </c>
      <c r="Q127" s="52">
        <f t="shared" si="5"/>
        <v>-6.9200089086548788E-3</v>
      </c>
      <c r="R127" s="63">
        <f>IF(Profitability!O127="",0,Profitability!L127/Profitability!O127)-Q127</f>
        <v>1.3716312154092249E-2</v>
      </c>
      <c r="S127" s="62">
        <v>-1.3718372888854359E-2</v>
      </c>
    </row>
    <row r="128" spans="1:19" x14ac:dyDescent="0.25">
      <c r="A128">
        <f>+'P6-preprocesseddata'!A128</f>
        <v>2021</v>
      </c>
      <c r="B128">
        <f>+'P6-preprocesseddata'!B128</f>
        <v>4</v>
      </c>
      <c r="C128" t="str">
        <f t="shared" si="3"/>
        <v>2021 Q4</v>
      </c>
      <c r="D128" s="61">
        <f>VLOOKUP(C128,Dates!C:D,2,FALSE)</f>
        <v>44561</v>
      </c>
      <c r="E128" t="str">
        <f>+'P6-preprocesseddata'!C128</f>
        <v>AS</v>
      </c>
      <c r="F128" t="str">
        <f>+'P6-preprocesseddata'!D128</f>
        <v>D</v>
      </c>
      <c r="G128" s="51">
        <f>IF(Profitability!O128="",0,Profitability!E128/Profitability!O128)</f>
        <v>0.19300821807558233</v>
      </c>
      <c r="H128" s="43">
        <f>IF('P6-preprocesseddata'!$R128="",0,+'P6-preprocesseddata'!E128/'P6-preprocesseddata'!$R128)</f>
        <v>6.0945633804046197E-2</v>
      </c>
      <c r="I128" s="43">
        <f>IF('P6-preprocesseddata'!$R128="",0,+'P6-preprocesseddata'!F128/'P6-preprocesseddata'!$R128)</f>
        <v>3.6133636724457463E-2</v>
      </c>
      <c r="J128" s="43">
        <f>IF('P6-preprocesseddata'!$R128="",0,+'P6-preprocesseddata'!G128/'P6-preprocesseddata'!$R128)</f>
        <v>7.5748579395327918E-3</v>
      </c>
      <c r="K128" s="43">
        <f>IF('P6-preprocesseddata'!$R128="",0,+'P6-preprocesseddata'!H128/'P6-preprocesseddata'!$R128)</f>
        <v>2.1765341562384289E-2</v>
      </c>
      <c r="L128" s="43">
        <f>IF('P6-preprocesseddata'!$R128="",0,+'P6-preprocesseddata'!I128/'P6-preprocesseddata'!$R128)</f>
        <v>3.1200689031611771E-3</v>
      </c>
      <c r="M128" s="43">
        <f>IF('P6-preprocesseddata'!$R128="",0,+'P6-preprocesseddata'!J128/'P6-preprocesseddata'!$R128)+IF('P6-preprocesseddata'!$R128="",0,+'P6-preprocesseddata'!K128/'P6-preprocesseddata'!$R128)+IF('P6-preprocesseddata'!$R128="",0,+'P6-preprocesseddata'!L128/'P6-preprocesseddata'!$R128)</f>
        <v>2.0473697812992582E-2</v>
      </c>
      <c r="N128" s="43">
        <f>IF('P6-preprocesseddata'!$R128="",0,+'P6-preprocesseddata'!M128/'P6-preprocesseddata'!$R128)-S128</f>
        <v>2.9589115752014734E-2</v>
      </c>
      <c r="O128" s="43">
        <f>IF('P6-preprocesseddata'!$R128="",0,+'P6-preprocesseddata'!N128/'P6-preprocesseddata'!$R128)</f>
        <v>3.4953408584341268E-2</v>
      </c>
      <c r="P128" s="43">
        <f t="shared" si="4"/>
        <v>0.21455576108293048</v>
      </c>
      <c r="Q128" s="52">
        <f t="shared" ref="Q128:Q191" si="6">+G128-P128</f>
        <v>-2.1547543007348152E-2</v>
      </c>
      <c r="R128" s="63">
        <f>IF(Profitability!O128="",0,Profitability!L128/Profitability!O128)-Q128</f>
        <v>2.8540707824035533E-2</v>
      </c>
      <c r="S128" s="62">
        <v>-2.8540815784897259E-2</v>
      </c>
    </row>
    <row r="129" spans="1:19" x14ac:dyDescent="0.25">
      <c r="A129">
        <f>+'P6-preprocesseddata'!A129</f>
        <v>2021</v>
      </c>
      <c r="B129">
        <f>+'P6-preprocesseddata'!B129</f>
        <v>4</v>
      </c>
      <c r="C129" t="str">
        <f t="shared" si="3"/>
        <v>2021 Q4</v>
      </c>
      <c r="D129" s="61">
        <f>VLOOKUP(C129,Dates!C:D,2,FALSE)</f>
        <v>44561</v>
      </c>
      <c r="E129" t="str">
        <f>+'P6-preprocesseddata'!C129</f>
        <v>AS</v>
      </c>
      <c r="F129" t="str">
        <f>+'P6-preprocesseddata'!D129</f>
        <v>L</v>
      </c>
      <c r="G129" s="51">
        <f>IF(Profitability!O129="",0,Profitability!E129/Profitability!O129)</f>
        <v>0.13409088421296675</v>
      </c>
      <c r="H129" s="43">
        <f>IF('P6-preprocesseddata'!$R129="",0,+'P6-preprocesseddata'!E129/'P6-preprocesseddata'!$R129)</f>
        <v>5.7998456993845857E-2</v>
      </c>
      <c r="I129" s="43">
        <f>IF('P6-preprocesseddata'!$R129="",0,+'P6-preprocesseddata'!F129/'P6-preprocesseddata'!$R129)</f>
        <v>3.4386015719565066E-2</v>
      </c>
      <c r="J129" s="43">
        <f>IF('P6-preprocesseddata'!$R129="",0,+'P6-preprocesseddata'!G129/'P6-preprocesseddata'!$R129)</f>
        <v>7.2089238897666778E-3</v>
      </c>
      <c r="K129" s="43">
        <f>IF('P6-preprocesseddata'!$R129="",0,+'P6-preprocesseddata'!H129/'P6-preprocesseddata'!$R129)</f>
        <v>2.0712947162627827E-2</v>
      </c>
      <c r="L129" s="43">
        <f>IF('P6-preprocesseddata'!$R129="",0,+'P6-preprocesseddata'!I129/'P6-preprocesseddata'!$R129)</f>
        <v>2.9693171637713554E-3</v>
      </c>
      <c r="M129" s="43">
        <f>IF('P6-preprocesseddata'!$R129="",0,+'P6-preprocesseddata'!J129/'P6-preprocesseddata'!$R129)+IF('P6-preprocesseddata'!$R129="",0,+'P6-preprocesseddata'!K129/'P6-preprocesseddata'!$R129)+IF('P6-preprocesseddata'!$R129="",0,+'P6-preprocesseddata'!L129/'P6-preprocesseddata'!$R129)</f>
        <v>1.9483081472682923E-2</v>
      </c>
      <c r="N129" s="43">
        <f>IF('P6-preprocesseddata'!$R129="",0,+'P6-preprocesseddata'!M129/'P6-preprocesseddata'!$R129)-S129</f>
        <v>-6.2530563959665173E-3</v>
      </c>
      <c r="O129" s="43">
        <f>IF('P6-preprocesseddata'!$R129="",0,+'P6-preprocesseddata'!N129/'P6-preprocesseddata'!$R129)</f>
        <v>0</v>
      </c>
      <c r="P129" s="43">
        <f t="shared" si="4"/>
        <v>0.1365056860062932</v>
      </c>
      <c r="Q129" s="52">
        <f t="shared" si="6"/>
        <v>-2.4148017933264543E-3</v>
      </c>
      <c r="R129" s="63">
        <f>IF(Profitability!O129="",0,Profitability!L129/Profitability!O129)-Q129</f>
        <v>-7.2501785788501114E-3</v>
      </c>
      <c r="S129" s="62">
        <v>7.2501785788501322E-3</v>
      </c>
    </row>
    <row r="130" spans="1:19" x14ac:dyDescent="0.25">
      <c r="A130">
        <f>+'P6-preprocesseddata'!A130</f>
        <v>2022</v>
      </c>
      <c r="B130">
        <f>+'P6-preprocesseddata'!B130</f>
        <v>1</v>
      </c>
      <c r="C130" t="str">
        <f t="shared" si="3"/>
        <v>2022 Q1</v>
      </c>
      <c r="D130" s="61">
        <f>VLOOKUP(C130,Dates!C:D,2,FALSE)</f>
        <v>44651</v>
      </c>
      <c r="E130" t="str">
        <f>+'P6-preprocesseddata'!C130</f>
        <v>AS</v>
      </c>
      <c r="F130" t="str">
        <f>+'P6-preprocesseddata'!D130</f>
        <v>D</v>
      </c>
      <c r="G130" s="51">
        <f>IF(Profitability!O130="",0,Profitability!E130/Profitability!O130)</f>
        <v>0.18189274065744701</v>
      </c>
      <c r="H130" s="43">
        <f>IF('P6-preprocesseddata'!$R130="",0,+'P6-preprocesseddata'!E130/'P6-preprocesseddata'!$R130)</f>
        <v>6.2363999498111777E-2</v>
      </c>
      <c r="I130" s="43">
        <f>IF('P6-preprocesseddata'!$R130="",0,+'P6-preprocesseddata'!F130/'P6-preprocesseddata'!$R130)</f>
        <v>4.4791218951752067E-2</v>
      </c>
      <c r="J130" s="43">
        <f>IF('P6-preprocesseddata'!$R130="",0,+'P6-preprocesseddata'!G130/'P6-preprocesseddata'!$R130)</f>
        <v>7.3855791623259094E-3</v>
      </c>
      <c r="K130" s="43">
        <f>IF('P6-preprocesseddata'!$R130="",0,+'P6-preprocesseddata'!H130/'P6-preprocesseddata'!$R130)</f>
        <v>2.980145165228687E-2</v>
      </c>
      <c r="L130" s="43">
        <f>IF('P6-preprocesseddata'!$R130="",0,+'P6-preprocesseddata'!I130/'P6-preprocesseddata'!$R130)</f>
        <v>3.5580694846611724E-3</v>
      </c>
      <c r="M130" s="43">
        <f>IF('P6-preprocesseddata'!$R130="",0,+'P6-preprocesseddata'!J130/'P6-preprocesseddata'!$R130)+IF('P6-preprocesseddata'!$R130="",0,+'P6-preprocesseddata'!K130/'P6-preprocesseddata'!$R130)+IF('P6-preprocesseddata'!$R130="",0,+'P6-preprocesseddata'!L130/'P6-preprocesseddata'!$R130)</f>
        <v>2.2090274800779172E-2</v>
      </c>
      <c r="N130" s="43">
        <f>IF('P6-preprocesseddata'!$R130="",0,+'P6-preprocesseddata'!M130/'P6-preprocesseddata'!$R130)-S130</f>
        <v>4.9962239370966284E-2</v>
      </c>
      <c r="O130" s="43">
        <f>IF('P6-preprocesseddata'!$R130="",0,+'P6-preprocesseddata'!N130/'P6-preprocesseddata'!$R130)</f>
        <v>3.8732693529010973E-2</v>
      </c>
      <c r="P130" s="43">
        <f t="shared" si="4"/>
        <v>0.25868552644989423</v>
      </c>
      <c r="Q130" s="52">
        <f t="shared" si="6"/>
        <v>-7.6792785792447221E-2</v>
      </c>
      <c r="R130" s="63">
        <f>IF(Profitability!O130="",0,Profitability!L130/Profitability!O130)-Q130</f>
        <v>4.8851826199112339E-2</v>
      </c>
      <c r="S130" s="62">
        <v>-4.8851826199112311E-2</v>
      </c>
    </row>
    <row r="131" spans="1:19" x14ac:dyDescent="0.25">
      <c r="A131">
        <f>+'P6-preprocesseddata'!A131</f>
        <v>2022</v>
      </c>
      <c r="B131">
        <f>+'P6-preprocesseddata'!B131</f>
        <v>1</v>
      </c>
      <c r="C131" t="str">
        <f t="shared" ref="C131:C155" si="7">A131&amp;" Q"&amp;B131</f>
        <v>2022 Q1</v>
      </c>
      <c r="D131" s="61">
        <f>VLOOKUP(C131,Dates!C:D,2,FALSE)</f>
        <v>44651</v>
      </c>
      <c r="E131" t="str">
        <f>+'P6-preprocesseddata'!C131</f>
        <v>AS</v>
      </c>
      <c r="F131" t="str">
        <f>+'P6-preprocesseddata'!D131</f>
        <v>L</v>
      </c>
      <c r="G131" s="51">
        <f>IF(Profitability!O131="",0,Profitability!E131/Profitability!O131)</f>
        <v>0.12462483178818148</v>
      </c>
      <c r="H131" s="43">
        <f>IF('P6-preprocesseddata'!$R131="",0,+'P6-preprocesseddata'!E131/'P6-preprocesseddata'!$R131)</f>
        <v>5.8676255078721005E-2</v>
      </c>
      <c r="I131" s="43">
        <f>IF('P6-preprocesseddata'!$R131="",0,+'P6-preprocesseddata'!F131/'P6-preprocesseddata'!$R131)</f>
        <v>4.2142025158573279E-2</v>
      </c>
      <c r="J131" s="43">
        <f>IF('P6-preprocesseddata'!$R131="",0,+'P6-preprocesseddata'!G131/'P6-preprocesseddata'!$R131)</f>
        <v>6.9492848984369603E-3</v>
      </c>
      <c r="K131" s="43">
        <f>IF('P6-preprocesseddata'!$R131="",0,+'P6-preprocesseddata'!H131/'P6-preprocesseddata'!$R131)</f>
        <v>2.8039131774836645E-2</v>
      </c>
      <c r="L131" s="43">
        <f>IF('P6-preprocesseddata'!$R131="",0,+'P6-preprocesseddata'!I131/'P6-preprocesseddata'!$R131)</f>
        <v>3.3479389959125499E-3</v>
      </c>
      <c r="M131" s="43">
        <f>IF('P6-preprocesseddata'!$R131="",0,+'P6-preprocesseddata'!J131/'P6-preprocesseddata'!$R131)+IF('P6-preprocesseddata'!$R131="",0,+'P6-preprocesseddata'!K131/'P6-preprocesseddata'!$R131)+IF('P6-preprocesseddata'!$R131="",0,+'P6-preprocesseddata'!L131/'P6-preprocesseddata'!$R131)</f>
        <v>2.0782790759829459E-2</v>
      </c>
      <c r="N131" s="43">
        <f>IF('P6-preprocesseddata'!$R131="",0,+'P6-preprocesseddata'!M131/'P6-preprocesseddata'!$R131)-S131</f>
        <v>-4.7807378813752618E-2</v>
      </c>
      <c r="O131" s="43">
        <f>IF('P6-preprocesseddata'!$R131="",0,+'P6-preprocesseddata'!N131/'P6-preprocesseddata'!$R131)</f>
        <v>0</v>
      </c>
      <c r="P131" s="43">
        <f t="shared" ref="P131:P194" si="8">SUM(H131:O131)</f>
        <v>0.11213004785255727</v>
      </c>
      <c r="Q131" s="52">
        <f t="shared" si="6"/>
        <v>1.2494783935624212E-2</v>
      </c>
      <c r="R131" s="63">
        <f>IF(Profitability!O131="",0,Profitability!L131/Profitability!O131)-Q131</f>
        <v>-4.8851826199112325E-2</v>
      </c>
      <c r="S131" s="62">
        <v>4.8851826199112311E-2</v>
      </c>
    </row>
    <row r="132" spans="1:19" x14ac:dyDescent="0.25">
      <c r="A132">
        <f>+'P6-preprocesseddata'!A132</f>
        <v>2022</v>
      </c>
      <c r="B132">
        <f>+'P6-preprocesseddata'!B132</f>
        <v>2</v>
      </c>
      <c r="C132" t="str">
        <f t="shared" si="7"/>
        <v>2022 Q2</v>
      </c>
      <c r="D132" s="61">
        <f>VLOOKUP(C132,Dates!C:D,2,FALSE)</f>
        <v>44742</v>
      </c>
      <c r="E132" t="str">
        <f>+'P6-preprocesseddata'!C132</f>
        <v>AS</v>
      </c>
      <c r="F132" t="str">
        <f>+'P6-preprocesseddata'!D132</f>
        <v>D</v>
      </c>
      <c r="G132" s="51">
        <f>IF(Profitability!O132="",0,Profitability!E132/Profitability!O132)</f>
        <v>0.21681485138949994</v>
      </c>
      <c r="H132" s="43">
        <f>IF('P6-preprocesseddata'!$R132="",0,+'P6-preprocesseddata'!E132/'P6-preprocesseddata'!$R132)</f>
        <v>5.2091158082894218E-2</v>
      </c>
      <c r="I132" s="43">
        <f>IF('P6-preprocesseddata'!$R132="",0,+'P6-preprocesseddata'!F132/'P6-preprocesseddata'!$R132)</f>
        <v>5.5607290470539222E-2</v>
      </c>
      <c r="J132" s="43">
        <f>IF('P6-preprocesseddata'!$R132="",0,+'P6-preprocesseddata'!G132/'P6-preprocesseddata'!$R132)</f>
        <v>6.6621997047303597E-3</v>
      </c>
      <c r="K132" s="43">
        <f>IF('P6-preprocesseddata'!$R132="",0,+'P6-preprocesseddata'!H132/'P6-preprocesseddata'!$R132)</f>
        <v>2.1859892840984281E-2</v>
      </c>
      <c r="L132" s="43">
        <f>IF('P6-preprocesseddata'!$R132="",0,+'P6-preprocesseddata'!I132/'P6-preprocesseddata'!$R132)</f>
        <v>2.772659833892104E-3</v>
      </c>
      <c r="M132" s="43">
        <f>IF('P6-preprocesseddata'!$R132="",0,+'P6-preprocesseddata'!J132/'P6-preprocesseddata'!$R132)+IF('P6-preprocesseddata'!$R132="",0,+'P6-preprocesseddata'!K132/'P6-preprocesseddata'!$R132)+IF('P6-preprocesseddata'!$R132="",0,+'P6-preprocesseddata'!L132/'P6-preprocesseddata'!$R132)</f>
        <v>1.627155032340365E-2</v>
      </c>
      <c r="N132" s="43">
        <f>IF('P6-preprocesseddata'!$R132="",0,+'P6-preprocesseddata'!M132/'P6-preprocesseddata'!$R132)-S132</f>
        <v>1.2885025204384568E-2</v>
      </c>
      <c r="O132" s="43">
        <f>IF('P6-preprocesseddata'!$R132="",0,+'P6-preprocesseddata'!N132/'P6-preprocesseddata'!$R132)</f>
        <v>3.5009972576170258E-2</v>
      </c>
      <c r="P132" s="43">
        <f t="shared" si="8"/>
        <v>0.20315974903699865</v>
      </c>
      <c r="Q132" s="52">
        <f t="shared" si="6"/>
        <v>1.365510235250128E-2</v>
      </c>
      <c r="R132" s="63">
        <f>IF(Profitability!O132="",0,Profitability!L132/Profitability!O132)-Q132</f>
        <v>-1.1753385241435738E-6</v>
      </c>
      <c r="S132" s="62">
        <v>1.2610414121920488E-6</v>
      </c>
    </row>
    <row r="133" spans="1:19" x14ac:dyDescent="0.25">
      <c r="A133">
        <f>+'P6-preprocesseddata'!A133</f>
        <v>2022</v>
      </c>
      <c r="B133">
        <f>+'P6-preprocesseddata'!B133</f>
        <v>2</v>
      </c>
      <c r="C133" t="str">
        <f t="shared" si="7"/>
        <v>2022 Q2</v>
      </c>
      <c r="D133" s="61">
        <f>VLOOKUP(C133,Dates!C:D,2,FALSE)</f>
        <v>44742</v>
      </c>
      <c r="E133" t="str">
        <f>+'P6-preprocesseddata'!C133</f>
        <v>AS</v>
      </c>
      <c r="F133" t="str">
        <f>+'P6-preprocesseddata'!D133</f>
        <v>L</v>
      </c>
      <c r="G133" s="51">
        <f>IF(Profitability!O133="",0,Profitability!E133/Profitability!O133)</f>
        <v>0.16039185721902999</v>
      </c>
      <c r="H133" s="43">
        <f>IF('P6-preprocesseddata'!$R133="",0,+'P6-preprocesseddata'!E133/'P6-preprocesseddata'!$R133)</f>
        <v>5.100408095825841E-2</v>
      </c>
      <c r="I133" s="43">
        <f>IF('P6-preprocesseddata'!$R133="",0,+'P6-preprocesseddata'!F133/'P6-preprocesseddata'!$R133)</f>
        <v>5.4446724013592573E-2</v>
      </c>
      <c r="J133" s="43">
        <f>IF('P6-preprocesseddata'!$R133="",0,+'P6-preprocesseddata'!G133/'P6-preprocesseddata'!$R133)</f>
        <v>6.5233672253639605E-3</v>
      </c>
      <c r="K133" s="43">
        <f>IF('P6-preprocesseddata'!$R133="",0,+'P6-preprocesseddata'!H133/'P6-preprocesseddata'!$R133)</f>
        <v>2.1403655889445681E-2</v>
      </c>
      <c r="L133" s="43">
        <f>IF('P6-preprocesseddata'!$R133="",0,+'P6-preprocesseddata'!I133/'P6-preprocesseddata'!$R133)</f>
        <v>2.715022160488809E-3</v>
      </c>
      <c r="M133" s="43">
        <f>IF('P6-preprocesseddata'!$R133="",0,+'P6-preprocesseddata'!J133/'P6-preprocesseddata'!$R133)+IF('P6-preprocesseddata'!$R133="",0,+'P6-preprocesseddata'!K133/'P6-preprocesseddata'!$R133)+IF('P6-preprocesseddata'!$R133="",0,+'P6-preprocesseddata'!L133/'P6-preprocesseddata'!$R133)</f>
        <v>1.5931997201865122E-2</v>
      </c>
      <c r="N133" s="43">
        <f>IF('P6-preprocesseddata'!$R133="",0,+'P6-preprocesseddata'!M133/'P6-preprocesseddata'!$R133)-S133</f>
        <v>1.2617894667688348E-2</v>
      </c>
      <c r="O133" s="43">
        <f>IF('P6-preprocesseddata'!$R133="",0,+'P6-preprocesseddata'!N133/'P6-preprocesseddata'!$R133)</f>
        <v>0</v>
      </c>
      <c r="P133" s="43">
        <f t="shared" si="8"/>
        <v>0.16464274211670288</v>
      </c>
      <c r="Q133" s="52">
        <f t="shared" si="6"/>
        <v>-4.2508848976728908E-3</v>
      </c>
      <c r="R133" s="63">
        <f>IF(Profitability!O133="",0,Profitability!L133/Profitability!O133)-Q133</f>
        <v>1.1753385241279612E-6</v>
      </c>
      <c r="S133" s="62">
        <v>8.5702888065822269E-8</v>
      </c>
    </row>
    <row r="134" spans="1:19" x14ac:dyDescent="0.25">
      <c r="A134">
        <f>+'P6-preprocesseddata'!A134</f>
        <v>2017</v>
      </c>
      <c r="B134">
        <f>+'P6-preprocesseddata'!B134</f>
        <v>1</v>
      </c>
      <c r="C134" t="str">
        <f t="shared" si="7"/>
        <v>2017 Q1</v>
      </c>
      <c r="D134" s="61">
        <f>VLOOKUP(C134,Dates!C:D,2,FALSE)</f>
        <v>42825</v>
      </c>
      <c r="E134" t="str">
        <f>+'P6-preprocesseddata'!C134</f>
        <v>B6</v>
      </c>
      <c r="F134" t="str">
        <f>+'P6-preprocesseddata'!D134</f>
        <v>D</v>
      </c>
      <c r="G134" s="51">
        <f>IF(Profitability!O134="",0,Profitability!E134/Profitability!O134)</f>
        <v>0.14292641058953223</v>
      </c>
      <c r="H134" s="43">
        <f>IF('P6-preprocesseddata'!$R134="",0,+'P6-preprocesseddata'!E134/'P6-preprocesseddata'!$R134)</f>
        <v>4.5654433102784539E-2</v>
      </c>
      <c r="I134" s="43">
        <f>IF('P6-preprocesseddata'!$R134="",0,+'P6-preprocesseddata'!F134/'P6-preprocesseddata'!$R134)</f>
        <v>2.9117975191871901E-2</v>
      </c>
      <c r="J134" s="43">
        <f>IF('P6-preprocesseddata'!$R134="",0,+'P6-preprocesseddata'!G134/'P6-preprocesseddata'!$R134)</f>
        <v>3.6057845690769985E-3</v>
      </c>
      <c r="K134" s="43">
        <f>IF('P6-preprocesseddata'!$R134="",0,+'P6-preprocesseddata'!H134/'P6-preprocesseddata'!$R134)</f>
        <v>3.1632894899296229E-2</v>
      </c>
      <c r="L134" s="43">
        <f>IF('P6-preprocesseddata'!$R134="",0,+'P6-preprocesseddata'!I134/'P6-preprocesseddata'!$R134)</f>
        <v>4.6871896491201877E-3</v>
      </c>
      <c r="M134" s="43">
        <f>IF('P6-preprocesseddata'!$R134="",0,+'P6-preprocesseddata'!J134/'P6-preprocesseddata'!$R134)+IF('P6-preprocesseddata'!$R134="",0,+'P6-preprocesseddata'!K134/'P6-preprocesseddata'!$R134)+IF('P6-preprocesseddata'!$R134="",0,+'P6-preprocesseddata'!L134/'P6-preprocesseddata'!$R134)</f>
        <v>1.7006305525630483E-2</v>
      </c>
      <c r="N134" s="43">
        <f>IF('P6-preprocesseddata'!$R134="",0,+'P6-preprocesseddata'!M134/'P6-preprocesseddata'!$R134)-S134</f>
        <v>2.6055524005055813E-2</v>
      </c>
      <c r="O134" s="43">
        <f>IF('P6-preprocesseddata'!$R134="",0,+'P6-preprocesseddata'!N134/'P6-preprocesseddata'!$R134)</f>
        <v>3.2350131007310232E-5</v>
      </c>
      <c r="P134" s="43">
        <f t="shared" si="8"/>
        <v>0.15779245707384343</v>
      </c>
      <c r="Q134" s="52">
        <f t="shared" si="6"/>
        <v>-1.4866046484311196E-2</v>
      </c>
      <c r="R134" s="63">
        <f>IF(Profitability!O134="",0,Profitability!L134/Profitability!O134)-Q134</f>
        <v>2.4395596056482553E-2</v>
      </c>
      <c r="S134" s="62">
        <v>-2.4395596056482602E-2</v>
      </c>
    </row>
    <row r="135" spans="1:19" x14ac:dyDescent="0.25">
      <c r="A135">
        <f>+'P6-preprocesseddata'!A135</f>
        <v>2017</v>
      </c>
      <c r="B135">
        <f>+'P6-preprocesseddata'!B135</f>
        <v>1</v>
      </c>
      <c r="C135" t="str">
        <f t="shared" si="7"/>
        <v>2017 Q1</v>
      </c>
      <c r="D135" s="61">
        <f>VLOOKUP(C135,Dates!C:D,2,FALSE)</f>
        <v>42825</v>
      </c>
      <c r="E135" t="str">
        <f>+'P6-preprocesseddata'!C135</f>
        <v>B6</v>
      </c>
      <c r="F135" t="str">
        <f>+'P6-preprocesseddata'!D135</f>
        <v>L</v>
      </c>
      <c r="G135" s="51">
        <f>IF(Profitability!O135="",0,Profitability!E135/Profitability!O135)</f>
        <v>0.1320110615615184</v>
      </c>
      <c r="H135" s="43">
        <f>IF('P6-preprocesseddata'!$R135="",0,+'P6-preprocesseddata'!E135/'P6-preprocesseddata'!$R135)</f>
        <v>3.4483328145785232E-2</v>
      </c>
      <c r="I135" s="43">
        <f>IF('P6-preprocesseddata'!$R135="",0,+'P6-preprocesseddata'!F135/'P6-preprocesseddata'!$R135)</f>
        <v>2.5170138275303285E-2</v>
      </c>
      <c r="J135" s="43">
        <f>IF('P6-preprocesseddata'!$R135="",0,+'P6-preprocesseddata'!G135/'P6-preprocesseddata'!$R135)</f>
        <v>2.0560916123701237E-3</v>
      </c>
      <c r="K135" s="43">
        <f>IF('P6-preprocesseddata'!$R135="",0,+'P6-preprocesseddata'!H135/'P6-preprocesseddata'!$R135)</f>
        <v>3.0524276352179445E-2</v>
      </c>
      <c r="L135" s="43">
        <f>IF('P6-preprocesseddata'!$R135="",0,+'P6-preprocesseddata'!I135/'P6-preprocesseddata'!$R135)</f>
        <v>1.1095307258540982E-3</v>
      </c>
      <c r="M135" s="43">
        <f>IF('P6-preprocesseddata'!$R135="",0,+'P6-preprocesseddata'!J135/'P6-preprocesseddata'!$R135)+IF('P6-preprocesseddata'!$R135="",0,+'P6-preprocesseddata'!K135/'P6-preprocesseddata'!$R135)+IF('P6-preprocesseddata'!$R135="",0,+'P6-preprocesseddata'!L135/'P6-preprocesseddata'!$R135)</f>
        <v>1.1189068984998562E-2</v>
      </c>
      <c r="N135" s="43">
        <f>IF('P6-preprocesseddata'!$R135="",0,+'P6-preprocesseddata'!M135/'P6-preprocesseddata'!$R135)-S135</f>
        <v>-2.6032839744623983E-2</v>
      </c>
      <c r="O135" s="43">
        <f>IF('P6-preprocesseddata'!$R135="",0,+'P6-preprocesseddata'!N135/'P6-preprocesseddata'!$R135)</f>
        <v>2.9515224610797793E-5</v>
      </c>
      <c r="P135" s="43">
        <f t="shared" si="8"/>
        <v>7.852910957647756E-2</v>
      </c>
      <c r="Q135" s="52">
        <f t="shared" si="6"/>
        <v>5.348195198504084E-2</v>
      </c>
      <c r="R135" s="63">
        <f>IF(Profitability!O135="",0,Profitability!L135/Profitability!O135)-Q135</f>
        <v>-2.743387572044163E-2</v>
      </c>
      <c r="S135" s="62">
        <v>2.7433875720441623E-2</v>
      </c>
    </row>
    <row r="136" spans="1:19" x14ac:dyDescent="0.25">
      <c r="A136">
        <f>+'P6-preprocesseddata'!A136</f>
        <v>2017</v>
      </c>
      <c r="B136">
        <f>+'P6-preprocesseddata'!B136</f>
        <v>2</v>
      </c>
      <c r="C136" t="str">
        <f t="shared" si="7"/>
        <v>2017 Q2</v>
      </c>
      <c r="D136" s="61">
        <f>VLOOKUP(C136,Dates!C:D,2,FALSE)</f>
        <v>42916</v>
      </c>
      <c r="E136" t="str">
        <f>+'P6-preprocesseddata'!C136</f>
        <v>B6</v>
      </c>
      <c r="F136" t="str">
        <f>+'P6-preprocesseddata'!D136</f>
        <v>D</v>
      </c>
      <c r="G136" s="51">
        <f>IF(Profitability!O136="",0,Profitability!E136/Profitability!O136)</f>
        <v>0.1532295170253872</v>
      </c>
      <c r="H136" s="43">
        <f>IF('P6-preprocesseddata'!$R136="",0,+'P6-preprocesseddata'!E136/'P6-preprocesseddata'!$R136)</f>
        <v>4.2759226119399488E-2</v>
      </c>
      <c r="I136" s="43">
        <f>IF('P6-preprocesseddata'!$R136="",0,+'P6-preprocesseddata'!F136/'P6-preprocesseddata'!$R136)</f>
        <v>2.7382851878695848E-2</v>
      </c>
      <c r="J136" s="43">
        <f>IF('P6-preprocesseddata'!$R136="",0,+'P6-preprocesseddata'!G136/'P6-preprocesseddata'!$R136)</f>
        <v>3.5947236538143323E-3</v>
      </c>
      <c r="K136" s="43">
        <f>IF('P6-preprocesseddata'!$R136="",0,+'P6-preprocesseddata'!H136/'P6-preprocesseddata'!$R136)</f>
        <v>3.0691713096932121E-2</v>
      </c>
      <c r="L136" s="43">
        <f>IF('P6-preprocesseddata'!$R136="",0,+'P6-preprocesseddata'!I136/'P6-preprocesseddata'!$R136)</f>
        <v>4.5195827033867918E-3</v>
      </c>
      <c r="M136" s="43">
        <f>IF('P6-preprocesseddata'!$R136="",0,+'P6-preprocesseddata'!J136/'P6-preprocesseddata'!$R136)+IF('P6-preprocesseddata'!$R136="",0,+'P6-preprocesseddata'!K136/'P6-preprocesseddata'!$R136)+IF('P6-preprocesseddata'!$R136="",0,+'P6-preprocesseddata'!L136/'P6-preprocesseddata'!$R136)</f>
        <v>1.6583960558078741E-2</v>
      </c>
      <c r="N136" s="43">
        <f>IF('P6-preprocesseddata'!$R136="",0,+'P6-preprocesseddata'!M136/'P6-preprocesseddata'!$R136)-S136</f>
        <v>3.1138259979306703E-2</v>
      </c>
      <c r="O136" s="43">
        <f>IF('P6-preprocesseddata'!$R136="",0,+'P6-preprocesseddata'!N136/'P6-preprocesseddata'!$R136)</f>
        <v>4.5122734895813074E-5</v>
      </c>
      <c r="P136" s="43">
        <f t="shared" si="8"/>
        <v>0.15671544072450982</v>
      </c>
      <c r="Q136" s="52">
        <f t="shared" si="6"/>
        <v>-3.4859236991226228E-3</v>
      </c>
      <c r="R136" s="63">
        <f>IF(Profitability!O136="",0,Profitability!L136/Profitability!O136)-Q136</f>
        <v>2.939677260798328E-2</v>
      </c>
      <c r="S136" s="62">
        <v>-2.9396771578371554E-2</v>
      </c>
    </row>
    <row r="137" spans="1:19" x14ac:dyDescent="0.25">
      <c r="A137">
        <f>+'P6-preprocesseddata'!A137</f>
        <v>2017</v>
      </c>
      <c r="B137">
        <f>+'P6-preprocesseddata'!B137</f>
        <v>2</v>
      </c>
      <c r="C137" t="str">
        <f t="shared" si="7"/>
        <v>2017 Q2</v>
      </c>
      <c r="D137" s="61">
        <f>VLOOKUP(C137,Dates!C:D,2,FALSE)</f>
        <v>42916</v>
      </c>
      <c r="E137" t="str">
        <f>+'P6-preprocesseddata'!C137</f>
        <v>B6</v>
      </c>
      <c r="F137" t="str">
        <f>+'P6-preprocesseddata'!D137</f>
        <v>L</v>
      </c>
      <c r="G137" s="51">
        <f>IF(Profitability!O137="",0,Profitability!E137/Profitability!O137)</f>
        <v>0.14625991693601575</v>
      </c>
      <c r="H137" s="43">
        <f>IF('P6-preprocesseddata'!$R137="",0,+'P6-preprocesseddata'!E137/'P6-preprocesseddata'!$R137)</f>
        <v>3.3154534621162308E-2</v>
      </c>
      <c r="I137" s="43">
        <f>IF('P6-preprocesseddata'!$R137="",0,+'P6-preprocesseddata'!F137/'P6-preprocesseddata'!$R137)</f>
        <v>2.4467582874653008E-2</v>
      </c>
      <c r="J137" s="43">
        <f>IF('P6-preprocesseddata'!$R137="",0,+'P6-preprocesseddata'!G137/'P6-preprocesseddata'!$R137)</f>
        <v>1.9697715372174319E-3</v>
      </c>
      <c r="K137" s="43">
        <f>IF('P6-preprocesseddata'!$R137="",0,+'P6-preprocesseddata'!H137/'P6-preprocesseddata'!$R137)</f>
        <v>3.060331469877936E-2</v>
      </c>
      <c r="L137" s="43">
        <f>IF('P6-preprocesseddata'!$R137="",0,+'P6-preprocesseddata'!I137/'P6-preprocesseddata'!$R137)</f>
        <v>1.1129465149889738E-3</v>
      </c>
      <c r="M137" s="43">
        <f>IF('P6-preprocesseddata'!$R137="",0,+'P6-preprocesseddata'!J137/'P6-preprocesseddata'!$R137)+IF('P6-preprocesseddata'!$R137="",0,+'P6-preprocesseddata'!K137/'P6-preprocesseddata'!$R137)+IF('P6-preprocesseddata'!$R137="",0,+'P6-preprocesseddata'!L137/'P6-preprocesseddata'!$R137)</f>
        <v>1.1164841936237862E-2</v>
      </c>
      <c r="N137" s="43">
        <f>IF('P6-preprocesseddata'!$R137="",0,+'P6-preprocesseddata'!M137/'P6-preprocesseddata'!$R137)-S137</f>
        <v>-2.1833126242060245E-2</v>
      </c>
      <c r="O137" s="43">
        <f>IF('P6-preprocesseddata'!$R137="",0,+'P6-preprocesseddata'!N137/'P6-preprocesseddata'!$R137)</f>
        <v>4.1639662400182474E-5</v>
      </c>
      <c r="P137" s="43">
        <f t="shared" si="8"/>
        <v>8.0681505603378889E-2</v>
      </c>
      <c r="Q137" s="52">
        <f t="shared" si="6"/>
        <v>6.5578411332636866E-2</v>
      </c>
      <c r="R137" s="63">
        <f>IF(Profitability!O137="",0,Profitability!L137/Profitability!O137)-Q137</f>
        <v>-2.3318579707148963E-2</v>
      </c>
      <c r="S137" s="62">
        <v>2.3318583835610439E-2</v>
      </c>
    </row>
    <row r="138" spans="1:19" x14ac:dyDescent="0.25">
      <c r="A138">
        <f>+'P6-preprocesseddata'!A138</f>
        <v>2017</v>
      </c>
      <c r="B138">
        <f>+'P6-preprocesseddata'!B138</f>
        <v>3</v>
      </c>
      <c r="C138" t="str">
        <f t="shared" si="7"/>
        <v>2017 Q3</v>
      </c>
      <c r="D138" s="61">
        <f>VLOOKUP(C138,Dates!C:D,2,FALSE)</f>
        <v>43008</v>
      </c>
      <c r="E138" t="str">
        <f>+'P6-preprocesseddata'!C138</f>
        <v>B6</v>
      </c>
      <c r="F138" t="str">
        <f>+'P6-preprocesseddata'!D138</f>
        <v>D</v>
      </c>
      <c r="G138" s="51">
        <f>IF(Profitability!O138="",0,Profitability!E138/Profitability!O138)</f>
        <v>0.14475385776215424</v>
      </c>
      <c r="H138" s="43">
        <f>IF('P6-preprocesseddata'!$R138="",0,+'P6-preprocesseddata'!E138/'P6-preprocesseddata'!$R138)</f>
        <v>4.262496060371164E-2</v>
      </c>
      <c r="I138" s="43">
        <f>IF('P6-preprocesseddata'!$R138="",0,+'P6-preprocesseddata'!F138/'P6-preprocesseddata'!$R138)</f>
        <v>2.9693953670633808E-2</v>
      </c>
      <c r="J138" s="43">
        <f>IF('P6-preprocesseddata'!$R138="",0,+'P6-preprocesseddata'!G138/'P6-preprocesseddata'!$R138)</f>
        <v>3.4731053036674438E-3</v>
      </c>
      <c r="K138" s="43">
        <f>IF('P6-preprocesseddata'!$R138="",0,+'P6-preprocesseddata'!H138/'P6-preprocesseddata'!$R138)</f>
        <v>3.0044758493759142E-2</v>
      </c>
      <c r="L138" s="43">
        <f>IF('P6-preprocesseddata'!$R138="",0,+'P6-preprocesseddata'!I138/'P6-preprocesseddata'!$R138)</f>
        <v>4.1250850349967153E-3</v>
      </c>
      <c r="M138" s="43">
        <f>IF('P6-preprocesseddata'!$R138="",0,+'P6-preprocesseddata'!J138/'P6-preprocesseddata'!$R138)+IF('P6-preprocesseddata'!$R138="",0,+'P6-preprocesseddata'!K138/'P6-preprocesseddata'!$R138)+IF('P6-preprocesseddata'!$R138="",0,+'P6-preprocesseddata'!L138/'P6-preprocesseddata'!$R138)</f>
        <v>1.7103982843655646E-2</v>
      </c>
      <c r="N138" s="43">
        <f>IF('P6-preprocesseddata'!$R138="",0,+'P6-preprocesseddata'!M138/'P6-preprocesseddata'!$R138)-S138</f>
        <v>2.2748356051139087E-2</v>
      </c>
      <c r="O138" s="43">
        <f>IF('P6-preprocesseddata'!$R138="",0,+'P6-preprocesseddata'!N138/'P6-preprocesseddata'!$R138)</f>
        <v>6.7961360691626952E-5</v>
      </c>
      <c r="P138" s="43">
        <f t="shared" si="8"/>
        <v>0.1498821633622551</v>
      </c>
      <c r="Q138" s="52">
        <f t="shared" si="6"/>
        <v>-5.1283056001008576E-3</v>
      </c>
      <c r="R138" s="63">
        <f>IF(Profitability!O138="",0,Profitability!L138/Profitability!O138)-Q138</f>
        <v>2.1140095436489943E-2</v>
      </c>
      <c r="S138" s="62">
        <v>-2.1140094376746296E-2</v>
      </c>
    </row>
    <row r="139" spans="1:19" x14ac:dyDescent="0.25">
      <c r="A139">
        <f>+'P6-preprocesseddata'!A139</f>
        <v>2017</v>
      </c>
      <c r="B139">
        <f>+'P6-preprocesseddata'!B139</f>
        <v>3</v>
      </c>
      <c r="C139" t="str">
        <f t="shared" si="7"/>
        <v>2017 Q3</v>
      </c>
      <c r="D139" s="61">
        <f>VLOOKUP(C139,Dates!C:D,2,FALSE)</f>
        <v>43008</v>
      </c>
      <c r="E139" t="str">
        <f>+'P6-preprocesseddata'!C139</f>
        <v>B6</v>
      </c>
      <c r="F139" t="str">
        <f>+'P6-preprocesseddata'!D139</f>
        <v>L</v>
      </c>
      <c r="G139" s="51">
        <f>IF(Profitability!O139="",0,Profitability!E139/Profitability!O139)</f>
        <v>0.1626820645511346</v>
      </c>
      <c r="H139" s="43">
        <f>IF('P6-preprocesseddata'!$R139="",0,+'P6-preprocesseddata'!E139/'P6-preprocesseddata'!$R139)</f>
        <v>3.4581347739883375E-2</v>
      </c>
      <c r="I139" s="43">
        <f>IF('P6-preprocesseddata'!$R139="",0,+'P6-preprocesseddata'!F139/'P6-preprocesseddata'!$R139)</f>
        <v>2.4331910569228482E-2</v>
      </c>
      <c r="J139" s="43">
        <f>IF('P6-preprocesseddata'!$R139="",0,+'P6-preprocesseddata'!G139/'P6-preprocesseddata'!$R139)</f>
        <v>2.6668802925503342E-3</v>
      </c>
      <c r="K139" s="43">
        <f>IF('P6-preprocesseddata'!$R139="",0,+'P6-preprocesseddata'!H139/'P6-preprocesseddata'!$R139)</f>
        <v>2.9040048923314129E-2</v>
      </c>
      <c r="L139" s="43">
        <f>IF('P6-preprocesseddata'!$R139="",0,+'P6-preprocesseddata'!I139/'P6-preprocesseddata'!$R139)</f>
        <v>2.9963803233710321E-3</v>
      </c>
      <c r="M139" s="43">
        <f>IF('P6-preprocesseddata'!$R139="",0,+'P6-preprocesseddata'!J139/'P6-preprocesseddata'!$R139)+IF('P6-preprocesseddata'!$R139="",0,+'P6-preprocesseddata'!K139/'P6-preprocesseddata'!$R139)+IF('P6-preprocesseddata'!$R139="",0,+'P6-preprocesseddata'!L139/'P6-preprocesseddata'!$R139)</f>
        <v>1.2216537244149698E-2</v>
      </c>
      <c r="N139" s="43">
        <f>IF('P6-preprocesseddata'!$R139="",0,+'P6-preprocesseddata'!M139/'P6-preprocesseddata'!$R139)-S139</f>
        <v>-1.9430522057065386E-2</v>
      </c>
      <c r="O139" s="43">
        <f>IF('P6-preprocesseddata'!$R139="",0,+'P6-preprocesseddata'!N139/'P6-preprocesseddata'!$R139)</f>
        <v>5.9295077097243588E-5</v>
      </c>
      <c r="P139" s="43">
        <f t="shared" si="8"/>
        <v>8.6461878112528909E-2</v>
      </c>
      <c r="Q139" s="52">
        <f t="shared" si="6"/>
        <v>7.6220186438605689E-2</v>
      </c>
      <c r="R139" s="63">
        <f>IF(Profitability!O139="",0,Profitability!L139/Profitability!O139)-Q139</f>
        <v>-2.1140095436489939E-2</v>
      </c>
      <c r="S139" s="62">
        <v>2.1140095436489953E-2</v>
      </c>
    </row>
    <row r="140" spans="1:19" x14ac:dyDescent="0.25">
      <c r="A140">
        <f>+'P6-preprocesseddata'!A140</f>
        <v>2017</v>
      </c>
      <c r="B140">
        <f>+'P6-preprocesseddata'!B140</f>
        <v>4</v>
      </c>
      <c r="C140" t="str">
        <f t="shared" si="7"/>
        <v>2017 Q4</v>
      </c>
      <c r="D140" s="61">
        <f>VLOOKUP(C140,Dates!C:D,2,FALSE)</f>
        <v>43100</v>
      </c>
      <c r="E140" t="str">
        <f>+'P6-preprocesseddata'!C140</f>
        <v>B6</v>
      </c>
      <c r="F140" t="str">
        <f>+'P6-preprocesseddata'!D140</f>
        <v>D</v>
      </c>
      <c r="G140" s="51">
        <f>IF(Profitability!O140="",0,Profitability!E140/Profitability!O140)</f>
        <v>0.1515491720655319</v>
      </c>
      <c r="H140" s="43">
        <f>IF('P6-preprocesseddata'!$R140="",0,+'P6-preprocesseddata'!E140/'P6-preprocesseddata'!$R140)</f>
        <v>4.5878174318447325E-2</v>
      </c>
      <c r="I140" s="43">
        <f>IF('P6-preprocesseddata'!$R140="",0,+'P6-preprocesseddata'!F140/'P6-preprocesseddata'!$R140)</f>
        <v>3.2239552226480644E-2</v>
      </c>
      <c r="J140" s="43">
        <f>IF('P6-preprocesseddata'!$R140="",0,+'P6-preprocesseddata'!G140/'P6-preprocesseddata'!$R140)</f>
        <v>3.749358505416044E-3</v>
      </c>
      <c r="K140" s="43">
        <f>IF('P6-preprocesseddata'!$R140="",0,+'P6-preprocesseddata'!H140/'P6-preprocesseddata'!$R140)</f>
        <v>3.2109842922792106E-2</v>
      </c>
      <c r="L140" s="43">
        <f>IF('P6-preprocesseddata'!$R140="",0,+'P6-preprocesseddata'!I140/'P6-preprocesseddata'!$R140)</f>
        <v>3.9713290490948133E-3</v>
      </c>
      <c r="M140" s="43">
        <f>IF('P6-preprocesseddata'!$R140="",0,+'P6-preprocesseddata'!J140/'P6-preprocesseddata'!$R140)+IF('P6-preprocesseddata'!$R140="",0,+'P6-preprocesseddata'!K140/'P6-preprocesseddata'!$R140)+IF('P6-preprocesseddata'!$R140="",0,+'P6-preprocesseddata'!L140/'P6-preprocesseddata'!$R140)</f>
        <v>1.7600192073539505E-2</v>
      </c>
      <c r="N140" s="43">
        <f>IF('P6-preprocesseddata'!$R140="",0,+'P6-preprocesseddata'!M140/'P6-preprocesseddata'!$R140)-S140</f>
        <v>-1.3197317745464326E-3</v>
      </c>
      <c r="O140" s="43">
        <f>IF('P6-preprocesseddata'!$R140="",0,+'P6-preprocesseddata'!N140/'P6-preprocesseddata'!$R140)</f>
        <v>4.8307492643872213E-6</v>
      </c>
      <c r="P140" s="43">
        <f t="shared" si="8"/>
        <v>0.13423354807048837</v>
      </c>
      <c r="Q140" s="52">
        <f t="shared" si="6"/>
        <v>1.7315623995043522E-2</v>
      </c>
      <c r="R140" s="63">
        <f>IF(Profitability!O140="",0,Profitability!L140/Profitability!O140)-Q140</f>
        <v>-3.0399175731378042E-3</v>
      </c>
      <c r="S140" s="62">
        <v>3.0399175731377799E-3</v>
      </c>
    </row>
    <row r="141" spans="1:19" x14ac:dyDescent="0.25">
      <c r="A141">
        <f>+'P6-preprocesseddata'!A141</f>
        <v>2017</v>
      </c>
      <c r="B141">
        <f>+'P6-preprocesseddata'!B141</f>
        <v>4</v>
      </c>
      <c r="C141" t="str">
        <f t="shared" si="7"/>
        <v>2017 Q4</v>
      </c>
      <c r="D141" s="61">
        <f>VLOOKUP(C141,Dates!C:D,2,FALSE)</f>
        <v>43100</v>
      </c>
      <c r="E141" t="str">
        <f>+'P6-preprocesseddata'!C141</f>
        <v>B6</v>
      </c>
      <c r="F141" t="str">
        <f>+'P6-preprocesseddata'!D141</f>
        <v>L</v>
      </c>
      <c r="G141" s="51">
        <f>IF(Profitability!O141="",0,Profitability!E141/Profitability!O141)</f>
        <v>0.15537490942002796</v>
      </c>
      <c r="H141" s="43">
        <f>IF('P6-preprocesseddata'!$R141="",0,+'P6-preprocesseddata'!E141/'P6-preprocesseddata'!$R141)</f>
        <v>4.2273326205986207E-2</v>
      </c>
      <c r="I141" s="43">
        <f>IF('P6-preprocesseddata'!$R141="",0,+'P6-preprocesseddata'!F141/'P6-preprocesseddata'!$R141)</f>
        <v>3.0796236518861032E-2</v>
      </c>
      <c r="J141" s="43">
        <f>IF('P6-preprocesseddata'!$R141="",0,+'P6-preprocesseddata'!G141/'P6-preprocesseddata'!$R141)</f>
        <v>3.2121255264133913E-3</v>
      </c>
      <c r="K141" s="43">
        <f>IF('P6-preprocesseddata'!$R141="",0,+'P6-preprocesseddata'!H141/'P6-preprocesseddata'!$R141)</f>
        <v>3.4598241187964715E-2</v>
      </c>
      <c r="L141" s="43">
        <f>IF('P6-preprocesseddata'!$R141="",0,+'P6-preprocesseddata'!I141/'P6-preprocesseddata'!$R141)</f>
        <v>3.1435431975780246E-3</v>
      </c>
      <c r="M141" s="43">
        <f>IF('P6-preprocesseddata'!$R141="",0,+'P6-preprocesseddata'!J141/'P6-preprocesseddata'!$R141)+IF('P6-preprocesseddata'!$R141="",0,+'P6-preprocesseddata'!K141/'P6-preprocesseddata'!$R141)+IF('P6-preprocesseddata'!$R141="",0,+'P6-preprocesseddata'!L141/'P6-preprocesseddata'!$R141)</f>
        <v>1.446560282523672E-2</v>
      </c>
      <c r="N141" s="43">
        <f>IF('P6-preprocesseddata'!$R141="",0,+'P6-preprocesseddata'!M141/'P6-preprocesseddata'!$R141)-S141</f>
        <v>1.8650005145496029E-3</v>
      </c>
      <c r="O141" s="43">
        <f>IF('P6-preprocesseddata'!$R141="",0,+'P6-preprocesseddata'!N141/'P6-preprocesseddata'!$R141)</f>
        <v>4.5097130746571053E-6</v>
      </c>
      <c r="P141" s="43">
        <f t="shared" si="8"/>
        <v>0.13035858568966435</v>
      </c>
      <c r="Q141" s="52">
        <f t="shared" si="6"/>
        <v>2.501632373036361E-2</v>
      </c>
      <c r="R141" s="63">
        <f>IF(Profitability!O141="",0,Profitability!L141/Profitability!O141)-Q141</f>
        <v>4.3362625712362046E-9</v>
      </c>
      <c r="S141" s="62">
        <v>-1.3877787807814457E-17</v>
      </c>
    </row>
    <row r="142" spans="1:19" x14ac:dyDescent="0.25">
      <c r="A142">
        <f>+'P6-preprocesseddata'!A142</f>
        <v>2018</v>
      </c>
      <c r="B142">
        <f>+'P6-preprocesseddata'!B142</f>
        <v>1</v>
      </c>
      <c r="C142" t="str">
        <f t="shared" si="7"/>
        <v>2018 Q1</v>
      </c>
      <c r="D142" s="61">
        <f>VLOOKUP(C142,Dates!C:D,2,FALSE)</f>
        <v>43190</v>
      </c>
      <c r="E142" t="str">
        <f>+'P6-preprocesseddata'!C142</f>
        <v>B6</v>
      </c>
      <c r="F142" t="str">
        <f>+'P6-preprocesseddata'!D142</f>
        <v>D</v>
      </c>
      <c r="G142" s="51">
        <f>IF(Profitability!O142="",0,Profitability!E142/Profitability!O142)</f>
        <v>0.14445262177005383</v>
      </c>
      <c r="H142" s="43">
        <f>IF('P6-preprocesseddata'!$R142="",0,+'P6-preprocesseddata'!E142/'P6-preprocesseddata'!$R142)</f>
        <v>4.5565552834924666E-2</v>
      </c>
      <c r="I142" s="43">
        <f>IF('P6-preprocesseddata'!$R142="",0,+'P6-preprocesseddata'!F142/'P6-preprocesseddata'!$R142)</f>
        <v>3.5289923908792105E-2</v>
      </c>
      <c r="J142" s="43">
        <f>IF('P6-preprocesseddata'!$R142="",0,+'P6-preprocesseddata'!G142/'P6-preprocesseddata'!$R142)</f>
        <v>3.9681832407360944E-3</v>
      </c>
      <c r="K142" s="43">
        <f>IF('P6-preprocesseddata'!$R142="",0,+'P6-preprocesseddata'!H142/'P6-preprocesseddata'!$R142)</f>
        <v>3.080699345906155E-2</v>
      </c>
      <c r="L142" s="43">
        <f>IF('P6-preprocesseddata'!$R142="",0,+'P6-preprocesseddata'!I142/'P6-preprocesseddata'!$R142)</f>
        <v>4.0559397589443411E-3</v>
      </c>
      <c r="M142" s="43">
        <f>IF('P6-preprocesseddata'!$R142="",0,+'P6-preprocesseddata'!J142/'P6-preprocesseddata'!$R142)+IF('P6-preprocesseddata'!$R142="",0,+'P6-preprocesseddata'!K142/'P6-preprocesseddata'!$R142)+IF('P6-preprocesseddata'!$R142="",0,+'P6-preprocesseddata'!L142/'P6-preprocesseddata'!$R142)</f>
        <v>1.7036373661918073E-2</v>
      </c>
      <c r="N142" s="43">
        <f>IF('P6-preprocesseddata'!$R142="",0,+'P6-preprocesseddata'!M142/'P6-preprocesseddata'!$R142)-S142</f>
        <v>7.6214744857453047E-3</v>
      </c>
      <c r="O142" s="43">
        <f>IF('P6-preprocesseddata'!$R142="",0,+'P6-preprocesseddata'!N142/'P6-preprocesseddata'!$R142)</f>
        <v>5.4355166427168525E-5</v>
      </c>
      <c r="P142" s="43">
        <f t="shared" si="8"/>
        <v>0.1443987965165493</v>
      </c>
      <c r="Q142" s="52">
        <f t="shared" si="6"/>
        <v>5.3825253504530268E-5</v>
      </c>
      <c r="R142" s="63">
        <f>IF(Profitability!O142="",0,Profitability!L142/Profitability!O142)-Q142</f>
        <v>5.8595986063225136E-3</v>
      </c>
      <c r="S142" s="62">
        <v>-5.8595964810814246E-3</v>
      </c>
    </row>
    <row r="143" spans="1:19" x14ac:dyDescent="0.25">
      <c r="A143">
        <f>+'P6-preprocesseddata'!A143</f>
        <v>2018</v>
      </c>
      <c r="B143">
        <f>+'P6-preprocesseddata'!B143</f>
        <v>1</v>
      </c>
      <c r="C143" t="str">
        <f t="shared" si="7"/>
        <v>2018 Q1</v>
      </c>
      <c r="D143" s="61">
        <f>VLOOKUP(C143,Dates!C:D,2,FALSE)</f>
        <v>43190</v>
      </c>
      <c r="E143" t="str">
        <f>+'P6-preprocesseddata'!C143</f>
        <v>B6</v>
      </c>
      <c r="F143" t="str">
        <f>+'P6-preprocesseddata'!D143</f>
        <v>L</v>
      </c>
      <c r="G143" s="51">
        <f>IF(Profitability!O143="",0,Profitability!E143/Profitability!O143)</f>
        <v>0.15978527607066162</v>
      </c>
      <c r="H143" s="43">
        <f>IF('P6-preprocesseddata'!$R143="",0,+'P6-preprocesseddata'!E143/'P6-preprocesseddata'!$R143)</f>
        <v>4.1565938443063527E-2</v>
      </c>
      <c r="I143" s="43">
        <f>IF('P6-preprocesseddata'!$R143="",0,+'P6-preprocesseddata'!F143/'P6-preprocesseddata'!$R143)</f>
        <v>3.4381630388434344E-2</v>
      </c>
      <c r="J143" s="43">
        <f>IF('P6-preprocesseddata'!$R143="",0,+'P6-preprocesseddata'!G143/'P6-preprocesseddata'!$R143)</f>
        <v>3.2858174549609312E-3</v>
      </c>
      <c r="K143" s="43">
        <f>IF('P6-preprocesseddata'!$R143="",0,+'P6-preprocesseddata'!H143/'P6-preprocesseddata'!$R143)</f>
        <v>3.166454919721675E-2</v>
      </c>
      <c r="L143" s="43">
        <f>IF('P6-preprocesseddata'!$R143="",0,+'P6-preprocesseddata'!I143/'P6-preprocesseddata'!$R143)</f>
        <v>3.132338199066843E-3</v>
      </c>
      <c r="M143" s="43">
        <f>IF('P6-preprocesseddata'!$R143="",0,+'P6-preprocesseddata'!J143/'P6-preprocesseddata'!$R143)+IF('P6-preprocesseddata'!$R143="",0,+'P6-preprocesseddata'!K143/'P6-preprocesseddata'!$R143)+IF('P6-preprocesseddata'!$R143="",0,+'P6-preprocesseddata'!L143/'P6-preprocesseddata'!$R143)</f>
        <v>1.3884188091466581E-2</v>
      </c>
      <c r="N143" s="43">
        <f>IF('P6-preprocesseddata'!$R143="",0,+'P6-preprocesseddata'!M143/'P6-preprocesseddata'!$R143)-S143</f>
        <v>1.1190637522442145E-2</v>
      </c>
      <c r="O143" s="43">
        <f>IF('P6-preprocesseddata'!$R143="",0,+'P6-preprocesseddata'!N143/'P6-preprocesseddata'!$R143)</f>
        <v>4.9370241105319808E-5</v>
      </c>
      <c r="P143" s="43">
        <f t="shared" si="8"/>
        <v>0.13915446953775645</v>
      </c>
      <c r="Q143" s="52">
        <f t="shared" si="6"/>
        <v>2.0630806532905166E-2</v>
      </c>
      <c r="R143" s="63">
        <f>IF(Profitability!O143="",0,Profitability!L143/Profitability!O143)-Q143</f>
        <v>9.2193771873150046E-3</v>
      </c>
      <c r="S143" s="62">
        <v>-9.2193731355922712E-3</v>
      </c>
    </row>
    <row r="144" spans="1:19" x14ac:dyDescent="0.25">
      <c r="A144">
        <f>+'P6-preprocesseddata'!A144</f>
        <v>2018</v>
      </c>
      <c r="B144">
        <f>+'P6-preprocesseddata'!B144</f>
        <v>2</v>
      </c>
      <c r="C144" t="str">
        <f t="shared" si="7"/>
        <v>2018 Q2</v>
      </c>
      <c r="D144" s="61">
        <f>VLOOKUP(C144,Dates!C:D,2,FALSE)</f>
        <v>43281</v>
      </c>
      <c r="E144" t="str">
        <f>+'P6-preprocesseddata'!C144</f>
        <v>B6</v>
      </c>
      <c r="F144" t="str">
        <f>+'P6-preprocesseddata'!D144</f>
        <v>D</v>
      </c>
      <c r="G144" s="51">
        <f>IF(Profitability!O144="",0,Profitability!E144/Profitability!O144)</f>
        <v>0.1468907599976412</v>
      </c>
      <c r="H144" s="43">
        <f>IF('P6-preprocesseddata'!$R144="",0,+'P6-preprocesseddata'!E144/'P6-preprocesseddata'!$R144)</f>
        <v>4.0459933096632802E-2</v>
      </c>
      <c r="I144" s="43">
        <f>IF('P6-preprocesseddata'!$R144="",0,+'P6-preprocesseddata'!F144/'P6-preprocesseddata'!$R144)</f>
        <v>3.7815159279967529E-2</v>
      </c>
      <c r="J144" s="43">
        <f>IF('P6-preprocesseddata'!$R144="",0,+'P6-preprocesseddata'!G144/'P6-preprocesseddata'!$R144)</f>
        <v>4.0318227062754166E-3</v>
      </c>
      <c r="K144" s="43">
        <f>IF('P6-preprocesseddata'!$R144="",0,+'P6-preprocesseddata'!H144/'P6-preprocesseddata'!$R144)</f>
        <v>3.1688872351644387E-2</v>
      </c>
      <c r="L144" s="43">
        <f>IF('P6-preprocesseddata'!$R144="",0,+'P6-preprocesseddata'!I144/'P6-preprocesseddata'!$R144)</f>
        <v>3.9474248516957683E-3</v>
      </c>
      <c r="M144" s="43">
        <f>IF('P6-preprocesseddata'!$R144="",0,+'P6-preprocesseddata'!J144/'P6-preprocesseddata'!$R144)+IF('P6-preprocesseddata'!$R144="",0,+'P6-preprocesseddata'!K144/'P6-preprocesseddata'!$R144)+IF('P6-preprocesseddata'!$R144="",0,+'P6-preprocesseddata'!L144/'P6-preprocesseddata'!$R144)</f>
        <v>1.6137488276115042E-2</v>
      </c>
      <c r="N144" s="43">
        <f>IF('P6-preprocesseddata'!$R144="",0,+'P6-preprocesseddata'!M144/'P6-preprocesseddata'!$R144)-S144</f>
        <v>1.6641994655436554E-3</v>
      </c>
      <c r="O144" s="43">
        <f>IF('P6-preprocesseddata'!$R144="",0,+'P6-preprocesseddata'!N144/'P6-preprocesseddata'!$R144)</f>
        <v>4.9792855371016144E-5</v>
      </c>
      <c r="P144" s="43">
        <f t="shared" si="8"/>
        <v>0.13579469288324564</v>
      </c>
      <c r="Q144" s="52">
        <f t="shared" si="6"/>
        <v>1.1096067114395564E-2</v>
      </c>
      <c r="R144" s="63">
        <f>IF(Profitability!O144="",0,Profitability!L144/Profitability!O144)-Q144</f>
        <v>2.2551405187698492E-17</v>
      </c>
      <c r="S144" s="62">
        <v>0</v>
      </c>
    </row>
    <row r="145" spans="1:19" x14ac:dyDescent="0.25">
      <c r="A145">
        <f>+'P6-preprocesseddata'!A145</f>
        <v>2018</v>
      </c>
      <c r="B145">
        <f>+'P6-preprocesseddata'!B145</f>
        <v>2</v>
      </c>
      <c r="C145" t="str">
        <f t="shared" si="7"/>
        <v>2018 Q2</v>
      </c>
      <c r="D145" s="61">
        <f>VLOOKUP(C145,Dates!C:D,2,FALSE)</f>
        <v>43281</v>
      </c>
      <c r="E145" t="str">
        <f>+'P6-preprocesseddata'!C145</f>
        <v>B6</v>
      </c>
      <c r="F145" t="str">
        <f>+'P6-preprocesseddata'!D145</f>
        <v>L</v>
      </c>
      <c r="G145" s="51">
        <f>IF(Profitability!O145="",0,Profitability!E145/Profitability!O145)</f>
        <v>0.15120495551630919</v>
      </c>
      <c r="H145" s="43">
        <f>IF('P6-preprocesseddata'!$R145="",0,+'P6-preprocesseddata'!E145/'P6-preprocesseddata'!$R145)</f>
        <v>3.7293581540382037E-2</v>
      </c>
      <c r="I145" s="43">
        <f>IF('P6-preprocesseddata'!$R145="",0,+'P6-preprocesseddata'!F145/'P6-preprocesseddata'!$R145)</f>
        <v>3.6946217887027726E-2</v>
      </c>
      <c r="J145" s="43">
        <f>IF('P6-preprocesseddata'!$R145="",0,+'P6-preprocesseddata'!G145/'P6-preprocesseddata'!$R145)</f>
        <v>3.4298406012765095E-3</v>
      </c>
      <c r="K145" s="43">
        <f>IF('P6-preprocesseddata'!$R145="",0,+'P6-preprocesseddata'!H145/'P6-preprocesseddata'!$R145)</f>
        <v>3.4099428786814587E-2</v>
      </c>
      <c r="L145" s="43">
        <f>IF('P6-preprocesseddata'!$R145="",0,+'P6-preprocesseddata'!I145/'P6-preprocesseddata'!$R145)</f>
        <v>3.123326399928978E-3</v>
      </c>
      <c r="M145" s="43">
        <f>IF('P6-preprocesseddata'!$R145="",0,+'P6-preprocesseddata'!J145/'P6-preprocesseddata'!$R145)+IF('P6-preprocesseddata'!$R145="",0,+'P6-preprocesseddata'!K145/'P6-preprocesseddata'!$R145)+IF('P6-preprocesseddata'!$R145="",0,+'P6-preprocesseddata'!L145/'P6-preprocesseddata'!$R145)</f>
        <v>1.3285331722786458E-2</v>
      </c>
      <c r="N145" s="43">
        <f>IF('P6-preprocesseddata'!$R145="",0,+'P6-preprocesseddata'!M145/'P6-preprocesseddata'!$R145)-S145</f>
        <v>3.1277780107320753E-3</v>
      </c>
      <c r="O145" s="43">
        <f>IF('P6-preprocesseddata'!$R145="",0,+'P6-preprocesseddata'!N145/'P6-preprocesseddata'!$R145)</f>
        <v>4.5691463017406459E-5</v>
      </c>
      <c r="P145" s="43">
        <f t="shared" si="8"/>
        <v>0.1313511964119658</v>
      </c>
      <c r="Q145" s="52">
        <f t="shared" si="6"/>
        <v>1.9853759104343394E-2</v>
      </c>
      <c r="R145" s="63">
        <f>IF(Profitability!O145="",0,Profitability!L145/Profitability!O145)-Q145</f>
        <v>1.3166671677595915E-3</v>
      </c>
      <c r="S145" s="62">
        <v>-1.3166671677595845E-3</v>
      </c>
    </row>
    <row r="146" spans="1:19" x14ac:dyDescent="0.25">
      <c r="A146">
        <f>+'P6-preprocesseddata'!A146</f>
        <v>2018</v>
      </c>
      <c r="B146">
        <f>+'P6-preprocesseddata'!B146</f>
        <v>3</v>
      </c>
      <c r="C146" t="str">
        <f t="shared" si="7"/>
        <v>2018 Q3</v>
      </c>
      <c r="D146" s="61">
        <f>VLOOKUP(C146,Dates!C:D,2,FALSE)</f>
        <v>43373</v>
      </c>
      <c r="E146" t="str">
        <f>+'P6-preprocesseddata'!C146</f>
        <v>B6</v>
      </c>
      <c r="F146" t="str">
        <f>+'P6-preprocesseddata'!D146</f>
        <v>D</v>
      </c>
      <c r="G146" s="51">
        <f>IF(Profitability!O146="",0,Profitability!E146/Profitability!O146)</f>
        <v>0.14932466192499952</v>
      </c>
      <c r="H146" s="43">
        <f>IF('P6-preprocesseddata'!$R146="",0,+'P6-preprocesseddata'!E146/'P6-preprocesseddata'!$R146)</f>
        <v>4.4820778664146396E-2</v>
      </c>
      <c r="I146" s="43">
        <f>IF('P6-preprocesseddata'!$R146="",0,+'P6-preprocesseddata'!F146/'P6-preprocesseddata'!$R146)</f>
        <v>4.0351550356577774E-2</v>
      </c>
      <c r="J146" s="43">
        <f>IF('P6-preprocesseddata'!$R146="",0,+'P6-preprocesseddata'!G146/'P6-preprocesseddata'!$R146)</f>
        <v>3.8989003320648672E-3</v>
      </c>
      <c r="K146" s="43">
        <f>IF('P6-preprocesseddata'!$R146="",0,+'P6-preprocesseddata'!H146/'P6-preprocesseddata'!$R146)</f>
        <v>3.5342887476601255E-2</v>
      </c>
      <c r="L146" s="43">
        <f>IF('P6-preprocesseddata'!$R146="",0,+'P6-preprocesseddata'!I146/'P6-preprocesseddata'!$R146)</f>
        <v>4.0052960478594128E-3</v>
      </c>
      <c r="M146" s="43">
        <f>IF('P6-preprocesseddata'!$R146="",0,+'P6-preprocesseddata'!J146/'P6-preprocesseddata'!$R146)+IF('P6-preprocesseddata'!$R146="",0,+'P6-preprocesseddata'!K146/'P6-preprocesseddata'!$R146)+IF('P6-preprocesseddata'!$R146="",0,+'P6-preprocesseddata'!L146/'P6-preprocesseddata'!$R146)</f>
        <v>1.7537903124361529E-2</v>
      </c>
      <c r="N146" s="43">
        <f>IF('P6-preprocesseddata'!$R146="",0,+'P6-preprocesseddata'!M146/'P6-preprocesseddata'!$R146)-S146</f>
        <v>2.1084710144614431E-2</v>
      </c>
      <c r="O146" s="43">
        <f>IF('P6-preprocesseddata'!$R146="",0,+'P6-preprocesseddata'!N146/'P6-preprocesseddata'!$R146)</f>
        <v>6.6823828457378593E-5</v>
      </c>
      <c r="P146" s="43">
        <f t="shared" si="8"/>
        <v>0.16710884997468303</v>
      </c>
      <c r="Q146" s="52">
        <f t="shared" si="6"/>
        <v>-1.7784188049683514E-2</v>
      </c>
      <c r="R146" s="63">
        <f>IF(Profitability!O146="",0,Profitability!L146/Profitability!O146)-Q146</f>
        <v>1.935027680362288E-2</v>
      </c>
      <c r="S146" s="62">
        <v>-1.9350279804827841E-2</v>
      </c>
    </row>
    <row r="147" spans="1:19" x14ac:dyDescent="0.25">
      <c r="A147">
        <f>+'P6-preprocesseddata'!A147</f>
        <v>2018</v>
      </c>
      <c r="B147">
        <f>+'P6-preprocesseddata'!B147</f>
        <v>3</v>
      </c>
      <c r="C147" t="str">
        <f t="shared" si="7"/>
        <v>2018 Q3</v>
      </c>
      <c r="D147" s="61">
        <f>VLOOKUP(C147,Dates!C:D,2,FALSE)</f>
        <v>43373</v>
      </c>
      <c r="E147" t="str">
        <f>+'P6-preprocesseddata'!C147</f>
        <v>B6</v>
      </c>
      <c r="F147" t="str">
        <f>+'P6-preprocesseddata'!D147</f>
        <v>L</v>
      </c>
      <c r="G147" s="51">
        <f>IF(Profitability!O147="",0,Profitability!E147/Profitability!O147)</f>
        <v>0.1527831636966</v>
      </c>
      <c r="H147" s="43">
        <f>IF('P6-preprocesseddata'!$R147="",0,+'P6-preprocesseddata'!E147/'P6-preprocesseddata'!$R147)</f>
        <v>3.5432240330277115E-2</v>
      </c>
      <c r="I147" s="43">
        <f>IF('P6-preprocesseddata'!$R147="",0,+'P6-preprocesseddata'!F147/'P6-preprocesseddata'!$R147)</f>
        <v>3.3109427654683637E-2</v>
      </c>
      <c r="J147" s="43">
        <f>IF('P6-preprocesseddata'!$R147="",0,+'P6-preprocesseddata'!G147/'P6-preprocesseddata'!$R147)</f>
        <v>2.8471861057083186E-3</v>
      </c>
      <c r="K147" s="43">
        <f>IF('P6-preprocesseddata'!$R147="",0,+'P6-preprocesseddata'!H147/'P6-preprocesseddata'!$R147)</f>
        <v>3.1095711764003813E-2</v>
      </c>
      <c r="L147" s="43">
        <f>IF('P6-preprocesseddata'!$R147="",0,+'P6-preprocesseddata'!I147/'P6-preprocesseddata'!$R147)</f>
        <v>2.7182727329384372E-3</v>
      </c>
      <c r="M147" s="43">
        <f>IF('P6-preprocesseddata'!$R147="",0,+'P6-preprocesseddata'!J147/'P6-preprocesseddata'!$R147)+IF('P6-preprocesseddata'!$R147="",0,+'P6-preprocesseddata'!K147/'P6-preprocesseddata'!$R147)+IF('P6-preprocesseddata'!$R147="",0,+'P6-preprocesseddata'!L147/'P6-preprocesseddata'!$R147)</f>
        <v>1.2279862300107117E-2</v>
      </c>
      <c r="N147" s="43">
        <f>IF('P6-preprocesseddata'!$R147="",0,+'P6-preprocesseddata'!M147/'P6-preprocesseddata'!$R147)-S147</f>
        <v>-1.617034815985198E-2</v>
      </c>
      <c r="O147" s="43">
        <f>IF('P6-preprocesseddata'!$R147="",0,+'P6-preprocesseddata'!N147/'P6-preprocesseddata'!$R147)</f>
        <v>5.3087558118742061E-5</v>
      </c>
      <c r="P147" s="43">
        <f t="shared" si="8"/>
        <v>0.10136544028598521</v>
      </c>
      <c r="Q147" s="52">
        <f t="shared" si="6"/>
        <v>5.1417723410614791E-2</v>
      </c>
      <c r="R147" s="63">
        <f>IF(Profitability!O147="",0,Profitability!L147/Profitability!O147)-Q147</f>
        <v>-1.7823471889499405E-2</v>
      </c>
      <c r="S147" s="62">
        <v>1.7823477819413742E-2</v>
      </c>
    </row>
    <row r="148" spans="1:19" x14ac:dyDescent="0.25">
      <c r="A148">
        <f>+'P6-preprocesseddata'!A148</f>
        <v>2018</v>
      </c>
      <c r="B148">
        <f>+'P6-preprocesseddata'!B148</f>
        <v>4</v>
      </c>
      <c r="C148" t="str">
        <f t="shared" si="7"/>
        <v>2018 Q4</v>
      </c>
      <c r="D148" s="61">
        <f>VLOOKUP(C148,Dates!C:D,2,FALSE)</f>
        <v>43465</v>
      </c>
      <c r="E148" t="str">
        <f>+'P6-preprocesseddata'!C148</f>
        <v>B6</v>
      </c>
      <c r="F148" t="str">
        <f>+'P6-preprocesseddata'!D148</f>
        <v>D</v>
      </c>
      <c r="G148" s="51">
        <f>IF(Profitability!O148="",0,Profitability!E148/Profitability!O148)</f>
        <v>0.1579018917477906</v>
      </c>
      <c r="H148" s="43">
        <f>IF('P6-preprocesseddata'!$R148="",0,+'P6-preprocesseddata'!E148/'P6-preprocesseddata'!$R148)</f>
        <v>4.6633450096598195E-2</v>
      </c>
      <c r="I148" s="43">
        <f>IF('P6-preprocesseddata'!$R148="",0,+'P6-preprocesseddata'!F148/'P6-preprocesseddata'!$R148)</f>
        <v>3.8078848134011904E-2</v>
      </c>
      <c r="J148" s="43">
        <f>IF('P6-preprocesseddata'!$R148="",0,+'P6-preprocesseddata'!G148/'P6-preprocesseddata'!$R148)</f>
        <v>4.1558415856844414E-3</v>
      </c>
      <c r="K148" s="43">
        <f>IF('P6-preprocesseddata'!$R148="",0,+'P6-preprocesseddata'!H148/'P6-preprocesseddata'!$R148)</f>
        <v>2.9182731468341785E-2</v>
      </c>
      <c r="L148" s="43">
        <f>IF('P6-preprocesseddata'!$R148="",0,+'P6-preprocesseddata'!I148/'P6-preprocesseddata'!$R148)</f>
        <v>3.8592638751852827E-3</v>
      </c>
      <c r="M148" s="43">
        <f>IF('P6-preprocesseddata'!$R148="",0,+'P6-preprocesseddata'!J148/'P6-preprocesseddata'!$R148)+IF('P6-preprocesseddata'!$R148="",0,+'P6-preprocesseddata'!K148/'P6-preprocesseddata'!$R148)+IF('P6-preprocesseddata'!$R148="",0,+'P6-preprocesseddata'!L148/'P6-preprocesseddata'!$R148)</f>
        <v>1.6934808663741432E-2</v>
      </c>
      <c r="N148" s="43">
        <f>IF('P6-preprocesseddata'!$R148="",0,+'P6-preprocesseddata'!M148/'P6-preprocesseddata'!$R148)-S148</f>
        <v>-1.6635457840951426E-2</v>
      </c>
      <c r="O148" s="43">
        <f>IF('P6-preprocesseddata'!$R148="",0,+'P6-preprocesseddata'!N148/'P6-preprocesseddata'!$R148)</f>
        <v>3.6235192636636753E-5</v>
      </c>
      <c r="P148" s="43">
        <f t="shared" si="8"/>
        <v>0.12224572117524826</v>
      </c>
      <c r="Q148" s="52">
        <f t="shared" si="6"/>
        <v>3.5656170572542334E-2</v>
      </c>
      <c r="R148" s="63">
        <f>IF(Profitability!O148="",0,Profitability!L148/Profitability!O148)-Q148</f>
        <v>-1.7922450732352622E-2</v>
      </c>
      <c r="S148" s="62">
        <v>1.792245173869008E-2</v>
      </c>
    </row>
    <row r="149" spans="1:19" x14ac:dyDescent="0.25">
      <c r="A149">
        <f>+'P6-preprocesseddata'!A149</f>
        <v>2018</v>
      </c>
      <c r="B149">
        <f>+'P6-preprocesseddata'!B149</f>
        <v>4</v>
      </c>
      <c r="C149" t="str">
        <f t="shared" si="7"/>
        <v>2018 Q4</v>
      </c>
      <c r="D149" s="61">
        <f>VLOOKUP(C149,Dates!C:D,2,FALSE)</f>
        <v>43465</v>
      </c>
      <c r="E149" t="str">
        <f>+'P6-preprocesseddata'!C149</f>
        <v>B6</v>
      </c>
      <c r="F149" t="str">
        <f>+'P6-preprocesseddata'!D149</f>
        <v>L</v>
      </c>
      <c r="G149" s="51">
        <f>IF(Profitability!O149="",0,Profitability!E149/Profitability!O149)</f>
        <v>0.15439024317050976</v>
      </c>
      <c r="H149" s="43">
        <f>IF('P6-preprocesseddata'!$R149="",0,+'P6-preprocesseddata'!E149/'P6-preprocesseddata'!$R149)</f>
        <v>4.4942966360088835E-2</v>
      </c>
      <c r="I149" s="43">
        <f>IF('P6-preprocesseddata'!$R149="",0,+'P6-preprocesseddata'!F149/'P6-preprocesseddata'!$R149)</f>
        <v>3.786212825307303E-2</v>
      </c>
      <c r="J149" s="43">
        <f>IF('P6-preprocesseddata'!$R149="",0,+'P6-preprocesseddata'!G149/'P6-preprocesseddata'!$R149)</f>
        <v>3.7061973137855844E-3</v>
      </c>
      <c r="K149" s="43">
        <f>IF('P6-preprocesseddata'!$R149="",0,+'P6-preprocesseddata'!H149/'P6-preprocesseddata'!$R149)</f>
        <v>3.1118401904323741E-2</v>
      </c>
      <c r="L149" s="43">
        <f>IF('P6-preprocesseddata'!$R149="",0,+'P6-preprocesseddata'!I149/'P6-preprocesseddata'!$R149)</f>
        <v>3.2996334946213805E-3</v>
      </c>
      <c r="M149" s="43">
        <f>IF('P6-preprocesseddata'!$R149="",0,+'P6-preprocesseddata'!J149/'P6-preprocesseddata'!$R149)+IF('P6-preprocesseddata'!$R149="",0,+'P6-preprocesseddata'!K149/'P6-preprocesseddata'!$R149)+IF('P6-preprocesseddata'!$R149="",0,+'P6-preprocesseddata'!L149/'P6-preprocesseddata'!$R149)</f>
        <v>1.468840391984743E-2</v>
      </c>
      <c r="N149" s="43">
        <f>IF('P6-preprocesseddata'!$R149="",0,+'P6-preprocesseddata'!M149/'P6-preprocesseddata'!$R149)-S149</f>
        <v>1.458886315801004E-3</v>
      </c>
      <c r="O149" s="43">
        <f>IF('P6-preprocesseddata'!$R149="",0,+'P6-preprocesseddata'!N149/'P6-preprocesseddata'!$R149)</f>
        <v>3.4745346296242821E-5</v>
      </c>
      <c r="P149" s="43">
        <f t="shared" si="8"/>
        <v>0.13711136290783726</v>
      </c>
      <c r="Q149" s="52">
        <f t="shared" si="6"/>
        <v>1.7278880262672491E-2</v>
      </c>
      <c r="R149" s="63">
        <f>IF(Profitability!O149="",0,Profitability!L149/Profitability!O149)-Q149</f>
        <v>2.8568320417643456E-9</v>
      </c>
      <c r="S149" s="62">
        <v>1.0063374369928546E-9</v>
      </c>
    </row>
    <row r="150" spans="1:19" x14ac:dyDescent="0.25">
      <c r="A150">
        <f>+'P6-preprocesseddata'!A150</f>
        <v>2019</v>
      </c>
      <c r="B150">
        <f>+'P6-preprocesseddata'!B150</f>
        <v>1</v>
      </c>
      <c r="C150" t="str">
        <f t="shared" si="7"/>
        <v>2019 Q1</v>
      </c>
      <c r="D150" s="61">
        <f>VLOOKUP(C150,Dates!C:D,2,FALSE)</f>
        <v>43555</v>
      </c>
      <c r="E150" t="str">
        <f>+'P6-preprocesseddata'!C150</f>
        <v>B6</v>
      </c>
      <c r="F150" t="str">
        <f>+'P6-preprocesseddata'!D150</f>
        <v>D</v>
      </c>
      <c r="G150" s="51">
        <f>IF(Profitability!O150="",0,Profitability!E150/Profitability!O150)</f>
        <v>0.1484676381481676</v>
      </c>
      <c r="H150" s="43">
        <f>IF('P6-preprocesseddata'!$R150="",0,+'P6-preprocesseddata'!E150/'P6-preprocesseddata'!$R150)</f>
        <v>4.8647487192016725E-2</v>
      </c>
      <c r="I150" s="43">
        <f>IF('P6-preprocesseddata'!$R150="",0,+'P6-preprocesseddata'!F150/'P6-preprocesseddata'!$R150)</f>
        <v>3.4516472721823427E-2</v>
      </c>
      <c r="J150" s="43">
        <f>IF('P6-preprocesseddata'!$R150="",0,+'P6-preprocesseddata'!G150/'P6-preprocesseddata'!$R150)</f>
        <v>4.0554347773810572E-3</v>
      </c>
      <c r="K150" s="43">
        <f>IF('P6-preprocesseddata'!$R150="",0,+'P6-preprocesseddata'!H150/'P6-preprocesseddata'!$R150)</f>
        <v>3.13628351964267E-2</v>
      </c>
      <c r="L150" s="43">
        <f>IF('P6-preprocesseddata'!$R150="",0,+'P6-preprocesseddata'!I150/'P6-preprocesseddata'!$R150)</f>
        <v>3.9806623750144208E-3</v>
      </c>
      <c r="M150" s="43">
        <f>IF('P6-preprocesseddata'!$R150="",0,+'P6-preprocesseddata'!J150/'P6-preprocesseddata'!$R150)+IF('P6-preprocesseddata'!$R150="",0,+'P6-preprocesseddata'!K150/'P6-preprocesseddata'!$R150)+IF('P6-preprocesseddata'!$R150="",0,+'P6-preprocesseddata'!L150/'P6-preprocesseddata'!$R150)</f>
        <v>1.7592598025480022E-2</v>
      </c>
      <c r="N150" s="43">
        <f>IF('P6-preprocesseddata'!$R150="",0,+'P6-preprocesseddata'!M150/'P6-preprocesseddata'!$R150)-S150</f>
        <v>1.792581594698812E-3</v>
      </c>
      <c r="O150" s="43">
        <f>IF('P6-preprocesseddata'!$R150="",0,+'P6-preprocesseddata'!N150/'P6-preprocesseddata'!$R150)</f>
        <v>2.9827976332558261E-5</v>
      </c>
      <c r="P150" s="43">
        <f t="shared" si="8"/>
        <v>0.1419778998591737</v>
      </c>
      <c r="Q150" s="52">
        <f t="shared" si="6"/>
        <v>6.489738288993907E-3</v>
      </c>
      <c r="R150" s="63">
        <f>IF(Profitability!O150="",0,Profitability!L150/Profitability!O150)-Q150</f>
        <v>4.4573889969659608E-9</v>
      </c>
      <c r="S150" s="62">
        <v>-3.4399943856996962E-9</v>
      </c>
    </row>
    <row r="151" spans="1:19" x14ac:dyDescent="0.25">
      <c r="A151">
        <f>+'P6-preprocesseddata'!A151</f>
        <v>2019</v>
      </c>
      <c r="B151">
        <f>+'P6-preprocesseddata'!B151</f>
        <v>1</v>
      </c>
      <c r="C151" t="str">
        <f t="shared" si="7"/>
        <v>2019 Q1</v>
      </c>
      <c r="D151" s="61">
        <f>VLOOKUP(C151,Dates!C:D,2,FALSE)</f>
        <v>43555</v>
      </c>
      <c r="E151" t="str">
        <f>+'P6-preprocesseddata'!C151</f>
        <v>B6</v>
      </c>
      <c r="F151" t="str">
        <f>+'P6-preprocesseddata'!D151</f>
        <v>L</v>
      </c>
      <c r="G151" s="51">
        <f>IF(Profitability!O151="",0,Profitability!E151/Profitability!O151)</f>
        <v>0.14172329201815489</v>
      </c>
      <c r="H151" s="43">
        <f>IF('P6-preprocesseddata'!$R151="",0,+'P6-preprocesseddata'!E151/'P6-preprocesseddata'!$R151)</f>
        <v>4.5658298603133113E-2</v>
      </c>
      <c r="I151" s="43">
        <f>IF('P6-preprocesseddata'!$R151="",0,+'P6-preprocesseddata'!F151/'P6-preprocesseddata'!$R151)</f>
        <v>3.3710589327125659E-2</v>
      </c>
      <c r="J151" s="43">
        <f>IF('P6-preprocesseddata'!$R151="",0,+'P6-preprocesseddata'!G151/'P6-preprocesseddata'!$R151)</f>
        <v>3.4131417596623909E-3</v>
      </c>
      <c r="K151" s="43">
        <f>IF('P6-preprocesseddata'!$R151="",0,+'P6-preprocesseddata'!H151/'P6-preprocesseddata'!$R151)</f>
        <v>3.2402524593419205E-2</v>
      </c>
      <c r="L151" s="43">
        <f>IF('P6-preprocesseddata'!$R151="",0,+'P6-preprocesseddata'!I151/'P6-preprocesseddata'!$R151)</f>
        <v>3.2818750150469655E-3</v>
      </c>
      <c r="M151" s="43">
        <f>IF('P6-preprocesseddata'!$R151="",0,+'P6-preprocesseddata'!J151/'P6-preprocesseddata'!$R151)+IF('P6-preprocesseddata'!$R151="",0,+'P6-preprocesseddata'!K151/'P6-preprocesseddata'!$R151)+IF('P6-preprocesseddata'!$R151="",0,+'P6-preprocesseddata'!L151/'P6-preprocesseddata'!$R151)</f>
        <v>1.4612067464285913E-2</v>
      </c>
      <c r="N151" s="43">
        <f>IF('P6-preprocesseddata'!$R151="",0,+'P6-preprocesseddata'!M151/'P6-preprocesseddata'!$R151)-S151</f>
        <v>-6.1378587760290253E-3</v>
      </c>
      <c r="O151" s="43">
        <f>IF('P6-preprocesseddata'!$R151="",0,+'P6-preprocesseddata'!N151/'P6-preprocesseddata'!$R151)</f>
        <v>2.7468354929483738E-5</v>
      </c>
      <c r="P151" s="43">
        <f t="shared" si="8"/>
        <v>0.12696810634157371</v>
      </c>
      <c r="Q151" s="52">
        <f t="shared" si="6"/>
        <v>1.4755185676581184E-2</v>
      </c>
      <c r="R151" s="63">
        <f>IF(Profitability!O151="",0,Profitability!L151/Profitability!O151)-Q151</f>
        <v>-8.0444412476780164E-3</v>
      </c>
      <c r="S151" s="62">
        <v>8.0444378076836454E-3</v>
      </c>
    </row>
    <row r="152" spans="1:19" x14ac:dyDescent="0.25">
      <c r="A152">
        <f>+'P6-preprocesseddata'!A152</f>
        <v>2019</v>
      </c>
      <c r="B152">
        <f>+'P6-preprocesseddata'!B152</f>
        <v>2</v>
      </c>
      <c r="C152" t="str">
        <f t="shared" si="7"/>
        <v>2019 Q2</v>
      </c>
      <c r="D152" s="61">
        <f>VLOOKUP(C152,Dates!C:D,2,FALSE)</f>
        <v>43646</v>
      </c>
      <c r="E152" t="str">
        <f>+'P6-preprocesseddata'!C152</f>
        <v>B6</v>
      </c>
      <c r="F152" t="str">
        <f>+'P6-preprocesseddata'!D152</f>
        <v>D</v>
      </c>
      <c r="G152" s="51">
        <f>IF(Profitability!O152="",0,Profitability!E152/Profitability!O152)</f>
        <v>0.15570313017133566</v>
      </c>
      <c r="H152" s="43">
        <f>IF('P6-preprocesseddata'!$R152="",0,+'P6-preprocesseddata'!E152/'P6-preprocesseddata'!$R152)</f>
        <v>4.4827894517550218E-2</v>
      </c>
      <c r="I152" s="43">
        <f>IF('P6-preprocesseddata'!$R152="",0,+'P6-preprocesseddata'!F152/'P6-preprocesseddata'!$R152)</f>
        <v>3.5037683496597999E-2</v>
      </c>
      <c r="J152" s="43">
        <f>IF('P6-preprocesseddata'!$R152="",0,+'P6-preprocesseddata'!G152/'P6-preprocesseddata'!$R152)</f>
        <v>3.7694191289731381E-3</v>
      </c>
      <c r="K152" s="43">
        <f>IF('P6-preprocesseddata'!$R152="",0,+'P6-preprocesseddata'!H152/'P6-preprocesseddata'!$R152)</f>
        <v>2.9020137573434746E-2</v>
      </c>
      <c r="L152" s="43">
        <f>IF('P6-preprocesseddata'!$R152="",0,+'P6-preprocesseddata'!I152/'P6-preprocesseddata'!$R152)</f>
        <v>3.7722577165558912E-3</v>
      </c>
      <c r="M152" s="43">
        <f>IF('P6-preprocesseddata'!$R152="",0,+'P6-preprocesseddata'!J152/'P6-preprocesseddata'!$R152)+IF('P6-preprocesseddata'!$R152="",0,+'P6-preprocesseddata'!K152/'P6-preprocesseddata'!$R152)+IF('P6-preprocesseddata'!$R152="",0,+'P6-preprocesseddata'!L152/'P6-preprocesseddata'!$R152)</f>
        <v>1.6682207301431499E-2</v>
      </c>
      <c r="N152" s="43">
        <f>IF('P6-preprocesseddata'!$R152="",0,+'P6-preprocesseddata'!M152/'P6-preprocesseddata'!$R152)-S152</f>
        <v>1.4414470335764823E-3</v>
      </c>
      <c r="O152" s="43">
        <f>IF('P6-preprocesseddata'!$R152="",0,+'P6-preprocesseddata'!N152/'P6-preprocesseddata'!$R152)</f>
        <v>4.1626700262945968E-5</v>
      </c>
      <c r="P152" s="43">
        <f t="shared" si="8"/>
        <v>0.13459267346838291</v>
      </c>
      <c r="Q152" s="52">
        <f t="shared" si="6"/>
        <v>2.1110456702952751E-2</v>
      </c>
      <c r="R152" s="63">
        <f>IF(Profitability!O152="",0,Profitability!L152/Profitability!O152)-Q152</f>
        <v>-2.1167424197330795E-4</v>
      </c>
      <c r="S152" s="62">
        <v>2.1167330761267047E-4</v>
      </c>
    </row>
    <row r="153" spans="1:19" x14ac:dyDescent="0.25">
      <c r="A153">
        <f>+'P6-preprocesseddata'!A153</f>
        <v>2019</v>
      </c>
      <c r="B153">
        <f>+'P6-preprocesseddata'!B153</f>
        <v>2</v>
      </c>
      <c r="C153" t="str">
        <f t="shared" si="7"/>
        <v>2019 Q2</v>
      </c>
      <c r="D153" s="61">
        <f>VLOOKUP(C153,Dates!C:D,2,FALSE)</f>
        <v>43646</v>
      </c>
      <c r="E153" t="str">
        <f>+'P6-preprocesseddata'!C153</f>
        <v>B6</v>
      </c>
      <c r="F153" t="str">
        <f>+'P6-preprocesseddata'!D153</f>
        <v>L</v>
      </c>
      <c r="G153" s="51">
        <f>IF(Profitability!O153="",0,Profitability!E153/Profitability!O153)</f>
        <v>0.14243404206339483</v>
      </c>
      <c r="H153" s="43">
        <f>IF('P6-preprocesseddata'!$R153="",0,+'P6-preprocesseddata'!E153/'P6-preprocesseddata'!$R153)</f>
        <v>4.3754443496869674E-2</v>
      </c>
      <c r="I153" s="43">
        <f>IF('P6-preprocesseddata'!$R153="",0,+'P6-preprocesseddata'!F153/'P6-preprocesseddata'!$R153)</f>
        <v>3.54884232729668E-2</v>
      </c>
      <c r="J153" s="43">
        <f>IF('P6-preprocesseddata'!$R153="",0,+'P6-preprocesseddata'!G153/'P6-preprocesseddata'!$R153)</f>
        <v>3.3160862519899222E-3</v>
      </c>
      <c r="K153" s="43">
        <f>IF('P6-preprocesseddata'!$R153="",0,+'P6-preprocesseddata'!H153/'P6-preprocesseddata'!$R153)</f>
        <v>3.2030230579682815E-2</v>
      </c>
      <c r="L153" s="43">
        <f>IF('P6-preprocesseddata'!$R153="",0,+'P6-preprocesseddata'!I153/'P6-preprocesseddata'!$R153)</f>
        <v>3.1566609937180592E-3</v>
      </c>
      <c r="M153" s="43">
        <f>IF('P6-preprocesseddata'!$R153="",0,+'P6-preprocesseddata'!J153/'P6-preprocesseddata'!$R153)+IF('P6-preprocesseddata'!$R153="",0,+'P6-preprocesseddata'!K153/'P6-preprocesseddata'!$R153)+IF('P6-preprocesseddata'!$R153="",0,+'P6-preprocesseddata'!L153/'P6-preprocesseddata'!$R153)</f>
        <v>1.4307545797947959E-2</v>
      </c>
      <c r="N153" s="43">
        <f>IF('P6-preprocesseddata'!$R153="",0,+'P6-preprocesseddata'!M153/'P6-preprocesseddata'!$R153)-S153</f>
        <v>9.0140184624658715E-3</v>
      </c>
      <c r="O153" s="43">
        <f>IF('P6-preprocesseddata'!$R153="",0,+'P6-preprocesseddata'!N153/'P6-preprocesseddata'!$R153)</f>
        <v>3.9604870522297092E-5</v>
      </c>
      <c r="P153" s="43">
        <f t="shared" si="8"/>
        <v>0.14110701372616341</v>
      </c>
      <c r="Q153" s="52">
        <f t="shared" si="6"/>
        <v>1.3270283372314173E-3</v>
      </c>
      <c r="R153" s="63">
        <f>IF(Profitability!O153="",0,Profitability!L153/Profitability!O153)-Q153</f>
        <v>7.1735551146677335E-3</v>
      </c>
      <c r="S153" s="62">
        <v>-7.1735486257891333E-3</v>
      </c>
    </row>
    <row r="154" spans="1:19" x14ac:dyDescent="0.25">
      <c r="A154">
        <f>+'P6-preprocesseddata'!A154</f>
        <v>2019</v>
      </c>
      <c r="B154">
        <f>+'P6-preprocesseddata'!B154</f>
        <v>3</v>
      </c>
      <c r="C154" t="str">
        <f t="shared" si="7"/>
        <v>2019 Q3</v>
      </c>
      <c r="D154" s="61">
        <f>VLOOKUP(C154,Dates!C:D,2,FALSE)</f>
        <v>43738</v>
      </c>
      <c r="E154" t="str">
        <f>+'P6-preprocesseddata'!C154</f>
        <v>B6</v>
      </c>
      <c r="F154" t="str">
        <f>+'P6-preprocesseddata'!D154</f>
        <v>D</v>
      </c>
      <c r="G154" s="51">
        <f>IF(Profitability!O154="",0,Profitability!E154/Profitability!O154)</f>
        <v>0.15119899268004222</v>
      </c>
      <c r="H154" s="43">
        <f>IF('P6-preprocesseddata'!$R154="",0,+'P6-preprocesseddata'!E154/'P6-preprocesseddata'!$R154)</f>
        <v>4.5796593436649595E-2</v>
      </c>
      <c r="I154" s="43">
        <f>IF('P6-preprocesseddata'!$R154="",0,+'P6-preprocesseddata'!F154/'P6-preprocesseddata'!$R154)</f>
        <v>3.4676682840572771E-2</v>
      </c>
      <c r="J154" s="43">
        <f>IF('P6-preprocesseddata'!$R154="",0,+'P6-preprocesseddata'!G154/'P6-preprocesseddata'!$R154)</f>
        <v>3.7655235774469308E-3</v>
      </c>
      <c r="K154" s="43">
        <f>IF('P6-preprocesseddata'!$R154="",0,+'P6-preprocesseddata'!H154/'P6-preprocesseddata'!$R154)</f>
        <v>2.8769640118114809E-2</v>
      </c>
      <c r="L154" s="43">
        <f>IF('P6-preprocesseddata'!$R154="",0,+'P6-preprocesseddata'!I154/'P6-preprocesseddata'!$R154)</f>
        <v>3.9440823217971365E-3</v>
      </c>
      <c r="M154" s="43">
        <f>IF('P6-preprocesseddata'!$R154="",0,+'P6-preprocesseddata'!J154/'P6-preprocesseddata'!$R154)+IF('P6-preprocesseddata'!$R154="",0,+'P6-preprocesseddata'!K154/'P6-preprocesseddata'!$R154)+IF('P6-preprocesseddata'!$R154="",0,+'P6-preprocesseddata'!L154/'P6-preprocesseddata'!$R154)</f>
        <v>1.7648237414516155E-2</v>
      </c>
      <c r="N154" s="43">
        <f>IF('P6-preprocesseddata'!$R154="",0,+'P6-preprocesseddata'!M154/'P6-preprocesseddata'!$R154)-S154</f>
        <v>1.5898565277299964E-3</v>
      </c>
      <c r="O154" s="43">
        <f>IF('P6-preprocesseddata'!$R154="",0,+'P6-preprocesseddata'!N154/'P6-preprocesseddata'!$R154)</f>
        <v>4.3473405143680901E-5</v>
      </c>
      <c r="P154" s="43">
        <f t="shared" si="8"/>
        <v>0.13623408964197109</v>
      </c>
      <c r="Q154" s="52">
        <f t="shared" si="6"/>
        <v>1.4964903038071131E-2</v>
      </c>
      <c r="R154" s="63">
        <f>IF(Profitability!O154="",0,Profitability!L154/Profitability!O154)-Q154</f>
        <v>-2.8205702114203479E-9</v>
      </c>
      <c r="S154" s="62">
        <v>2.8205702252981357E-9</v>
      </c>
    </row>
    <row r="155" spans="1:19" x14ac:dyDescent="0.25">
      <c r="A155">
        <f>+'P6-preprocesseddata'!A155</f>
        <v>2019</v>
      </c>
      <c r="B155">
        <f>+'P6-preprocesseddata'!B155</f>
        <v>3</v>
      </c>
      <c r="C155" t="str">
        <f t="shared" si="7"/>
        <v>2019 Q3</v>
      </c>
      <c r="D155" s="61">
        <f>VLOOKUP(C155,Dates!C:D,2,FALSE)</f>
        <v>43738</v>
      </c>
      <c r="E155" t="str">
        <f>+'P6-preprocesseddata'!C155</f>
        <v>B6</v>
      </c>
      <c r="F155" t="str">
        <f>+'P6-preprocesseddata'!D155</f>
        <v>L</v>
      </c>
      <c r="G155" s="51">
        <f>IF(Profitability!O155="",0,Profitability!E155/Profitability!O155)</f>
        <v>0.14569366127523853</v>
      </c>
      <c r="H155" s="43">
        <f>IF('P6-preprocesseddata'!$R155="",0,+'P6-preprocesseddata'!E155/'P6-preprocesseddata'!$R155)</f>
        <v>3.9825904443210519E-2</v>
      </c>
      <c r="I155" s="43">
        <f>IF('P6-preprocesseddata'!$R155="",0,+'P6-preprocesseddata'!F155/'P6-preprocesseddata'!$R155)</f>
        <v>3.138737884341769E-2</v>
      </c>
      <c r="J155" s="43">
        <f>IF('P6-preprocesseddata'!$R155="",0,+'P6-preprocesseddata'!G155/'P6-preprocesseddata'!$R155)</f>
        <v>2.8841853699705716E-3</v>
      </c>
      <c r="K155" s="43">
        <f>IF('P6-preprocesseddata'!$R155="",0,+'P6-preprocesseddata'!H155/'P6-preprocesseddata'!$R155)</f>
        <v>2.8067375885079533E-2</v>
      </c>
      <c r="L155" s="43">
        <f>IF('P6-preprocesseddata'!$R155="",0,+'P6-preprocesseddata'!I155/'P6-preprocesseddata'!$R155)</f>
        <v>3.0260741553416806E-3</v>
      </c>
      <c r="M155" s="43">
        <f>IF('P6-preprocesseddata'!$R155="",0,+'P6-preprocesseddata'!J155/'P6-preprocesseddata'!$R155)+IF('P6-preprocesseddata'!$R155="",0,+'P6-preprocesseddata'!K155/'P6-preprocesseddata'!$R155)+IF('P6-preprocesseddata'!$R155="",0,+'P6-preprocesseddata'!L155/'P6-preprocesseddata'!$R155)</f>
        <v>1.3945466146916316E-2</v>
      </c>
      <c r="N155" s="43">
        <f>IF('P6-preprocesseddata'!$R155="",0,+'P6-preprocesseddata'!M155/'P6-preprocesseddata'!$R155)-S155</f>
        <v>1.741936223752032E-3</v>
      </c>
      <c r="O155" s="43">
        <f>IF('P6-preprocesseddata'!$R155="",0,+'P6-preprocesseddata'!N155/'P6-preprocesseddata'!$R155)</f>
        <v>3.7880258175807606E-5</v>
      </c>
      <c r="P155" s="43">
        <f t="shared" si="8"/>
        <v>0.12091620132586414</v>
      </c>
      <c r="Q155" s="52">
        <f t="shared" si="6"/>
        <v>2.4777459949374386E-2</v>
      </c>
      <c r="R155" s="63">
        <f>IF(Profitability!O155="",0,Profitability!L155/Profitability!O155)-Q155</f>
        <v>2.8205702252981357E-9</v>
      </c>
      <c r="S155" s="62">
        <v>0</v>
      </c>
    </row>
    <row r="156" spans="1:19" x14ac:dyDescent="0.25">
      <c r="A156">
        <f>+'P6-preprocesseddata'!A156</f>
        <v>2019</v>
      </c>
      <c r="B156">
        <f>+'P6-preprocesseddata'!B156</f>
        <v>4</v>
      </c>
      <c r="C156" t="str">
        <f t="shared" ref="C156:C219" si="9">A156&amp;" Q"&amp;B156</f>
        <v>2019 Q4</v>
      </c>
      <c r="D156" s="61">
        <f>VLOOKUP(C156,Dates!C:D,2,FALSE)</f>
        <v>43830</v>
      </c>
      <c r="E156" t="str">
        <f>+'P6-preprocesseddata'!C156</f>
        <v>B6</v>
      </c>
      <c r="F156" t="str">
        <f>+'P6-preprocesseddata'!D156</f>
        <v>D</v>
      </c>
      <c r="G156" s="51">
        <f>IF(Profitability!O156="",0,Profitability!E156/Profitability!O156)</f>
        <v>0.15642238144358878</v>
      </c>
      <c r="H156" s="43">
        <f>IF('P6-preprocesseddata'!$R156="",0,+'P6-preprocesseddata'!E156/'P6-preprocesseddata'!$R156)</f>
        <v>4.7939904930864405E-2</v>
      </c>
      <c r="I156" s="43">
        <f>IF('P6-preprocesseddata'!$R156="",0,+'P6-preprocesseddata'!F156/'P6-preprocesseddata'!$R156)</f>
        <v>3.4649622404748268E-2</v>
      </c>
      <c r="J156" s="43">
        <f>IF('P6-preprocesseddata'!$R156="",0,+'P6-preprocesseddata'!G156/'P6-preprocesseddata'!$R156)</f>
        <v>3.9969127219209909E-3</v>
      </c>
      <c r="K156" s="43">
        <f>IF('P6-preprocesseddata'!$R156="",0,+'P6-preprocesseddata'!H156/'P6-preprocesseddata'!$R156)</f>
        <v>2.8450554659181549E-2</v>
      </c>
      <c r="L156" s="43">
        <f>IF('P6-preprocesseddata'!$R156="",0,+'P6-preprocesseddata'!I156/'P6-preprocesseddata'!$R156)</f>
        <v>3.9767423679069472E-3</v>
      </c>
      <c r="M156" s="43">
        <f>IF('P6-preprocesseddata'!$R156="",0,+'P6-preprocesseddata'!J156/'P6-preprocesseddata'!$R156)+IF('P6-preprocesseddata'!$R156="",0,+'P6-preprocesseddata'!K156/'P6-preprocesseddata'!$R156)+IF('P6-preprocesseddata'!$R156="",0,+'P6-preprocesseddata'!L156/'P6-preprocesseddata'!$R156)</f>
        <v>1.7486374503634335E-2</v>
      </c>
      <c r="N156" s="43">
        <f>IF('P6-preprocesseddata'!$R156="",0,+'P6-preprocesseddata'!M156/'P6-preprocesseddata'!$R156)-S156</f>
        <v>5.1669248315649894E-3</v>
      </c>
      <c r="O156" s="43">
        <f>IF('P6-preprocesseddata'!$R156="",0,+'P6-preprocesseddata'!N156/'P6-preprocesseddata'!$R156)</f>
        <v>4.492231318106897E-5</v>
      </c>
      <c r="P156" s="43">
        <f t="shared" si="8"/>
        <v>0.14171195873300255</v>
      </c>
      <c r="Q156" s="52">
        <f t="shared" si="6"/>
        <v>1.471042271058623E-2</v>
      </c>
      <c r="R156" s="63">
        <f>IF(Profitability!O156="",0,Profitability!L156/Profitability!O156)-Q156</f>
        <v>3.9950797967910137E-3</v>
      </c>
      <c r="S156" s="62">
        <v>-3.9950797967910276E-3</v>
      </c>
    </row>
    <row r="157" spans="1:19" x14ac:dyDescent="0.25">
      <c r="A157">
        <f>+'P6-preprocesseddata'!A157</f>
        <v>2019</v>
      </c>
      <c r="B157">
        <f>+'P6-preprocesseddata'!B157</f>
        <v>4</v>
      </c>
      <c r="C157" t="str">
        <f t="shared" si="9"/>
        <v>2019 Q4</v>
      </c>
      <c r="D157" s="61">
        <f>VLOOKUP(C157,Dates!C:D,2,FALSE)</f>
        <v>43830</v>
      </c>
      <c r="E157" t="str">
        <f>+'P6-preprocesseddata'!C157</f>
        <v>B6</v>
      </c>
      <c r="F157" t="str">
        <f>+'P6-preprocesseddata'!D157</f>
        <v>L</v>
      </c>
      <c r="G157" s="51">
        <f>IF(Profitability!O157="",0,Profitability!E157/Profitability!O157)</f>
        <v>0.14562365840985575</v>
      </c>
      <c r="H157" s="43">
        <f>IF('P6-preprocesseddata'!$R157="",0,+'P6-preprocesseddata'!E157/'P6-preprocesseddata'!$R157)</f>
        <v>4.5770511546328545E-2</v>
      </c>
      <c r="I157" s="43">
        <f>IF('P6-preprocesseddata'!$R157="",0,+'P6-preprocesseddata'!F157/'P6-preprocesseddata'!$R157)</f>
        <v>3.4087832497995747E-2</v>
      </c>
      <c r="J157" s="43">
        <f>IF('P6-preprocesseddata'!$R157="",0,+'P6-preprocesseddata'!G157/'P6-preprocesseddata'!$R157)</f>
        <v>3.4380673995720256E-3</v>
      </c>
      <c r="K157" s="43">
        <f>IF('P6-preprocesseddata'!$R157="",0,+'P6-preprocesseddata'!H157/'P6-preprocesseddata'!$R157)</f>
        <v>3.0318217728199783E-2</v>
      </c>
      <c r="L157" s="43">
        <f>IF('P6-preprocesseddata'!$R157="",0,+'P6-preprocesseddata'!I157/'P6-preprocesseddata'!$R157)</f>
        <v>3.371547076416351E-3</v>
      </c>
      <c r="M157" s="43">
        <f>IF('P6-preprocesseddata'!$R157="",0,+'P6-preprocesseddata'!J157/'P6-preprocesseddata'!$R157)+IF('P6-preprocesseddata'!$R157="",0,+'P6-preprocesseddata'!K157/'P6-preprocesseddata'!$R157)+IF('P6-preprocesseddata'!$R157="",0,+'P6-preprocesseddata'!L157/'P6-preprocesseddata'!$R157)</f>
        <v>1.5282560283861031E-2</v>
      </c>
      <c r="N157" s="43">
        <f>IF('P6-preprocesseddata'!$R157="",0,+'P6-preprocesseddata'!M157/'P6-preprocesseddata'!$R157)-S157</f>
        <v>-1.502442900137881E-3</v>
      </c>
      <c r="O157" s="43">
        <f>IF('P6-preprocesseddata'!$R157="",0,+'P6-preprocesseddata'!N157/'P6-preprocesseddata'!$R157)</f>
        <v>4.2974281329630699E-5</v>
      </c>
      <c r="P157" s="43">
        <f t="shared" si="8"/>
        <v>0.13080926791356523</v>
      </c>
      <c r="Q157" s="52">
        <f t="shared" si="6"/>
        <v>1.4814390496290519E-2</v>
      </c>
      <c r="R157" s="63">
        <f>IF(Profitability!O157="",0,Profitability!L157/Profitability!O157)-Q157</f>
        <v>-2.9125238791963652E-3</v>
      </c>
      <c r="S157" s="62">
        <v>2.9125312258552923E-3</v>
      </c>
    </row>
    <row r="158" spans="1:19" x14ac:dyDescent="0.25">
      <c r="A158">
        <f>+'P6-preprocesseddata'!A158</f>
        <v>2020</v>
      </c>
      <c r="B158">
        <f>+'P6-preprocesseddata'!B158</f>
        <v>1</v>
      </c>
      <c r="C158" t="str">
        <f t="shared" si="9"/>
        <v>2020 Q1</v>
      </c>
      <c r="D158" s="61">
        <f>VLOOKUP(C158,Dates!C:D,2,FALSE)</f>
        <v>43921</v>
      </c>
      <c r="E158" t="str">
        <f>+'P6-preprocesseddata'!C158</f>
        <v>B6</v>
      </c>
      <c r="F158" t="str">
        <f>+'P6-preprocesseddata'!D158</f>
        <v>D</v>
      </c>
      <c r="G158" s="51">
        <f>IF(Profitability!O158="",0,Profitability!E158/Profitability!O158)</f>
        <v>0.15183999670174647</v>
      </c>
      <c r="H158" s="43">
        <f>IF('P6-preprocesseddata'!$R158="",0,+'P6-preprocesseddata'!E158/'P6-preprocesseddata'!$R158)</f>
        <v>6.3348246228641325E-2</v>
      </c>
      <c r="I158" s="43">
        <f>IF('P6-preprocesseddata'!$R158="",0,+'P6-preprocesseddata'!F158/'P6-preprocesseddata'!$R158)</f>
        <v>3.6184957628954587E-2</v>
      </c>
      <c r="J158" s="43">
        <f>IF('P6-preprocesseddata'!$R158="",0,+'P6-preprocesseddata'!G158/'P6-preprocesseddata'!$R158)</f>
        <v>4.3730937073431881E-3</v>
      </c>
      <c r="K158" s="43">
        <f>IF('P6-preprocesseddata'!$R158="",0,+'P6-preprocesseddata'!H158/'P6-preprocesseddata'!$R158)</f>
        <v>3.7420260970256324E-2</v>
      </c>
      <c r="L158" s="43">
        <f>IF('P6-preprocesseddata'!$R158="",0,+'P6-preprocesseddata'!I158/'P6-preprocesseddata'!$R158)</f>
        <v>4.7128812667903775E-3</v>
      </c>
      <c r="M158" s="43">
        <f>IF('P6-preprocesseddata'!$R158="",0,+'P6-preprocesseddata'!J158/'P6-preprocesseddata'!$R158)+IF('P6-preprocesseddata'!$R158="",0,+'P6-preprocesseddata'!K158/'P6-preprocesseddata'!$R158)+IF('P6-preprocesseddata'!$R158="",0,+'P6-preprocesseddata'!L158/'P6-preprocesseddata'!$R158)</f>
        <v>2.296747962426551E-2</v>
      </c>
      <c r="N158" s="43">
        <f>IF('P6-preprocesseddata'!$R158="",0,+'P6-preprocesseddata'!M158/'P6-preprocesseddata'!$R158)-S158</f>
        <v>0.13980977681459361</v>
      </c>
      <c r="O158" s="43">
        <f>IF('P6-preprocesseddata'!$R158="",0,+'P6-preprocesseddata'!N158/'P6-preprocesseddata'!$R158)</f>
        <v>5.2169623590747068E-5</v>
      </c>
      <c r="P158" s="43">
        <f t="shared" si="8"/>
        <v>0.30886886586443568</v>
      </c>
      <c r="Q158" s="52">
        <f t="shared" si="6"/>
        <v>-0.15702886916268921</v>
      </c>
      <c r="R158" s="63">
        <f>IF(Profitability!O158="",0,Profitability!L158/Profitability!O158)-Q158</f>
        <v>0.13786790899111756</v>
      </c>
      <c r="S158" s="62">
        <v>-0.1378679089911175</v>
      </c>
    </row>
    <row r="159" spans="1:19" x14ac:dyDescent="0.25">
      <c r="A159">
        <f>+'P6-preprocesseddata'!A159</f>
        <v>2020</v>
      </c>
      <c r="B159">
        <f>+'P6-preprocesseddata'!B159</f>
        <v>1</v>
      </c>
      <c r="C159" t="str">
        <f t="shared" si="9"/>
        <v>2020 Q1</v>
      </c>
      <c r="D159" s="61">
        <f>VLOOKUP(C159,Dates!C:D,2,FALSE)</f>
        <v>43921</v>
      </c>
      <c r="E159" t="str">
        <f>+'P6-preprocesseddata'!C159</f>
        <v>B6</v>
      </c>
      <c r="F159" t="str">
        <f>+'P6-preprocesseddata'!D159</f>
        <v>L</v>
      </c>
      <c r="G159" s="51">
        <f>IF(Profitability!O159="",0,Profitability!E159/Profitability!O159)</f>
        <v>0.15653827531905762</v>
      </c>
      <c r="H159" s="43">
        <f>IF('P6-preprocesseddata'!$R159="",0,+'P6-preprocesseddata'!E159/'P6-preprocesseddata'!$R159)</f>
        <v>5.3282426483589516E-2</v>
      </c>
      <c r="I159" s="43">
        <f>IF('P6-preprocesseddata'!$R159="",0,+'P6-preprocesseddata'!F159/'P6-preprocesseddata'!$R159)</f>
        <v>3.1371619043425975E-2</v>
      </c>
      <c r="J159" s="43">
        <f>IF('P6-preprocesseddata'!$R159="",0,+'P6-preprocesseddata'!G159/'P6-preprocesseddata'!$R159)</f>
        <v>3.2332119434199491E-3</v>
      </c>
      <c r="K159" s="43">
        <f>IF('P6-preprocesseddata'!$R159="",0,+'P6-preprocesseddata'!H159/'P6-preprocesseddata'!$R159)</f>
        <v>3.4843485486507904E-2</v>
      </c>
      <c r="L159" s="43">
        <f>IF('P6-preprocesseddata'!$R159="",0,+'P6-preprocesseddata'!I159/'P6-preprocesseddata'!$R159)</f>
        <v>3.3726295499562765E-3</v>
      </c>
      <c r="M159" s="43">
        <f>IF('P6-preprocesseddata'!$R159="",0,+'P6-preprocesseddata'!J159/'P6-preprocesseddata'!$R159)+IF('P6-preprocesseddata'!$R159="",0,+'P6-preprocesseddata'!K159/'P6-preprocesseddata'!$R159)+IF('P6-preprocesseddata'!$R159="",0,+'P6-preprocesseddata'!L159/'P6-preprocesseddata'!$R159)</f>
        <v>1.7223273423511473E-2</v>
      </c>
      <c r="N159" s="43">
        <f>IF('P6-preprocesseddata'!$R159="",0,+'P6-preprocesseddata'!M159/'P6-preprocesseddata'!$R159)-S159</f>
        <v>0.25656849104817675</v>
      </c>
      <c r="O159" s="43">
        <f>IF('P6-preprocesseddata'!$R159="",0,+'P6-preprocesseddata'!N159/'P6-preprocesseddata'!$R159)</f>
        <v>4.2092379188772703E-5</v>
      </c>
      <c r="P159" s="43">
        <f t="shared" si="8"/>
        <v>0.39993722935777665</v>
      </c>
      <c r="Q159" s="52">
        <f t="shared" si="6"/>
        <v>-0.24339895403871903</v>
      </c>
      <c r="R159" s="63">
        <f>IF(Profitability!O159="",0,Profitability!L159/Profitability!O159)-Q159</f>
        <v>0.25471956631957637</v>
      </c>
      <c r="S159" s="62">
        <v>-0.25471956631957637</v>
      </c>
    </row>
    <row r="160" spans="1:19" x14ac:dyDescent="0.25">
      <c r="A160">
        <f>+'P6-preprocesseddata'!A160</f>
        <v>2020</v>
      </c>
      <c r="B160">
        <f>+'P6-preprocesseddata'!B160</f>
        <v>2</v>
      </c>
      <c r="C160" t="str">
        <f t="shared" si="9"/>
        <v>2020 Q2</v>
      </c>
      <c r="D160" s="61">
        <f>VLOOKUP(C160,Dates!C:D,2,FALSE)</f>
        <v>44012</v>
      </c>
      <c r="E160" t="str">
        <f>+'P6-preprocesseddata'!C160</f>
        <v>B6</v>
      </c>
      <c r="F160" t="str">
        <f>+'P6-preprocesseddata'!D160</f>
        <v>D</v>
      </c>
      <c r="G160" s="51">
        <f>IF(Profitability!O160="",0,Profitability!E160/Profitability!O160)</f>
        <v>0.2620747985022111</v>
      </c>
      <c r="H160" s="43">
        <f>IF('P6-preprocesseddata'!$R160="",0,+'P6-preprocesseddata'!E160/'P6-preprocesseddata'!$R160)</f>
        <v>0.60089359046076574</v>
      </c>
      <c r="I160" s="43">
        <f>IF('P6-preprocesseddata'!$R160="",0,+'P6-preprocesseddata'!F160/'P6-preprocesseddata'!$R160)</f>
        <v>3.6111244503349904E-2</v>
      </c>
      <c r="J160" s="43">
        <f>IF('P6-preprocesseddata'!$R160="",0,+'P6-preprocesseddata'!G160/'P6-preprocesseddata'!$R160)</f>
        <v>1.9694526036606465E-2</v>
      </c>
      <c r="K160" s="43">
        <f>IF('P6-preprocesseddata'!$R160="",0,+'P6-preprocesseddata'!H160/'P6-preprocesseddata'!$R160)</f>
        <v>0.21149287624277938</v>
      </c>
      <c r="L160" s="43">
        <f>IF('P6-preprocesseddata'!$R160="",0,+'P6-preprocesseddata'!I160/'P6-preprocesseddata'!$R160)</f>
        <v>8.6842883135978838E-3</v>
      </c>
      <c r="M160" s="43">
        <f>IF('P6-preprocesseddata'!$R160="",0,+'P6-preprocesseddata'!J160/'P6-preprocesseddata'!$R160)+IF('P6-preprocesseddata'!$R160="",0,+'P6-preprocesseddata'!K160/'P6-preprocesseddata'!$R160)+IF('P6-preprocesseddata'!$R160="",0,+'P6-preprocesseddata'!L160/'P6-preprocesseddata'!$R160)</f>
        <v>0.26239477140713724</v>
      </c>
      <c r="N160" s="43">
        <f>IF('P6-preprocesseddata'!$R160="",0,+'P6-preprocesseddata'!M160/'P6-preprocesseddata'!$R160)-S160</f>
        <v>0.35267632812130001</v>
      </c>
      <c r="O160" s="43">
        <f>IF('P6-preprocesseddata'!$R160="",0,+'P6-preprocesseddata'!N160/'P6-preprocesseddata'!$R160)</f>
        <v>0</v>
      </c>
      <c r="P160" s="43">
        <f t="shared" si="8"/>
        <v>1.4919476250855368</v>
      </c>
      <c r="Q160" s="52">
        <f t="shared" si="6"/>
        <v>-1.2298728265833256</v>
      </c>
      <c r="R160" s="63">
        <f>IF(Profitability!O160="",0,Profitability!L160/Profitability!O160)-Q160</f>
        <v>0.33963313306726861</v>
      </c>
      <c r="S160" s="62">
        <v>-0.33963313306726861</v>
      </c>
    </row>
    <row r="161" spans="1:19" x14ac:dyDescent="0.25">
      <c r="A161">
        <f>+'P6-preprocesseddata'!A161</f>
        <v>2020</v>
      </c>
      <c r="B161">
        <f>+'P6-preprocesseddata'!B161</f>
        <v>2</v>
      </c>
      <c r="C161" t="str">
        <f t="shared" si="9"/>
        <v>2020 Q2</v>
      </c>
      <c r="D161" s="61">
        <f>VLOOKUP(C161,Dates!C:D,2,FALSE)</f>
        <v>44012</v>
      </c>
      <c r="E161" t="str">
        <f>+'P6-preprocesseddata'!C161</f>
        <v>B6</v>
      </c>
      <c r="F161" t="str">
        <f>+'P6-preprocesseddata'!D161</f>
        <v>L</v>
      </c>
      <c r="G161" s="51">
        <f>IF(Profitability!O161="",0,Profitability!E161/Profitability!O161)</f>
        <v>0.25820887883471694</v>
      </c>
      <c r="H161" s="43">
        <f>IF('P6-preprocesseddata'!$R161="",0,+'P6-preprocesseddata'!E161/'P6-preprocesseddata'!$R161)</f>
        <v>0.43100570153439854</v>
      </c>
      <c r="I161" s="43">
        <f>IF('P6-preprocesseddata'!$R161="",0,+'P6-preprocesseddata'!F161/'P6-preprocesseddata'!$R161)</f>
        <v>2.5692731311352912E-2</v>
      </c>
      <c r="J161" s="43">
        <f>IF('P6-preprocesseddata'!$R161="",0,+'P6-preprocesseddata'!G161/'P6-preprocesseddata'!$R161)</f>
        <v>1.2086843479061958E-2</v>
      </c>
      <c r="K161" s="43">
        <f>IF('P6-preprocesseddata'!$R161="",0,+'P6-preprocesseddata'!H161/'P6-preprocesseddata'!$R161)</f>
        <v>0.15343596777660631</v>
      </c>
      <c r="L161" s="43">
        <f>IF('P6-preprocesseddata'!$R161="",0,+'P6-preprocesseddata'!I161/'P6-preprocesseddata'!$R161)</f>
        <v>8.2630280572814838E-3</v>
      </c>
      <c r="M161" s="43">
        <f>IF('P6-preprocesseddata'!$R161="",0,+'P6-preprocesseddata'!J161/'P6-preprocesseddata'!$R161)+IF('P6-preprocesseddata'!$R161="",0,+'P6-preprocesseddata'!K161/'P6-preprocesseddata'!$R161)+IF('P6-preprocesseddata'!$R161="",0,+'P6-preprocesseddata'!L161/'P6-preprocesseddata'!$R161)</f>
        <v>0.17046072901845577</v>
      </c>
      <c r="N161" s="43">
        <f>IF('P6-preprocesseddata'!$R161="",0,+'P6-preprocesseddata'!M161/'P6-preprocesseddata'!$R161)-S161</f>
        <v>-0.96957717737110749</v>
      </c>
      <c r="O161" s="43">
        <f>IF('P6-preprocesseddata'!$R161="",0,+'P6-preprocesseddata'!N161/'P6-preprocesseddata'!$R161)</f>
        <v>0</v>
      </c>
      <c r="P161" s="43">
        <f t="shared" si="8"/>
        <v>-0.16863217619395043</v>
      </c>
      <c r="Q161" s="52">
        <f t="shared" si="6"/>
        <v>0.42684105502866737</v>
      </c>
      <c r="R161" s="63">
        <f>IF(Profitability!O161="",0,Profitability!L161/Profitability!O161)-Q161</f>
        <v>-0.98131333042199143</v>
      </c>
      <c r="S161" s="62">
        <v>0.98131353514495001</v>
      </c>
    </row>
    <row r="162" spans="1:19" x14ac:dyDescent="0.25">
      <c r="A162">
        <f>+'P6-preprocesseddata'!A162</f>
        <v>2020</v>
      </c>
      <c r="B162">
        <f>+'P6-preprocesseddata'!B162</f>
        <v>3</v>
      </c>
      <c r="C162" t="str">
        <f t="shared" si="9"/>
        <v>2020 Q3</v>
      </c>
      <c r="D162" s="61">
        <f>VLOOKUP(C162,Dates!C:D,2,FALSE)</f>
        <v>44104</v>
      </c>
      <c r="E162" t="str">
        <f>+'P6-preprocesseddata'!C162</f>
        <v>B6</v>
      </c>
      <c r="F162" t="str">
        <f>+'P6-preprocesseddata'!D162</f>
        <v>D</v>
      </c>
      <c r="G162" s="51">
        <f>IF(Profitability!O162="",0,Profitability!E162/Profitability!O162)</f>
        <v>0.14500389889447199</v>
      </c>
      <c r="H162" s="43">
        <f>IF('P6-preprocesseddata'!$R162="",0,+'P6-preprocesseddata'!E162/'P6-preprocesseddata'!$R162)</f>
        <v>0.20081911896399823</v>
      </c>
      <c r="I162" s="43">
        <f>IF('P6-preprocesseddata'!$R162="",0,+'P6-preprocesseddata'!F162/'P6-preprocesseddata'!$R162)</f>
        <v>3.6296364037353611E-2</v>
      </c>
      <c r="J162" s="43">
        <f>IF('P6-preprocesseddata'!$R162="",0,+'P6-preprocesseddata'!G162/'P6-preprocesseddata'!$R162)</f>
        <v>7.9508613119946142E-3</v>
      </c>
      <c r="K162" s="43">
        <f>IF('P6-preprocesseddata'!$R162="",0,+'P6-preprocesseddata'!H162/'P6-preprocesseddata'!$R162)</f>
        <v>8.9410938970769585E-2</v>
      </c>
      <c r="L162" s="43">
        <f>IF('P6-preprocesseddata'!$R162="",0,+'P6-preprocesseddata'!I162/'P6-preprocesseddata'!$R162)</f>
        <v>8.6244929666337081E-3</v>
      </c>
      <c r="M162" s="43">
        <f>IF('P6-preprocesseddata'!$R162="",0,+'P6-preprocesseddata'!J162/'P6-preprocesseddata'!$R162)+IF('P6-preprocesseddata'!$R162="",0,+'P6-preprocesseddata'!K162/'P6-preprocesseddata'!$R162)+IF('P6-preprocesseddata'!$R162="",0,+'P6-preprocesseddata'!L162/'P6-preprocesseddata'!$R162)</f>
        <v>7.8015685321220413E-2</v>
      </c>
      <c r="N162" s="43">
        <f>IF('P6-preprocesseddata'!$R162="",0,+'P6-preprocesseddata'!M162/'P6-preprocesseddata'!$R162)-S162</f>
        <v>4.6030427259303097E-3</v>
      </c>
      <c r="O162" s="43">
        <f>IF('P6-preprocesseddata'!$R162="",0,+'P6-preprocesseddata'!N162/'P6-preprocesseddata'!$R162)</f>
        <v>0</v>
      </c>
      <c r="P162" s="43">
        <f t="shared" si="8"/>
        <v>0.42572050429790048</v>
      </c>
      <c r="Q162" s="52">
        <f t="shared" si="6"/>
        <v>-0.28071660540342847</v>
      </c>
      <c r="R162" s="63">
        <f>IF(Profitability!O162="",0,Profitability!L162/Profitability!O162)-Q162</f>
        <v>-1.8894994069373894E-8</v>
      </c>
      <c r="S162" s="62">
        <v>2.3652783759375851E-8</v>
      </c>
    </row>
    <row r="163" spans="1:19" x14ac:dyDescent="0.25">
      <c r="A163">
        <f>+'P6-preprocesseddata'!A163</f>
        <v>2020</v>
      </c>
      <c r="B163">
        <f>+'P6-preprocesseddata'!B163</f>
        <v>3</v>
      </c>
      <c r="C163" t="str">
        <f t="shared" si="9"/>
        <v>2020 Q3</v>
      </c>
      <c r="D163" s="61">
        <f>VLOOKUP(C163,Dates!C:D,2,FALSE)</f>
        <v>44104</v>
      </c>
      <c r="E163" t="str">
        <f>+'P6-preprocesseddata'!C163</f>
        <v>B6</v>
      </c>
      <c r="F163" t="str">
        <f>+'P6-preprocesseddata'!D163</f>
        <v>L</v>
      </c>
      <c r="G163" s="51">
        <f>IF(Profitability!O163="",0,Profitability!E163/Profitability!O163)</f>
        <v>0.22135139505626189</v>
      </c>
      <c r="H163" s="43">
        <f>IF('P6-preprocesseddata'!$R163="",0,+'P6-preprocesseddata'!E163/'P6-preprocesseddata'!$R163)</f>
        <v>0.15689561991660655</v>
      </c>
      <c r="I163" s="43">
        <f>IF('P6-preprocesseddata'!$R163="",0,+'P6-preprocesseddata'!F163/'P6-preprocesseddata'!$R163)</f>
        <v>3.035986167071544E-2</v>
      </c>
      <c r="J163" s="43">
        <f>IF('P6-preprocesseddata'!$R163="",0,+'P6-preprocesseddata'!G163/'P6-preprocesseddata'!$R163)</f>
        <v>5.9373217670353707E-3</v>
      </c>
      <c r="K163" s="43">
        <f>IF('P6-preprocesseddata'!$R163="",0,+'P6-preprocesseddata'!H163/'P6-preprocesseddata'!$R163)</f>
        <v>7.5098782746739465E-2</v>
      </c>
      <c r="L163" s="43">
        <f>IF('P6-preprocesseddata'!$R163="",0,+'P6-preprocesseddata'!I163/'P6-preprocesseddata'!$R163)</f>
        <v>6.4918258019548754E-3</v>
      </c>
      <c r="M163" s="43">
        <f>IF('P6-preprocesseddata'!$R163="",0,+'P6-preprocesseddata'!J163/'P6-preprocesseddata'!$R163)+IF('P6-preprocesseddata'!$R163="",0,+'P6-preprocesseddata'!K163/'P6-preprocesseddata'!$R163)+IF('P6-preprocesseddata'!$R163="",0,+'P6-preprocesseddata'!L163/'P6-preprocesseddata'!$R163)</f>
        <v>5.5327409016655206E-2</v>
      </c>
      <c r="N163" s="43">
        <f>IF('P6-preprocesseddata'!$R163="",0,+'P6-preprocesseddata'!M163/'P6-preprocesseddata'!$R163)-S163</f>
        <v>0.39083413622811536</v>
      </c>
      <c r="O163" s="43">
        <f>IF('P6-preprocesseddata'!$R163="",0,+'P6-preprocesseddata'!N163/'P6-preprocesseddata'!$R163)</f>
        <v>0</v>
      </c>
      <c r="P163" s="43">
        <f t="shared" si="8"/>
        <v>0.72094495714782236</v>
      </c>
      <c r="Q163" s="52">
        <f t="shared" si="6"/>
        <v>-0.49959356209156047</v>
      </c>
      <c r="R163" s="63">
        <f>IF(Profitability!O163="",0,Profitability!L163/Profitability!O163)-Q163</f>
        <v>0.38696064993014057</v>
      </c>
      <c r="S163" s="62">
        <v>-0.38696062627735672</v>
      </c>
    </row>
    <row r="164" spans="1:19" x14ac:dyDescent="0.25">
      <c r="A164">
        <f>+'P6-preprocesseddata'!A164</f>
        <v>2020</v>
      </c>
      <c r="B164">
        <f>+'P6-preprocesseddata'!B164</f>
        <v>4</v>
      </c>
      <c r="C164" t="str">
        <f t="shared" si="9"/>
        <v>2020 Q4</v>
      </c>
      <c r="D164" s="61">
        <f>VLOOKUP(C164,Dates!C:D,2,FALSE)</f>
        <v>44196</v>
      </c>
      <c r="E164" t="str">
        <f>+'P6-preprocesseddata'!C164</f>
        <v>B6</v>
      </c>
      <c r="F164" t="str">
        <f>+'P6-preprocesseddata'!D164</f>
        <v>D</v>
      </c>
      <c r="G164" s="51">
        <f>IF(Profitability!O164="",0,Profitability!E164/Profitability!O164)</f>
        <v>0.13071296550256084</v>
      </c>
      <c r="H164" s="43">
        <f>IF('P6-preprocesseddata'!$R164="",0,+'P6-preprocesseddata'!E164/'P6-preprocesseddata'!$R164)</f>
        <v>0.11272727106061196</v>
      </c>
      <c r="I164" s="43">
        <f>IF('P6-preprocesseddata'!$R164="",0,+'P6-preprocesseddata'!F164/'P6-preprocesseddata'!$R164)</f>
        <v>3.28953834025923E-2</v>
      </c>
      <c r="J164" s="43">
        <f>IF('P6-preprocesseddata'!$R164="",0,+'P6-preprocesseddata'!G164/'P6-preprocesseddata'!$R164)</f>
        <v>7.5444506598885156E-3</v>
      </c>
      <c r="K164" s="43">
        <f>IF('P6-preprocesseddata'!$R164="",0,+'P6-preprocesseddata'!H164/'P6-preprocesseddata'!$R164)</f>
        <v>6.0914362903116234E-2</v>
      </c>
      <c r="L164" s="43">
        <f>IF('P6-preprocesseddata'!$R164="",0,+'P6-preprocesseddata'!I164/'P6-preprocesseddata'!$R164)</f>
        <v>8.2563159332982548E-3</v>
      </c>
      <c r="M164" s="43">
        <f>IF('P6-preprocesseddata'!$R164="",0,+'P6-preprocesseddata'!J164/'P6-preprocesseddata'!$R164)+IF('P6-preprocesseddata'!$R164="",0,+'P6-preprocesseddata'!K164/'P6-preprocesseddata'!$R164)+IF('P6-preprocesseddata'!$R164="",0,+'P6-preprocesseddata'!L164/'P6-preprocesseddata'!$R164)</f>
        <v>5.4904518668235029E-2</v>
      </c>
      <c r="N164" s="43">
        <f>IF('P6-preprocesseddata'!$R164="",0,+'P6-preprocesseddata'!M164/'P6-preprocesseddata'!$R164)-S164</f>
        <v>-4.3241506416009559E-2</v>
      </c>
      <c r="O164" s="43">
        <f>IF('P6-preprocesseddata'!$R164="",0,+'P6-preprocesseddata'!N164/'P6-preprocesseddata'!$R164)</f>
        <v>6.1870119684935955E-5</v>
      </c>
      <c r="P164" s="43">
        <f t="shared" si="8"/>
        <v>0.2340626663314177</v>
      </c>
      <c r="Q164" s="52">
        <f t="shared" si="6"/>
        <v>-0.10334970082885686</v>
      </c>
      <c r="R164" s="63">
        <f>IF(Profitability!O164="",0,Profitability!L164/Profitability!O164)-Q164</f>
        <v>-4.9022905697900077E-2</v>
      </c>
      <c r="S164" s="62">
        <v>4.9022905697900097E-2</v>
      </c>
    </row>
    <row r="165" spans="1:19" x14ac:dyDescent="0.25">
      <c r="A165">
        <f>+'P6-preprocesseddata'!A165</f>
        <v>2020</v>
      </c>
      <c r="B165">
        <f>+'P6-preprocesseddata'!B165</f>
        <v>4</v>
      </c>
      <c r="C165" t="str">
        <f t="shared" si="9"/>
        <v>2020 Q4</v>
      </c>
      <c r="D165" s="61">
        <f>VLOOKUP(C165,Dates!C:D,2,FALSE)</f>
        <v>44196</v>
      </c>
      <c r="E165" t="str">
        <f>+'P6-preprocesseddata'!C165</f>
        <v>B6</v>
      </c>
      <c r="F165" t="str">
        <f>+'P6-preprocesseddata'!D165</f>
        <v>L</v>
      </c>
      <c r="G165" s="51">
        <f>IF(Profitability!O165="",0,Profitability!E165/Profitability!O165)</f>
        <v>0.19540879857943941</v>
      </c>
      <c r="H165" s="43">
        <f>IF('P6-preprocesseddata'!$R165="",0,+'P6-preprocesseddata'!E165/'P6-preprocesseddata'!$R165)</f>
        <v>7.505158566041592E-2</v>
      </c>
      <c r="I165" s="43">
        <f>IF('P6-preprocesseddata'!$R165="",0,+'P6-preprocesseddata'!F165/'P6-preprocesseddata'!$R165)</f>
        <v>2.3181597629863517E-2</v>
      </c>
      <c r="J165" s="43">
        <f>IF('P6-preprocesseddata'!$R165="",0,+'P6-preprocesseddata'!G165/'P6-preprocesseddata'!$R165)</f>
        <v>5.1680761070912783E-3</v>
      </c>
      <c r="K165" s="43">
        <f>IF('P6-preprocesseddata'!$R165="",0,+'P6-preprocesseddata'!H165/'P6-preprocesseddata'!$R165)</f>
        <v>4.5506976760651817E-2</v>
      </c>
      <c r="L165" s="43">
        <f>IF('P6-preprocesseddata'!$R165="",0,+'P6-preprocesseddata'!I165/'P6-preprocesseddata'!$R165)</f>
        <v>5.7000551648755697E-3</v>
      </c>
      <c r="M165" s="43">
        <f>IF('P6-preprocesseddata'!$R165="",0,+'P6-preprocesseddata'!J165/'P6-preprocesseddata'!$R165)+IF('P6-preprocesseddata'!$R165="",0,+'P6-preprocesseddata'!K165/'P6-preprocesseddata'!$R165)+IF('P6-preprocesseddata'!$R165="",0,+'P6-preprocesseddata'!L165/'P6-preprocesseddata'!$R165)</f>
        <v>3.5145645709230781E-2</v>
      </c>
      <c r="N165" s="43">
        <f>IF('P6-preprocesseddata'!$R165="",0,+'P6-preprocesseddata'!M165/'P6-preprocesseddata'!$R165)-S165</f>
        <v>-8.4404636992207779E-2</v>
      </c>
      <c r="O165" s="43">
        <f>IF('P6-preprocesseddata'!$R165="",0,+'P6-preprocesseddata'!N165/'P6-preprocesseddata'!$R165)</f>
        <v>4.6273522548194794E-5</v>
      </c>
      <c r="P165" s="43">
        <f t="shared" si="8"/>
        <v>0.10539557356246931</v>
      </c>
      <c r="Q165" s="52">
        <f t="shared" si="6"/>
        <v>9.0013225016970094E-2</v>
      </c>
      <c r="R165" s="63">
        <f>IF(Profitability!O165="",0,Profitability!L165/Profitability!O165)-Q165</f>
        <v>-8.8845003293217401E-2</v>
      </c>
      <c r="S165" s="62">
        <v>8.8844995173631064E-2</v>
      </c>
    </row>
    <row r="166" spans="1:19" x14ac:dyDescent="0.25">
      <c r="A166">
        <f>+'P6-preprocesseddata'!A166</f>
        <v>2021</v>
      </c>
      <c r="B166">
        <f>+'P6-preprocesseddata'!B166</f>
        <v>1</v>
      </c>
      <c r="C166" t="str">
        <f t="shared" si="9"/>
        <v>2021 Q1</v>
      </c>
      <c r="D166" s="61">
        <f>VLOOKUP(C166,Dates!C:D,2,FALSE)</f>
        <v>44286</v>
      </c>
      <c r="E166" t="str">
        <f>+'P6-preprocesseddata'!C166</f>
        <v>B6</v>
      </c>
      <c r="F166" t="str">
        <f>+'P6-preprocesseddata'!D166</f>
        <v>D</v>
      </c>
      <c r="G166" s="51">
        <f>IF(Profitability!O166="",0,Profitability!E166/Profitability!O166)</f>
        <v>0.12011818549391909</v>
      </c>
      <c r="H166" s="43">
        <f>IF('P6-preprocesseddata'!$R166="",0,+'P6-preprocesseddata'!E166/'P6-preprocesseddata'!$R166)</f>
        <v>9.3739519114786674E-2</v>
      </c>
      <c r="I166" s="43">
        <f>IF('P6-preprocesseddata'!$R166="",0,+'P6-preprocesseddata'!F166/'P6-preprocesseddata'!$R166)</f>
        <v>3.334848239074277E-2</v>
      </c>
      <c r="J166" s="43">
        <f>IF('P6-preprocesseddata'!$R166="",0,+'P6-preprocesseddata'!G166/'P6-preprocesseddata'!$R166)</f>
        <v>5.1228845619362522E-3</v>
      </c>
      <c r="K166" s="43">
        <f>IF('P6-preprocesseddata'!$R166="",0,+'P6-preprocesseddata'!H166/'P6-preprocesseddata'!$R166)</f>
        <v>4.5153763366542012E-2</v>
      </c>
      <c r="L166" s="43">
        <f>IF('P6-preprocesseddata'!$R166="",0,+'P6-preprocesseddata'!I166/'P6-preprocesseddata'!$R166)</f>
        <v>7.0250371653645862E-3</v>
      </c>
      <c r="M166" s="43">
        <f>IF('P6-preprocesseddata'!$R166="",0,+'P6-preprocesseddata'!J166/'P6-preprocesseddata'!$R166)+IF('P6-preprocesseddata'!$R166="",0,+'P6-preprocesseddata'!K166/'P6-preprocesseddata'!$R166)+IF('P6-preprocesseddata'!$R166="",0,+'P6-preprocesseddata'!L166/'P6-preprocesseddata'!$R166)</f>
        <v>3.9341836871182714E-2</v>
      </c>
      <c r="N166" s="43">
        <f>IF('P6-preprocesseddata'!$R166="",0,+'P6-preprocesseddata'!M166/'P6-preprocesseddata'!$R166)-S166</f>
        <v>5.7450986792851634E-3</v>
      </c>
      <c r="O166" s="43">
        <f>IF('P6-preprocesseddata'!$R166="",0,+'P6-preprocesseddata'!N166/'P6-preprocesseddata'!$R166)</f>
        <v>3.9909833849646666E-5</v>
      </c>
      <c r="P166" s="43">
        <f t="shared" si="8"/>
        <v>0.22951653198368982</v>
      </c>
      <c r="Q166" s="52">
        <f t="shared" si="6"/>
        <v>-0.10939834648977073</v>
      </c>
      <c r="R166" s="63">
        <f>IF(Profitability!O166="",0,Profitability!L166/Profitability!O166)-Q166</f>
        <v>2.7206156358868944E-3</v>
      </c>
      <c r="S166" s="62">
        <v>-2.7206156358869221E-3</v>
      </c>
    </row>
    <row r="167" spans="1:19" x14ac:dyDescent="0.25">
      <c r="A167">
        <f>+'P6-preprocesseddata'!A167</f>
        <v>2021</v>
      </c>
      <c r="B167">
        <f>+'P6-preprocesseddata'!B167</f>
        <v>1</v>
      </c>
      <c r="C167" t="str">
        <f t="shared" si="9"/>
        <v>2021 Q1</v>
      </c>
      <c r="D167" s="61">
        <f>VLOOKUP(C167,Dates!C:D,2,FALSE)</f>
        <v>44286</v>
      </c>
      <c r="E167" t="str">
        <f>+'P6-preprocesseddata'!C167</f>
        <v>B6</v>
      </c>
      <c r="F167" t="str">
        <f>+'P6-preprocesseddata'!D167</f>
        <v>L</v>
      </c>
      <c r="G167" s="51">
        <f>IF(Profitability!O167="",0,Profitability!E167/Profitability!O167)</f>
        <v>0.14299546020031542</v>
      </c>
      <c r="H167" s="43">
        <f>IF('P6-preprocesseddata'!$R167="",0,+'P6-preprocesseddata'!E167/'P6-preprocesseddata'!$R167)</f>
        <v>9.1055194980783155E-2</v>
      </c>
      <c r="I167" s="43">
        <f>IF('P6-preprocesseddata'!$R167="",0,+'P6-preprocesseddata'!F167/'P6-preprocesseddata'!$R167)</f>
        <v>3.3127409826934733E-2</v>
      </c>
      <c r="J167" s="43">
        <f>IF('P6-preprocesseddata'!$R167="",0,+'P6-preprocesseddata'!G167/'P6-preprocesseddata'!$R167)</f>
        <v>5.0192560998728623E-3</v>
      </c>
      <c r="K167" s="43">
        <f>IF('P6-preprocesseddata'!$R167="",0,+'P6-preprocesseddata'!H167/'P6-preprocesseddata'!$R167)</f>
        <v>4.8608413155760845E-2</v>
      </c>
      <c r="L167" s="43">
        <f>IF('P6-preprocesseddata'!$R167="",0,+'P6-preprocesseddata'!I167/'P6-preprocesseddata'!$R167)</f>
        <v>7.0642113905976167E-3</v>
      </c>
      <c r="M167" s="43">
        <f>IF('P6-preprocesseddata'!$R167="",0,+'P6-preprocesseddata'!J167/'P6-preprocesseddata'!$R167)+IF('P6-preprocesseddata'!$R167="",0,+'P6-preprocesseddata'!K167/'P6-preprocesseddata'!$R167)+IF('P6-preprocesseddata'!$R167="",0,+'P6-preprocesseddata'!L167/'P6-preprocesseddata'!$R167)</f>
        <v>3.5600095311817841E-2</v>
      </c>
      <c r="N167" s="43">
        <f>IF('P6-preprocesseddata'!$R167="",0,+'P6-preprocesseddata'!M167/'P6-preprocesseddata'!$R167)-S167</f>
        <v>-5.5202585764043785E-2</v>
      </c>
      <c r="O167" s="43">
        <f>IF('P6-preprocesseddata'!$R167="",0,+'P6-preprocesseddata'!N167/'P6-preprocesseddata'!$R167)</f>
        <v>4.4580367447698391E-5</v>
      </c>
      <c r="P167" s="43">
        <f t="shared" si="8"/>
        <v>0.16531657536917099</v>
      </c>
      <c r="Q167" s="52">
        <f t="shared" si="6"/>
        <v>-2.2321115168855571E-2</v>
      </c>
      <c r="R167" s="63">
        <f>IF(Profitability!O167="",0,Profitability!L167/Profitability!O167)-Q167</f>
        <v>-5.8758738602818619E-2</v>
      </c>
      <c r="S167" s="62">
        <v>5.8758725342745018E-2</v>
      </c>
    </row>
    <row r="168" spans="1:19" x14ac:dyDescent="0.25">
      <c r="A168">
        <f>+'P6-preprocesseddata'!A168</f>
        <v>2021</v>
      </c>
      <c r="B168">
        <f>+'P6-preprocesseddata'!B168</f>
        <v>2</v>
      </c>
      <c r="C168" t="str">
        <f t="shared" si="9"/>
        <v>2021 Q2</v>
      </c>
      <c r="D168" s="61">
        <f>VLOOKUP(C168,Dates!C:D,2,FALSE)</f>
        <v>44377</v>
      </c>
      <c r="E168" t="str">
        <f>+'P6-preprocesseddata'!C168</f>
        <v>B6</v>
      </c>
      <c r="F168" t="str">
        <f>+'P6-preprocesseddata'!D168</f>
        <v>D</v>
      </c>
      <c r="G168" s="51">
        <f>IF(Profitability!O168="",0,Profitability!E168/Profitability!O168)</f>
        <v>0.13797466903668357</v>
      </c>
      <c r="H168" s="43">
        <f>IF('P6-preprocesseddata'!$R168="",0,+'P6-preprocesseddata'!E168/'P6-preprocesseddata'!$R168)</f>
        <v>5.5374712587429757E-2</v>
      </c>
      <c r="I168" s="43">
        <f>IF('P6-preprocesseddata'!$R168="",0,+'P6-preprocesseddata'!F168/'P6-preprocesseddata'!$R168)</f>
        <v>3.1187994085852381E-2</v>
      </c>
      <c r="J168" s="43">
        <f>IF('P6-preprocesseddata'!$R168="",0,+'P6-preprocesseddata'!G168/'P6-preprocesseddata'!$R168)</f>
        <v>3.6866630904382664E-3</v>
      </c>
      <c r="K168" s="43">
        <f>IF('P6-preprocesseddata'!$R168="",0,+'P6-preprocesseddata'!H168/'P6-preprocesseddata'!$R168)</f>
        <v>3.3372767827214635E-2</v>
      </c>
      <c r="L168" s="43">
        <f>IF('P6-preprocesseddata'!$R168="",0,+'P6-preprocesseddata'!I168/'P6-preprocesseddata'!$R168)</f>
        <v>6.4940499606951294E-3</v>
      </c>
      <c r="M168" s="43">
        <f>IF('P6-preprocesseddata'!$R168="",0,+'P6-preprocesseddata'!J168/'P6-preprocesseddata'!$R168)+IF('P6-preprocesseddata'!$R168="",0,+'P6-preprocesseddata'!K168/'P6-preprocesseddata'!$R168)+IF('P6-preprocesseddata'!$R168="",0,+'P6-preprocesseddata'!L168/'P6-preprocesseddata'!$R168)</f>
        <v>2.5054940528509703E-2</v>
      </c>
      <c r="N168" s="43">
        <f>IF('P6-preprocesseddata'!$R168="",0,+'P6-preprocesseddata'!M168/'P6-preprocesseddata'!$R168)-S168</f>
        <v>7.1383761345463551E-2</v>
      </c>
      <c r="O168" s="43">
        <f>IF('P6-preprocesseddata'!$R168="",0,+'P6-preprocesseddata'!N168/'P6-preprocesseddata'!$R168)</f>
        <v>4.3060024491482441E-5</v>
      </c>
      <c r="P168" s="43">
        <f t="shared" si="8"/>
        <v>0.2265979494500949</v>
      </c>
      <c r="Q168" s="52">
        <f t="shared" si="6"/>
        <v>-8.8623280413411332E-2</v>
      </c>
      <c r="R168" s="63">
        <f>IF(Profitability!O168="",0,Profitability!L168/Profitability!O168)-Q168</f>
        <v>6.7949928849408023E-2</v>
      </c>
      <c r="S168" s="62">
        <v>-6.7949930077378831E-2</v>
      </c>
    </row>
    <row r="169" spans="1:19" x14ac:dyDescent="0.25">
      <c r="A169">
        <f>+'P6-preprocesseddata'!A169</f>
        <v>2021</v>
      </c>
      <c r="B169">
        <f>+'P6-preprocesseddata'!B169</f>
        <v>2</v>
      </c>
      <c r="C169" t="str">
        <f t="shared" si="9"/>
        <v>2021 Q2</v>
      </c>
      <c r="D169" s="61">
        <f>VLOOKUP(C169,Dates!C:D,2,FALSE)</f>
        <v>44377</v>
      </c>
      <c r="E169" t="str">
        <f>+'P6-preprocesseddata'!C169</f>
        <v>B6</v>
      </c>
      <c r="F169" t="str">
        <f>+'P6-preprocesseddata'!D169</f>
        <v>L</v>
      </c>
      <c r="G169" s="51">
        <f>IF(Profitability!O169="",0,Profitability!E169/Profitability!O169)</f>
        <v>0.14075391373872459</v>
      </c>
      <c r="H169" s="43">
        <f>IF('P6-preprocesseddata'!$R169="",0,+'P6-preprocesseddata'!E169/'P6-preprocesseddata'!$R169)</f>
        <v>5.501709681174647E-2</v>
      </c>
      <c r="I169" s="43">
        <f>IF('P6-preprocesseddata'!$R169="",0,+'P6-preprocesseddata'!F169/'P6-preprocesseddata'!$R169)</f>
        <v>3.0840312910539323E-2</v>
      </c>
      <c r="J169" s="43">
        <f>IF('P6-preprocesseddata'!$R169="",0,+'P6-preprocesseddata'!G169/'P6-preprocesseddata'!$R169)</f>
        <v>3.4199041413820437E-3</v>
      </c>
      <c r="K169" s="43">
        <f>IF('P6-preprocesseddata'!$R169="",0,+'P6-preprocesseddata'!H169/'P6-preprocesseddata'!$R169)</f>
        <v>3.4630442895103627E-2</v>
      </c>
      <c r="L169" s="43">
        <f>IF('P6-preprocesseddata'!$R169="",0,+'P6-preprocesseddata'!I169/'P6-preprocesseddata'!$R169)</f>
        <v>6.1619270210519468E-3</v>
      </c>
      <c r="M169" s="43">
        <f>IF('P6-preprocesseddata'!$R169="",0,+'P6-preprocesseddata'!J169/'P6-preprocesseddata'!$R169)+IF('P6-preprocesseddata'!$R169="",0,+'P6-preprocesseddata'!K169/'P6-preprocesseddata'!$R169)+IF('P6-preprocesseddata'!$R169="",0,+'P6-preprocesseddata'!L169/'P6-preprocesseddata'!$R169)</f>
        <v>2.2355447625989025E-2</v>
      </c>
      <c r="N169" s="43">
        <f>IF('P6-preprocesseddata'!$R169="",0,+'P6-preprocesseddata'!M169/'P6-preprocesseddata'!$R169)-S169</f>
        <v>7.2078758182370162E-3</v>
      </c>
      <c r="O169" s="43">
        <f>IF('P6-preprocesseddata'!$R169="",0,+'P6-preprocesseddata'!N169/'P6-preprocesseddata'!$R169)</f>
        <v>4.5098098497055443E-5</v>
      </c>
      <c r="P169" s="43">
        <f t="shared" si="8"/>
        <v>0.1596781053225465</v>
      </c>
      <c r="Q169" s="52">
        <f t="shared" si="6"/>
        <v>-1.8924191583821914E-2</v>
      </c>
      <c r="R169" s="63">
        <f>IF(Profitability!O169="",0,Profitability!L169/Profitability!O169)-Q169</f>
        <v>3.5527251773619269E-3</v>
      </c>
      <c r="S169" s="62">
        <v>-3.5527214279357216E-3</v>
      </c>
    </row>
    <row r="170" spans="1:19" x14ac:dyDescent="0.25">
      <c r="A170">
        <f>+'P6-preprocesseddata'!A170</f>
        <v>2021</v>
      </c>
      <c r="B170">
        <f>+'P6-preprocesseddata'!B170</f>
        <v>3</v>
      </c>
      <c r="C170" t="str">
        <f t="shared" si="9"/>
        <v>2021 Q3</v>
      </c>
      <c r="D170" s="61">
        <f>VLOOKUP(C170,Dates!C:D,2,FALSE)</f>
        <v>44469</v>
      </c>
      <c r="E170" t="str">
        <f>+'P6-preprocesseddata'!C170</f>
        <v>B6</v>
      </c>
      <c r="F170" t="str">
        <f>+'P6-preprocesseddata'!D170</f>
        <v>A</v>
      </c>
      <c r="G170" s="51" t="e">
        <f>IF(Profitability!O170="",0,Profitability!E170/Profitability!O170)</f>
        <v>#DIV/0!</v>
      </c>
      <c r="H170" s="43">
        <f>IF('P6-preprocesseddata'!$R170="",0,+'P6-preprocesseddata'!E170/'P6-preprocesseddata'!$R170)</f>
        <v>0</v>
      </c>
      <c r="I170" s="43">
        <f>IF('P6-preprocesseddata'!$R170="",0,+'P6-preprocesseddata'!F170/'P6-preprocesseddata'!$R170)</f>
        <v>0</v>
      </c>
      <c r="J170" s="43">
        <f>IF('P6-preprocesseddata'!$R170="",0,+'P6-preprocesseddata'!G170/'P6-preprocesseddata'!$R170)</f>
        <v>0</v>
      </c>
      <c r="K170" s="43">
        <f>IF('P6-preprocesseddata'!$R170="",0,+'P6-preprocesseddata'!H170/'P6-preprocesseddata'!$R170)</f>
        <v>0</v>
      </c>
      <c r="L170" s="43">
        <f>IF('P6-preprocesseddata'!$R170="",0,+'P6-preprocesseddata'!I170/'P6-preprocesseddata'!$R170)</f>
        <v>0</v>
      </c>
      <c r="M170" s="43">
        <f>IF('P6-preprocesseddata'!$R170="",0,+'P6-preprocesseddata'!J170/'P6-preprocesseddata'!$R170)+IF('P6-preprocesseddata'!$R170="",0,+'P6-preprocesseddata'!K170/'P6-preprocesseddata'!$R170)+IF('P6-preprocesseddata'!$R170="",0,+'P6-preprocesseddata'!L170/'P6-preprocesseddata'!$R170)</f>
        <v>0</v>
      </c>
      <c r="N170" s="43">
        <f>IF('P6-preprocesseddata'!$R170="",0,+'P6-preprocesseddata'!M170/'P6-preprocesseddata'!$R170)-S170</f>
        <v>0</v>
      </c>
      <c r="O170" s="43">
        <f>IF('P6-preprocesseddata'!$R170="",0,+'P6-preprocesseddata'!N170/'P6-preprocesseddata'!$R170)</f>
        <v>0</v>
      </c>
      <c r="P170" s="43">
        <f t="shared" si="8"/>
        <v>0</v>
      </c>
      <c r="Q170" s="52" t="e">
        <f t="shared" si="6"/>
        <v>#DIV/0!</v>
      </c>
      <c r="R170" s="63" t="e">
        <f>IF(Profitability!O170="",0,Profitability!L170/Profitability!O170)-Q170</f>
        <v>#DIV/0!</v>
      </c>
      <c r="S170" s="62">
        <v>0</v>
      </c>
    </row>
    <row r="171" spans="1:19" x14ac:dyDescent="0.25">
      <c r="A171">
        <f>+'P6-preprocesseddata'!A171</f>
        <v>2021</v>
      </c>
      <c r="B171">
        <f>+'P6-preprocesseddata'!B171</f>
        <v>3</v>
      </c>
      <c r="C171" t="str">
        <f t="shared" si="9"/>
        <v>2021 Q3</v>
      </c>
      <c r="D171" s="61">
        <f>VLOOKUP(C171,Dates!C:D,2,FALSE)</f>
        <v>44469</v>
      </c>
      <c r="E171" t="str">
        <f>+'P6-preprocesseddata'!C171</f>
        <v>B6</v>
      </c>
      <c r="F171" t="str">
        <f>+'P6-preprocesseddata'!D171</f>
        <v>D</v>
      </c>
      <c r="G171" s="51">
        <f>IF(Profitability!O171="",0,Profitability!E171/Profitability!O171)</f>
        <v>0.15013859293084397</v>
      </c>
      <c r="H171" s="43">
        <f>IF('P6-preprocesseddata'!$R171="",0,+'P6-preprocesseddata'!E171/'P6-preprocesseddata'!$R171)</f>
        <v>5.2409235282605326E-2</v>
      </c>
      <c r="I171" s="43">
        <f>IF('P6-preprocesseddata'!$R171="",0,+'P6-preprocesseddata'!F171/'P6-preprocesseddata'!$R171)</f>
        <v>3.5045873495864244E-2</v>
      </c>
      <c r="J171" s="43">
        <f>IF('P6-preprocesseddata'!$R171="",0,+'P6-preprocesseddata'!G171/'P6-preprocesseddata'!$R171)</f>
        <v>3.6922377300997182E-3</v>
      </c>
      <c r="K171" s="43">
        <f>IF('P6-preprocesseddata'!$R171="",0,+'P6-preprocesseddata'!H171/'P6-preprocesseddata'!$R171)</f>
        <v>3.4611595225934391E-2</v>
      </c>
      <c r="L171" s="43">
        <f>IF('P6-preprocesseddata'!$R171="",0,+'P6-preprocesseddata'!I171/'P6-preprocesseddata'!$R171)</f>
        <v>6.2103781389617725E-3</v>
      </c>
      <c r="M171" s="43">
        <f>IF('P6-preprocesseddata'!$R171="",0,+'P6-preprocesseddata'!J171/'P6-preprocesseddata'!$R171)+IF('P6-preprocesseddata'!$R171="",0,+'P6-preprocesseddata'!K171/'P6-preprocesseddata'!$R171)+IF('P6-preprocesseddata'!$R171="",0,+'P6-preprocesseddata'!L171/'P6-preprocesseddata'!$R171)</f>
        <v>2.2219584928576834E-2</v>
      </c>
      <c r="N171" s="43">
        <f>IF('P6-preprocesseddata'!$R171="",0,+'P6-preprocesseddata'!M171/'P6-preprocesseddata'!$R171)-S171</f>
        <v>-0.13891587799377833</v>
      </c>
      <c r="O171" s="43">
        <f>IF('P6-preprocesseddata'!$R171="",0,+'P6-preprocesseddata'!N171/'P6-preprocesseddata'!$R171)</f>
        <v>4.9518615647854178E-5</v>
      </c>
      <c r="P171" s="43">
        <f t="shared" si="8"/>
        <v>1.5322545423911833E-2</v>
      </c>
      <c r="Q171" s="52">
        <f t="shared" si="6"/>
        <v>0.13481604750693213</v>
      </c>
      <c r="R171" s="63">
        <f>IF(Profitability!O171="",0,Profitability!L171/Profitability!O171)-Q171</f>
        <v>-0.14105043126769964</v>
      </c>
      <c r="S171" s="62">
        <v>0.14105043233751657</v>
      </c>
    </row>
    <row r="172" spans="1:19" x14ac:dyDescent="0.25">
      <c r="A172">
        <f>+'P6-preprocesseddata'!A172</f>
        <v>2021</v>
      </c>
      <c r="B172">
        <f>+'P6-preprocesseddata'!B172</f>
        <v>3</v>
      </c>
      <c r="C172" t="str">
        <f t="shared" si="9"/>
        <v>2021 Q3</v>
      </c>
      <c r="D172" s="61">
        <f>VLOOKUP(C172,Dates!C:D,2,FALSE)</f>
        <v>44469</v>
      </c>
      <c r="E172" t="str">
        <f>+'P6-preprocesseddata'!C172</f>
        <v>B6</v>
      </c>
      <c r="F172" t="str">
        <f>+'P6-preprocesseddata'!D172</f>
        <v>L</v>
      </c>
      <c r="G172" s="51">
        <f>IF(Profitability!O172="",0,Profitability!E172/Profitability!O172)</f>
        <v>0.15716193153224786</v>
      </c>
      <c r="H172" s="43">
        <f>IF('P6-preprocesseddata'!$R172="",0,+'P6-preprocesseddata'!E172/'P6-preprocesseddata'!$R172)</f>
        <v>4.6972967821526754E-2</v>
      </c>
      <c r="I172" s="43">
        <f>IF('P6-preprocesseddata'!$R172="",0,+'P6-preprocesseddata'!F172/'P6-preprocesseddata'!$R172)</f>
        <v>3.2165006785433242E-2</v>
      </c>
      <c r="J172" s="43">
        <f>IF('P6-preprocesseddata'!$R172="",0,+'P6-preprocesseddata'!G172/'P6-preprocesseddata'!$R172)</f>
        <v>3.0038490887776027E-3</v>
      </c>
      <c r="K172" s="43">
        <f>IF('P6-preprocesseddata'!$R172="",0,+'P6-preprocesseddata'!H172/'P6-preprocesseddata'!$R172)</f>
        <v>3.4200303788893716E-2</v>
      </c>
      <c r="L172" s="43">
        <f>IF('P6-preprocesseddata'!$R172="",0,+'P6-preprocesseddata'!I172/'P6-preprocesseddata'!$R172)</f>
        <v>4.9184838481858206E-3</v>
      </c>
      <c r="M172" s="43">
        <f>IF('P6-preprocesseddata'!$R172="",0,+'P6-preprocesseddata'!J172/'P6-preprocesseddata'!$R172)+IF('P6-preprocesseddata'!$R172="",0,+'P6-preprocesseddata'!K172/'P6-preprocesseddata'!$R172)+IF('P6-preprocesseddata'!$R172="",0,+'P6-preprocesseddata'!L172/'P6-preprocesseddata'!$R172)</f>
        <v>1.7335686145220658E-2</v>
      </c>
      <c r="N172" s="43">
        <f>IF('P6-preprocesseddata'!$R172="",0,+'P6-preprocesseddata'!M172/'P6-preprocesseddata'!$R172)-S172</f>
        <v>4.6828167616506308E-3</v>
      </c>
      <c r="O172" s="43">
        <f>IF('P6-preprocesseddata'!$R172="",0,+'P6-preprocesseddata'!N172/'P6-preprocesseddata'!$R172)</f>
        <v>4.6360937086633581E-5</v>
      </c>
      <c r="P172" s="43">
        <f t="shared" si="8"/>
        <v>0.14332547517677505</v>
      </c>
      <c r="Q172" s="52">
        <f t="shared" si="6"/>
        <v>1.3836456355472815E-2</v>
      </c>
      <c r="R172" s="63">
        <f>IF(Profitability!O172="",0,Profitability!L172/Profitability!O172)-Q172</f>
        <v>2.2750456277185124E-3</v>
      </c>
      <c r="S172" s="62">
        <v>-2.2750428392584628E-3</v>
      </c>
    </row>
    <row r="173" spans="1:19" x14ac:dyDescent="0.25">
      <c r="A173">
        <f>+'P6-preprocesseddata'!A173</f>
        <v>2021</v>
      </c>
      <c r="B173">
        <f>+'P6-preprocesseddata'!B173</f>
        <v>4</v>
      </c>
      <c r="C173" t="str">
        <f t="shared" si="9"/>
        <v>2021 Q4</v>
      </c>
      <c r="D173" s="61">
        <f>VLOOKUP(C173,Dates!C:D,2,FALSE)</f>
        <v>44561</v>
      </c>
      <c r="E173" t="str">
        <f>+'P6-preprocesseddata'!C173</f>
        <v>B6</v>
      </c>
      <c r="F173" t="str">
        <f>+'P6-preprocesseddata'!D173</f>
        <v>A</v>
      </c>
      <c r="G173" s="51" t="e">
        <f>IF(Profitability!O173="",0,Profitability!E173/Profitability!O173)</f>
        <v>#DIV/0!</v>
      </c>
      <c r="H173" s="43">
        <f>IF('P6-preprocesseddata'!$R173="",0,+'P6-preprocesseddata'!E173/'P6-preprocesseddata'!$R173)</f>
        <v>0</v>
      </c>
      <c r="I173" s="43">
        <f>IF('P6-preprocesseddata'!$R173="",0,+'P6-preprocesseddata'!F173/'P6-preprocesseddata'!$R173)</f>
        <v>0</v>
      </c>
      <c r="J173" s="43">
        <f>IF('P6-preprocesseddata'!$R173="",0,+'P6-preprocesseddata'!G173/'P6-preprocesseddata'!$R173)</f>
        <v>0</v>
      </c>
      <c r="K173" s="43">
        <f>IF('P6-preprocesseddata'!$R173="",0,+'P6-preprocesseddata'!H173/'P6-preprocesseddata'!$R173)</f>
        <v>0</v>
      </c>
      <c r="L173" s="43">
        <f>IF('P6-preprocesseddata'!$R173="",0,+'P6-preprocesseddata'!I173/'P6-preprocesseddata'!$R173)</f>
        <v>0</v>
      </c>
      <c r="M173" s="43">
        <f>IF('P6-preprocesseddata'!$R173="",0,+'P6-preprocesseddata'!J173/'P6-preprocesseddata'!$R173)+IF('P6-preprocesseddata'!$R173="",0,+'P6-preprocesseddata'!K173/'P6-preprocesseddata'!$R173)+IF('P6-preprocesseddata'!$R173="",0,+'P6-preprocesseddata'!L173/'P6-preprocesseddata'!$R173)</f>
        <v>0</v>
      </c>
      <c r="N173" s="43">
        <f>IF('P6-preprocesseddata'!$R173="",0,+'P6-preprocesseddata'!M173/'P6-preprocesseddata'!$R173)-S173</f>
        <v>0.15612538014518457</v>
      </c>
      <c r="O173" s="43">
        <f>IF('P6-preprocesseddata'!$R173="",0,+'P6-preprocesseddata'!N173/'P6-preprocesseddata'!$R173)</f>
        <v>0</v>
      </c>
      <c r="P173" s="43">
        <f t="shared" si="8"/>
        <v>0.15612538014518457</v>
      </c>
      <c r="Q173" s="52" t="e">
        <f t="shared" si="6"/>
        <v>#DIV/0!</v>
      </c>
      <c r="R173" s="63" t="e">
        <f>IF(Profitability!O173="",0,Profitability!L173/Profitability!O173)-Q173</f>
        <v>#DIV/0!</v>
      </c>
      <c r="S173" s="62">
        <v>-0.15612538014518457</v>
      </c>
    </row>
    <row r="174" spans="1:19" x14ac:dyDescent="0.25">
      <c r="A174">
        <f>+'P6-preprocesseddata'!A174</f>
        <v>2021</v>
      </c>
      <c r="B174">
        <f>+'P6-preprocesseddata'!B174</f>
        <v>4</v>
      </c>
      <c r="C174" t="str">
        <f t="shared" si="9"/>
        <v>2021 Q4</v>
      </c>
      <c r="D174" s="61">
        <f>VLOOKUP(C174,Dates!C:D,2,FALSE)</f>
        <v>44561</v>
      </c>
      <c r="E174" t="str">
        <f>+'P6-preprocesseddata'!C174</f>
        <v>B6</v>
      </c>
      <c r="F174" t="str">
        <f>+'P6-preprocesseddata'!D174</f>
        <v>D</v>
      </c>
      <c r="G174" s="51">
        <f>IF(Profitability!O174="",0,Profitability!E174/Profitability!O174)</f>
        <v>0.15816024400903689</v>
      </c>
      <c r="H174" s="43">
        <f>IF('P6-preprocesseddata'!$R174="",0,+'P6-preprocesseddata'!E174/'P6-preprocesseddata'!$R174)</f>
        <v>5.8771032886664326E-2</v>
      </c>
      <c r="I174" s="43">
        <f>IF('P6-preprocesseddata'!$R174="",0,+'P6-preprocesseddata'!F174/'P6-preprocesseddata'!$R174)</f>
        <v>3.9966405546212593E-2</v>
      </c>
      <c r="J174" s="43">
        <f>IF('P6-preprocesseddata'!$R174="",0,+'P6-preprocesseddata'!G174/'P6-preprocesseddata'!$R174)</f>
        <v>5.0179931043345333E-3</v>
      </c>
      <c r="K174" s="43">
        <f>IF('P6-preprocesseddata'!$R174="",0,+'P6-preprocesseddata'!H174/'P6-preprocesseddata'!$R174)</f>
        <v>3.377961497057401E-2</v>
      </c>
      <c r="L174" s="43">
        <f>IF('P6-preprocesseddata'!$R174="",0,+'P6-preprocesseddata'!I174/'P6-preprocesseddata'!$R174)</f>
        <v>6.3846253347294886E-3</v>
      </c>
      <c r="M174" s="43">
        <f>IF('P6-preprocesseddata'!$R174="",0,+'P6-preprocesseddata'!J174/'P6-preprocesseddata'!$R174)+IF('P6-preprocesseddata'!$R174="",0,+'P6-preprocesseddata'!K174/'P6-preprocesseddata'!$R174)+IF('P6-preprocesseddata'!$R174="",0,+'P6-preprocesseddata'!L174/'P6-preprocesseddata'!$R174)</f>
        <v>2.2245275081490018E-2</v>
      </c>
      <c r="N174" s="43">
        <f>IF('P6-preprocesseddata'!$R174="",0,+'P6-preprocesseddata'!M174/'P6-preprocesseddata'!$R174)-S174</f>
        <v>-1.9335765561979107E-2</v>
      </c>
      <c r="O174" s="43">
        <f>IF('P6-preprocesseddata'!$R174="",0,+'P6-preprocesseddata'!N174/'P6-preprocesseddata'!$R174)</f>
        <v>5.769839143672587E-5</v>
      </c>
      <c r="P174" s="43">
        <f t="shared" si="8"/>
        <v>0.14688687975346262</v>
      </c>
      <c r="Q174" s="52">
        <f t="shared" si="6"/>
        <v>1.1273364255574264E-2</v>
      </c>
      <c r="R174" s="63">
        <f>IF(Profitability!O174="",0,Profitability!L174/Profitability!O174)-Q174</f>
        <v>-2.115031125159527E-2</v>
      </c>
      <c r="S174" s="62">
        <v>2.1150311251595298E-2</v>
      </c>
    </row>
    <row r="175" spans="1:19" x14ac:dyDescent="0.25">
      <c r="A175">
        <f>+'P6-preprocesseddata'!A175</f>
        <v>2021</v>
      </c>
      <c r="B175">
        <f>+'P6-preprocesseddata'!B175</f>
        <v>4</v>
      </c>
      <c r="C175" t="str">
        <f t="shared" si="9"/>
        <v>2021 Q4</v>
      </c>
      <c r="D175" s="61">
        <f>VLOOKUP(C175,Dates!C:D,2,FALSE)</f>
        <v>44561</v>
      </c>
      <c r="E175" t="str">
        <f>+'P6-preprocesseddata'!C175</f>
        <v>B6</v>
      </c>
      <c r="F175" t="str">
        <f>+'P6-preprocesseddata'!D175</f>
        <v>L</v>
      </c>
      <c r="G175" s="51">
        <f>IF(Profitability!O175="",0,Profitability!E175/Profitability!O175)</f>
        <v>0.15005719722816602</v>
      </c>
      <c r="H175" s="43">
        <f>IF('P6-preprocesseddata'!$R175="",0,+'P6-preprocesseddata'!E175/'P6-preprocesseddata'!$R175)</f>
        <v>5.718166197786153E-2</v>
      </c>
      <c r="I175" s="43">
        <f>IF('P6-preprocesseddata'!$R175="",0,+'P6-preprocesseddata'!F175/'P6-preprocesseddata'!$R175)</f>
        <v>3.8385602119914014E-2</v>
      </c>
      <c r="J175" s="43">
        <f>IF('P6-preprocesseddata'!$R175="",0,+'P6-preprocesseddata'!G175/'P6-preprocesseddata'!$R175)</f>
        <v>4.6621751613828682E-3</v>
      </c>
      <c r="K175" s="43">
        <f>IF('P6-preprocesseddata'!$R175="",0,+'P6-preprocesseddata'!H175/'P6-preprocesseddata'!$R175)</f>
        <v>3.5839298120927107E-2</v>
      </c>
      <c r="L175" s="43">
        <f>IF('P6-preprocesseddata'!$R175="",0,+'P6-preprocesseddata'!I175/'P6-preprocesseddata'!$R175)</f>
        <v>5.471599392288853E-3</v>
      </c>
      <c r="M175" s="43">
        <f>IF('P6-preprocesseddata'!$R175="",0,+'P6-preprocesseddata'!J175/'P6-preprocesseddata'!$R175)+IF('P6-preprocesseddata'!$R175="",0,+'P6-preprocesseddata'!K175/'P6-preprocesseddata'!$R175)+IF('P6-preprocesseddata'!$R175="",0,+'P6-preprocesseddata'!L175/'P6-preprocesseddata'!$R175)</f>
        <v>1.8582876101569574E-2</v>
      </c>
      <c r="N175" s="43">
        <f>IF('P6-preprocesseddata'!$R175="",0,+'P6-preprocesseddata'!M175/'P6-preprocesseddata'!$R175)-S175</f>
        <v>-9.6455493269310758E-3</v>
      </c>
      <c r="O175" s="43">
        <f>IF('P6-preprocesseddata'!$R175="",0,+'P6-preprocesseddata'!N175/'P6-preprocesseddata'!$R175)</f>
        <v>5.8862940192488133E-5</v>
      </c>
      <c r="P175" s="43">
        <f t="shared" si="8"/>
        <v>0.15053652648720539</v>
      </c>
      <c r="Q175" s="52">
        <f t="shared" si="6"/>
        <v>-4.7932925903937385E-4</v>
      </c>
      <c r="R175" s="63">
        <f>IF(Profitability!O175="",0,Profitability!L175/Profitability!O175)-Q175</f>
        <v>-1.1664214313446412E-2</v>
      </c>
      <c r="S175" s="62">
        <v>1.1664214313446445E-2</v>
      </c>
    </row>
    <row r="176" spans="1:19" x14ac:dyDescent="0.25">
      <c r="A176">
        <f>+'P6-preprocesseddata'!A176</f>
        <v>2022</v>
      </c>
      <c r="B176">
        <f>+'P6-preprocesseddata'!B176</f>
        <v>1</v>
      </c>
      <c r="C176" t="str">
        <f t="shared" si="9"/>
        <v>2022 Q1</v>
      </c>
      <c r="D176" s="61">
        <f>VLOOKUP(C176,Dates!C:D,2,FALSE)</f>
        <v>44651</v>
      </c>
      <c r="E176" t="str">
        <f>+'P6-preprocesseddata'!C176</f>
        <v>B6</v>
      </c>
      <c r="F176" t="str">
        <f>+'P6-preprocesseddata'!D176</f>
        <v>A</v>
      </c>
      <c r="G176" s="51" t="e">
        <f>IF(Profitability!O176="",0,Profitability!E176/Profitability!O176)</f>
        <v>#DIV/0!</v>
      </c>
      <c r="H176" s="43">
        <f>IF('P6-preprocesseddata'!$R176="",0,+'P6-preprocesseddata'!E176/'P6-preprocesseddata'!$R176)</f>
        <v>0</v>
      </c>
      <c r="I176" s="43">
        <f>IF('P6-preprocesseddata'!$R176="",0,+'P6-preprocesseddata'!F176/'P6-preprocesseddata'!$R176)</f>
        <v>0</v>
      </c>
      <c r="J176" s="43">
        <f>IF('P6-preprocesseddata'!$R176="",0,+'P6-preprocesseddata'!G176/'P6-preprocesseddata'!$R176)</f>
        <v>0</v>
      </c>
      <c r="K176" s="43">
        <f>IF('P6-preprocesseddata'!$R176="",0,+'P6-preprocesseddata'!H176/'P6-preprocesseddata'!$R176)</f>
        <v>0</v>
      </c>
      <c r="L176" s="43">
        <f>IF('P6-preprocesseddata'!$R176="",0,+'P6-preprocesseddata'!I176/'P6-preprocesseddata'!$R176)</f>
        <v>0</v>
      </c>
      <c r="M176" s="43">
        <f>IF('P6-preprocesseddata'!$R176="",0,+'P6-preprocesseddata'!J176/'P6-preprocesseddata'!$R176)+IF('P6-preprocesseddata'!$R176="",0,+'P6-preprocesseddata'!K176/'P6-preprocesseddata'!$R176)+IF('P6-preprocesseddata'!$R176="",0,+'P6-preprocesseddata'!L176/'P6-preprocesseddata'!$R176)</f>
        <v>0</v>
      </c>
      <c r="N176" s="43">
        <f>IF('P6-preprocesseddata'!$R176="",0,+'P6-preprocesseddata'!M176/'P6-preprocesseddata'!$R176)-S176</f>
        <v>0.19975605577620056</v>
      </c>
      <c r="O176" s="43">
        <f>IF('P6-preprocesseddata'!$R176="",0,+'P6-preprocesseddata'!N176/'P6-preprocesseddata'!$R176)</f>
        <v>0</v>
      </c>
      <c r="P176" s="43">
        <f t="shared" si="8"/>
        <v>0.19975605577620056</v>
      </c>
      <c r="Q176" s="52" t="e">
        <f t="shared" si="6"/>
        <v>#DIV/0!</v>
      </c>
      <c r="R176" s="63" t="e">
        <f>IF(Profitability!O176="",0,Profitability!L176/Profitability!O176)-Q176</f>
        <v>#DIV/0!</v>
      </c>
      <c r="S176" s="62">
        <v>-0.19975605577620056</v>
      </c>
    </row>
    <row r="177" spans="1:19" x14ac:dyDescent="0.25">
      <c r="A177">
        <f>+'P6-preprocesseddata'!A177</f>
        <v>2022</v>
      </c>
      <c r="B177">
        <f>+'P6-preprocesseddata'!B177</f>
        <v>1</v>
      </c>
      <c r="C177" t="str">
        <f t="shared" si="9"/>
        <v>2022 Q1</v>
      </c>
      <c r="D177" s="61">
        <f>VLOOKUP(C177,Dates!C:D,2,FALSE)</f>
        <v>44651</v>
      </c>
      <c r="E177" t="str">
        <f>+'P6-preprocesseddata'!C177</f>
        <v>B6</v>
      </c>
      <c r="F177" t="str">
        <f>+'P6-preprocesseddata'!D177</f>
        <v>D</v>
      </c>
      <c r="G177" s="51">
        <f>IF(Profitability!O177="",0,Profitability!E177/Profitability!O177)</f>
        <v>0.16273057431264731</v>
      </c>
      <c r="H177" s="43">
        <f>IF('P6-preprocesseddata'!$R177="",0,+'P6-preprocesseddata'!E177/'P6-preprocesseddata'!$R177)</f>
        <v>6.9393315288181948E-2</v>
      </c>
      <c r="I177" s="43">
        <f>IF('P6-preprocesseddata'!$R177="",0,+'P6-preprocesseddata'!F177/'P6-preprocesseddata'!$R177)</f>
        <v>5.4052183839474063E-2</v>
      </c>
      <c r="J177" s="43">
        <f>IF('P6-preprocesseddata'!$R177="",0,+'P6-preprocesseddata'!G177/'P6-preprocesseddata'!$R177)</f>
        <v>4.8654497342477104E-3</v>
      </c>
      <c r="K177" s="43">
        <f>IF('P6-preprocesseddata'!$R177="",0,+'P6-preprocesseddata'!H177/'P6-preprocesseddata'!$R177)</f>
        <v>3.9334300396313485E-2</v>
      </c>
      <c r="L177" s="43">
        <f>IF('P6-preprocesseddata'!$R177="",0,+'P6-preprocesseddata'!I177/'P6-preprocesseddata'!$R177)</f>
        <v>4.9485168072811846E-3</v>
      </c>
      <c r="M177" s="43">
        <f>IF('P6-preprocesseddata'!$R177="",0,+'P6-preprocesseddata'!J177/'P6-preprocesseddata'!$R177)+IF('P6-preprocesseddata'!$R177="",0,+'P6-preprocesseddata'!K177/'P6-preprocesseddata'!$R177)+IF('P6-preprocesseddata'!$R177="",0,+'P6-preprocesseddata'!L177/'P6-preprocesseddata'!$R177)</f>
        <v>2.4237404432506104E-2</v>
      </c>
      <c r="N177" s="43">
        <f>IF('P6-preprocesseddata'!$R177="",0,+'P6-preprocesseddata'!M177/'P6-preprocesseddata'!$R177)-S177</f>
        <v>2.2512829046719487E-2</v>
      </c>
      <c r="O177" s="43">
        <f>IF('P6-preprocesseddata'!$R177="",0,+'P6-preprocesseddata'!N177/'P6-preprocesseddata'!$R177)</f>
        <v>5.3472402652743917E-5</v>
      </c>
      <c r="P177" s="43">
        <f t="shared" si="8"/>
        <v>0.21939747194737674</v>
      </c>
      <c r="Q177" s="52">
        <f t="shared" si="6"/>
        <v>-5.666689763472943E-2</v>
      </c>
      <c r="R177" s="63">
        <f>IF(Profitability!O177="",0,Profitability!L177/Profitability!O177)-Q177</f>
        <v>1.9641416171176186E-2</v>
      </c>
      <c r="S177" s="62">
        <v>-1.9641416171176165E-2</v>
      </c>
    </row>
    <row r="178" spans="1:19" x14ac:dyDescent="0.25">
      <c r="A178">
        <f>+'P6-preprocesseddata'!A178</f>
        <v>2022</v>
      </c>
      <c r="B178">
        <f>+'P6-preprocesseddata'!B178</f>
        <v>1</v>
      </c>
      <c r="C178" t="str">
        <f t="shared" si="9"/>
        <v>2022 Q1</v>
      </c>
      <c r="D178" s="61">
        <f>VLOOKUP(C178,Dates!C:D,2,FALSE)</f>
        <v>44651</v>
      </c>
      <c r="E178" t="str">
        <f>+'P6-preprocesseddata'!C178</f>
        <v>B6</v>
      </c>
      <c r="F178" t="str">
        <f>+'P6-preprocesseddata'!D178</f>
        <v>L</v>
      </c>
      <c r="G178" s="51">
        <f>IF(Profitability!O178="",0,Profitability!E178/Profitability!O178)</f>
        <v>0.14190341058396302</v>
      </c>
      <c r="H178" s="43">
        <f>IF('P6-preprocesseddata'!$R178="",0,+'P6-preprocesseddata'!E178/'P6-preprocesseddata'!$R178)</f>
        <v>5.7297812945973844E-2</v>
      </c>
      <c r="I178" s="43">
        <f>IF('P6-preprocesseddata'!$R178="",0,+'P6-preprocesseddata'!F178/'P6-preprocesseddata'!$R178)</f>
        <v>4.6368891772295015E-2</v>
      </c>
      <c r="J178" s="43">
        <f>IF('P6-preprocesseddata'!$R178="",0,+'P6-preprocesseddata'!G178/'P6-preprocesseddata'!$R178)</f>
        <v>3.8122456243337749E-3</v>
      </c>
      <c r="K178" s="43">
        <f>IF('P6-preprocesseddata'!$R178="",0,+'P6-preprocesseddata'!H178/'P6-preprocesseddata'!$R178)</f>
        <v>3.4399142417453864E-2</v>
      </c>
      <c r="L178" s="43">
        <f>IF('P6-preprocesseddata'!$R178="",0,+'P6-preprocesseddata'!I178/'P6-preprocesseddata'!$R178)</f>
        <v>3.5409952334095945E-3</v>
      </c>
      <c r="M178" s="43">
        <f>IF('P6-preprocesseddata'!$R178="",0,+'P6-preprocesseddata'!J178/'P6-preprocesseddata'!$R178)+IF('P6-preprocesseddata'!$R178="",0,+'P6-preprocesseddata'!K178/'P6-preprocesseddata'!$R178)+IF('P6-preprocesseddata'!$R178="",0,+'P6-preprocesseddata'!L178/'P6-preprocesseddata'!$R178)</f>
        <v>1.867761097444242E-2</v>
      </c>
      <c r="N178" s="43">
        <f>IF('P6-preprocesseddata'!$R178="",0,+'P6-preprocesseddata'!M178/'P6-preprocesseddata'!$R178)-S178</f>
        <v>-3.0941069051160588E-2</v>
      </c>
      <c r="O178" s="43">
        <f>IF('P6-preprocesseddata'!$R178="",0,+'P6-preprocesseddata'!N178/'P6-preprocesseddata'!$R178)</f>
        <v>4.6446270842598446E-5</v>
      </c>
      <c r="P178" s="43">
        <f t="shared" si="8"/>
        <v>0.13320207618759053</v>
      </c>
      <c r="Q178" s="52">
        <f t="shared" si="6"/>
        <v>8.7013343963724954E-3</v>
      </c>
      <c r="R178" s="63">
        <f>IF(Profitability!O178="",0,Profitability!L178/Profitability!O178)-Q178</f>
        <v>-3.3866588994080737E-2</v>
      </c>
      <c r="S178" s="62">
        <v>3.3866588994080751E-2</v>
      </c>
    </row>
    <row r="179" spans="1:19" x14ac:dyDescent="0.25">
      <c r="A179">
        <f>+'P6-preprocesseddata'!A179</f>
        <v>2022</v>
      </c>
      <c r="B179">
        <f>+'P6-preprocesseddata'!B179</f>
        <v>2</v>
      </c>
      <c r="C179" t="str">
        <f t="shared" si="9"/>
        <v>2022 Q2</v>
      </c>
      <c r="D179" s="61">
        <f>VLOOKUP(C179,Dates!C:D,2,FALSE)</f>
        <v>44742</v>
      </c>
      <c r="E179" t="str">
        <f>+'P6-preprocesseddata'!C179</f>
        <v>B6</v>
      </c>
      <c r="F179" t="str">
        <f>+'P6-preprocesseddata'!D179</f>
        <v>A</v>
      </c>
      <c r="G179" s="51" t="e">
        <f>IF(Profitability!O179="",0,Profitability!E179/Profitability!O179)</f>
        <v>#DIV/0!</v>
      </c>
      <c r="H179" s="43">
        <f>IF('P6-preprocesseddata'!$R179="",0,+'P6-preprocesseddata'!E179/'P6-preprocesseddata'!$R179)</f>
        <v>0</v>
      </c>
      <c r="I179" s="43">
        <f>IF('P6-preprocesseddata'!$R179="",0,+'P6-preprocesseddata'!F179/'P6-preprocesseddata'!$R179)</f>
        <v>0</v>
      </c>
      <c r="J179" s="43">
        <f>IF('P6-preprocesseddata'!$R179="",0,+'P6-preprocesseddata'!G179/'P6-preprocesseddata'!$R179)</f>
        <v>0</v>
      </c>
      <c r="K179" s="43">
        <f>IF('P6-preprocesseddata'!$R179="",0,+'P6-preprocesseddata'!H179/'P6-preprocesseddata'!$R179)</f>
        <v>0</v>
      </c>
      <c r="L179" s="43">
        <f>IF('P6-preprocesseddata'!$R179="",0,+'P6-preprocesseddata'!I179/'P6-preprocesseddata'!$R179)</f>
        <v>0</v>
      </c>
      <c r="M179" s="43">
        <f>IF('P6-preprocesseddata'!$R179="",0,+'P6-preprocesseddata'!J179/'P6-preprocesseddata'!$R179)+IF('P6-preprocesseddata'!$R179="",0,+'P6-preprocesseddata'!K179/'P6-preprocesseddata'!$R179)+IF('P6-preprocesseddata'!$R179="",0,+'P6-preprocesseddata'!L179/'P6-preprocesseddata'!$R179)</f>
        <v>0</v>
      </c>
      <c r="N179" s="43">
        <f>IF('P6-preprocesseddata'!$R179="",0,+'P6-preprocesseddata'!M179/'P6-preprocesseddata'!$R179)-S179</f>
        <v>0.16706866518167127</v>
      </c>
      <c r="O179" s="43">
        <f>IF('P6-preprocesseddata'!$R179="",0,+'P6-preprocesseddata'!N179/'P6-preprocesseddata'!$R179)</f>
        <v>0</v>
      </c>
      <c r="P179" s="43">
        <f t="shared" si="8"/>
        <v>0.16706866518167127</v>
      </c>
      <c r="Q179" s="52" t="e">
        <f t="shared" si="6"/>
        <v>#DIV/0!</v>
      </c>
      <c r="R179" s="63" t="e">
        <f>IF(Profitability!O179="",0,Profitability!L179/Profitability!O179)-Q179</f>
        <v>#DIV/0!</v>
      </c>
      <c r="S179" s="62">
        <v>-0.16706866518167127</v>
      </c>
    </row>
    <row r="180" spans="1:19" x14ac:dyDescent="0.25">
      <c r="A180">
        <f>+'P6-preprocesseddata'!A180</f>
        <v>2022</v>
      </c>
      <c r="B180">
        <f>+'P6-preprocesseddata'!B180</f>
        <v>2</v>
      </c>
      <c r="C180" t="str">
        <f t="shared" si="9"/>
        <v>2022 Q2</v>
      </c>
      <c r="D180" s="61">
        <f>VLOOKUP(C180,Dates!C:D,2,FALSE)</f>
        <v>44742</v>
      </c>
      <c r="E180" t="str">
        <f>+'P6-preprocesseddata'!C180</f>
        <v>B6</v>
      </c>
      <c r="F180" t="str">
        <f>+'P6-preprocesseddata'!D180</f>
        <v>D</v>
      </c>
      <c r="G180" s="51">
        <f>IF(Profitability!O180="",0,Profitability!E180/Profitability!O180)</f>
        <v>0.18149715658787574</v>
      </c>
      <c r="H180" s="43">
        <f>IF('P6-preprocesseddata'!$R180="",0,+'P6-preprocesseddata'!E180/'P6-preprocesseddata'!$R180)</f>
        <v>5.5485858700647227E-2</v>
      </c>
      <c r="I180" s="43">
        <f>IF('P6-preprocesseddata'!$R180="",0,+'P6-preprocesseddata'!F180/'P6-preprocesseddata'!$R180)</f>
        <v>6.5740751693275867E-2</v>
      </c>
      <c r="J180" s="43">
        <f>IF('P6-preprocesseddata'!$R180="",0,+'P6-preprocesseddata'!G180/'P6-preprocesseddata'!$R180)</f>
        <v>3.7872252079171136E-3</v>
      </c>
      <c r="K180" s="43">
        <f>IF('P6-preprocesseddata'!$R180="",0,+'P6-preprocesseddata'!H180/'P6-preprocesseddata'!$R180)</f>
        <v>3.2768923212913977E-2</v>
      </c>
      <c r="L180" s="43">
        <f>IF('P6-preprocesseddata'!$R180="",0,+'P6-preprocesseddata'!I180/'P6-preprocesseddata'!$R180)</f>
        <v>4.1711254270120728E-3</v>
      </c>
      <c r="M180" s="43">
        <f>IF('P6-preprocesseddata'!$R180="",0,+'P6-preprocesseddata'!J180/'P6-preprocesseddata'!$R180)+IF('P6-preprocesseddata'!$R180="",0,+'P6-preprocesseddata'!K180/'P6-preprocesseddata'!$R180)+IF('P6-preprocesseddata'!$R180="",0,+'P6-preprocesseddata'!L180/'P6-preprocesseddata'!$R180)</f>
        <v>1.9882526238134527E-2</v>
      </c>
      <c r="N180" s="43">
        <f>IF('P6-preprocesseddata'!$R180="",0,+'P6-preprocesseddata'!M180/'P6-preprocesseddata'!$R180)-S180</f>
        <v>-0.1610815287835197</v>
      </c>
      <c r="O180" s="43">
        <f>IF('P6-preprocesseddata'!$R180="",0,+'P6-preprocesseddata'!N180/'P6-preprocesseddata'!$R180)</f>
        <v>6.5733837818503988E-5</v>
      </c>
      <c r="P180" s="43">
        <f t="shared" si="8"/>
        <v>2.0820615534199571E-2</v>
      </c>
      <c r="Q180" s="52">
        <f t="shared" si="6"/>
        <v>0.16067654105367618</v>
      </c>
      <c r="R180" s="63">
        <f>IF(Profitability!O180="",0,Profitability!L180/Profitability!O180)-Q180</f>
        <v>-0.16588946581864791</v>
      </c>
      <c r="S180" s="62">
        <v>0.16588946678211983</v>
      </c>
    </row>
    <row r="181" spans="1:19" x14ac:dyDescent="0.25">
      <c r="A181">
        <f>+'P6-preprocesseddata'!A181</f>
        <v>2022</v>
      </c>
      <c r="B181">
        <f>+'P6-preprocesseddata'!B181</f>
        <v>2</v>
      </c>
      <c r="C181" t="str">
        <f t="shared" si="9"/>
        <v>2022 Q2</v>
      </c>
      <c r="D181" s="61">
        <f>VLOOKUP(C181,Dates!C:D,2,FALSE)</f>
        <v>44742</v>
      </c>
      <c r="E181" t="str">
        <f>+'P6-preprocesseddata'!C181</f>
        <v>B6</v>
      </c>
      <c r="F181" t="str">
        <f>+'P6-preprocesseddata'!D181</f>
        <v>L</v>
      </c>
      <c r="G181" s="51">
        <f>IF(Profitability!O181="",0,Profitability!E181/Profitability!O181)</f>
        <v>0.14947107308255853</v>
      </c>
      <c r="H181" s="43">
        <f>IF('P6-preprocesseddata'!$R181="",0,+'P6-preprocesseddata'!E181/'P6-preprocesseddata'!$R181)</f>
        <v>4.7017247825321906E-2</v>
      </c>
      <c r="I181" s="43">
        <f>IF('P6-preprocesseddata'!$R181="",0,+'P6-preprocesseddata'!F181/'P6-preprocesseddata'!$R181)</f>
        <v>6.2352367550617481E-2</v>
      </c>
      <c r="J181" s="43">
        <f>IF('P6-preprocesseddata'!$R181="",0,+'P6-preprocesseddata'!G181/'P6-preprocesseddata'!$R181)</f>
        <v>3.0494208717035637E-3</v>
      </c>
      <c r="K181" s="43">
        <f>IF('P6-preprocesseddata'!$R181="",0,+'P6-preprocesseddata'!H181/'P6-preprocesseddata'!$R181)</f>
        <v>2.9360301483673031E-2</v>
      </c>
      <c r="L181" s="43">
        <f>IF('P6-preprocesseddata'!$R181="",0,+'P6-preprocesseddata'!I181/'P6-preprocesseddata'!$R181)</f>
        <v>3.0299630268076552E-3</v>
      </c>
      <c r="M181" s="43">
        <f>IF('P6-preprocesseddata'!$R181="",0,+'P6-preprocesseddata'!J181/'P6-preprocesseddata'!$R181)+IF('P6-preprocesseddata'!$R181="",0,+'P6-preprocesseddata'!K181/'P6-preprocesseddata'!$R181)+IF('P6-preprocesseddata'!$R181="",0,+'P6-preprocesseddata'!L181/'P6-preprocesseddata'!$R181)</f>
        <v>1.6244149825743032E-2</v>
      </c>
      <c r="N181" s="43">
        <f>IF('P6-preprocesseddata'!$R181="",0,+'P6-preprocesseddata'!M181/'P6-preprocesseddata'!$R181)-S181</f>
        <v>-0.18193282374409936</v>
      </c>
      <c r="O181" s="43">
        <f>IF('P6-preprocesseddata'!$R181="",0,+'P6-preprocesseddata'!N181/'P6-preprocesseddata'!$R181)</f>
        <v>5.875762603311711E-5</v>
      </c>
      <c r="P181" s="43">
        <f t="shared" si="8"/>
        <v>-2.082061553419955E-2</v>
      </c>
      <c r="Q181" s="52">
        <f t="shared" si="6"/>
        <v>0.17029168861675809</v>
      </c>
      <c r="R181" s="63">
        <f>IF(Profitability!O181="",0,Profitability!L181/Profitability!O181)-Q181</f>
        <v>-0.18671008231631939</v>
      </c>
      <c r="S181" s="62">
        <v>0.18671008231631939</v>
      </c>
    </row>
    <row r="182" spans="1:19" x14ac:dyDescent="0.25">
      <c r="A182">
        <f>+'P6-preprocesseddata'!A182</f>
        <v>2017</v>
      </c>
      <c r="B182">
        <f>+'P6-preprocesseddata'!B182</f>
        <v>1</v>
      </c>
      <c r="C182" t="str">
        <f t="shared" si="9"/>
        <v>2017 Q1</v>
      </c>
      <c r="D182" s="61">
        <f>VLOOKUP(C182,Dates!C:D,2,FALSE)</f>
        <v>42825</v>
      </c>
      <c r="E182" t="str">
        <f>+'P6-preprocesseddata'!C182</f>
        <v>DL</v>
      </c>
      <c r="F182" t="str">
        <f>+'P6-preprocesseddata'!D182</f>
        <v>A</v>
      </c>
      <c r="G182" s="51">
        <f>IF(Profitability!O182="",0,Profitability!E182/Profitability!O182)</f>
        <v>0.15561027263795357</v>
      </c>
      <c r="H182" s="43">
        <f>IF('P6-preprocesseddata'!$R182="",0,+'P6-preprocesseddata'!E182/'P6-preprocesseddata'!$R182)</f>
        <v>4.9012635259121279E-2</v>
      </c>
      <c r="I182" s="43">
        <f>IF('P6-preprocesseddata'!$R182="",0,+'P6-preprocesseddata'!F182/'P6-preprocesseddata'!$R182)</f>
        <v>3.0277966682299373E-2</v>
      </c>
      <c r="J182" s="43">
        <f>IF('P6-preprocesseddata'!$R182="",0,+'P6-preprocesseddata'!G182/'P6-preprocesseddata'!$R182)</f>
        <v>7.4210702652694541E-3</v>
      </c>
      <c r="K182" s="43">
        <f>IF('P6-preprocesseddata'!$R182="",0,+'P6-preprocesseddata'!H182/'P6-preprocesseddata'!$R182)</f>
        <v>2.3947970438173701E-2</v>
      </c>
      <c r="L182" s="43">
        <f>IF('P6-preprocesseddata'!$R182="",0,+'P6-preprocesseddata'!I182/'P6-preprocesseddata'!$R182)</f>
        <v>2.1072011223466497E-3</v>
      </c>
      <c r="M182" s="43">
        <f>IF('P6-preprocesseddata'!$R182="",0,+'P6-preprocesseddata'!J182/'P6-preprocesseddata'!$R182)+IF('P6-preprocesseddata'!$R182="",0,+'P6-preprocesseddata'!K182/'P6-preprocesseddata'!$R182)+IF('P6-preprocesseddata'!$R182="",0,+'P6-preprocesseddata'!L182/'P6-preprocesseddata'!$R182)</f>
        <v>1.4485369632666925E-2</v>
      </c>
      <c r="N182" s="43">
        <f>IF('P6-preprocesseddata'!$R182="",0,+'P6-preprocesseddata'!M182/'P6-preprocesseddata'!$R182)-S182</f>
        <v>2.8190102344805901E-2</v>
      </c>
      <c r="O182" s="43">
        <f>IF('P6-preprocesseddata'!$R182="",0,+'P6-preprocesseddata'!N182/'P6-preprocesseddata'!$R182)</f>
        <v>2.0443281659325613E-3</v>
      </c>
      <c r="P182" s="43">
        <f t="shared" si="8"/>
        <v>0.15748664391061584</v>
      </c>
      <c r="Q182" s="52">
        <f t="shared" si="6"/>
        <v>-1.8763712726622694E-3</v>
      </c>
      <c r="R182" s="63">
        <f>IF(Profitability!O182="",0,Profitability!L182/Profitability!O182)-Q182</f>
        <v>2.6156817438196655E-2</v>
      </c>
      <c r="S182" s="62">
        <v>-2.6156817438196658E-2</v>
      </c>
    </row>
    <row r="183" spans="1:19" x14ac:dyDescent="0.25">
      <c r="A183">
        <f>+'P6-preprocesseddata'!A183</f>
        <v>2017</v>
      </c>
      <c r="B183">
        <f>+'P6-preprocesseddata'!B183</f>
        <v>1</v>
      </c>
      <c r="C183" t="str">
        <f t="shared" si="9"/>
        <v>2017 Q1</v>
      </c>
      <c r="D183" s="61">
        <f>VLOOKUP(C183,Dates!C:D,2,FALSE)</f>
        <v>42825</v>
      </c>
      <c r="E183" t="str">
        <f>+'P6-preprocesseddata'!C183</f>
        <v>DL</v>
      </c>
      <c r="F183" t="str">
        <f>+'P6-preprocesseddata'!D183</f>
        <v>D</v>
      </c>
      <c r="G183" s="51">
        <f>IF(Profitability!O183="",0,Profitability!E183/Profitability!O183)</f>
        <v>0.25617934640245932</v>
      </c>
      <c r="H183" s="43">
        <f>IF('P6-preprocesseddata'!$R183="",0,+'P6-preprocesseddata'!E183/'P6-preprocesseddata'!$R183)</f>
        <v>7.11285787273329E-2</v>
      </c>
      <c r="I183" s="43">
        <f>IF('P6-preprocesseddata'!$R183="",0,+'P6-preprocesseddata'!F183/'P6-preprocesseddata'!$R183)</f>
        <v>2.8337453111691755E-2</v>
      </c>
      <c r="J183" s="43">
        <f>IF('P6-preprocesseddata'!$R183="",0,+'P6-preprocesseddata'!G183/'P6-preprocesseddata'!$R183)</f>
        <v>1.1574091967564445E-2</v>
      </c>
      <c r="K183" s="43">
        <f>IF('P6-preprocesseddata'!$R183="",0,+'P6-preprocesseddata'!H183/'P6-preprocesseddata'!$R183)</f>
        <v>3.7439860204848928E-2</v>
      </c>
      <c r="L183" s="43">
        <f>IF('P6-preprocesseddata'!$R183="",0,+'P6-preprocesseddata'!I183/'P6-preprocesseddata'!$R183)</f>
        <v>3.2658027993989372E-3</v>
      </c>
      <c r="M183" s="43">
        <f>IF('P6-preprocesseddata'!$R183="",0,+'P6-preprocesseddata'!J183/'P6-preprocesseddata'!$R183)+IF('P6-preprocesseddata'!$R183="",0,+'P6-preprocesseddata'!K183/'P6-preprocesseddata'!$R183)+IF('P6-preprocesseddata'!$R183="",0,+'P6-preprocesseddata'!L183/'P6-preprocesseddata'!$R183)</f>
        <v>2.2808825141479021E-2</v>
      </c>
      <c r="N183" s="43">
        <f>IF('P6-preprocesseddata'!$R183="",0,+'P6-preprocesseddata'!M183/'P6-preprocesseddata'!$R183)-S183</f>
        <v>3.1517785505300769E-3</v>
      </c>
      <c r="O183" s="43">
        <f>IF('P6-preprocesseddata'!$R183="",0,+'P6-preprocesseddata'!N183/'P6-preprocesseddata'!$R183)</f>
        <v>4.9427084616856694E-2</v>
      </c>
      <c r="P183" s="43">
        <f t="shared" si="8"/>
        <v>0.22713347511970278</v>
      </c>
      <c r="Q183" s="52">
        <f t="shared" si="6"/>
        <v>2.9045871282756541E-2</v>
      </c>
      <c r="R183" s="63">
        <f>IF(Profitability!O183="",0,Profitability!L183/Profitability!O183)-Q183</f>
        <v>0</v>
      </c>
      <c r="S183" s="62">
        <v>2.0816681711721685E-17</v>
      </c>
    </row>
    <row r="184" spans="1:19" x14ac:dyDescent="0.25">
      <c r="A184">
        <f>+'P6-preprocesseddata'!A184</f>
        <v>2017</v>
      </c>
      <c r="B184">
        <f>+'P6-preprocesseddata'!B184</f>
        <v>1</v>
      </c>
      <c r="C184" t="str">
        <f t="shared" si="9"/>
        <v>2017 Q1</v>
      </c>
      <c r="D184" s="61">
        <f>VLOOKUP(C184,Dates!C:D,2,FALSE)</f>
        <v>42825</v>
      </c>
      <c r="E184" t="str">
        <f>+'P6-preprocesseddata'!C184</f>
        <v>DL</v>
      </c>
      <c r="F184" t="str">
        <f>+'P6-preprocesseddata'!D184</f>
        <v>L</v>
      </c>
      <c r="G184" s="51">
        <f>IF(Profitability!O184="",0,Profitability!E184/Profitability!O184)</f>
        <v>0.14904949787007801</v>
      </c>
      <c r="H184" s="43">
        <f>IF('P6-preprocesseddata'!$R184="",0,+'P6-preprocesseddata'!E184/'P6-preprocesseddata'!$R184)</f>
        <v>4.9596463945056075E-2</v>
      </c>
      <c r="I184" s="43">
        <f>IF('P6-preprocesseddata'!$R184="",0,+'P6-preprocesseddata'!F184/'P6-preprocesseddata'!$R184)</f>
        <v>2.5614269532745385E-2</v>
      </c>
      <c r="J184" s="43">
        <f>IF('P6-preprocesseddata'!$R184="",0,+'P6-preprocesseddata'!G184/'P6-preprocesseddata'!$R184)</f>
        <v>7.8601801783915373E-3</v>
      </c>
      <c r="K184" s="43">
        <f>IF('P6-preprocesseddata'!$R184="",0,+'P6-preprocesseddata'!H184/'P6-preprocesseddata'!$R184)</f>
        <v>2.6381477837322254E-2</v>
      </c>
      <c r="L184" s="43">
        <f>IF('P6-preprocesseddata'!$R184="",0,+'P6-preprocesseddata'!I184/'P6-preprocesseddata'!$R184)</f>
        <v>1.9991495247047558E-3</v>
      </c>
      <c r="M184" s="43">
        <f>IF('P6-preprocesseddata'!$R184="",0,+'P6-preprocesseddata'!J184/'P6-preprocesseddata'!$R184)+IF('P6-preprocesseddata'!$R184="",0,+'P6-preprocesseddata'!K184/'P6-preprocesseddata'!$R184)+IF('P6-preprocesseddata'!$R184="",0,+'P6-preprocesseddata'!L184/'P6-preprocesseddata'!$R184)</f>
        <v>1.779265876639672E-2</v>
      </c>
      <c r="N184" s="43">
        <f>IF('P6-preprocesseddata'!$R184="",0,+'P6-preprocesseddata'!M184/'P6-preprocesseddata'!$R184)-S184</f>
        <v>-6.2127872543010308E-3</v>
      </c>
      <c r="O184" s="43">
        <f>IF('P6-preprocesseddata'!$R184="",0,+'P6-preprocesseddata'!N184/'P6-preprocesseddata'!$R184)</f>
        <v>6.3208236445426551E-3</v>
      </c>
      <c r="P184" s="43">
        <f t="shared" si="8"/>
        <v>0.12935223617485836</v>
      </c>
      <c r="Q184" s="52">
        <f t="shared" si="6"/>
        <v>1.9697261695219653E-2</v>
      </c>
      <c r="R184" s="63">
        <f>IF(Profitability!O184="",0,Profitability!L184/Profitability!O184)-Q184</f>
        <v>-8.1492377347981496E-3</v>
      </c>
      <c r="S184" s="62">
        <v>8.1492377347981669E-3</v>
      </c>
    </row>
    <row r="185" spans="1:19" x14ac:dyDescent="0.25">
      <c r="A185">
        <f>+'P6-preprocesseddata'!A185</f>
        <v>2017</v>
      </c>
      <c r="B185">
        <f>+'P6-preprocesseddata'!B185</f>
        <v>1</v>
      </c>
      <c r="C185" t="str">
        <f t="shared" si="9"/>
        <v>2017 Q1</v>
      </c>
      <c r="D185" s="61">
        <f>VLOOKUP(C185,Dates!C:D,2,FALSE)</f>
        <v>42825</v>
      </c>
      <c r="E185" t="str">
        <f>+'P6-preprocesseddata'!C185</f>
        <v>DL</v>
      </c>
      <c r="F185" t="str">
        <f>+'P6-preprocesseddata'!D185</f>
        <v>P</v>
      </c>
      <c r="G185" s="51">
        <f>IF(Profitability!O185="",0,Profitability!E185/Profitability!O185)</f>
        <v>0.13432594592755742</v>
      </c>
      <c r="H185" s="43">
        <f>IF('P6-preprocesseddata'!$R185="",0,+'P6-preprocesseddata'!E185/'P6-preprocesseddata'!$R185)</f>
        <v>4.3373906971582513E-2</v>
      </c>
      <c r="I185" s="43">
        <f>IF('P6-preprocesseddata'!$R185="",0,+'P6-preprocesseddata'!F185/'P6-preprocesseddata'!$R185)</f>
        <v>3.0373586461409471E-2</v>
      </c>
      <c r="J185" s="43">
        <f>IF('P6-preprocesseddata'!$R185="",0,+'P6-preprocesseddata'!G185/'P6-preprocesseddata'!$R185)</f>
        <v>6.3430650758529127E-3</v>
      </c>
      <c r="K185" s="43">
        <f>IF('P6-preprocesseddata'!$R185="",0,+'P6-preprocesseddata'!H185/'P6-preprocesseddata'!$R185)</f>
        <v>2.0380604706545437E-2</v>
      </c>
      <c r="L185" s="43">
        <f>IF('P6-preprocesseddata'!$R185="",0,+'P6-preprocesseddata'!I185/'P6-preprocesseddata'!$R185)</f>
        <v>1.8215633552785078E-3</v>
      </c>
      <c r="M185" s="43">
        <f>IF('P6-preprocesseddata'!$R185="",0,+'P6-preprocesseddata'!J185/'P6-preprocesseddata'!$R185)+IF('P6-preprocesseddata'!$R185="",0,+'P6-preprocesseddata'!K185/'P6-preprocesseddata'!$R185)+IF('P6-preprocesseddata'!$R185="",0,+'P6-preprocesseddata'!L185/'P6-preprocesseddata'!$R185)</f>
        <v>1.2165977416797426E-2</v>
      </c>
      <c r="N185" s="43">
        <f>IF('P6-preprocesseddata'!$R185="",0,+'P6-preprocesseddata'!M185/'P6-preprocesseddata'!$R185)-S185</f>
        <v>-0.10799792316369697</v>
      </c>
      <c r="O185" s="43">
        <f>IF('P6-preprocesseddata'!$R185="",0,+'P6-preprocesseddata'!N185/'P6-preprocesseddata'!$R185)</f>
        <v>1.1633479284699744E-3</v>
      </c>
      <c r="P185" s="43">
        <f t="shared" si="8"/>
        <v>7.6241287522392908E-3</v>
      </c>
      <c r="Q185" s="52">
        <f t="shared" si="6"/>
        <v>0.12670181717531814</v>
      </c>
      <c r="R185" s="63">
        <f>IF(Profitability!O185="",0,Profitability!L185/Profitability!O185)-Q185</f>
        <v>-0.10975467318373175</v>
      </c>
      <c r="S185" s="62">
        <v>0.10975467318373175</v>
      </c>
    </row>
    <row r="186" spans="1:19" x14ac:dyDescent="0.25">
      <c r="A186">
        <f>+'P6-preprocesseddata'!A186</f>
        <v>2017</v>
      </c>
      <c r="B186">
        <f>+'P6-preprocesseddata'!B186</f>
        <v>2</v>
      </c>
      <c r="C186" t="str">
        <f t="shared" si="9"/>
        <v>2017 Q2</v>
      </c>
      <c r="D186" s="61">
        <f>VLOOKUP(C186,Dates!C:D,2,FALSE)</f>
        <v>42916</v>
      </c>
      <c r="E186" t="str">
        <f>+'P6-preprocesseddata'!C186</f>
        <v>DL</v>
      </c>
      <c r="F186" t="str">
        <f>+'P6-preprocesseddata'!D186</f>
        <v>A</v>
      </c>
      <c r="G186" s="51">
        <f>IF(Profitability!O186="",0,Profitability!E186/Profitability!O186)</f>
        <v>0.14346582753353607</v>
      </c>
      <c r="H186" s="43">
        <f>IF('P6-preprocesseddata'!$R186="",0,+'P6-preprocesseddata'!E186/'P6-preprocesseddata'!$R186)</f>
        <v>4.2671472886113886E-2</v>
      </c>
      <c r="I186" s="43">
        <f>IF('P6-preprocesseddata'!$R186="",0,+'P6-preprocesseddata'!F186/'P6-preprocesseddata'!$R186)</f>
        <v>2.7342145154381679E-2</v>
      </c>
      <c r="J186" s="43">
        <f>IF('P6-preprocesseddata'!$R186="",0,+'P6-preprocesseddata'!G186/'P6-preprocesseddata'!$R186)</f>
        <v>6.1961938851571551E-3</v>
      </c>
      <c r="K186" s="43">
        <f>IF('P6-preprocesseddata'!$R186="",0,+'P6-preprocesseddata'!H186/'P6-preprocesseddata'!$R186)</f>
        <v>2.0082923953982881E-2</v>
      </c>
      <c r="L186" s="43">
        <f>IF('P6-preprocesseddata'!$R186="",0,+'P6-preprocesseddata'!I186/'P6-preprocesseddata'!$R186)</f>
        <v>1.8843602912029978E-3</v>
      </c>
      <c r="M186" s="43">
        <f>IF('P6-preprocesseddata'!$R186="",0,+'P6-preprocesseddata'!J186/'P6-preprocesseddata'!$R186)+IF('P6-preprocesseddata'!$R186="",0,+'P6-preprocesseddata'!K186/'P6-preprocesseddata'!$R186)+IF('P6-preprocesseddata'!$R186="",0,+'P6-preprocesseddata'!L186/'P6-preprocesseddata'!$R186)</f>
        <v>1.1235907504282192E-2</v>
      </c>
      <c r="N186" s="43">
        <f>IF('P6-preprocesseddata'!$R186="",0,+'P6-preprocesseddata'!M186/'P6-preprocesseddata'!$R186)-S186</f>
        <v>1.5142365786710603E-2</v>
      </c>
      <c r="O186" s="43">
        <f>IF('P6-preprocesseddata'!$R186="",0,+'P6-preprocesseddata'!N186/'P6-preprocesseddata'!$R186)</f>
        <v>1.4413636890844199E-3</v>
      </c>
      <c r="P186" s="43">
        <f t="shared" si="8"/>
        <v>0.12599673315091581</v>
      </c>
      <c r="Q186" s="52">
        <f t="shared" si="6"/>
        <v>1.7469094382620259E-2</v>
      </c>
      <c r="R186" s="63">
        <f>IF(Profitability!O186="",0,Profitability!L186/Profitability!O186)-Q186</f>
        <v>1.3340681741585432E-2</v>
      </c>
      <c r="S186" s="62">
        <v>-1.3340681741585446E-2</v>
      </c>
    </row>
    <row r="187" spans="1:19" x14ac:dyDescent="0.25">
      <c r="A187">
        <f>+'P6-preprocesseddata'!A187</f>
        <v>2017</v>
      </c>
      <c r="B187">
        <f>+'P6-preprocesseddata'!B187</f>
        <v>2</v>
      </c>
      <c r="C187" t="str">
        <f t="shared" si="9"/>
        <v>2017 Q2</v>
      </c>
      <c r="D187" s="61">
        <f>VLOOKUP(C187,Dates!C:D,2,FALSE)</f>
        <v>42916</v>
      </c>
      <c r="E187" t="str">
        <f>+'P6-preprocesseddata'!C187</f>
        <v>DL</v>
      </c>
      <c r="F187" t="str">
        <f>+'P6-preprocesseddata'!D187</f>
        <v>D</v>
      </c>
      <c r="G187" s="51">
        <f>IF(Profitability!O187="",0,Profitability!E187/Profitability!O187)</f>
        <v>0.25742779003219302</v>
      </c>
      <c r="H187" s="43">
        <f>IF('P6-preprocesseddata'!$R187="",0,+'P6-preprocesseddata'!E187/'P6-preprocesseddata'!$R187)</f>
        <v>6.8226101232546646E-2</v>
      </c>
      <c r="I187" s="43">
        <f>IF('P6-preprocesseddata'!$R187="",0,+'P6-preprocesseddata'!F187/'P6-preprocesseddata'!$R187)</f>
        <v>2.7499355092764764E-2</v>
      </c>
      <c r="J187" s="43">
        <f>IF('P6-preprocesseddata'!$R187="",0,+'P6-preprocesseddata'!G187/'P6-preprocesseddata'!$R187)</f>
        <v>1.0574638995956665E-2</v>
      </c>
      <c r="K187" s="43">
        <f>IF('P6-preprocesseddata'!$R187="",0,+'P6-preprocesseddata'!H187/'P6-preprocesseddata'!$R187)</f>
        <v>3.4317864929475826E-2</v>
      </c>
      <c r="L187" s="43">
        <f>IF('P6-preprocesseddata'!$R187="",0,+'P6-preprocesseddata'!I187/'P6-preprocesseddata'!$R187)</f>
        <v>3.2006236717445511E-3</v>
      </c>
      <c r="M187" s="43">
        <f>IF('P6-preprocesseddata'!$R187="",0,+'P6-preprocesseddata'!J187/'P6-preprocesseddata'!$R187)+IF('P6-preprocesseddata'!$R187="",0,+'P6-preprocesseddata'!K187/'P6-preprocesseddata'!$R187)+IF('P6-preprocesseddata'!$R187="",0,+'P6-preprocesseddata'!L187/'P6-preprocesseddata'!$R187)</f>
        <v>1.9329017451856466E-2</v>
      </c>
      <c r="N187" s="43">
        <f>IF('P6-preprocesseddata'!$R187="",0,+'P6-preprocesseddata'!M187/'P6-preprocesseddata'!$R187)-S187</f>
        <v>-1.0279634490638258E-2</v>
      </c>
      <c r="O187" s="43">
        <f>IF('P6-preprocesseddata'!$R187="",0,+'P6-preprocesseddata'!N187/'P6-preprocesseddata'!$R187)</f>
        <v>4.2835260157420452E-2</v>
      </c>
      <c r="P187" s="43">
        <f t="shared" si="8"/>
        <v>0.19570322704112711</v>
      </c>
      <c r="Q187" s="52">
        <f t="shared" si="6"/>
        <v>6.1724562991065907E-2</v>
      </c>
      <c r="R187" s="63">
        <f>IF(Profitability!O187="",0,Profitability!L187/Profitability!O187)-Q187</f>
        <v>-1.3340681741585446E-2</v>
      </c>
      <c r="S187" s="62">
        <v>1.3340681741585467E-2</v>
      </c>
    </row>
    <row r="188" spans="1:19" x14ac:dyDescent="0.25">
      <c r="A188">
        <f>+'P6-preprocesseddata'!A188</f>
        <v>2017</v>
      </c>
      <c r="B188">
        <f>+'P6-preprocesseddata'!B188</f>
        <v>2</v>
      </c>
      <c r="C188" t="str">
        <f t="shared" si="9"/>
        <v>2017 Q2</v>
      </c>
      <c r="D188" s="61">
        <f>VLOOKUP(C188,Dates!C:D,2,FALSE)</f>
        <v>42916</v>
      </c>
      <c r="E188" t="str">
        <f>+'P6-preprocesseddata'!C188</f>
        <v>DL</v>
      </c>
      <c r="F188" t="str">
        <f>+'P6-preprocesseddata'!D188</f>
        <v>L</v>
      </c>
      <c r="G188" s="51">
        <f>IF(Profitability!O188="",0,Profitability!E188/Profitability!O188)</f>
        <v>0.1466749267873928</v>
      </c>
      <c r="H188" s="43">
        <f>IF('P6-preprocesseddata'!$R188="",0,+'P6-preprocesseddata'!E188/'P6-preprocesseddata'!$R188)</f>
        <v>4.610850385885714E-2</v>
      </c>
      <c r="I188" s="43">
        <f>IF('P6-preprocesseddata'!$R188="",0,+'P6-preprocesseddata'!F188/'P6-preprocesseddata'!$R188)</f>
        <v>2.4592830512123815E-2</v>
      </c>
      <c r="J188" s="43">
        <f>IF('P6-preprocesseddata'!$R188="",0,+'P6-preprocesseddata'!G188/'P6-preprocesseddata'!$R188)</f>
        <v>6.9475646676646812E-3</v>
      </c>
      <c r="K188" s="43">
        <f>IF('P6-preprocesseddata'!$R188="",0,+'P6-preprocesseddata'!H188/'P6-preprocesseddata'!$R188)</f>
        <v>2.308478544317866E-2</v>
      </c>
      <c r="L188" s="43">
        <f>IF('P6-preprocesseddata'!$R188="",0,+'P6-preprocesseddata'!I188/'P6-preprocesseddata'!$R188)</f>
        <v>1.9071543198615907E-3</v>
      </c>
      <c r="M188" s="43">
        <f>IF('P6-preprocesseddata'!$R188="",0,+'P6-preprocesseddata'!J188/'P6-preprocesseddata'!$R188)+IF('P6-preprocesseddata'!$R188="",0,+'P6-preprocesseddata'!K188/'P6-preprocesseddata'!$R188)+IF('P6-preprocesseddata'!$R188="",0,+'P6-preprocesseddata'!L188/'P6-preprocesseddata'!$R188)</f>
        <v>1.4646357277018032E-2</v>
      </c>
      <c r="N188" s="43">
        <f>IF('P6-preprocesseddata'!$R188="",0,+'P6-preprocesseddata'!M188/'P6-preprocesseddata'!$R188)-S188</f>
        <v>2.0658606927080634E-2</v>
      </c>
      <c r="O188" s="43">
        <f>IF('P6-preprocesseddata'!$R188="",0,+'P6-preprocesseddata'!N188/'P6-preprocesseddata'!$R188)</f>
        <v>5.7920523032375234E-3</v>
      </c>
      <c r="P188" s="43">
        <f t="shared" si="8"/>
        <v>0.14373785530902206</v>
      </c>
      <c r="Q188" s="52">
        <f t="shared" si="6"/>
        <v>2.9370714783707452E-3</v>
      </c>
      <c r="R188" s="63">
        <f>IF(Profitability!O188="",0,Profitability!L188/Profitability!O188)-Q188</f>
        <v>1.8825975081456538E-2</v>
      </c>
      <c r="S188" s="62">
        <v>-1.8825975081456552E-2</v>
      </c>
    </row>
    <row r="189" spans="1:19" x14ac:dyDescent="0.25">
      <c r="A189">
        <f>+'P6-preprocesseddata'!A189</f>
        <v>2017</v>
      </c>
      <c r="B189">
        <f>+'P6-preprocesseddata'!B189</f>
        <v>2</v>
      </c>
      <c r="C189" t="str">
        <f t="shared" si="9"/>
        <v>2017 Q2</v>
      </c>
      <c r="D189" s="61">
        <f>VLOOKUP(C189,Dates!C:D,2,FALSE)</f>
        <v>42916</v>
      </c>
      <c r="E189" t="str">
        <f>+'P6-preprocesseddata'!C189</f>
        <v>DL</v>
      </c>
      <c r="F189" t="str">
        <f>+'P6-preprocesseddata'!D189</f>
        <v>P</v>
      </c>
      <c r="G189" s="51">
        <f>IF(Profitability!O189="",0,Profitability!E189/Profitability!O189)</f>
        <v>0.13194384441431845</v>
      </c>
      <c r="H189" s="43">
        <f>IF('P6-preprocesseddata'!$R189="",0,+'P6-preprocesseddata'!E189/'P6-preprocesseddata'!$R189)</f>
        <v>4.1207927240772699E-2</v>
      </c>
      <c r="I189" s="43">
        <f>IF('P6-preprocesseddata'!$R189="",0,+'P6-preprocesseddata'!F189/'P6-preprocesseddata'!$R189)</f>
        <v>3.1373044159404569E-2</v>
      </c>
      <c r="J189" s="43">
        <f>IF('P6-preprocesseddata'!$R189="",0,+'P6-preprocesseddata'!G189/'P6-preprocesseddata'!$R189)</f>
        <v>5.7194851826590969E-3</v>
      </c>
      <c r="K189" s="43">
        <f>IF('P6-preprocesseddata'!$R189="",0,+'P6-preprocesseddata'!H189/'P6-preprocesseddata'!$R189)</f>
        <v>1.8550825044994185E-2</v>
      </c>
      <c r="L189" s="43">
        <f>IF('P6-preprocesseddata'!$R189="",0,+'P6-preprocesseddata'!I189/'P6-preprocesseddata'!$R189)</f>
        <v>1.73488269035973E-3</v>
      </c>
      <c r="M189" s="43">
        <f>IF('P6-preprocesseddata'!$R189="",0,+'P6-preprocesseddata'!J189/'P6-preprocesseddata'!$R189)+IF('P6-preprocesseddata'!$R189="",0,+'P6-preprocesseddata'!K189/'P6-preprocesseddata'!$R189)+IF('P6-preprocesseddata'!$R189="",0,+'P6-preprocesseddata'!L189/'P6-preprocesseddata'!$R189)</f>
        <v>1.0416670363884741E-2</v>
      </c>
      <c r="N189" s="43">
        <f>IF('P6-preprocesseddata'!$R189="",0,+'P6-preprocesseddata'!M189/'P6-preprocesseddata'!$R189)-S189</f>
        <v>-9.5131302371730356E-2</v>
      </c>
      <c r="O189" s="43">
        <f>IF('P6-preprocesseddata'!$R189="",0,+'P6-preprocesseddata'!N189/'P6-preprocesseddata'!$R189)</f>
        <v>9.0916391547375111E-4</v>
      </c>
      <c r="P189" s="43">
        <f t="shared" si="8"/>
        <v>1.4780696225818424E-2</v>
      </c>
      <c r="Q189" s="52">
        <f t="shared" si="6"/>
        <v>0.11716314818850002</v>
      </c>
      <c r="R189" s="63">
        <f>IF(Profitability!O189="",0,Profitability!L189/Profitability!O189)-Q189</f>
        <v>-9.6790502260161629E-2</v>
      </c>
      <c r="S189" s="62">
        <v>9.6790502260161643E-2</v>
      </c>
    </row>
    <row r="190" spans="1:19" x14ac:dyDescent="0.25">
      <c r="A190">
        <f>+'P6-preprocesseddata'!A190</f>
        <v>2017</v>
      </c>
      <c r="B190">
        <f>+'P6-preprocesseddata'!B190</f>
        <v>3</v>
      </c>
      <c r="C190" t="str">
        <f t="shared" si="9"/>
        <v>2017 Q3</v>
      </c>
      <c r="D190" s="61">
        <f>VLOOKUP(C190,Dates!C:D,2,FALSE)</f>
        <v>43008</v>
      </c>
      <c r="E190" t="str">
        <f>+'P6-preprocesseddata'!C190</f>
        <v>DL</v>
      </c>
      <c r="F190" t="str">
        <f>+'P6-preprocesseddata'!D190</f>
        <v>A</v>
      </c>
      <c r="G190" s="51">
        <f>IF(Profitability!O190="",0,Profitability!E190/Profitability!O190)</f>
        <v>0.1433410225955481</v>
      </c>
      <c r="H190" s="43">
        <f>IF('P6-preprocesseddata'!$R190="",0,+'P6-preprocesseddata'!E190/'P6-preprocesseddata'!$R190)</f>
        <v>4.2366428694656386E-2</v>
      </c>
      <c r="I190" s="43">
        <f>IF('P6-preprocesseddata'!$R190="",0,+'P6-preprocesseddata'!F190/'P6-preprocesseddata'!$R190)</f>
        <v>2.6850194051212636E-2</v>
      </c>
      <c r="J190" s="43">
        <f>IF('P6-preprocesseddata'!$R190="",0,+'P6-preprocesseddata'!G190/'P6-preprocesseddata'!$R190)</f>
        <v>6.787168990307387E-3</v>
      </c>
      <c r="K190" s="43">
        <f>IF('P6-preprocesseddata'!$R190="",0,+'P6-preprocesseddata'!H190/'P6-preprocesseddata'!$R190)</f>
        <v>2.0142092162762564E-2</v>
      </c>
      <c r="L190" s="43">
        <f>IF('P6-preprocesseddata'!$R190="",0,+'P6-preprocesseddata'!I190/'P6-preprocesseddata'!$R190)</f>
        <v>1.9394483190556147E-3</v>
      </c>
      <c r="M190" s="43">
        <f>IF('P6-preprocesseddata'!$R190="",0,+'P6-preprocesseddata'!J190/'P6-preprocesseddata'!$R190)+IF('P6-preprocesseddata'!$R190="",0,+'P6-preprocesseddata'!K190/'P6-preprocesseddata'!$R190)+IF('P6-preprocesseddata'!$R190="",0,+'P6-preprocesseddata'!L190/'P6-preprocesseddata'!$R190)</f>
        <v>1.145371222233056E-2</v>
      </c>
      <c r="N190" s="43">
        <f>IF('P6-preprocesseddata'!$R190="",0,+'P6-preprocesseddata'!M190/'P6-preprocesseddata'!$R190)-S190</f>
        <v>1.4080430562610942E-3</v>
      </c>
      <c r="O190" s="43">
        <f>IF('P6-preprocesseddata'!$R190="",0,+'P6-preprocesseddata'!N190/'P6-preprocesseddata'!$R190)</f>
        <v>1.2219395732393245E-3</v>
      </c>
      <c r="P190" s="43">
        <f t="shared" si="8"/>
        <v>0.11216902706982557</v>
      </c>
      <c r="Q190" s="52">
        <f t="shared" si="6"/>
        <v>3.1171995525722529E-2</v>
      </c>
      <c r="R190" s="63">
        <f>IF(Profitability!O190="",0,Profitability!L190/Profitability!O190)-Q190</f>
        <v>-1.5220001836771524E-4</v>
      </c>
      <c r="S190" s="62">
        <v>1.5220001836772565E-4</v>
      </c>
    </row>
    <row r="191" spans="1:19" x14ac:dyDescent="0.25">
      <c r="A191">
        <f>+'P6-preprocesseddata'!A191</f>
        <v>2017</v>
      </c>
      <c r="B191">
        <f>+'P6-preprocesseddata'!B191</f>
        <v>3</v>
      </c>
      <c r="C191" t="str">
        <f t="shared" si="9"/>
        <v>2017 Q3</v>
      </c>
      <c r="D191" s="61">
        <f>VLOOKUP(C191,Dates!C:D,2,FALSE)</f>
        <v>43008</v>
      </c>
      <c r="E191" t="str">
        <f>+'P6-preprocesseddata'!C191</f>
        <v>DL</v>
      </c>
      <c r="F191" t="str">
        <f>+'P6-preprocesseddata'!D191</f>
        <v>D</v>
      </c>
      <c r="G191" s="51">
        <f>IF(Profitability!O191="",0,Profitability!E191/Profitability!O191)</f>
        <v>0.24219833102746546</v>
      </c>
      <c r="H191" s="43">
        <f>IF('P6-preprocesseddata'!$R191="",0,+'P6-preprocesseddata'!E191/'P6-preprocesseddata'!$R191)</f>
        <v>6.4519290030373003E-2</v>
      </c>
      <c r="I191" s="43">
        <f>IF('P6-preprocesseddata'!$R191="",0,+'P6-preprocesseddata'!F191/'P6-preprocesseddata'!$R191)</f>
        <v>2.7005992861037383E-2</v>
      </c>
      <c r="J191" s="43">
        <f>IF('P6-preprocesseddata'!$R191="",0,+'P6-preprocesseddata'!G191/'P6-preprocesseddata'!$R191)</f>
        <v>1.0935865913237469E-2</v>
      </c>
      <c r="K191" s="43">
        <f>IF('P6-preprocesseddata'!$R191="",0,+'P6-preprocesseddata'!H191/'P6-preprocesseddata'!$R191)</f>
        <v>3.2695451073327997E-2</v>
      </c>
      <c r="L191" s="43">
        <f>IF('P6-preprocesseddata'!$R191="",0,+'P6-preprocesseddata'!I191/'P6-preprocesseddata'!$R191)</f>
        <v>3.0591839020324449E-3</v>
      </c>
      <c r="M191" s="43">
        <f>IF('P6-preprocesseddata'!$R191="",0,+'P6-preprocesseddata'!J191/'P6-preprocesseddata'!$R191)+IF('P6-preprocesseddata'!$R191="",0,+'P6-preprocesseddata'!K191/'P6-preprocesseddata'!$R191)+IF('P6-preprocesseddata'!$R191="",0,+'P6-preprocesseddata'!L191/'P6-preprocesseddata'!$R191)</f>
        <v>1.9235510104854209E-2</v>
      </c>
      <c r="N191" s="43">
        <f>IF('P6-preprocesseddata'!$R191="",0,+'P6-preprocesseddata'!M191/'P6-preprocesseddata'!$R191)-S191</f>
        <v>2.1911898406424806E-2</v>
      </c>
      <c r="O191" s="43">
        <f>IF('P6-preprocesseddata'!$R191="",0,+'P6-preprocesseddata'!N191/'P6-preprocesseddata'!$R191)</f>
        <v>4.5832586799548894E-2</v>
      </c>
      <c r="P191" s="43">
        <f t="shared" si="8"/>
        <v>0.22519577909083621</v>
      </c>
      <c r="Q191" s="52">
        <f t="shared" si="6"/>
        <v>1.7002551936629251E-2</v>
      </c>
      <c r="R191" s="63">
        <f>IF(Profitability!O191="",0,Profitability!L191/Profitability!O191)-Q191</f>
        <v>1.9446728031811258E-2</v>
      </c>
      <c r="S191" s="62">
        <v>-1.9446728031811269E-2</v>
      </c>
    </row>
    <row r="192" spans="1:19" x14ac:dyDescent="0.25">
      <c r="A192">
        <f>+'P6-preprocesseddata'!A192</f>
        <v>2017</v>
      </c>
      <c r="B192">
        <f>+'P6-preprocesseddata'!B192</f>
        <v>3</v>
      </c>
      <c r="C192" t="str">
        <f t="shared" si="9"/>
        <v>2017 Q3</v>
      </c>
      <c r="D192" s="61">
        <f>VLOOKUP(C192,Dates!C:D,2,FALSE)</f>
        <v>43008</v>
      </c>
      <c r="E192" t="str">
        <f>+'P6-preprocesseddata'!C192</f>
        <v>DL</v>
      </c>
      <c r="F192" t="str">
        <f>+'P6-preprocesseddata'!D192</f>
        <v>L</v>
      </c>
      <c r="G192" s="51">
        <f>IF(Profitability!O192="",0,Profitability!E192/Profitability!O192)</f>
        <v>0.1582725471533471</v>
      </c>
      <c r="H192" s="43">
        <f>IF('P6-preprocesseddata'!$R192="",0,+'P6-preprocesseddata'!E192/'P6-preprocesseddata'!$R192)</f>
        <v>4.8127003737597832E-2</v>
      </c>
      <c r="I192" s="43">
        <f>IF('P6-preprocesseddata'!$R192="",0,+'P6-preprocesseddata'!F192/'P6-preprocesseddata'!$R192)</f>
        <v>2.498241893422648E-2</v>
      </c>
      <c r="J192" s="43">
        <f>IF('P6-preprocesseddata'!$R192="",0,+'P6-preprocesseddata'!G192/'P6-preprocesseddata'!$R192)</f>
        <v>7.9524885369004275E-3</v>
      </c>
      <c r="K192" s="43">
        <f>IF('P6-preprocesseddata'!$R192="",0,+'P6-preprocesseddata'!H192/'P6-preprocesseddata'!$R192)</f>
        <v>2.4184522038436875E-2</v>
      </c>
      <c r="L192" s="43">
        <f>IF('P6-preprocesseddata'!$R192="",0,+'P6-preprocesseddata'!I192/'P6-preprocesseddata'!$R192)</f>
        <v>2.1128588541782416E-3</v>
      </c>
      <c r="M192" s="43">
        <f>IF('P6-preprocesseddata'!$R192="",0,+'P6-preprocesseddata'!J192/'P6-preprocesseddata'!$R192)+IF('P6-preprocesseddata'!$R192="",0,+'P6-preprocesseddata'!K192/'P6-preprocesseddata'!$R192)+IF('P6-preprocesseddata'!$R192="",0,+'P6-preprocesseddata'!L192/'P6-preprocesseddata'!$R192)</f>
        <v>1.5313348720503581E-2</v>
      </c>
      <c r="N192" s="43">
        <f>IF('P6-preprocesseddata'!$R192="",0,+'P6-preprocesseddata'!M192/'P6-preprocesseddata'!$R192)-S192</f>
        <v>2.0453666036973888E-3</v>
      </c>
      <c r="O192" s="43">
        <f>IF('P6-preprocesseddata'!$R192="",0,+'P6-preprocesseddata'!N192/'P6-preprocesseddata'!$R192)</f>
        <v>7.0988433863831621E-3</v>
      </c>
      <c r="P192" s="43">
        <f t="shared" si="8"/>
        <v>0.13181685081192399</v>
      </c>
      <c r="Q192" s="52">
        <f t="shared" ref="Q192:Q255" si="10">+G192-P192</f>
        <v>2.6455696341423113E-2</v>
      </c>
      <c r="R192" s="63">
        <f>IF(Profitability!O192="",0,Profitability!L192/Profitability!O192)-Q192</f>
        <v>3.3482432113707966E-4</v>
      </c>
      <c r="S192" s="62">
        <v>-3.3482432113707966E-4</v>
      </c>
    </row>
    <row r="193" spans="1:19" x14ac:dyDescent="0.25">
      <c r="A193">
        <f>+'P6-preprocesseddata'!A193</f>
        <v>2017</v>
      </c>
      <c r="B193">
        <f>+'P6-preprocesseddata'!B193</f>
        <v>3</v>
      </c>
      <c r="C193" t="str">
        <f t="shared" si="9"/>
        <v>2017 Q3</v>
      </c>
      <c r="D193" s="61">
        <f>VLOOKUP(C193,Dates!C:D,2,FALSE)</f>
        <v>43008</v>
      </c>
      <c r="E193" t="str">
        <f>+'P6-preprocesseddata'!C193</f>
        <v>DL</v>
      </c>
      <c r="F193" t="str">
        <f>+'P6-preprocesseddata'!D193</f>
        <v>P</v>
      </c>
      <c r="G193" s="51">
        <f>IF(Profitability!O193="",0,Profitability!E193/Profitability!O193)</f>
        <v>0.13807898836852919</v>
      </c>
      <c r="H193" s="43">
        <f>IF('P6-preprocesseddata'!$R193="",0,+'P6-preprocesseddata'!E193/'P6-preprocesseddata'!$R193)</f>
        <v>4.1671390072950121E-2</v>
      </c>
      <c r="I193" s="43">
        <f>IF('P6-preprocesseddata'!$R193="",0,+'P6-preprocesseddata'!F193/'P6-preprocesseddata'!$R193)</f>
        <v>3.0107451195419729E-2</v>
      </c>
      <c r="J193" s="43">
        <f>IF('P6-preprocesseddata'!$R193="",0,+'P6-preprocesseddata'!G193/'P6-preprocesseddata'!$R193)</f>
        <v>6.4493828160720884E-3</v>
      </c>
      <c r="K193" s="43">
        <f>IF('P6-preprocesseddata'!$R193="",0,+'P6-preprocesseddata'!H193/'P6-preprocesseddata'!$R193)</f>
        <v>1.9044267146575689E-2</v>
      </c>
      <c r="L193" s="43">
        <f>IF('P6-preprocesseddata'!$R193="",0,+'P6-preprocesseddata'!I193/'P6-preprocesseddata'!$R193)</f>
        <v>1.8689998688936592E-3</v>
      </c>
      <c r="M193" s="43">
        <f>IF('P6-preprocesseddata'!$R193="",0,+'P6-preprocesseddata'!J193/'P6-preprocesseddata'!$R193)+IF('P6-preprocesseddata'!$R193="",0,+'P6-preprocesseddata'!K193/'P6-preprocesseddata'!$R193)+IF('P6-preprocesseddata'!$R193="",0,+'P6-preprocesseddata'!L193/'P6-preprocesseddata'!$R193)</f>
        <v>1.0575935055786159E-2</v>
      </c>
      <c r="N193" s="43">
        <f>IF('P6-preprocesseddata'!$R193="",0,+'P6-preprocesseddata'!M193/'P6-preprocesseddata'!$R193)-S193</f>
        <v>-9.1925905788250231E-2</v>
      </c>
      <c r="O193" s="43">
        <f>IF('P6-preprocesseddata'!$R193="",0,+'P6-preprocesseddata'!N193/'P6-preprocesseddata'!$R193)</f>
        <v>1.0340621842720894E-3</v>
      </c>
      <c r="P193" s="43">
        <f t="shared" si="8"/>
        <v>1.8825582551719306E-2</v>
      </c>
      <c r="Q193" s="52">
        <f t="shared" si="10"/>
        <v>0.11925340581680989</v>
      </c>
      <c r="R193" s="63">
        <f>IF(Profitability!O193="",0,Profitability!L193/Profitability!O193)-Q193</f>
        <v>-9.342782397083163E-2</v>
      </c>
      <c r="S193" s="62">
        <v>9.342782397083163E-2</v>
      </c>
    </row>
    <row r="194" spans="1:19" x14ac:dyDescent="0.25">
      <c r="A194">
        <f>+'P6-preprocesseddata'!A194</f>
        <v>2017</v>
      </c>
      <c r="B194">
        <f>+'P6-preprocesseddata'!B194</f>
        <v>4</v>
      </c>
      <c r="C194" t="str">
        <f t="shared" si="9"/>
        <v>2017 Q4</v>
      </c>
      <c r="D194" s="61">
        <f>VLOOKUP(C194,Dates!C:D,2,FALSE)</f>
        <v>43100</v>
      </c>
      <c r="E194" t="str">
        <f>+'P6-preprocesseddata'!C194</f>
        <v>DL</v>
      </c>
      <c r="F194" t="str">
        <f>+'P6-preprocesseddata'!D194</f>
        <v>A</v>
      </c>
      <c r="G194" s="51">
        <f>IF(Profitability!O194="",0,Profitability!E194/Profitability!O194)</f>
        <v>0.15571584971553115</v>
      </c>
      <c r="H194" s="43">
        <f>IF('P6-preprocesseddata'!$R194="",0,+'P6-preprocesseddata'!E194/'P6-preprocesseddata'!$R194)</f>
        <v>4.8675697050051023E-2</v>
      </c>
      <c r="I194" s="43">
        <f>IF('P6-preprocesseddata'!$R194="",0,+'P6-preprocesseddata'!F194/'P6-preprocesseddata'!$R194)</f>
        <v>3.4327730522191249E-2</v>
      </c>
      <c r="J194" s="43">
        <f>IF('P6-preprocesseddata'!$R194="",0,+'P6-preprocesseddata'!G194/'P6-preprocesseddata'!$R194)</f>
        <v>7.1995926676138855E-3</v>
      </c>
      <c r="K194" s="43">
        <f>IF('P6-preprocesseddata'!$R194="",0,+'P6-preprocesseddata'!H194/'P6-preprocesseddata'!$R194)</f>
        <v>2.3157487827954057E-2</v>
      </c>
      <c r="L194" s="43">
        <f>IF('P6-preprocesseddata'!$R194="",0,+'P6-preprocesseddata'!I194/'P6-preprocesseddata'!$R194)</f>
        <v>2.0739642132023787E-3</v>
      </c>
      <c r="M194" s="43">
        <f>IF('P6-preprocesseddata'!$R194="",0,+'P6-preprocesseddata'!J194/'P6-preprocesseddata'!$R194)+IF('P6-preprocesseddata'!$R194="",0,+'P6-preprocesseddata'!K194/'P6-preprocesseddata'!$R194)+IF('P6-preprocesseddata'!$R194="",0,+'P6-preprocesseddata'!L194/'P6-preprocesseddata'!$R194)</f>
        <v>1.4170688128078325E-2</v>
      </c>
      <c r="N194" s="43">
        <f>IF('P6-preprocesseddata'!$R194="",0,+'P6-preprocesseddata'!M194/'P6-preprocesseddata'!$R194)-S194</f>
        <v>9.6965178484971354E-2</v>
      </c>
      <c r="O194" s="43">
        <f>IF('P6-preprocesseddata'!$R194="",0,+'P6-preprocesseddata'!N194/'P6-preprocesseddata'!$R194)</f>
        <v>4.0906905574170229E-4</v>
      </c>
      <c r="P194" s="43">
        <f t="shared" si="8"/>
        <v>0.22697940794980398</v>
      </c>
      <c r="Q194" s="52">
        <f t="shared" si="10"/>
        <v>-7.1263558234272828E-2</v>
      </c>
      <c r="R194" s="63">
        <f>IF(Profitability!O194="",0,Profitability!L194/Profitability!O194)-Q194</f>
        <v>9.5279273395441774E-2</v>
      </c>
      <c r="S194" s="62">
        <v>-9.527927339544176E-2</v>
      </c>
    </row>
    <row r="195" spans="1:19" x14ac:dyDescent="0.25">
      <c r="A195">
        <f>+'P6-preprocesseddata'!A195</f>
        <v>2017</v>
      </c>
      <c r="B195">
        <f>+'P6-preprocesseddata'!B195</f>
        <v>4</v>
      </c>
      <c r="C195" t="str">
        <f t="shared" si="9"/>
        <v>2017 Q4</v>
      </c>
      <c r="D195" s="61">
        <f>VLOOKUP(C195,Dates!C:D,2,FALSE)</f>
        <v>43100</v>
      </c>
      <c r="E195" t="str">
        <f>+'P6-preprocesseddata'!C195</f>
        <v>DL</v>
      </c>
      <c r="F195" t="str">
        <f>+'P6-preprocesseddata'!D195</f>
        <v>D</v>
      </c>
      <c r="G195" s="51">
        <f>IF(Profitability!O195="",0,Profitability!E195/Profitability!O195)</f>
        <v>0.26956927235367367</v>
      </c>
      <c r="H195" s="43">
        <f>IF('P6-preprocesseddata'!$R195="",0,+'P6-preprocesseddata'!E195/'P6-preprocesseddata'!$R195)</f>
        <v>7.2748679307790096E-2</v>
      </c>
      <c r="I195" s="43">
        <f>IF('P6-preprocesseddata'!$R195="",0,+'P6-preprocesseddata'!F195/'P6-preprocesseddata'!$R195)</f>
        <v>3.2514762396110945E-2</v>
      </c>
      <c r="J195" s="43">
        <f>IF('P6-preprocesseddata'!$R195="",0,+'P6-preprocesseddata'!G195/'P6-preprocesseddata'!$R195)</f>
        <v>1.150422720841867E-2</v>
      </c>
      <c r="K195" s="43">
        <f>IF('P6-preprocesseddata'!$R195="",0,+'P6-preprocesseddata'!H195/'P6-preprocesseddata'!$R195)</f>
        <v>3.7085461646764573E-2</v>
      </c>
      <c r="L195" s="43">
        <f>IF('P6-preprocesseddata'!$R195="",0,+'P6-preprocesseddata'!I195/'P6-preprocesseddata'!$R195)</f>
        <v>3.2916215938246277E-3</v>
      </c>
      <c r="M195" s="43">
        <f>IF('P6-preprocesseddata'!$R195="",0,+'P6-preprocesseddata'!J195/'P6-preprocesseddata'!$R195)+IF('P6-preprocesseddata'!$R195="",0,+'P6-preprocesseddata'!K195/'P6-preprocesseddata'!$R195)+IF('P6-preprocesseddata'!$R195="",0,+'P6-preprocesseddata'!L195/'P6-preprocesseddata'!$R195)</f>
        <v>2.2932391771648429E-2</v>
      </c>
      <c r="N195" s="43">
        <f>IF('P6-preprocesseddata'!$R195="",0,+'P6-preprocesseddata'!M195/'P6-preprocesseddata'!$R195)-S195</f>
        <v>0.10663041188984207</v>
      </c>
      <c r="O195" s="43">
        <f>IF('P6-preprocesseddata'!$R195="",0,+'P6-preprocesseddata'!N195/'P6-preprocesseddata'!$R195)</f>
        <v>5.6060223337291791E-2</v>
      </c>
      <c r="P195" s="43">
        <f t="shared" ref="P195:P258" si="11">SUM(H195:O195)</f>
        <v>0.34276777915169121</v>
      </c>
      <c r="Q195" s="52">
        <f t="shared" si="10"/>
        <v>-7.3198506798017537E-2</v>
      </c>
      <c r="R195" s="63">
        <f>IF(Profitability!O195="",0,Profitability!L195/Profitability!O195)-Q195</f>
        <v>0.10395288638208175</v>
      </c>
      <c r="S195" s="62">
        <v>-0.10395288638208174</v>
      </c>
    </row>
    <row r="196" spans="1:19" x14ac:dyDescent="0.25">
      <c r="A196">
        <f>+'P6-preprocesseddata'!A196</f>
        <v>2017</v>
      </c>
      <c r="B196">
        <f>+'P6-preprocesseddata'!B196</f>
        <v>4</v>
      </c>
      <c r="C196" t="str">
        <f t="shared" si="9"/>
        <v>2017 Q4</v>
      </c>
      <c r="D196" s="61">
        <f>VLOOKUP(C196,Dates!C:D,2,FALSE)</f>
        <v>43100</v>
      </c>
      <c r="E196" t="str">
        <f>+'P6-preprocesseddata'!C196</f>
        <v>DL</v>
      </c>
      <c r="F196" t="str">
        <f>+'P6-preprocesseddata'!D196</f>
        <v>L</v>
      </c>
      <c r="G196" s="51">
        <f>IF(Profitability!O196="",0,Profitability!E196/Profitability!O196)</f>
        <v>0.15663747883021351</v>
      </c>
      <c r="H196" s="43">
        <f>IF('P6-preprocesseddata'!$R196="",0,+'P6-preprocesseddata'!E196/'P6-preprocesseddata'!$R196)</f>
        <v>5.1136387429832723E-2</v>
      </c>
      <c r="I196" s="43">
        <f>IF('P6-preprocesseddata'!$R196="",0,+'P6-preprocesseddata'!F196/'P6-preprocesseddata'!$R196)</f>
        <v>3.0103105111327202E-2</v>
      </c>
      <c r="J196" s="43">
        <f>IF('P6-preprocesseddata'!$R196="",0,+'P6-preprocesseddata'!G196/'P6-preprocesseddata'!$R196)</f>
        <v>7.8109869899986696E-3</v>
      </c>
      <c r="K196" s="43">
        <f>IF('P6-preprocesseddata'!$R196="",0,+'P6-preprocesseddata'!H196/'P6-preprocesseddata'!$R196)</f>
        <v>2.5880765112104805E-2</v>
      </c>
      <c r="L196" s="43">
        <f>IF('P6-preprocesseddata'!$R196="",0,+'P6-preprocesseddata'!I196/'P6-preprocesseddata'!$R196)</f>
        <v>2.0513185011265035E-3</v>
      </c>
      <c r="M196" s="43">
        <f>IF('P6-preprocesseddata'!$R196="",0,+'P6-preprocesseddata'!J196/'P6-preprocesseddata'!$R196)+IF('P6-preprocesseddata'!$R196="",0,+'P6-preprocesseddata'!K196/'P6-preprocesseddata'!$R196)+IF('P6-preprocesseddata'!$R196="",0,+'P6-preprocesseddata'!L196/'P6-preprocesseddata'!$R196)</f>
        <v>1.7980367312124917E-2</v>
      </c>
      <c r="N196" s="43">
        <f>IF('P6-preprocesseddata'!$R196="",0,+'P6-preprocesseddata'!M196/'P6-preprocesseddata'!$R196)-S196</f>
        <v>7.5732331508981274E-2</v>
      </c>
      <c r="O196" s="43">
        <f>IF('P6-preprocesseddata'!$R196="",0,+'P6-preprocesseddata'!N196/'P6-preprocesseddata'!$R196)</f>
        <v>6.8892739133343487E-3</v>
      </c>
      <c r="P196" s="43">
        <f t="shared" si="11"/>
        <v>0.21758453587883045</v>
      </c>
      <c r="Q196" s="52">
        <f t="shared" si="10"/>
        <v>-6.0947057048616943E-2</v>
      </c>
      <c r="R196" s="63">
        <f>IF(Profitability!O196="",0,Profitability!L196/Profitability!O196)-Q196</f>
        <v>7.4048916504662748E-2</v>
      </c>
      <c r="S196" s="62">
        <v>-7.4048916504662735E-2</v>
      </c>
    </row>
    <row r="197" spans="1:19" x14ac:dyDescent="0.25">
      <c r="A197">
        <f>+'P6-preprocesseddata'!A197</f>
        <v>2017</v>
      </c>
      <c r="B197">
        <f>+'P6-preprocesseddata'!B197</f>
        <v>4</v>
      </c>
      <c r="C197" t="str">
        <f t="shared" si="9"/>
        <v>2017 Q4</v>
      </c>
      <c r="D197" s="61">
        <f>VLOOKUP(C197,Dates!C:D,2,FALSE)</f>
        <v>43100</v>
      </c>
      <c r="E197" t="str">
        <f>+'P6-preprocesseddata'!C197</f>
        <v>DL</v>
      </c>
      <c r="F197" t="str">
        <f>+'P6-preprocesseddata'!D197</f>
        <v>P</v>
      </c>
      <c r="G197" s="51">
        <f>IF(Profitability!O197="",0,Profitability!E197/Profitability!O197)</f>
        <v>0.13625257299602569</v>
      </c>
      <c r="H197" s="43">
        <f>IF('P6-preprocesseddata'!$R197="",0,+'P6-preprocesseddata'!E197/'P6-preprocesseddata'!$R197)</f>
        <v>4.4618239981129598E-2</v>
      </c>
      <c r="I197" s="43">
        <f>IF('P6-preprocesseddata'!$R197="",0,+'P6-preprocesseddata'!F197/'P6-preprocesseddata'!$R197)</f>
        <v>3.4569670775957136E-2</v>
      </c>
      <c r="J197" s="43">
        <f>IF('P6-preprocesseddata'!$R197="",0,+'P6-preprocesseddata'!G197/'P6-preprocesseddata'!$R197)</f>
        <v>6.2939856547951463E-3</v>
      </c>
      <c r="K197" s="43">
        <f>IF('P6-preprocesseddata'!$R197="",0,+'P6-preprocesseddata'!H197/'P6-preprocesseddata'!$R197)</f>
        <v>2.0262110700366345E-2</v>
      </c>
      <c r="L197" s="43">
        <f>IF('P6-preprocesseddata'!$R197="",0,+'P6-preprocesseddata'!I197/'P6-preprocesseddata'!$R197)</f>
        <v>1.8074259094023534E-3</v>
      </c>
      <c r="M197" s="43">
        <f>IF('P6-preprocesseddata'!$R197="",0,+'P6-preprocesseddata'!J197/'P6-preprocesseddata'!$R197)+IF('P6-preprocesseddata'!$R197="",0,+'P6-preprocesseddata'!K197/'P6-preprocesseddata'!$R197)+IF('P6-preprocesseddata'!$R197="",0,+'P6-preprocesseddata'!L197/'P6-preprocesseddata'!$R197)</f>
        <v>1.2457326179059255E-2</v>
      </c>
      <c r="N197" s="43">
        <f>IF('P6-preprocesseddata'!$R197="",0,+'P6-preprocesseddata'!M197/'P6-preprocesseddata'!$R197)-S197</f>
        <v>-2.8301377711773421E-2</v>
      </c>
      <c r="O197" s="43">
        <f>IF('P6-preprocesseddata'!$R197="",0,+'P6-preprocesseddata'!N197/'P6-preprocesseddata'!$R197)</f>
        <v>1.7022232617877153E-3</v>
      </c>
      <c r="P197" s="43">
        <f t="shared" si="11"/>
        <v>9.3409604750724129E-2</v>
      </c>
      <c r="Q197" s="52">
        <f t="shared" si="10"/>
        <v>4.2842968245301566E-2</v>
      </c>
      <c r="R197" s="63">
        <f>IF(Profitability!O197="",0,Profitability!L197/Profitability!O197)-Q197</f>
        <v>-2.9770983986896902E-2</v>
      </c>
      <c r="S197" s="62">
        <v>2.9770983986896905E-2</v>
      </c>
    </row>
    <row r="198" spans="1:19" x14ac:dyDescent="0.25">
      <c r="A198">
        <f>+'P6-preprocesseddata'!A198</f>
        <v>2018</v>
      </c>
      <c r="B198">
        <f>+'P6-preprocesseddata'!B198</f>
        <v>1</v>
      </c>
      <c r="C198" t="str">
        <f t="shared" si="9"/>
        <v>2018 Q1</v>
      </c>
      <c r="D198" s="61">
        <f>VLOOKUP(C198,Dates!C:D,2,FALSE)</f>
        <v>43190</v>
      </c>
      <c r="E198" t="str">
        <f>+'P6-preprocesseddata'!C198</f>
        <v>DL</v>
      </c>
      <c r="F198" t="str">
        <f>+'P6-preprocesseddata'!D198</f>
        <v>A</v>
      </c>
      <c r="G198" s="51">
        <f>IF(Profitability!O198="",0,Profitability!E198/Profitability!O198)</f>
        <v>0.17518937057032327</v>
      </c>
      <c r="H198" s="43">
        <f>IF('P6-preprocesseddata'!$R198="",0,+'P6-preprocesseddata'!E198/'P6-preprocesseddata'!$R198)</f>
        <v>5.2723410291917919E-2</v>
      </c>
      <c r="I198" s="43">
        <f>IF('P6-preprocesseddata'!$R198="",0,+'P6-preprocesseddata'!F198/'P6-preprocesseddata'!$R198)</f>
        <v>3.7335983297928144E-2</v>
      </c>
      <c r="J198" s="43">
        <f>IF('P6-preprocesseddata'!$R198="",0,+'P6-preprocesseddata'!G198/'P6-preprocesseddata'!$R198)</f>
        <v>8.3997671480484822E-3</v>
      </c>
      <c r="K198" s="43">
        <f>IF('P6-preprocesseddata'!$R198="",0,+'P6-preprocesseddata'!H198/'P6-preprocesseddata'!$R198)</f>
        <v>2.6736121202872519E-2</v>
      </c>
      <c r="L198" s="43">
        <f>IF('P6-preprocesseddata'!$R198="",0,+'P6-preprocesseddata'!I198/'P6-preprocesseddata'!$R198)</f>
        <v>2.3893234566046899E-3</v>
      </c>
      <c r="M198" s="43">
        <f>IF('P6-preprocesseddata'!$R198="",0,+'P6-preprocesseddata'!J198/'P6-preprocesseddata'!$R198)+IF('P6-preprocesseddata'!$R198="",0,+'P6-preprocesseddata'!K198/'P6-preprocesseddata'!$R198)+IF('P6-preprocesseddata'!$R198="",0,+'P6-preprocesseddata'!L198/'P6-preprocesseddata'!$R198)</f>
        <v>1.570513023543485E-2</v>
      </c>
      <c r="N198" s="43">
        <f>IF('P6-preprocesseddata'!$R198="",0,+'P6-preprocesseddata'!M198/'P6-preprocesseddata'!$R198)-S198</f>
        <v>2.0855556455201447E-2</v>
      </c>
      <c r="O198" s="43">
        <f>IF('P6-preprocesseddata'!$R198="",0,+'P6-preprocesseddata'!N198/'P6-preprocesseddata'!$R198)</f>
        <v>1.7523841949180954E-3</v>
      </c>
      <c r="P198" s="43">
        <f t="shared" si="11"/>
        <v>0.16589767628292618</v>
      </c>
      <c r="Q198" s="52">
        <f t="shared" si="10"/>
        <v>9.2916942873970954E-3</v>
      </c>
      <c r="R198" s="63">
        <f>IF(Profitability!O198="",0,Profitability!L198/Profitability!O198)-Q198</f>
        <v>1.8957418931094115E-2</v>
      </c>
      <c r="S198" s="62">
        <v>-1.8957418931094077E-2</v>
      </c>
    </row>
    <row r="199" spans="1:19" x14ac:dyDescent="0.25">
      <c r="A199">
        <f>+'P6-preprocesseddata'!A199</f>
        <v>2018</v>
      </c>
      <c r="B199">
        <f>+'P6-preprocesseddata'!B199</f>
        <v>1</v>
      </c>
      <c r="C199" t="str">
        <f t="shared" si="9"/>
        <v>2018 Q1</v>
      </c>
      <c r="D199" s="61">
        <f>VLOOKUP(C199,Dates!C:D,2,FALSE)</f>
        <v>43190</v>
      </c>
      <c r="E199" t="str">
        <f>+'P6-preprocesseddata'!C199</f>
        <v>DL</v>
      </c>
      <c r="F199" t="str">
        <f>+'P6-preprocesseddata'!D199</f>
        <v>D</v>
      </c>
      <c r="G199" s="51">
        <f>IF(Profitability!O199="",0,Profitability!E199/Profitability!O199)</f>
        <v>0.26252439837795011</v>
      </c>
      <c r="H199" s="43">
        <f>IF('P6-preprocesseddata'!$R199="",0,+'P6-preprocesseddata'!E199/'P6-preprocesseddata'!$R199)</f>
        <v>7.1429465077273796E-2</v>
      </c>
      <c r="I199" s="43">
        <f>IF('P6-preprocesseddata'!$R199="",0,+'P6-preprocesseddata'!F199/'P6-preprocesseddata'!$R199)</f>
        <v>3.4903478872820547E-2</v>
      </c>
      <c r="J199" s="43">
        <f>IF('P6-preprocesseddata'!$R199="",0,+'P6-preprocesseddata'!G199/'P6-preprocesseddata'!$R199)</f>
        <v>1.2020957809115539E-2</v>
      </c>
      <c r="K199" s="43">
        <f>IF('P6-preprocesseddata'!$R199="",0,+'P6-preprocesseddata'!H199/'P6-preprocesseddata'!$R199)</f>
        <v>3.8854780836467581E-2</v>
      </c>
      <c r="L199" s="43">
        <f>IF('P6-preprocesseddata'!$R199="",0,+'P6-preprocesseddata'!I199/'P6-preprocesseddata'!$R199)</f>
        <v>3.3065871122634582E-3</v>
      </c>
      <c r="M199" s="43">
        <f>IF('P6-preprocesseddata'!$R199="",0,+'P6-preprocesseddata'!J199/'P6-preprocesseddata'!$R199)+IF('P6-preprocesseddata'!$R199="",0,+'P6-preprocesseddata'!K199/'P6-preprocesseddata'!$R199)+IF('P6-preprocesseddata'!$R199="",0,+'P6-preprocesseddata'!L199/'P6-preprocesseddata'!$R199)</f>
        <v>2.4033376105959327E-2</v>
      </c>
      <c r="N199" s="43">
        <f>IF('P6-preprocesseddata'!$R199="",0,+'P6-preprocesseddata'!M199/'P6-preprocesseddata'!$R199)-S199</f>
        <v>-1.6329191615559548E-2</v>
      </c>
      <c r="O199" s="43">
        <f>IF('P6-preprocesseddata'!$R199="",0,+'P6-preprocesseddata'!N199/'P6-preprocesseddata'!$R199)</f>
        <v>5.4974521284687348E-2</v>
      </c>
      <c r="P199" s="43">
        <f t="shared" si="11"/>
        <v>0.22319397548302805</v>
      </c>
      <c r="Q199" s="52">
        <f t="shared" si="10"/>
        <v>3.9330422894922057E-2</v>
      </c>
      <c r="R199" s="63">
        <f>IF(Profitability!O199="",0,Profitability!L199/Profitability!O199)-Q199</f>
        <v>-1.895741893109406E-2</v>
      </c>
      <c r="S199" s="62">
        <v>1.8957418931094074E-2</v>
      </c>
    </row>
    <row r="200" spans="1:19" x14ac:dyDescent="0.25">
      <c r="A200">
        <f>+'P6-preprocesseddata'!A200</f>
        <v>2018</v>
      </c>
      <c r="B200">
        <f>+'P6-preprocesseddata'!B200</f>
        <v>1</v>
      </c>
      <c r="C200" t="str">
        <f t="shared" si="9"/>
        <v>2018 Q1</v>
      </c>
      <c r="D200" s="61">
        <f>VLOOKUP(C200,Dates!C:D,2,FALSE)</f>
        <v>43190</v>
      </c>
      <c r="E200" t="str">
        <f>+'P6-preprocesseddata'!C200</f>
        <v>DL</v>
      </c>
      <c r="F200" t="str">
        <f>+'P6-preprocesseddata'!D200</f>
        <v>L</v>
      </c>
      <c r="G200" s="51">
        <f>IF(Profitability!O200="",0,Profitability!E200/Profitability!O200)</f>
        <v>0.1620996749196372</v>
      </c>
      <c r="H200" s="43">
        <f>IF('P6-preprocesseddata'!$R200="",0,+'P6-preprocesseddata'!E200/'P6-preprocesseddata'!$R200)</f>
        <v>5.2058775109292688E-2</v>
      </c>
      <c r="I200" s="43">
        <f>IF('P6-preprocesseddata'!$R200="",0,+'P6-preprocesseddata'!F200/'P6-preprocesseddata'!$R200)</f>
        <v>3.1515280580369759E-2</v>
      </c>
      <c r="J200" s="43">
        <f>IF('P6-preprocesseddata'!$R200="",0,+'P6-preprocesseddata'!G200/'P6-preprocesseddata'!$R200)</f>
        <v>8.5071225521276411E-3</v>
      </c>
      <c r="K200" s="43">
        <f>IF('P6-preprocesseddata'!$R200="",0,+'P6-preprocesseddata'!H200/'P6-preprocesseddata'!$R200)</f>
        <v>2.8253846974182723E-2</v>
      </c>
      <c r="L200" s="43">
        <f>IF('P6-preprocesseddata'!$R200="",0,+'P6-preprocesseddata'!I200/'P6-preprocesseddata'!$R200)</f>
        <v>2.1963062741974459E-3</v>
      </c>
      <c r="M200" s="43">
        <f>IF('P6-preprocesseddata'!$R200="",0,+'P6-preprocesseddata'!J200/'P6-preprocesseddata'!$R200)+IF('P6-preprocesseddata'!$R200="",0,+'P6-preprocesseddata'!K200/'P6-preprocesseddata'!$R200)+IF('P6-preprocesseddata'!$R200="",0,+'P6-preprocesseddata'!L200/'P6-preprocesseddata'!$R200)</f>
        <v>1.8991823095434873E-2</v>
      </c>
      <c r="N200" s="43">
        <f>IF('P6-preprocesseddata'!$R200="",0,+'P6-preprocesseddata'!M200/'P6-preprocesseddata'!$R200)-S200</f>
        <v>-1.8302329598424833E-2</v>
      </c>
      <c r="O200" s="43">
        <f>IF('P6-preprocesseddata'!$R200="",0,+'P6-preprocesseddata'!N200/'P6-preprocesseddata'!$R200)</f>
        <v>4.3861156687012917E-3</v>
      </c>
      <c r="P200" s="43">
        <f t="shared" si="11"/>
        <v>0.1276069406558816</v>
      </c>
      <c r="Q200" s="52">
        <f t="shared" si="10"/>
        <v>3.4492734263755598E-2</v>
      </c>
      <c r="R200" s="63">
        <f>IF(Profitability!O200="",0,Profitability!L200/Profitability!O200)-Q200</f>
        <v>-2.0050351173763897E-2</v>
      </c>
      <c r="S200" s="62">
        <v>2.00503511737639E-2</v>
      </c>
    </row>
    <row r="201" spans="1:19" x14ac:dyDescent="0.25">
      <c r="A201">
        <f>+'P6-preprocesseddata'!A201</f>
        <v>2018</v>
      </c>
      <c r="B201">
        <f>+'P6-preprocesseddata'!B201</f>
        <v>1</v>
      </c>
      <c r="C201" t="str">
        <f t="shared" si="9"/>
        <v>2018 Q1</v>
      </c>
      <c r="D201" s="61">
        <f>VLOOKUP(C201,Dates!C:D,2,FALSE)</f>
        <v>43190</v>
      </c>
      <c r="E201" t="str">
        <f>+'P6-preprocesseddata'!C201</f>
        <v>DL</v>
      </c>
      <c r="F201" t="str">
        <f>+'P6-preprocesseddata'!D201</f>
        <v>P</v>
      </c>
      <c r="G201" s="51">
        <f>IF(Profitability!O201="",0,Profitability!E201/Profitability!O201)</f>
        <v>0.14413914164243941</v>
      </c>
      <c r="H201" s="43">
        <f>IF('P6-preprocesseddata'!$R201="",0,+'P6-preprocesseddata'!E201/'P6-preprocesseddata'!$R201)</f>
        <v>4.5998807029108045E-2</v>
      </c>
      <c r="I201" s="43">
        <f>IF('P6-preprocesseddata'!$R201="",0,+'P6-preprocesseddata'!F201/'P6-preprocesseddata'!$R201)</f>
        <v>3.4721788037573302E-2</v>
      </c>
      <c r="J201" s="43">
        <f>IF('P6-preprocesseddata'!$R201="",0,+'P6-preprocesseddata'!G201/'P6-preprocesseddata'!$R201)</f>
        <v>6.9483712278875787E-3</v>
      </c>
      <c r="K201" s="43">
        <f>IF('P6-preprocesseddata'!$R201="",0,+'P6-preprocesseddata'!H201/'P6-preprocesseddata'!$R201)</f>
        <v>2.2192812149506812E-2</v>
      </c>
      <c r="L201" s="43">
        <f>IF('P6-preprocesseddata'!$R201="",0,+'P6-preprocesseddata'!I201/'P6-preprocesseddata'!$R201)</f>
        <v>1.9622840854472369E-3</v>
      </c>
      <c r="M201" s="43">
        <f>IF('P6-preprocesseddata'!$R201="",0,+'P6-preprocesseddata'!J201/'P6-preprocesseddata'!$R201)+IF('P6-preprocesseddata'!$R201="",0,+'P6-preprocesseddata'!K201/'P6-preprocesseddata'!$R201)+IF('P6-preprocesseddata'!$R201="",0,+'P6-preprocesseddata'!L201/'P6-preprocesseddata'!$R201)</f>
        <v>1.319059612141479E-2</v>
      </c>
      <c r="N201" s="43">
        <f>IF('P6-preprocesseddata'!$R201="",0,+'P6-preprocesseddata'!M201/'P6-preprocesseddata'!$R201)-S201</f>
        <v>-0.10116471288006859</v>
      </c>
      <c r="O201" s="43">
        <f>IF('P6-preprocesseddata'!$R201="",0,+'P6-preprocesseddata'!N201/'P6-preprocesseddata'!$R201)</f>
        <v>2.1261735840080796E-3</v>
      </c>
      <c r="P201" s="43">
        <f t="shared" si="11"/>
        <v>2.5976119354877265E-2</v>
      </c>
      <c r="Q201" s="52">
        <f t="shared" si="10"/>
        <v>0.11816302228756215</v>
      </c>
      <c r="R201" s="63">
        <f>IF(Profitability!O201="",0,Profitability!L201/Profitability!O201)-Q201</f>
        <v>-0.10272375354367416</v>
      </c>
      <c r="S201" s="62">
        <v>0.10272375354367416</v>
      </c>
    </row>
    <row r="202" spans="1:19" x14ac:dyDescent="0.25">
      <c r="A202">
        <f>+'P6-preprocesseddata'!A202</f>
        <v>2018</v>
      </c>
      <c r="B202">
        <f>+'P6-preprocesseddata'!B202</f>
        <v>2</v>
      </c>
      <c r="C202" t="str">
        <f t="shared" si="9"/>
        <v>2018 Q2</v>
      </c>
      <c r="D202" s="61">
        <f>VLOOKUP(C202,Dates!C:D,2,FALSE)</f>
        <v>43281</v>
      </c>
      <c r="E202" t="str">
        <f>+'P6-preprocesseddata'!C202</f>
        <v>DL</v>
      </c>
      <c r="F202" t="str">
        <f>+'P6-preprocesseddata'!D202</f>
        <v>A</v>
      </c>
      <c r="G202" s="51">
        <f>IF(Profitability!O202="",0,Profitability!E202/Profitability!O202)</f>
        <v>0.15865529819407528</v>
      </c>
      <c r="H202" s="43">
        <f>IF('P6-preprocesseddata'!$R202="",0,+'P6-preprocesseddata'!E202/'P6-preprocesseddata'!$R202)</f>
        <v>4.3166458593117032E-2</v>
      </c>
      <c r="I202" s="43">
        <f>IF('P6-preprocesseddata'!$R202="",0,+'P6-preprocesseddata'!F202/'P6-preprocesseddata'!$R202)</f>
        <v>3.6908442654148846E-2</v>
      </c>
      <c r="J202" s="43">
        <f>IF('P6-preprocesseddata'!$R202="",0,+'P6-preprocesseddata'!G202/'P6-preprocesseddata'!$R202)</f>
        <v>5.5595046070494765E-3</v>
      </c>
      <c r="K202" s="43">
        <f>IF('P6-preprocesseddata'!$R202="",0,+'P6-preprocesseddata'!H202/'P6-preprocesseddata'!$R202)</f>
        <v>2.1501365599249499E-2</v>
      </c>
      <c r="L202" s="43">
        <f>IF('P6-preprocesseddata'!$R202="",0,+'P6-preprocesseddata'!I202/'P6-preprocesseddata'!$R202)</f>
        <v>2.1119950628952474E-3</v>
      </c>
      <c r="M202" s="43">
        <f>IF('P6-preprocesseddata'!$R202="",0,+'P6-preprocesseddata'!J202/'P6-preprocesseddata'!$R202)+IF('P6-preprocesseddata'!$R202="",0,+'P6-preprocesseddata'!K202/'P6-preprocesseddata'!$R202)+IF('P6-preprocesseddata'!$R202="",0,+'P6-preprocesseddata'!L202/'P6-preprocesseddata'!$R202)</f>
        <v>1.1910666096658615E-2</v>
      </c>
      <c r="N202" s="43">
        <f>IF('P6-preprocesseddata'!$R202="",0,+'P6-preprocesseddata'!M202/'P6-preprocesseddata'!$R202)-S202</f>
        <v>3.2635199019032911E-2</v>
      </c>
      <c r="O202" s="43">
        <f>IF('P6-preprocesseddata'!$R202="",0,+'P6-preprocesseddata'!N202/'P6-preprocesseddata'!$R202)</f>
        <v>5.784659886357449E-4</v>
      </c>
      <c r="P202" s="43">
        <f t="shared" si="11"/>
        <v>0.15437209762078738</v>
      </c>
      <c r="Q202" s="52">
        <f t="shared" si="10"/>
        <v>4.2832005732879042E-3</v>
      </c>
      <c r="R202" s="63">
        <f>IF(Profitability!O202="",0,Profitability!L202/Profitability!O202)-Q202</f>
        <v>3.1303458538532655E-2</v>
      </c>
      <c r="S202" s="62">
        <v>-3.1303458538532655E-2</v>
      </c>
    </row>
    <row r="203" spans="1:19" x14ac:dyDescent="0.25">
      <c r="A203">
        <f>+'P6-preprocesseddata'!A203</f>
        <v>2018</v>
      </c>
      <c r="B203">
        <f>+'P6-preprocesseddata'!B203</f>
        <v>2</v>
      </c>
      <c r="C203" t="str">
        <f t="shared" si="9"/>
        <v>2018 Q2</v>
      </c>
      <c r="D203" s="61">
        <f>VLOOKUP(C203,Dates!C:D,2,FALSE)</f>
        <v>43281</v>
      </c>
      <c r="E203" t="str">
        <f>+'P6-preprocesseddata'!C203</f>
        <v>DL</v>
      </c>
      <c r="F203" t="str">
        <f>+'P6-preprocesseddata'!D203</f>
        <v>D</v>
      </c>
      <c r="G203" s="51">
        <f>IF(Profitability!O203="",0,Profitability!E203/Profitability!O203)</f>
        <v>0.26083403601549421</v>
      </c>
      <c r="H203" s="43">
        <f>IF('P6-preprocesseddata'!$R203="",0,+'P6-preprocesseddata'!E203/'P6-preprocesseddata'!$R203)</f>
        <v>6.4666066156365637E-2</v>
      </c>
      <c r="I203" s="43">
        <f>IF('P6-preprocesseddata'!$R203="",0,+'P6-preprocesseddata'!F203/'P6-preprocesseddata'!$R203)</f>
        <v>3.680538231374237E-2</v>
      </c>
      <c r="J203" s="43">
        <f>IF('P6-preprocesseddata'!$R203="",0,+'P6-preprocesseddata'!G203/'P6-preprocesseddata'!$R203)</f>
        <v>8.6091726149849501E-3</v>
      </c>
      <c r="K203" s="43">
        <f>IF('P6-preprocesseddata'!$R203="",0,+'P6-preprocesseddata'!H203/'P6-preprocesseddata'!$R203)</f>
        <v>3.4326474390340242E-2</v>
      </c>
      <c r="L203" s="43">
        <f>IF('P6-preprocesseddata'!$R203="",0,+'P6-preprocesseddata'!I203/'P6-preprocesseddata'!$R203)</f>
        <v>3.2391330343932716E-3</v>
      </c>
      <c r="M203" s="43">
        <f>IF('P6-preprocesseddata'!$R203="",0,+'P6-preprocesseddata'!J203/'P6-preprocesseddata'!$R203)+IF('P6-preprocesseddata'!$R203="",0,+'P6-preprocesseddata'!K203/'P6-preprocesseddata'!$R203)+IF('P6-preprocesseddata'!$R203="",0,+'P6-preprocesseddata'!L203/'P6-preprocesseddata'!$R203)</f>
        <v>2.0077803446448994E-2</v>
      </c>
      <c r="N203" s="43">
        <f>IF('P6-preprocesseddata'!$R203="",0,+'P6-preprocesseddata'!M203/'P6-preprocesseddata'!$R203)-S203</f>
        <v>-1.7553297744555902E-2</v>
      </c>
      <c r="O203" s="43">
        <f>IF('P6-preprocesseddata'!$R203="",0,+'P6-preprocesseddata'!N203/'P6-preprocesseddata'!$R203)</f>
        <v>5.7784456173299845E-2</v>
      </c>
      <c r="P203" s="43">
        <f t="shared" si="11"/>
        <v>0.20795519038501936</v>
      </c>
      <c r="Q203" s="52">
        <f t="shared" si="10"/>
        <v>5.2878845630474847E-2</v>
      </c>
      <c r="R203" s="63">
        <f>IF(Profitability!O203="",0,Profitability!L203/Profitability!O203)-Q203</f>
        <v>-1.9601503154842048E-2</v>
      </c>
      <c r="S203" s="62">
        <v>1.9601503154842013E-2</v>
      </c>
    </row>
    <row r="204" spans="1:19" x14ac:dyDescent="0.25">
      <c r="A204">
        <f>+'P6-preprocesseddata'!A204</f>
        <v>2018</v>
      </c>
      <c r="B204">
        <f>+'P6-preprocesseddata'!B204</f>
        <v>2</v>
      </c>
      <c r="C204" t="str">
        <f t="shared" si="9"/>
        <v>2018 Q2</v>
      </c>
      <c r="D204" s="61">
        <f>VLOOKUP(C204,Dates!C:D,2,FALSE)</f>
        <v>43281</v>
      </c>
      <c r="E204" t="str">
        <f>+'P6-preprocesseddata'!C204</f>
        <v>DL</v>
      </c>
      <c r="F204" t="str">
        <f>+'P6-preprocesseddata'!D204</f>
        <v>L</v>
      </c>
      <c r="G204" s="51">
        <f>IF(Profitability!O204="",0,Profitability!E204/Profitability!O204)</f>
        <v>0.16325821805871815</v>
      </c>
      <c r="H204" s="43">
        <f>IF('P6-preprocesseddata'!$R204="",0,+'P6-preprocesseddata'!E204/'P6-preprocesseddata'!$R204)</f>
        <v>4.7735261013731822E-2</v>
      </c>
      <c r="I204" s="43">
        <f>IF('P6-preprocesseddata'!$R204="",0,+'P6-preprocesseddata'!F204/'P6-preprocesseddata'!$R204)</f>
        <v>3.4956943375103619E-2</v>
      </c>
      <c r="J204" s="43">
        <f>IF('P6-preprocesseddata'!$R204="",0,+'P6-preprocesseddata'!G204/'P6-preprocesseddata'!$R204)</f>
        <v>5.8548564467940248E-3</v>
      </c>
      <c r="K204" s="43">
        <f>IF('P6-preprocesseddata'!$R204="",0,+'P6-preprocesseddata'!H204/'P6-preprocesseddata'!$R204)</f>
        <v>2.5034215893207267E-2</v>
      </c>
      <c r="L204" s="43">
        <f>IF('P6-preprocesseddata'!$R204="",0,+'P6-preprocesseddata'!I204/'P6-preprocesseddata'!$R204)</f>
        <v>2.1510369675737597E-3</v>
      </c>
      <c r="M204" s="43">
        <f>IF('P6-preprocesseddata'!$R204="",0,+'P6-preprocesseddata'!J204/'P6-preprocesseddata'!$R204)+IF('P6-preprocesseddata'!$R204="",0,+'P6-preprocesseddata'!K204/'P6-preprocesseddata'!$R204)+IF('P6-preprocesseddata'!$R204="",0,+'P6-preprocesseddata'!L204/'P6-preprocesseddata'!$R204)</f>
        <v>1.6335868332488145E-2</v>
      </c>
      <c r="N204" s="43">
        <f>IF('P6-preprocesseddata'!$R204="",0,+'P6-preprocesseddata'!M204/'P6-preprocesseddata'!$R204)-S204</f>
        <v>1.5034579110879766E-2</v>
      </c>
      <c r="O204" s="43">
        <f>IF('P6-preprocesseddata'!$R204="",0,+'P6-preprocesseddata'!N204/'P6-preprocesseddata'!$R204)</f>
        <v>5.9898904066909313E-3</v>
      </c>
      <c r="P204" s="43">
        <f t="shared" si="11"/>
        <v>0.15309265154646934</v>
      </c>
      <c r="Q204" s="52">
        <f t="shared" si="10"/>
        <v>1.0165566512248814E-2</v>
      </c>
      <c r="R204" s="63">
        <f>IF(Profitability!O204="",0,Profitability!L204/Profitability!O204)-Q204</f>
        <v>1.3665010676021386E-2</v>
      </c>
      <c r="S204" s="62">
        <v>-1.3665010676021383E-2</v>
      </c>
    </row>
    <row r="205" spans="1:19" x14ac:dyDescent="0.25">
      <c r="A205">
        <f>+'P6-preprocesseddata'!A205</f>
        <v>2018</v>
      </c>
      <c r="B205">
        <f>+'P6-preprocesseddata'!B205</f>
        <v>2</v>
      </c>
      <c r="C205" t="str">
        <f t="shared" si="9"/>
        <v>2018 Q2</v>
      </c>
      <c r="D205" s="61">
        <f>VLOOKUP(C205,Dates!C:D,2,FALSE)</f>
        <v>43281</v>
      </c>
      <c r="E205" t="str">
        <f>+'P6-preprocesseddata'!C205</f>
        <v>DL</v>
      </c>
      <c r="F205" t="str">
        <f>+'P6-preprocesseddata'!D205</f>
        <v>P</v>
      </c>
      <c r="G205" s="51">
        <f>IF(Profitability!O205="",0,Profitability!E205/Profitability!O205)</f>
        <v>0.14418332861492744</v>
      </c>
      <c r="H205" s="43">
        <f>IF('P6-preprocesseddata'!$R205="",0,+'P6-preprocesseddata'!E205/'P6-preprocesseddata'!$R205)</f>
        <v>4.1728026937728688E-2</v>
      </c>
      <c r="I205" s="43">
        <f>IF('P6-preprocesseddata'!$R205="",0,+'P6-preprocesseddata'!F205/'P6-preprocesseddata'!$R205)</f>
        <v>3.7591049694712532E-2</v>
      </c>
      <c r="J205" s="43">
        <f>IF('P6-preprocesseddata'!$R205="",0,+'P6-preprocesseddata'!G205/'P6-preprocesseddata'!$R205)</f>
        <v>5.0531915881343826E-3</v>
      </c>
      <c r="K205" s="43">
        <f>IF('P6-preprocesseddata'!$R205="",0,+'P6-preprocesseddata'!H205/'P6-preprocesseddata'!$R205)</f>
        <v>1.9695570704031225E-2</v>
      </c>
      <c r="L205" s="43">
        <f>IF('P6-preprocesseddata'!$R205="",0,+'P6-preprocesseddata'!I205/'P6-preprocesseddata'!$R205)</f>
        <v>1.9151329583947095E-3</v>
      </c>
      <c r="M205" s="43">
        <f>IF('P6-preprocesseddata'!$R205="",0,+'P6-preprocesseddata'!J205/'P6-preprocesseddata'!$R205)+IF('P6-preprocesseddata'!$R205="",0,+'P6-preprocesseddata'!K205/'P6-preprocesseddata'!$R205)+IF('P6-preprocesseddata'!$R205="",0,+'P6-preprocesseddata'!L205/'P6-preprocesseddata'!$R205)</f>
        <v>1.1067085362315723E-2</v>
      </c>
      <c r="N205" s="43">
        <f>IF('P6-preprocesseddata'!$R205="",0,+'P6-preprocesseddata'!M205/'P6-preprocesseddata'!$R205)-S205</f>
        <v>-0.10605001451941286</v>
      </c>
      <c r="O205" s="43">
        <f>IF('P6-preprocesseddata'!$R205="",0,+'P6-preprocesseddata'!N205/'P6-preprocesseddata'!$R205)</f>
        <v>1.5674614614450354E-3</v>
      </c>
      <c r="P205" s="43">
        <f t="shared" si="11"/>
        <v>1.2567504187349443E-2</v>
      </c>
      <c r="Q205" s="52">
        <f t="shared" si="10"/>
        <v>0.13161582442757799</v>
      </c>
      <c r="R205" s="63">
        <f>IF(Profitability!O205="",0,Profitability!L205/Profitability!O205)-Q205</f>
        <v>-0.10725863352825649</v>
      </c>
      <c r="S205" s="62">
        <v>0.10725863352825651</v>
      </c>
    </row>
    <row r="206" spans="1:19" x14ac:dyDescent="0.25">
      <c r="A206">
        <f>+'P6-preprocesseddata'!A206</f>
        <v>2018</v>
      </c>
      <c r="B206">
        <f>+'P6-preprocesseddata'!B206</f>
        <v>3</v>
      </c>
      <c r="C206" t="str">
        <f t="shared" si="9"/>
        <v>2018 Q3</v>
      </c>
      <c r="D206" s="61">
        <f>VLOOKUP(C206,Dates!C:D,2,FALSE)</f>
        <v>43373</v>
      </c>
      <c r="E206" t="str">
        <f>+'P6-preprocesseddata'!C206</f>
        <v>DL</v>
      </c>
      <c r="F206" t="str">
        <f>+'P6-preprocesseddata'!D206</f>
        <v>A</v>
      </c>
      <c r="G206" s="51">
        <f>IF(Profitability!O206="",0,Profitability!E206/Profitability!O206)</f>
        <v>0.15363107075270735</v>
      </c>
      <c r="H206" s="43">
        <f>IF('P6-preprocesseddata'!$R206="",0,+'P6-preprocesseddata'!E206/'P6-preprocesseddata'!$R206)</f>
        <v>4.1704491992829711E-2</v>
      </c>
      <c r="I206" s="43">
        <f>IF('P6-preprocesseddata'!$R206="",0,+'P6-preprocesseddata'!F206/'P6-preprocesseddata'!$R206)</f>
        <v>3.6738927853190814E-2</v>
      </c>
      <c r="J206" s="43">
        <f>IF('P6-preprocesseddata'!$R206="",0,+'P6-preprocesseddata'!G206/'P6-preprocesseddata'!$R206)</f>
        <v>5.4084038094848108E-3</v>
      </c>
      <c r="K206" s="43">
        <f>IF('P6-preprocesseddata'!$R206="",0,+'P6-preprocesseddata'!H206/'P6-preprocesseddata'!$R206)</f>
        <v>2.041291927085534E-2</v>
      </c>
      <c r="L206" s="43">
        <f>IF('P6-preprocesseddata'!$R206="",0,+'P6-preprocesseddata'!I206/'P6-preprocesseddata'!$R206)</f>
        <v>2.1008102465200555E-3</v>
      </c>
      <c r="M206" s="43">
        <f>IF('P6-preprocesseddata'!$R206="",0,+'P6-preprocesseddata'!J206/'P6-preprocesseddata'!$R206)+IF('P6-preprocesseddata'!$R206="",0,+'P6-preprocesseddata'!K206/'P6-preprocesseddata'!$R206)+IF('P6-preprocesseddata'!$R206="",0,+'P6-preprocesseddata'!L206/'P6-preprocesseddata'!$R206)</f>
        <v>1.1278081550912486E-2</v>
      </c>
      <c r="N206" s="43">
        <f>IF('P6-preprocesseddata'!$R206="",0,+'P6-preprocesseddata'!M206/'P6-preprocesseddata'!$R206)-S206</f>
        <v>1.1419373349775526E-2</v>
      </c>
      <c r="O206" s="43">
        <f>IF('P6-preprocesseddata'!$R206="",0,+'P6-preprocesseddata'!N206/'P6-preprocesseddata'!$R206)</f>
        <v>6.2398238116837413E-5</v>
      </c>
      <c r="P206" s="43">
        <f t="shared" si="11"/>
        <v>0.12912540631168559</v>
      </c>
      <c r="Q206" s="52">
        <f t="shared" si="10"/>
        <v>2.4505664441021757E-2</v>
      </c>
      <c r="R206" s="63">
        <f>IF(Profitability!O206="",0,Profitability!L206/Profitability!O206)-Q206</f>
        <v>1.0206607593555968E-2</v>
      </c>
      <c r="S206" s="62">
        <v>-1.0206607593555968E-2</v>
      </c>
    </row>
    <row r="207" spans="1:19" x14ac:dyDescent="0.25">
      <c r="A207">
        <f>+'P6-preprocesseddata'!A207</f>
        <v>2018</v>
      </c>
      <c r="B207">
        <f>+'P6-preprocesseddata'!B207</f>
        <v>3</v>
      </c>
      <c r="C207" t="str">
        <f t="shared" si="9"/>
        <v>2018 Q3</v>
      </c>
      <c r="D207" s="61">
        <f>VLOOKUP(C207,Dates!C:D,2,FALSE)</f>
        <v>43373</v>
      </c>
      <c r="E207" t="str">
        <f>+'P6-preprocesseddata'!C207</f>
        <v>DL</v>
      </c>
      <c r="F207" t="str">
        <f>+'P6-preprocesseddata'!D207</f>
        <v>D</v>
      </c>
      <c r="G207" s="51">
        <f>IF(Profitability!O207="",0,Profitability!E207/Profitability!O207)</f>
        <v>0.24382655959460531</v>
      </c>
      <c r="H207" s="43">
        <f>IF('P6-preprocesseddata'!$R207="",0,+'P6-preprocesseddata'!E207/'P6-preprocesseddata'!$R207)</f>
        <v>6.1375186430291072E-2</v>
      </c>
      <c r="I207" s="43">
        <f>IF('P6-preprocesseddata'!$R207="",0,+'P6-preprocesseddata'!F207/'P6-preprocesseddata'!$R207)</f>
        <v>3.6919736424869627E-2</v>
      </c>
      <c r="J207" s="43">
        <f>IF('P6-preprocesseddata'!$R207="",0,+'P6-preprocesseddata'!G207/'P6-preprocesseddata'!$R207)</f>
        <v>8.0978567972638648E-3</v>
      </c>
      <c r="K207" s="43">
        <f>IF('P6-preprocesseddata'!$R207="",0,+'P6-preprocesseddata'!H207/'P6-preprocesseddata'!$R207)</f>
        <v>3.1782788246930441E-2</v>
      </c>
      <c r="L207" s="43">
        <f>IF('P6-preprocesseddata'!$R207="",0,+'P6-preprocesseddata'!I207/'P6-preprocesseddata'!$R207)</f>
        <v>3.1356593044092871E-3</v>
      </c>
      <c r="M207" s="43">
        <f>IF('P6-preprocesseddata'!$R207="",0,+'P6-preprocesseddata'!J207/'P6-preprocesseddata'!$R207)+IF('P6-preprocesseddata'!$R207="",0,+'P6-preprocesseddata'!K207/'P6-preprocesseddata'!$R207)+IF('P6-preprocesseddata'!$R207="",0,+'P6-preprocesseddata'!L207/'P6-preprocesseddata'!$R207)</f>
        <v>1.8785994533295384E-2</v>
      </c>
      <c r="N207" s="43">
        <f>IF('P6-preprocesseddata'!$R207="",0,+'P6-preprocesseddata'!M207/'P6-preprocesseddata'!$R207)-S207</f>
        <v>1.4665408927922856E-2</v>
      </c>
      <c r="O207" s="43">
        <f>IF('P6-preprocesseddata'!$R207="",0,+'P6-preprocesseddata'!N207/'P6-preprocesseddata'!$R207)</f>
        <v>5.5623148980164482E-2</v>
      </c>
      <c r="P207" s="43">
        <f t="shared" si="11"/>
        <v>0.23038577964514703</v>
      </c>
      <c r="Q207" s="52">
        <f t="shared" si="10"/>
        <v>1.3440779949458276E-2</v>
      </c>
      <c r="R207" s="63">
        <f>IF(Profitability!O207="",0,Profitability!L207/Profitability!O207)-Q207</f>
        <v>1.2849285951321447E-2</v>
      </c>
      <c r="S207" s="62">
        <v>-1.2849285951321416E-2</v>
      </c>
    </row>
    <row r="208" spans="1:19" x14ac:dyDescent="0.25">
      <c r="A208">
        <f>+'P6-preprocesseddata'!A208</f>
        <v>2018</v>
      </c>
      <c r="B208">
        <f>+'P6-preprocesseddata'!B208</f>
        <v>3</v>
      </c>
      <c r="C208" t="str">
        <f t="shared" si="9"/>
        <v>2018 Q3</v>
      </c>
      <c r="D208" s="61">
        <f>VLOOKUP(C208,Dates!C:D,2,FALSE)</f>
        <v>43373</v>
      </c>
      <c r="E208" t="str">
        <f>+'P6-preprocesseddata'!C208</f>
        <v>DL</v>
      </c>
      <c r="F208" t="str">
        <f>+'P6-preprocesseddata'!D208</f>
        <v>L</v>
      </c>
      <c r="G208" s="51">
        <f>IF(Profitability!O208="",0,Profitability!E208/Profitability!O208)</f>
        <v>0.16320981860882927</v>
      </c>
      <c r="H208" s="43">
        <f>IF('P6-preprocesseddata'!$R208="",0,+'P6-preprocesseddata'!E208/'P6-preprocesseddata'!$R208)</f>
        <v>4.6889269781200039E-2</v>
      </c>
      <c r="I208" s="43">
        <f>IF('P6-preprocesseddata'!$R208="",0,+'P6-preprocesseddata'!F208/'P6-preprocesseddata'!$R208)</f>
        <v>3.4931102005656821E-2</v>
      </c>
      <c r="J208" s="43">
        <f>IF('P6-preprocesseddata'!$R208="",0,+'P6-preprocesseddata'!G208/'P6-preprocesseddata'!$R208)</f>
        <v>5.7301436325198161E-3</v>
      </c>
      <c r="K208" s="43">
        <f>IF('P6-preprocesseddata'!$R208="",0,+'P6-preprocesseddata'!H208/'P6-preprocesseddata'!$R208)</f>
        <v>2.3788216462064332E-2</v>
      </c>
      <c r="L208" s="43">
        <f>IF('P6-preprocesseddata'!$R208="",0,+'P6-preprocesseddata'!I208/'P6-preprocesseddata'!$R208)</f>
        <v>2.2086062850770797E-3</v>
      </c>
      <c r="M208" s="43">
        <f>IF('P6-preprocesseddata'!$R208="",0,+'P6-preprocesseddata'!J208/'P6-preprocesseddata'!$R208)+IF('P6-preprocesseddata'!$R208="",0,+'P6-preprocesseddata'!K208/'P6-preprocesseddata'!$R208)+IF('P6-preprocesseddata'!$R208="",0,+'P6-preprocesseddata'!L208/'P6-preprocesseddata'!$R208)</f>
        <v>1.5314748899868894E-2</v>
      </c>
      <c r="N208" s="43">
        <f>IF('P6-preprocesseddata'!$R208="",0,+'P6-preprocesseddata'!M208/'P6-preprocesseddata'!$R208)-S208</f>
        <v>5.4349698158530722E-3</v>
      </c>
      <c r="O208" s="43">
        <f>IF('P6-preprocesseddata'!$R208="",0,+'P6-preprocesseddata'!N208/'P6-preprocesseddata'!$R208)</f>
        <v>6.5864332401611549E-3</v>
      </c>
      <c r="P208" s="43">
        <f t="shared" si="11"/>
        <v>0.1408834901224012</v>
      </c>
      <c r="Q208" s="52">
        <f t="shared" si="10"/>
        <v>2.2326328486428071E-2</v>
      </c>
      <c r="R208" s="63">
        <f>IF(Profitability!O208="",0,Profitability!L208/Profitability!O208)-Q208</f>
        <v>4.1498403641251208E-3</v>
      </c>
      <c r="S208" s="62">
        <v>-4.1498403641251208E-3</v>
      </c>
    </row>
    <row r="209" spans="1:19" x14ac:dyDescent="0.25">
      <c r="A209">
        <f>+'P6-preprocesseddata'!A209</f>
        <v>2018</v>
      </c>
      <c r="B209">
        <f>+'P6-preprocesseddata'!B209</f>
        <v>3</v>
      </c>
      <c r="C209" t="str">
        <f t="shared" si="9"/>
        <v>2018 Q3</v>
      </c>
      <c r="D209" s="61">
        <f>VLOOKUP(C209,Dates!C:D,2,FALSE)</f>
        <v>43373</v>
      </c>
      <c r="E209" t="str">
        <f>+'P6-preprocesseddata'!C209</f>
        <v>DL</v>
      </c>
      <c r="F209" t="str">
        <f>+'P6-preprocesseddata'!D209</f>
        <v>P</v>
      </c>
      <c r="G209" s="51">
        <f>IF(Profitability!O209="",0,Profitability!E209/Profitability!O209)</f>
        <v>0.14926946350352313</v>
      </c>
      <c r="H209" s="43">
        <f>IF('P6-preprocesseddata'!$R209="",0,+'P6-preprocesseddata'!E209/'P6-preprocesseddata'!$R209)</f>
        <v>4.2174059890770159E-2</v>
      </c>
      <c r="I209" s="43">
        <f>IF('P6-preprocesseddata'!$R209="",0,+'P6-preprocesseddata'!F209/'P6-preprocesseddata'!$R209)</f>
        <v>3.7905167617735096E-2</v>
      </c>
      <c r="J209" s="43">
        <f>IF('P6-preprocesseddata'!$R209="",0,+'P6-preprocesseddata'!G209/'P6-preprocesseddata'!$R209)</f>
        <v>5.2399807954659153E-3</v>
      </c>
      <c r="K209" s="43">
        <f>IF('P6-preprocesseddata'!$R209="",0,+'P6-preprocesseddata'!H209/'P6-preprocesseddata'!$R209)</f>
        <v>1.9652028551873941E-2</v>
      </c>
      <c r="L209" s="43">
        <f>IF('P6-preprocesseddata'!$R209="",0,+'P6-preprocesseddata'!I209/'P6-preprocesseddata'!$R209)</f>
        <v>2.03638979363216E-3</v>
      </c>
      <c r="M209" s="43">
        <f>IF('P6-preprocesseddata'!$R209="",0,+'P6-preprocesseddata'!J209/'P6-preprocesseddata'!$R209)+IF('P6-preprocesseddata'!$R209="",0,+'P6-preprocesseddata'!K209/'P6-preprocesseddata'!$R209)+IF('P6-preprocesseddata'!$R209="",0,+'P6-preprocesseddata'!L209/'P6-preprocesseddata'!$R209)</f>
        <v>1.0731314768865886E-2</v>
      </c>
      <c r="N209" s="43">
        <f>IF('P6-preprocesseddata'!$R209="",0,+'P6-preprocesseddata'!M209/'P6-preprocesseddata'!$R209)-S209</f>
        <v>2.5789967888547247E-2</v>
      </c>
      <c r="O209" s="43">
        <f>IF('P6-preprocesseddata'!$R209="",0,+'P6-preprocesseddata'!N209/'P6-preprocesseddata'!$R209)</f>
        <v>1.3840514250109896E-3</v>
      </c>
      <c r="P209" s="43">
        <f t="shared" si="11"/>
        <v>0.14491296073190138</v>
      </c>
      <c r="Q209" s="52">
        <f t="shared" si="10"/>
        <v>4.3565027716217508E-3</v>
      </c>
      <c r="R209" s="63">
        <f>IF(Profitability!O209="",0,Profitability!L209/Profitability!O209)-Q209</f>
        <v>2.4614900720296481E-2</v>
      </c>
      <c r="S209" s="62">
        <v>-2.4614900720296505E-2</v>
      </c>
    </row>
    <row r="210" spans="1:19" x14ac:dyDescent="0.25">
      <c r="A210">
        <f>+'P6-preprocesseddata'!A210</f>
        <v>2018</v>
      </c>
      <c r="B210">
        <f>+'P6-preprocesseddata'!B210</f>
        <v>4</v>
      </c>
      <c r="C210" t="str">
        <f t="shared" si="9"/>
        <v>2018 Q4</v>
      </c>
      <c r="D210" s="61">
        <f>VLOOKUP(C210,Dates!C:D,2,FALSE)</f>
        <v>43465</v>
      </c>
      <c r="E210" t="str">
        <f>+'P6-preprocesseddata'!C210</f>
        <v>DL</v>
      </c>
      <c r="F210" t="str">
        <f>+'P6-preprocesseddata'!D210</f>
        <v>A</v>
      </c>
      <c r="G210" s="51">
        <f>IF(Profitability!O210="",0,Profitability!E210/Profitability!O210)</f>
        <v>0.16064533283541746</v>
      </c>
      <c r="H210" s="43">
        <f>IF('P6-preprocesseddata'!$R210="",0,+'P6-preprocesseddata'!E210/'P6-preprocesseddata'!$R210)</f>
        <v>4.646784380102522E-2</v>
      </c>
      <c r="I210" s="43">
        <f>IF('P6-preprocesseddata'!$R210="",0,+'P6-preprocesseddata'!F210/'P6-preprocesseddata'!$R210)</f>
        <v>4.2253699221132333E-2</v>
      </c>
      <c r="J210" s="43">
        <f>IF('P6-preprocesseddata'!$R210="",0,+'P6-preprocesseddata'!G210/'P6-preprocesseddata'!$R210)</f>
        <v>5.8919014979026503E-3</v>
      </c>
      <c r="K210" s="43">
        <f>IF('P6-preprocesseddata'!$R210="",0,+'P6-preprocesseddata'!H210/'P6-preprocesseddata'!$R210)</f>
        <v>2.2185809538679505E-2</v>
      </c>
      <c r="L210" s="43">
        <f>IF('P6-preprocesseddata'!$R210="",0,+'P6-preprocesseddata'!I210/'P6-preprocesseddata'!$R210)</f>
        <v>2.1596910816043037E-3</v>
      </c>
      <c r="M210" s="43">
        <f>IF('P6-preprocesseddata'!$R210="",0,+'P6-preprocesseddata'!J210/'P6-preprocesseddata'!$R210)+IF('P6-preprocesseddata'!$R210="",0,+'P6-preprocesseddata'!K210/'P6-preprocesseddata'!$R210)+IF('P6-preprocesseddata'!$R210="",0,+'P6-preprocesseddata'!L210/'P6-preprocesseddata'!$R210)</f>
        <v>1.3301814659140947E-2</v>
      </c>
      <c r="N210" s="43">
        <f>IF('P6-preprocesseddata'!$R210="",0,+'P6-preprocesseddata'!M210/'P6-preprocesseddata'!$R210)-S210</f>
        <v>-3.1019508092875028E-2</v>
      </c>
      <c r="O210" s="43">
        <f>IF('P6-preprocesseddata'!$R210="",0,+'P6-preprocesseddata'!N210/'P6-preprocesseddata'!$R210)</f>
        <v>-3.0470327969258585E-4</v>
      </c>
      <c r="P210" s="43">
        <f t="shared" si="11"/>
        <v>0.10093654842691734</v>
      </c>
      <c r="Q210" s="52">
        <f t="shared" si="10"/>
        <v>5.9708784408500123E-2</v>
      </c>
      <c r="R210" s="63">
        <f>IF(Profitability!O210="",0,Profitability!L210/Profitability!O210)-Q210</f>
        <v>-3.2210797536008959E-2</v>
      </c>
      <c r="S210" s="62">
        <v>3.2210797536008952E-2</v>
      </c>
    </row>
    <row r="211" spans="1:19" x14ac:dyDescent="0.25">
      <c r="A211">
        <f>+'P6-preprocesseddata'!A211</f>
        <v>2018</v>
      </c>
      <c r="B211">
        <f>+'P6-preprocesseddata'!B211</f>
        <v>4</v>
      </c>
      <c r="C211" t="str">
        <f t="shared" si="9"/>
        <v>2018 Q4</v>
      </c>
      <c r="D211" s="61">
        <f>VLOOKUP(C211,Dates!C:D,2,FALSE)</f>
        <v>43465</v>
      </c>
      <c r="E211" t="str">
        <f>+'P6-preprocesseddata'!C211</f>
        <v>DL</v>
      </c>
      <c r="F211" t="str">
        <f>+'P6-preprocesseddata'!D211</f>
        <v>D</v>
      </c>
      <c r="G211" s="51">
        <f>IF(Profitability!O211="",0,Profitability!E211/Profitability!O211)</f>
        <v>0.26116407395809965</v>
      </c>
      <c r="H211" s="43">
        <f>IF('P6-preprocesseddata'!$R211="",0,+'P6-preprocesseddata'!E211/'P6-preprocesseddata'!$R211)</f>
        <v>6.9067244982640719E-2</v>
      </c>
      <c r="I211" s="43">
        <f>IF('P6-preprocesseddata'!$R211="",0,+'P6-preprocesseddata'!F211/'P6-preprocesseddata'!$R211)</f>
        <v>4.1190579729749426E-2</v>
      </c>
      <c r="J211" s="43">
        <f>IF('P6-preprocesseddata'!$R211="",0,+'P6-preprocesseddata'!G211/'P6-preprocesseddata'!$R211)</f>
        <v>9.1562070276065728E-3</v>
      </c>
      <c r="K211" s="43">
        <f>IF('P6-preprocesseddata'!$R211="",0,+'P6-preprocesseddata'!H211/'P6-preprocesseddata'!$R211)</f>
        <v>3.5212860473667923E-2</v>
      </c>
      <c r="L211" s="43">
        <f>IF('P6-preprocesseddata'!$R211="",0,+'P6-preprocesseddata'!I211/'P6-preprocesseddata'!$R211)</f>
        <v>3.3367381185477009E-3</v>
      </c>
      <c r="M211" s="43">
        <f>IF('P6-preprocesseddata'!$R211="",0,+'P6-preprocesseddata'!J211/'P6-preprocesseddata'!$R211)+IF('P6-preprocesseddata'!$R211="",0,+'P6-preprocesseddata'!K211/'P6-preprocesseddata'!$R211)+IF('P6-preprocesseddata'!$R211="",0,+'P6-preprocesseddata'!L211/'P6-preprocesseddata'!$R211)</f>
        <v>2.1990190636679324E-2</v>
      </c>
      <c r="N211" s="43">
        <f>IF('P6-preprocesseddata'!$R211="",0,+'P6-preprocesseddata'!M211/'P6-preprocesseddata'!$R211)-S211</f>
        <v>0.1025102080009041</v>
      </c>
      <c r="O211" s="43">
        <f>IF('P6-preprocesseddata'!$R211="",0,+'P6-preprocesseddata'!N211/'P6-preprocesseddata'!$R211)</f>
        <v>5.3477327927726914E-2</v>
      </c>
      <c r="P211" s="43">
        <f t="shared" si="11"/>
        <v>0.33594135689752269</v>
      </c>
      <c r="Q211" s="52">
        <f t="shared" si="10"/>
        <v>-7.477728293942304E-2</v>
      </c>
      <c r="R211" s="63">
        <f>IF(Profitability!O211="",0,Profitability!L211/Profitability!O211)-Q211</f>
        <v>0.10066678736179326</v>
      </c>
      <c r="S211" s="62">
        <v>-0.10066678736179321</v>
      </c>
    </row>
    <row r="212" spans="1:19" x14ac:dyDescent="0.25">
      <c r="A212">
        <f>+'P6-preprocesseddata'!A212</f>
        <v>2018</v>
      </c>
      <c r="B212">
        <f>+'P6-preprocesseddata'!B212</f>
        <v>4</v>
      </c>
      <c r="C212" t="str">
        <f t="shared" si="9"/>
        <v>2018 Q4</v>
      </c>
      <c r="D212" s="61">
        <f>VLOOKUP(C212,Dates!C:D,2,FALSE)</f>
        <v>43465</v>
      </c>
      <c r="E212" t="str">
        <f>+'P6-preprocesseddata'!C212</f>
        <v>DL</v>
      </c>
      <c r="F212" t="str">
        <f>+'P6-preprocesseddata'!D212</f>
        <v>L</v>
      </c>
      <c r="G212" s="51">
        <f>IF(Profitability!O212="",0,Profitability!E212/Profitability!O212)</f>
        <v>0.17027334810676187</v>
      </c>
      <c r="H212" s="43">
        <f>IF('P6-preprocesseddata'!$R212="",0,+'P6-preprocesseddata'!E212/'P6-preprocesseddata'!$R212)</f>
        <v>5.2356588692332506E-2</v>
      </c>
      <c r="I212" s="43">
        <f>IF('P6-preprocesseddata'!$R212="",0,+'P6-preprocesseddata'!F212/'P6-preprocesseddata'!$R212)</f>
        <v>3.9766143776258263E-2</v>
      </c>
      <c r="J212" s="43">
        <f>IF('P6-preprocesseddata'!$R212="",0,+'P6-preprocesseddata'!G212/'P6-preprocesseddata'!$R212)</f>
        <v>6.356386987626644E-3</v>
      </c>
      <c r="K212" s="43">
        <f>IF('P6-preprocesseddata'!$R212="",0,+'P6-preprocesseddata'!H212/'P6-preprocesseddata'!$R212)</f>
        <v>2.6096617321897317E-2</v>
      </c>
      <c r="L212" s="43">
        <f>IF('P6-preprocesseddata'!$R212="",0,+'P6-preprocesseddata'!I212/'P6-preprocesseddata'!$R212)</f>
        <v>2.2725357741798366E-3</v>
      </c>
      <c r="M212" s="43">
        <f>IF('P6-preprocesseddata'!$R212="",0,+'P6-preprocesseddata'!J212/'P6-preprocesseddata'!$R212)+IF('P6-preprocesseddata'!$R212="",0,+'P6-preprocesseddata'!K212/'P6-preprocesseddata'!$R212)+IF('P6-preprocesseddata'!$R212="",0,+'P6-preprocesseddata'!L212/'P6-preprocesseddata'!$R212)</f>
        <v>1.8225537999882975E-2</v>
      </c>
      <c r="N212" s="43">
        <f>IF('P6-preprocesseddata'!$R212="",0,+'P6-preprocesseddata'!M212/'P6-preprocesseddata'!$R212)-S212</f>
        <v>8.5652220130552847E-2</v>
      </c>
      <c r="O212" s="43">
        <f>IF('P6-preprocesseddata'!$R212="",0,+'P6-preprocesseddata'!N212/'P6-preprocesseddata'!$R212)</f>
        <v>4.7927133023074981E-3</v>
      </c>
      <c r="P212" s="43">
        <f t="shared" si="11"/>
        <v>0.23551874398503786</v>
      </c>
      <c r="Q212" s="52">
        <f t="shared" si="10"/>
        <v>-6.5245395878275991E-2</v>
      </c>
      <c r="R212" s="63">
        <f>IF(Profitability!O212="",0,Profitability!L212/Profitability!O212)-Q212</f>
        <v>8.4389147730899242E-2</v>
      </c>
      <c r="S212" s="62">
        <v>-8.4389147730899283E-2</v>
      </c>
    </row>
    <row r="213" spans="1:19" x14ac:dyDescent="0.25">
      <c r="A213">
        <f>+'P6-preprocesseddata'!A213</f>
        <v>2018</v>
      </c>
      <c r="B213">
        <f>+'P6-preprocesseddata'!B213</f>
        <v>4</v>
      </c>
      <c r="C213" t="str">
        <f t="shared" si="9"/>
        <v>2018 Q4</v>
      </c>
      <c r="D213" s="61">
        <f>VLOOKUP(C213,Dates!C:D,2,FALSE)</f>
        <v>43465</v>
      </c>
      <c r="E213" t="str">
        <f>+'P6-preprocesseddata'!C213</f>
        <v>DL</v>
      </c>
      <c r="F213" t="str">
        <f>+'P6-preprocesseddata'!D213</f>
        <v>P</v>
      </c>
      <c r="G213" s="51">
        <f>IF(Profitability!O213="",0,Profitability!E213/Profitability!O213)</f>
        <v>0.14204972116804401</v>
      </c>
      <c r="H213" s="43">
        <f>IF('P6-preprocesseddata'!$R213="",0,+'P6-preprocesseddata'!E213/'P6-preprocesseddata'!$R213)</f>
        <v>4.3962992459346609E-2</v>
      </c>
      <c r="I213" s="43">
        <f>IF('P6-preprocesseddata'!$R213="",0,+'P6-preprocesseddata'!F213/'P6-preprocesseddata'!$R213)</f>
        <v>4.1546907824662846E-2</v>
      </c>
      <c r="J213" s="43">
        <f>IF('P6-preprocesseddata'!$R213="",0,+'P6-preprocesseddata'!G213/'P6-preprocesseddata'!$R213)</f>
        <v>5.2087737483625602E-3</v>
      </c>
      <c r="K213" s="43">
        <f>IF('P6-preprocesseddata'!$R213="",0,+'P6-preprocesseddata'!H213/'P6-preprocesseddata'!$R213)</f>
        <v>1.9796002483161598E-2</v>
      </c>
      <c r="L213" s="43">
        <f>IF('P6-preprocesseddata'!$R213="",0,+'P6-preprocesseddata'!I213/'P6-preprocesseddata'!$R213)</f>
        <v>1.9045250976910482E-3</v>
      </c>
      <c r="M213" s="43">
        <f>IF('P6-preprocesseddata'!$R213="",0,+'P6-preprocesseddata'!J213/'P6-preprocesseddata'!$R213)+IF('P6-preprocesseddata'!$R213="",0,+'P6-preprocesseddata'!K213/'P6-preprocesseddata'!$R213)+IF('P6-preprocesseddata'!$R213="",0,+'P6-preprocesseddata'!L213/'P6-preprocesseddata'!$R213)</f>
        <v>1.2087795528635679E-2</v>
      </c>
      <c r="N213" s="43">
        <f>IF('P6-preprocesseddata'!$R213="",0,+'P6-preprocesseddata'!M213/'P6-preprocesseddata'!$R213)-S213</f>
        <v>1.0511749813384692E-3</v>
      </c>
      <c r="O213" s="43">
        <f>IF('P6-preprocesseddata'!$R213="",0,+'P6-preprocesseddata'!N213/'P6-preprocesseddata'!$R213)</f>
        <v>1.3317340548693426E-3</v>
      </c>
      <c r="P213" s="43">
        <f t="shared" si="11"/>
        <v>0.12688990617806814</v>
      </c>
      <c r="Q213" s="52">
        <f t="shared" si="10"/>
        <v>1.5159814989975873E-2</v>
      </c>
      <c r="R213" s="63">
        <f>IF(Profitability!O213="",0,Profitability!L213/Profitability!O213)-Q213</f>
        <v>-4.163336342344337E-17</v>
      </c>
      <c r="S213" s="62">
        <v>4.163336342344337E-17</v>
      </c>
    </row>
    <row r="214" spans="1:19" x14ac:dyDescent="0.25">
      <c r="A214">
        <f>+'P6-preprocesseddata'!A214</f>
        <v>2019</v>
      </c>
      <c r="B214">
        <f>+'P6-preprocesseddata'!B214</f>
        <v>1</v>
      </c>
      <c r="C214" t="str">
        <f t="shared" si="9"/>
        <v>2019 Q1</v>
      </c>
      <c r="D214" s="61">
        <f>VLOOKUP(C214,Dates!C:D,2,FALSE)</f>
        <v>43555</v>
      </c>
      <c r="E214" t="str">
        <f>+'P6-preprocesseddata'!C214</f>
        <v>DL</v>
      </c>
      <c r="F214" t="str">
        <f>+'P6-preprocesseddata'!D214</f>
        <v>A</v>
      </c>
      <c r="G214" s="51">
        <f>IF(Profitability!O214="",0,Profitability!E214/Profitability!O214)</f>
        <v>0.16491857304310512</v>
      </c>
      <c r="H214" s="43">
        <f>IF('P6-preprocesseddata'!$R214="",0,+'P6-preprocesseddata'!E214/'P6-preprocesseddata'!$R214)</f>
        <v>5.0177279434126885E-2</v>
      </c>
      <c r="I214" s="43">
        <f>IF('P6-preprocesseddata'!$R214="",0,+'P6-preprocesseddata'!F214/'P6-preprocesseddata'!$R214)</f>
        <v>3.8489816085507694E-2</v>
      </c>
      <c r="J214" s="43">
        <f>IF('P6-preprocesseddata'!$R214="",0,+'P6-preprocesseddata'!G214/'P6-preprocesseddata'!$R214)</f>
        <v>6.360388573175336E-3</v>
      </c>
      <c r="K214" s="43">
        <f>IF('P6-preprocesseddata'!$R214="",0,+'P6-preprocesseddata'!H214/'P6-preprocesseddata'!$R214)</f>
        <v>2.2675834825901773E-2</v>
      </c>
      <c r="L214" s="43">
        <f>IF('P6-preprocesseddata'!$R214="",0,+'P6-preprocesseddata'!I214/'P6-preprocesseddata'!$R214)</f>
        <v>2.3066597062374509E-3</v>
      </c>
      <c r="M214" s="43">
        <f>IF('P6-preprocesseddata'!$R214="",0,+'P6-preprocesseddata'!J214/'P6-preprocesseddata'!$R214)+IF('P6-preprocesseddata'!$R214="",0,+'P6-preprocesseddata'!K214/'P6-preprocesseddata'!$R214)+IF('P6-preprocesseddata'!$R214="",0,+'P6-preprocesseddata'!L214/'P6-preprocesseddata'!$R214)</f>
        <v>1.4943683215697078E-2</v>
      </c>
      <c r="N214" s="43">
        <f>IF('P6-preprocesseddata'!$R214="",0,+'P6-preprocesseddata'!M214/'P6-preprocesseddata'!$R214)-S214</f>
        <v>1.8155779784007964E-3</v>
      </c>
      <c r="O214" s="43">
        <f>IF('P6-preprocesseddata'!$R214="",0,+'P6-preprocesseddata'!N214/'P6-preprocesseddata'!$R214)</f>
        <v>2.0330732992952504E-4</v>
      </c>
      <c r="P214" s="43">
        <f t="shared" si="11"/>
        <v>0.13697254714897653</v>
      </c>
      <c r="Q214" s="52">
        <f t="shared" si="10"/>
        <v>2.794602589412859E-2</v>
      </c>
      <c r="R214" s="63">
        <f>IF(Profitability!O214="",0,Profitability!L214/Profitability!O214)-Q214</f>
        <v>4.5094853189525663E-4</v>
      </c>
      <c r="S214" s="62">
        <v>-4.5094853189527745E-4</v>
      </c>
    </row>
    <row r="215" spans="1:19" x14ac:dyDescent="0.25">
      <c r="A215">
        <f>+'P6-preprocesseddata'!A215</f>
        <v>2019</v>
      </c>
      <c r="B215">
        <f>+'P6-preprocesseddata'!B215</f>
        <v>1</v>
      </c>
      <c r="C215" t="str">
        <f t="shared" si="9"/>
        <v>2019 Q1</v>
      </c>
      <c r="D215" s="61">
        <f>VLOOKUP(C215,Dates!C:D,2,FALSE)</f>
        <v>43555</v>
      </c>
      <c r="E215" t="str">
        <f>+'P6-preprocesseddata'!C215</f>
        <v>DL</v>
      </c>
      <c r="F215" t="str">
        <f>+'P6-preprocesseddata'!D215</f>
        <v>D</v>
      </c>
      <c r="G215" s="51">
        <f>IF(Profitability!O215="",0,Profitability!E215/Profitability!O215)</f>
        <v>0.26284875664644036</v>
      </c>
      <c r="H215" s="43">
        <f>IF('P6-preprocesseddata'!$R215="",0,+'P6-preprocesseddata'!E215/'P6-preprocesseddata'!$R215)</f>
        <v>7.1677705248363907E-2</v>
      </c>
      <c r="I215" s="43">
        <f>IF('P6-preprocesseddata'!$R215="",0,+'P6-preprocesseddata'!F215/'P6-preprocesseddata'!$R215)</f>
        <v>3.5685421029388202E-2</v>
      </c>
      <c r="J215" s="43">
        <f>IF('P6-preprocesseddata'!$R215="",0,+'P6-preprocesseddata'!G215/'P6-preprocesseddata'!$R215)</f>
        <v>9.5971291684255732E-3</v>
      </c>
      <c r="K215" s="43">
        <f>IF('P6-preprocesseddata'!$R215="",0,+'P6-preprocesseddata'!H215/'P6-preprocesseddata'!$R215)</f>
        <v>3.4879614696018156E-2</v>
      </c>
      <c r="L215" s="43">
        <f>IF('P6-preprocesseddata'!$R215="",0,+'P6-preprocesseddata'!I215/'P6-preprocesseddata'!$R215)</f>
        <v>3.4565507074783377E-3</v>
      </c>
      <c r="M215" s="43">
        <f>IF('P6-preprocesseddata'!$R215="",0,+'P6-preprocesseddata'!J215/'P6-preprocesseddata'!$R215)+IF('P6-preprocesseddata'!$R215="",0,+'P6-preprocesseddata'!K215/'P6-preprocesseddata'!$R215)+IF('P6-preprocesseddata'!$R215="",0,+'P6-preprocesseddata'!L215/'P6-preprocesseddata'!$R215)</f>
        <v>2.3737678822505458E-2</v>
      </c>
      <c r="N215" s="43">
        <f>IF('P6-preprocesseddata'!$R215="",0,+'P6-preprocesseddata'!M215/'P6-preprocesseddata'!$R215)-S215</f>
        <v>-2.0997010680865184E-2</v>
      </c>
      <c r="O215" s="43">
        <f>IF('P6-preprocesseddata'!$R215="",0,+'P6-preprocesseddata'!N215/'P6-preprocesseddata'!$R215)</f>
        <v>6.0682264084624224E-2</v>
      </c>
      <c r="P215" s="43">
        <f t="shared" si="11"/>
        <v>0.21871935307593865</v>
      </c>
      <c r="Q215" s="52">
        <f t="shared" si="10"/>
        <v>4.4129403570501713E-2</v>
      </c>
      <c r="R215" s="63">
        <f>IF(Profitability!O215="",0,Profitability!L215/Profitability!O215)-Q215</f>
        <v>-2.3043289246441976E-2</v>
      </c>
      <c r="S215" s="62">
        <v>2.3043289246441917E-2</v>
      </c>
    </row>
    <row r="216" spans="1:19" x14ac:dyDescent="0.25">
      <c r="A216">
        <f>+'P6-preprocesseddata'!A216</f>
        <v>2019</v>
      </c>
      <c r="B216">
        <f>+'P6-preprocesseddata'!B216</f>
        <v>1</v>
      </c>
      <c r="C216" t="str">
        <f t="shared" si="9"/>
        <v>2019 Q1</v>
      </c>
      <c r="D216" s="61">
        <f>VLOOKUP(C216,Dates!C:D,2,FALSE)</f>
        <v>43555</v>
      </c>
      <c r="E216" t="str">
        <f>+'P6-preprocesseddata'!C216</f>
        <v>DL</v>
      </c>
      <c r="F216" t="str">
        <f>+'P6-preprocesseddata'!D216</f>
        <v>L</v>
      </c>
      <c r="G216" s="51">
        <f>IF(Profitability!O216="",0,Profitability!E216/Profitability!O216)</f>
        <v>0.16344311390748659</v>
      </c>
      <c r="H216" s="43">
        <f>IF('P6-preprocesseddata'!$R216="",0,+'P6-preprocesseddata'!E216/'P6-preprocesseddata'!$R216)</f>
        <v>5.2466178352903507E-2</v>
      </c>
      <c r="I216" s="43">
        <f>IF('P6-preprocesseddata'!$R216="",0,+'P6-preprocesseddata'!F216/'P6-preprocesseddata'!$R216)</f>
        <v>3.2440547568478244E-2</v>
      </c>
      <c r="J216" s="43">
        <f>IF('P6-preprocesseddata'!$R216="",0,+'P6-preprocesseddata'!G216/'P6-preprocesseddata'!$R216)</f>
        <v>6.4744618442041189E-3</v>
      </c>
      <c r="K216" s="43">
        <f>IF('P6-preprocesseddata'!$R216="",0,+'P6-preprocesseddata'!H216/'P6-preprocesseddata'!$R216)</f>
        <v>2.527905386090621E-2</v>
      </c>
      <c r="L216" s="43">
        <f>IF('P6-preprocesseddata'!$R216="",0,+'P6-preprocesseddata'!I216/'P6-preprocesseddata'!$R216)</f>
        <v>2.269529343509821E-3</v>
      </c>
      <c r="M216" s="43">
        <f>IF('P6-preprocesseddata'!$R216="",0,+'P6-preprocesseddata'!J216/'P6-preprocesseddata'!$R216)+IF('P6-preprocesseddata'!$R216="",0,+'P6-preprocesseddata'!K216/'P6-preprocesseddata'!$R216)+IF('P6-preprocesseddata'!$R216="",0,+'P6-preprocesseddata'!L216/'P6-preprocesseddata'!$R216)</f>
        <v>1.9140019751889028E-2</v>
      </c>
      <c r="N216" s="43">
        <f>IF('P6-preprocesseddata'!$R216="",0,+'P6-preprocesseddata'!M216/'P6-preprocesseddata'!$R216)-S216</f>
        <v>-1.9012729261974972E-2</v>
      </c>
      <c r="O216" s="43">
        <f>IF('P6-preprocesseddata'!$R216="",0,+'P6-preprocesseddata'!N216/'P6-preprocesseddata'!$R216)</f>
        <v>4.7324316607415991E-3</v>
      </c>
      <c r="P216" s="43">
        <f t="shared" si="11"/>
        <v>0.12378949312065755</v>
      </c>
      <c r="Q216" s="52">
        <f t="shared" si="10"/>
        <v>3.9653620786829033E-2</v>
      </c>
      <c r="R216" s="63">
        <f>IF(Profitability!O216="",0,Profitability!L216/Profitability!O216)-Q216</f>
        <v>-2.0360576075927343E-2</v>
      </c>
      <c r="S216" s="62">
        <v>2.0360576075927346E-2</v>
      </c>
    </row>
    <row r="217" spans="1:19" x14ac:dyDescent="0.25">
      <c r="A217">
        <f>+'P6-preprocesseddata'!A217</f>
        <v>2019</v>
      </c>
      <c r="B217">
        <f>+'P6-preprocesseddata'!B217</f>
        <v>1</v>
      </c>
      <c r="C217" t="str">
        <f t="shared" si="9"/>
        <v>2019 Q1</v>
      </c>
      <c r="D217" s="61">
        <f>VLOOKUP(C217,Dates!C:D,2,FALSE)</f>
        <v>43555</v>
      </c>
      <c r="E217" t="str">
        <f>+'P6-preprocesseddata'!C217</f>
        <v>DL</v>
      </c>
      <c r="F217" t="str">
        <f>+'P6-preprocesseddata'!D217</f>
        <v>P</v>
      </c>
      <c r="G217" s="51">
        <f>IF(Profitability!O217="",0,Profitability!E217/Profitability!O217)</f>
        <v>0.13833511665150588</v>
      </c>
      <c r="H217" s="43">
        <f>IF('P6-preprocesseddata'!$R217="",0,+'P6-preprocesseddata'!E217/'P6-preprocesseddata'!$R217)</f>
        <v>4.446272701679007E-2</v>
      </c>
      <c r="I217" s="43">
        <f>IF('P6-preprocesseddata'!$R217="",0,+'P6-preprocesseddata'!F217/'P6-preprocesseddata'!$R217)</f>
        <v>3.4696682012176308E-2</v>
      </c>
      <c r="J217" s="43">
        <f>IF('P6-preprocesseddata'!$R217="",0,+'P6-preprocesseddata'!G217/'P6-preprocesseddata'!$R217)</f>
        <v>5.3256798904915553E-3</v>
      </c>
      <c r="K217" s="43">
        <f>IF('P6-preprocesseddata'!$R217="",0,+'P6-preprocesseddata'!H217/'P6-preprocesseddata'!$R217)</f>
        <v>1.9060512201121926E-2</v>
      </c>
      <c r="L217" s="43">
        <f>IF('P6-preprocesseddata'!$R217="",0,+'P6-preprocesseddata'!I217/'P6-preprocesseddata'!$R217)</f>
        <v>1.9287141256872367E-3</v>
      </c>
      <c r="M217" s="43">
        <f>IF('P6-preprocesseddata'!$R217="",0,+'P6-preprocesseddata'!J217/'P6-preprocesseddata'!$R217)+IF('P6-preprocesseddata'!$R217="",0,+'P6-preprocesseddata'!K217/'P6-preprocesseddata'!$R217)+IF('P6-preprocesseddata'!$R217="",0,+'P6-preprocesseddata'!L217/'P6-preprocesseddata'!$R217)</f>
        <v>1.2644295764430692E-2</v>
      </c>
      <c r="N217" s="43">
        <f>IF('P6-preprocesseddata'!$R217="",0,+'P6-preprocesseddata'!M217/'P6-preprocesseddata'!$R217)-S217</f>
        <v>-9.6471400114823441E-2</v>
      </c>
      <c r="O217" s="43">
        <f>IF('P6-preprocesseddata'!$R217="",0,+'P6-preprocesseddata'!N217/'P6-preprocesseddata'!$R217)</f>
        <v>1.8469959284729536E-3</v>
      </c>
      <c r="P217" s="43">
        <f t="shared" si="11"/>
        <v>2.3494206824347302E-2</v>
      </c>
      <c r="Q217" s="52">
        <f t="shared" si="10"/>
        <v>0.11484090982715858</v>
      </c>
      <c r="R217" s="63">
        <f>IF(Profitability!O217="",0,Profitability!L217/Profitability!O217)-Q217</f>
        <v>-9.7612573125795687E-2</v>
      </c>
      <c r="S217" s="62">
        <v>9.7612573125795701E-2</v>
      </c>
    </row>
    <row r="218" spans="1:19" x14ac:dyDescent="0.25">
      <c r="A218">
        <f>+'P6-preprocesseddata'!A218</f>
        <v>2019</v>
      </c>
      <c r="B218">
        <f>+'P6-preprocesseddata'!B218</f>
        <v>2</v>
      </c>
      <c r="C218" t="str">
        <f t="shared" si="9"/>
        <v>2019 Q2</v>
      </c>
      <c r="D218" s="61">
        <f>VLOOKUP(C218,Dates!C:D,2,FALSE)</f>
        <v>43646</v>
      </c>
      <c r="E218" t="str">
        <f>+'P6-preprocesseddata'!C218</f>
        <v>DL</v>
      </c>
      <c r="F218" t="str">
        <f>+'P6-preprocesseddata'!D218</f>
        <v>A</v>
      </c>
      <c r="G218" s="51">
        <f>IF(Profitability!O218="",0,Profitability!E218/Profitability!O218)</f>
        <v>0.16009390800431364</v>
      </c>
      <c r="H218" s="43">
        <f>IF('P6-preprocesseddata'!$R218="",0,+'P6-preprocesseddata'!E218/'P6-preprocesseddata'!$R218)</f>
        <v>4.5951410785937639E-2</v>
      </c>
      <c r="I218" s="43">
        <f>IF('P6-preprocesseddata'!$R218="",0,+'P6-preprocesseddata'!F218/'P6-preprocesseddata'!$R218)</f>
        <v>3.5263447993524079E-2</v>
      </c>
      <c r="J218" s="43">
        <f>IF('P6-preprocesseddata'!$R218="",0,+'P6-preprocesseddata'!G218/'P6-preprocesseddata'!$R218)</f>
        <v>5.8211019460693248E-3</v>
      </c>
      <c r="K218" s="43">
        <f>IF('P6-preprocesseddata'!$R218="",0,+'P6-preprocesseddata'!H218/'P6-preprocesseddata'!$R218)</f>
        <v>1.9503362315301986E-2</v>
      </c>
      <c r="L218" s="43">
        <f>IF('P6-preprocesseddata'!$R218="",0,+'P6-preprocesseddata'!I218/'P6-preprocesseddata'!$R218)</f>
        <v>2.0826813016616985E-3</v>
      </c>
      <c r="M218" s="43">
        <f>IF('P6-preprocesseddata'!$R218="",0,+'P6-preprocesseddata'!J218/'P6-preprocesseddata'!$R218)+IF('P6-preprocesseddata'!$R218="",0,+'P6-preprocesseddata'!K218/'P6-preprocesseddata'!$R218)+IF('P6-preprocesseddata'!$R218="",0,+'P6-preprocesseddata'!L218/'P6-preprocesseddata'!$R218)</f>
        <v>1.334827598432888E-2</v>
      </c>
      <c r="N218" s="43">
        <f>IF('P6-preprocesseddata'!$R218="",0,+'P6-preprocesseddata'!M218/'P6-preprocesseddata'!$R218)-S218</f>
        <v>3.3795817176110916E-2</v>
      </c>
      <c r="O218" s="43">
        <f>IF('P6-preprocesseddata'!$R218="",0,+'P6-preprocesseddata'!N218/'P6-preprocesseddata'!$R218)</f>
        <v>2.4133512788685339E-4</v>
      </c>
      <c r="P218" s="43">
        <f t="shared" si="11"/>
        <v>0.15600743263082137</v>
      </c>
      <c r="Q218" s="52">
        <f t="shared" si="10"/>
        <v>4.086475373492271E-3</v>
      </c>
      <c r="R218" s="63">
        <f>IF(Profitability!O218="",0,Profitability!L218/Profitability!O218)-Q218</f>
        <v>3.2498110943883822E-2</v>
      </c>
      <c r="S218" s="62">
        <v>-3.2498110943883815E-2</v>
      </c>
    </row>
    <row r="219" spans="1:19" x14ac:dyDescent="0.25">
      <c r="A219">
        <f>+'P6-preprocesseddata'!A219</f>
        <v>2019</v>
      </c>
      <c r="B219">
        <f>+'P6-preprocesseddata'!B219</f>
        <v>2</v>
      </c>
      <c r="C219" t="str">
        <f t="shared" si="9"/>
        <v>2019 Q2</v>
      </c>
      <c r="D219" s="61">
        <f>VLOOKUP(C219,Dates!C:D,2,FALSE)</f>
        <v>43646</v>
      </c>
      <c r="E219" t="str">
        <f>+'P6-preprocesseddata'!C219</f>
        <v>DL</v>
      </c>
      <c r="F219" t="str">
        <f>+'P6-preprocesseddata'!D219</f>
        <v>D</v>
      </c>
      <c r="G219" s="51">
        <f>IF(Profitability!O219="",0,Profitability!E219/Profitability!O219)</f>
        <v>0.25748367609205997</v>
      </c>
      <c r="H219" s="43">
        <f>IF('P6-preprocesseddata'!$R219="",0,+'P6-preprocesseddata'!E219/'P6-preprocesseddata'!$R219)</f>
        <v>6.7611715142408574E-2</v>
      </c>
      <c r="I219" s="43">
        <f>IF('P6-preprocesseddata'!$R219="",0,+'P6-preprocesseddata'!F219/'P6-preprocesseddata'!$R219)</f>
        <v>3.3480602467866043E-2</v>
      </c>
      <c r="J219" s="43">
        <f>IF('P6-preprocesseddata'!$R219="",0,+'P6-preprocesseddata'!G219/'P6-preprocesseddata'!$R219)</f>
        <v>9.0093786849882451E-3</v>
      </c>
      <c r="K219" s="43">
        <f>IF('P6-preprocesseddata'!$R219="",0,+'P6-preprocesseddata'!H219/'P6-preprocesseddata'!$R219)</f>
        <v>3.0584438077246326E-2</v>
      </c>
      <c r="L219" s="43">
        <f>IF('P6-preprocesseddata'!$R219="",0,+'P6-preprocesseddata'!I219/'P6-preprocesseddata'!$R219)</f>
        <v>3.1907750563928568E-3</v>
      </c>
      <c r="M219" s="43">
        <f>IF('P6-preprocesseddata'!$R219="",0,+'P6-preprocesseddata'!J219/'P6-preprocesseddata'!$R219)+IF('P6-preprocesseddata'!$R219="",0,+'P6-preprocesseddata'!K219/'P6-preprocesseddata'!$R219)+IF('P6-preprocesseddata'!$R219="",0,+'P6-preprocesseddata'!L219/'P6-preprocesseddata'!$R219)</f>
        <v>2.176181997575442E-2</v>
      </c>
      <c r="N219" s="43">
        <f>IF('P6-preprocesseddata'!$R219="",0,+'P6-preprocesseddata'!M219/'P6-preprocesseddata'!$R219)-S219</f>
        <v>-1.8328589515656099E-3</v>
      </c>
      <c r="O219" s="43">
        <f>IF('P6-preprocesseddata'!$R219="",0,+'P6-preprocesseddata'!N219/'P6-preprocesseddata'!$R219)</f>
        <v>5.1141282665097251E-2</v>
      </c>
      <c r="P219" s="43">
        <f t="shared" si="11"/>
        <v>0.21494715311818813</v>
      </c>
      <c r="Q219" s="52">
        <f t="shared" si="10"/>
        <v>4.2536522973871838E-2</v>
      </c>
      <c r="R219" s="63">
        <f>IF(Profitability!O219="",0,Profitability!L219/Profitability!O219)-Q219</f>
        <v>-3.82341502644655E-3</v>
      </c>
      <c r="S219" s="62">
        <v>3.8234150264465638E-3</v>
      </c>
    </row>
    <row r="220" spans="1:19" x14ac:dyDescent="0.25">
      <c r="A220">
        <f>+'P6-preprocesseddata'!A220</f>
        <v>2019</v>
      </c>
      <c r="B220">
        <f>+'P6-preprocesseddata'!B220</f>
        <v>2</v>
      </c>
      <c r="C220" t="str">
        <f t="shared" ref="C220:C283" si="12">A220&amp;" Q"&amp;B220</f>
        <v>2019 Q2</v>
      </c>
      <c r="D220" s="61">
        <f>VLOOKUP(C220,Dates!C:D,2,FALSE)</f>
        <v>43646</v>
      </c>
      <c r="E220" t="str">
        <f>+'P6-preprocesseddata'!C220</f>
        <v>DL</v>
      </c>
      <c r="F220" t="str">
        <f>+'P6-preprocesseddata'!D220</f>
        <v>L</v>
      </c>
      <c r="G220" s="51">
        <f>IF(Profitability!O220="",0,Profitability!E220/Profitability!O220)</f>
        <v>0.17042039924602187</v>
      </c>
      <c r="H220" s="43">
        <f>IF('P6-preprocesseddata'!$R220="",0,+'P6-preprocesseddata'!E220/'P6-preprocesseddata'!$R220)</f>
        <v>5.0735155782340356E-2</v>
      </c>
      <c r="I220" s="43">
        <f>IF('P6-preprocesseddata'!$R220="",0,+'P6-preprocesseddata'!F220/'P6-preprocesseddata'!$R220)</f>
        <v>3.1588611913823818E-2</v>
      </c>
      <c r="J220" s="43">
        <f>IF('P6-preprocesseddata'!$R220="",0,+'P6-preprocesseddata'!G220/'P6-preprocesseddata'!$R220)</f>
        <v>6.4181142641934127E-3</v>
      </c>
      <c r="K220" s="43">
        <f>IF('P6-preprocesseddata'!$R220="",0,+'P6-preprocesseddata'!H220/'P6-preprocesseddata'!$R220)</f>
        <v>2.266599135865351E-2</v>
      </c>
      <c r="L220" s="43">
        <f>IF('P6-preprocesseddata'!$R220="",0,+'P6-preprocesseddata'!I220/'P6-preprocesseddata'!$R220)</f>
        <v>2.2016111546506703E-3</v>
      </c>
      <c r="M220" s="43">
        <f>IF('P6-preprocesseddata'!$R220="",0,+'P6-preprocesseddata'!J220/'P6-preprocesseddata'!$R220)+IF('P6-preprocesseddata'!$R220="",0,+'P6-preprocesseddata'!K220/'P6-preprocesseddata'!$R220)+IF('P6-preprocesseddata'!$R220="",0,+'P6-preprocesseddata'!L220/'P6-preprocesseddata'!$R220)</f>
        <v>1.792460228143046E-2</v>
      </c>
      <c r="N220" s="43">
        <f>IF('P6-preprocesseddata'!$R220="",0,+'P6-preprocesseddata'!M220/'P6-preprocesseddata'!$R220)-S220</f>
        <v>1.5997696942616546E-2</v>
      </c>
      <c r="O220" s="43">
        <f>IF('P6-preprocesseddata'!$R220="",0,+'P6-preprocesseddata'!N220/'P6-preprocesseddata'!$R220)</f>
        <v>5.2160129698797944E-3</v>
      </c>
      <c r="P220" s="43">
        <f t="shared" si="11"/>
        <v>0.15274779666758859</v>
      </c>
      <c r="Q220" s="52">
        <f t="shared" si="10"/>
        <v>1.7672602578433283E-2</v>
      </c>
      <c r="R220" s="63">
        <f>IF(Profitability!O220="",0,Profitability!L220/Profitability!O220)-Q220</f>
        <v>1.4619237490325517E-2</v>
      </c>
      <c r="S220" s="62">
        <v>-1.4619237490325503E-2</v>
      </c>
    </row>
    <row r="221" spans="1:19" x14ac:dyDescent="0.25">
      <c r="A221">
        <f>+'P6-preprocesseddata'!A221</f>
        <v>2019</v>
      </c>
      <c r="B221">
        <f>+'P6-preprocesseddata'!B221</f>
        <v>2</v>
      </c>
      <c r="C221" t="str">
        <f t="shared" si="12"/>
        <v>2019 Q2</v>
      </c>
      <c r="D221" s="61">
        <f>VLOOKUP(C221,Dates!C:D,2,FALSE)</f>
        <v>43646</v>
      </c>
      <c r="E221" t="str">
        <f>+'P6-preprocesseddata'!C221</f>
        <v>DL</v>
      </c>
      <c r="F221" t="str">
        <f>+'P6-preprocesseddata'!D221</f>
        <v>P</v>
      </c>
      <c r="G221" s="51">
        <f>IF(Profitability!O221="",0,Profitability!E221/Profitability!O221)</f>
        <v>0.13596858068021955</v>
      </c>
      <c r="H221" s="43">
        <f>IF('P6-preprocesseddata'!$R221="",0,+'P6-preprocesseddata'!E221/'P6-preprocesseddata'!$R221)</f>
        <v>4.2499065504197464E-2</v>
      </c>
      <c r="I221" s="43">
        <f>IF('P6-preprocesseddata'!$R221="",0,+'P6-preprocesseddata'!F221/'P6-preprocesseddata'!$R221)</f>
        <v>3.5377234546060052E-2</v>
      </c>
      <c r="J221" s="43">
        <f>IF('P6-preprocesseddata'!$R221="",0,+'P6-preprocesseddata'!G221/'P6-preprocesseddata'!$R221)</f>
        <v>4.9825446103740779E-3</v>
      </c>
      <c r="K221" s="43">
        <f>IF('P6-preprocesseddata'!$R221="",0,+'P6-preprocesseddata'!H221/'P6-preprocesseddata'!$R221)</f>
        <v>1.6913208083775479E-2</v>
      </c>
      <c r="L221" s="43">
        <f>IF('P6-preprocesseddata'!$R221="",0,+'P6-preprocesseddata'!I221/'P6-preprocesseddata'!$R221)</f>
        <v>1.7648564956983109E-3</v>
      </c>
      <c r="M221" s="43">
        <f>IF('P6-preprocesseddata'!$R221="",0,+'P6-preprocesseddata'!J221/'P6-preprocesseddata'!$R221)+IF('P6-preprocesseddata'!$R221="",0,+'P6-preprocesseddata'!K221/'P6-preprocesseddata'!$R221)+IF('P6-preprocesseddata'!$R221="",0,+'P6-preprocesseddata'!L221/'P6-preprocesseddata'!$R221)</f>
        <v>1.2030109998438166E-2</v>
      </c>
      <c r="N221" s="43">
        <f>IF('P6-preprocesseddata'!$R221="",0,+'P6-preprocesseddata'!M221/'P6-preprocesseddata'!$R221)-S221</f>
        <v>-0.1044828961050397</v>
      </c>
      <c r="O221" s="43">
        <f>IF('P6-preprocesseddata'!$R221="",0,+'P6-preprocesseddata'!N221/'P6-preprocesseddata'!$R221)</f>
        <v>1.4931576410565838E-3</v>
      </c>
      <c r="P221" s="43">
        <f t="shared" si="11"/>
        <v>1.0577280774560417E-2</v>
      </c>
      <c r="Q221" s="52">
        <f t="shared" si="10"/>
        <v>0.12539129990565914</v>
      </c>
      <c r="R221" s="63">
        <f>IF(Profitability!O221="",0,Profitability!L221/Profitability!O221)-Q221</f>
        <v>-0.10558374176659349</v>
      </c>
      <c r="S221" s="62">
        <v>0.10558374176659346</v>
      </c>
    </row>
    <row r="222" spans="1:19" x14ac:dyDescent="0.25">
      <c r="A222">
        <f>+'P6-preprocesseddata'!A222</f>
        <v>2019</v>
      </c>
      <c r="B222">
        <f>+'P6-preprocesseddata'!B222</f>
        <v>3</v>
      </c>
      <c r="C222" t="str">
        <f t="shared" si="12"/>
        <v>2019 Q3</v>
      </c>
      <c r="D222" s="61">
        <f>VLOOKUP(C222,Dates!C:D,2,FALSE)</f>
        <v>43738</v>
      </c>
      <c r="E222" t="str">
        <f>+'P6-preprocesseddata'!C222</f>
        <v>DL</v>
      </c>
      <c r="F222" t="str">
        <f>+'P6-preprocesseddata'!D222</f>
        <v>A</v>
      </c>
      <c r="G222" s="51">
        <f>IF(Profitability!O222="",0,Profitability!E222/Profitability!O222)</f>
        <v>0.14939894977920298</v>
      </c>
      <c r="H222" s="43">
        <f>IF('P6-preprocesseddata'!$R222="",0,+'P6-preprocesseddata'!E222/'P6-preprocesseddata'!$R222)</f>
        <v>4.4312457841509778E-2</v>
      </c>
      <c r="I222" s="43">
        <f>IF('P6-preprocesseddata'!$R222="",0,+'P6-preprocesseddata'!F222/'P6-preprocesseddata'!$R222)</f>
        <v>3.1953814812095749E-2</v>
      </c>
      <c r="J222" s="43">
        <f>IF('P6-preprocesseddata'!$R222="",0,+'P6-preprocesseddata'!G222/'P6-preprocesseddata'!$R222)</f>
        <v>5.5141273011602796E-3</v>
      </c>
      <c r="K222" s="43">
        <f>IF('P6-preprocesseddata'!$R222="",0,+'P6-preprocesseddata'!H222/'P6-preprocesseddata'!$R222)</f>
        <v>1.9043660026035292E-2</v>
      </c>
      <c r="L222" s="43">
        <f>IF('P6-preprocesseddata'!$R222="",0,+'P6-preprocesseddata'!I222/'P6-preprocesseddata'!$R222)</f>
        <v>2.1330314648367391E-3</v>
      </c>
      <c r="M222" s="43">
        <f>IF('P6-preprocesseddata'!$R222="",0,+'P6-preprocesseddata'!J222/'P6-preprocesseddata'!$R222)+IF('P6-preprocesseddata'!$R222="",0,+'P6-preprocesseddata'!K222/'P6-preprocesseddata'!$R222)+IF('P6-preprocesseddata'!$R222="",0,+'P6-preprocesseddata'!L222/'P6-preprocesseddata'!$R222)</f>
        <v>1.1596600869135151E-2</v>
      </c>
      <c r="N222" s="43">
        <f>IF('P6-preprocesseddata'!$R222="",0,+'P6-preprocesseddata'!M222/'P6-preprocesseddata'!$R222)-S222</f>
        <v>3.2374840123856165E-3</v>
      </c>
      <c r="O222" s="43">
        <f>IF('P6-preprocesseddata'!$R222="",0,+'P6-preprocesseddata'!N222/'P6-preprocesseddata'!$R222)</f>
        <v>1.5758421871139882E-4</v>
      </c>
      <c r="P222" s="43">
        <f t="shared" si="11"/>
        <v>0.11794876054587</v>
      </c>
      <c r="Q222" s="52">
        <f t="shared" si="10"/>
        <v>3.1450189233332981E-2</v>
      </c>
      <c r="R222" s="63">
        <f>IF(Profitability!O222="",0,Profitability!L222/Profitability!O222)-Q222</f>
        <v>2.2164544662647556E-3</v>
      </c>
      <c r="S222" s="62">
        <v>-2.2164544662647556E-3</v>
      </c>
    </row>
    <row r="223" spans="1:19" x14ac:dyDescent="0.25">
      <c r="A223">
        <f>+'P6-preprocesseddata'!A223</f>
        <v>2019</v>
      </c>
      <c r="B223">
        <f>+'P6-preprocesseddata'!B223</f>
        <v>3</v>
      </c>
      <c r="C223" t="str">
        <f t="shared" si="12"/>
        <v>2019 Q3</v>
      </c>
      <c r="D223" s="61">
        <f>VLOOKUP(C223,Dates!C:D,2,FALSE)</f>
        <v>43738</v>
      </c>
      <c r="E223" t="str">
        <f>+'P6-preprocesseddata'!C223</f>
        <v>DL</v>
      </c>
      <c r="F223" t="str">
        <f>+'P6-preprocesseddata'!D223</f>
        <v>D</v>
      </c>
      <c r="G223" s="51">
        <f>IF(Profitability!O223="",0,Profitability!E223/Profitability!O223)</f>
        <v>0.24159670762667745</v>
      </c>
      <c r="H223" s="43">
        <f>IF('P6-preprocesseddata'!$R223="",0,+'P6-preprocesseddata'!E223/'P6-preprocesseddata'!$R223)</f>
        <v>6.5954351063713668E-2</v>
      </c>
      <c r="I223" s="43">
        <f>IF('P6-preprocesseddata'!$R223="",0,+'P6-preprocesseddata'!F223/'P6-preprocesseddata'!$R223)</f>
        <v>3.0833300850528624E-2</v>
      </c>
      <c r="J223" s="43">
        <f>IF('P6-preprocesseddata'!$R223="",0,+'P6-preprocesseddata'!G223/'P6-preprocesseddata'!$R223)</f>
        <v>8.575826850562995E-3</v>
      </c>
      <c r="K223" s="43">
        <f>IF('P6-preprocesseddata'!$R223="",0,+'P6-preprocesseddata'!H223/'P6-preprocesseddata'!$R223)</f>
        <v>3.0173659722629566E-2</v>
      </c>
      <c r="L223" s="43">
        <f>IF('P6-preprocesseddata'!$R223="",0,+'P6-preprocesseddata'!I223/'P6-preprocesseddata'!$R223)</f>
        <v>3.2940767300974824E-3</v>
      </c>
      <c r="M223" s="43">
        <f>IF('P6-preprocesseddata'!$R223="",0,+'P6-preprocesseddata'!J223/'P6-preprocesseddata'!$R223)+IF('P6-preprocesseddata'!$R223="",0,+'P6-preprocesseddata'!K223/'P6-preprocesseddata'!$R223)+IF('P6-preprocesseddata'!$R223="",0,+'P6-preprocesseddata'!L223/'P6-preprocesseddata'!$R223)</f>
        <v>1.9107963786333171E-2</v>
      </c>
      <c r="N223" s="43">
        <f>IF('P6-preprocesseddata'!$R223="",0,+'P6-preprocesseddata'!M223/'P6-preprocesseddata'!$R223)-S223</f>
        <v>1.8696687708856682E-2</v>
      </c>
      <c r="O223" s="43">
        <f>IF('P6-preprocesseddata'!$R223="",0,+'P6-preprocesseddata'!N223/'P6-preprocesseddata'!$R223)</f>
        <v>4.7158379702738153E-2</v>
      </c>
      <c r="P223" s="43">
        <f t="shared" si="11"/>
        <v>0.22379424641546034</v>
      </c>
      <c r="Q223" s="52">
        <f t="shared" si="10"/>
        <v>1.7802461211217119E-2</v>
      </c>
      <c r="R223" s="63">
        <f>IF(Profitability!O223="",0,Profitability!L223/Profitability!O223)-Q223</f>
        <v>1.7117120098371491E-2</v>
      </c>
      <c r="S223" s="62">
        <v>-1.7117120098371484E-2</v>
      </c>
    </row>
    <row r="224" spans="1:19" x14ac:dyDescent="0.25">
      <c r="A224">
        <f>+'P6-preprocesseddata'!A224</f>
        <v>2019</v>
      </c>
      <c r="B224">
        <f>+'P6-preprocesseddata'!B224</f>
        <v>3</v>
      </c>
      <c r="C224" t="str">
        <f t="shared" si="12"/>
        <v>2019 Q3</v>
      </c>
      <c r="D224" s="61">
        <f>VLOOKUP(C224,Dates!C:D,2,FALSE)</f>
        <v>43738</v>
      </c>
      <c r="E224" t="str">
        <f>+'P6-preprocesseddata'!C224</f>
        <v>DL</v>
      </c>
      <c r="F224" t="str">
        <f>+'P6-preprocesseddata'!D224</f>
        <v>L</v>
      </c>
      <c r="G224" s="51">
        <f>IF(Profitability!O224="",0,Profitability!E224/Profitability!O224)</f>
        <v>0.16602828382588039</v>
      </c>
      <c r="H224" s="43">
        <f>IF('P6-preprocesseddata'!$R224="",0,+'P6-preprocesseddata'!E224/'P6-preprocesseddata'!$R224)</f>
        <v>5.083875758799826E-2</v>
      </c>
      <c r="I224" s="43">
        <f>IF('P6-preprocesseddata'!$R224="",0,+'P6-preprocesseddata'!F224/'P6-preprocesseddata'!$R224)</f>
        <v>2.9873080306620753E-2</v>
      </c>
      <c r="J224" s="43">
        <f>IF('P6-preprocesseddata'!$R224="",0,+'P6-preprocesseddata'!G224/'P6-preprocesseddata'!$R224)</f>
        <v>6.2426146498525698E-3</v>
      </c>
      <c r="K224" s="43">
        <f>IF('P6-preprocesseddata'!$R224="",0,+'P6-preprocesseddata'!H224/'P6-preprocesseddata'!$R224)</f>
        <v>2.2990270552503946E-2</v>
      </c>
      <c r="L224" s="43">
        <f>IF('P6-preprocesseddata'!$R224="",0,+'P6-preprocesseddata'!I224/'P6-preprocesseddata'!$R224)</f>
        <v>2.3546641891261776E-3</v>
      </c>
      <c r="M224" s="43">
        <f>IF('P6-preprocesseddata'!$R224="",0,+'P6-preprocesseddata'!J224/'P6-preprocesseddata'!$R224)+IF('P6-preprocesseddata'!$R224="",0,+'P6-preprocesseddata'!K224/'P6-preprocesseddata'!$R224)+IF('P6-preprocesseddata'!$R224="",0,+'P6-preprocesseddata'!L224/'P6-preprocesseddata'!$R224)</f>
        <v>1.5888996593667888E-2</v>
      </c>
      <c r="N224" s="43">
        <f>IF('P6-preprocesseddata'!$R224="",0,+'P6-preprocesseddata'!M224/'P6-preprocesseddata'!$R224)-S224</f>
        <v>8.9108923220436263E-3</v>
      </c>
      <c r="O224" s="43">
        <f>IF('P6-preprocesseddata'!$R224="",0,+'P6-preprocesseddata'!N224/'P6-preprocesseddata'!$R224)</f>
        <v>4.98288355633559E-3</v>
      </c>
      <c r="P224" s="43">
        <f t="shared" si="11"/>
        <v>0.14208215975814881</v>
      </c>
      <c r="Q224" s="52">
        <f t="shared" si="10"/>
        <v>2.3946124067731583E-2</v>
      </c>
      <c r="R224" s="63">
        <f>IF(Profitability!O224="",0,Profitability!L224/Profitability!O224)-Q224</f>
        <v>7.7770156073322938E-3</v>
      </c>
      <c r="S224" s="62">
        <v>-7.7770156073323007E-3</v>
      </c>
    </row>
    <row r="225" spans="1:19" x14ac:dyDescent="0.25">
      <c r="A225">
        <f>+'P6-preprocesseddata'!A225</f>
        <v>2019</v>
      </c>
      <c r="B225">
        <f>+'P6-preprocesseddata'!B225</f>
        <v>3</v>
      </c>
      <c r="C225" t="str">
        <f t="shared" si="12"/>
        <v>2019 Q3</v>
      </c>
      <c r="D225" s="61">
        <f>VLOOKUP(C225,Dates!C:D,2,FALSE)</f>
        <v>43738</v>
      </c>
      <c r="E225" t="str">
        <f>+'P6-preprocesseddata'!C225</f>
        <v>DL</v>
      </c>
      <c r="F225" t="str">
        <f>+'P6-preprocesseddata'!D225</f>
        <v>P</v>
      </c>
      <c r="G225" s="51">
        <f>IF(Profitability!O225="",0,Profitability!E225/Profitability!O225)</f>
        <v>0.13792057973302424</v>
      </c>
      <c r="H225" s="43">
        <f>IF('P6-preprocesseddata'!$R225="",0,+'P6-preprocesseddata'!E225/'P6-preprocesseddata'!$R225)</f>
        <v>4.3095244159419802E-2</v>
      </c>
      <c r="I225" s="43">
        <f>IF('P6-preprocesseddata'!$R225="",0,+'P6-preprocesseddata'!F225/'P6-preprocesseddata'!$R225)</f>
        <v>3.2345356942760028E-2</v>
      </c>
      <c r="J225" s="43">
        <f>IF('P6-preprocesseddata'!$R225="",0,+'P6-preprocesseddata'!G225/'P6-preprocesseddata'!$R225)</f>
        <v>5.0763742948540976E-3</v>
      </c>
      <c r="K225" s="43">
        <f>IF('P6-preprocesseddata'!$R225="",0,+'P6-preprocesseddata'!H225/'P6-preprocesseddata'!$R225)</f>
        <v>1.75183282793181E-2</v>
      </c>
      <c r="L225" s="43">
        <f>IF('P6-preprocesseddata'!$R225="",0,+'P6-preprocesseddata'!I225/'P6-preprocesseddata'!$R225)</f>
        <v>1.9643633736256775E-3</v>
      </c>
      <c r="M225" s="43">
        <f>IF('P6-preprocesseddata'!$R225="",0,+'P6-preprocesseddata'!J225/'P6-preprocesseddata'!$R225)+IF('P6-preprocesseddata'!$R225="",0,+'P6-preprocesseddata'!K225/'P6-preprocesseddata'!$R225)+IF('P6-preprocesseddata'!$R225="",0,+'P6-preprocesseddata'!L225/'P6-preprocesseddata'!$R225)</f>
        <v>1.064879818919507E-2</v>
      </c>
      <c r="N225" s="43">
        <f>IF('P6-preprocesseddata'!$R225="",0,+'P6-preprocesseddata'!M225/'P6-preprocesseddata'!$R225)-S225</f>
        <v>-9.0004570488052854E-2</v>
      </c>
      <c r="O225" s="43">
        <f>IF('P6-preprocesseddata'!$R225="",0,+'P6-preprocesseddata'!N225/'P6-preprocesseddata'!$R225)</f>
        <v>1.598111389437719E-3</v>
      </c>
      <c r="P225" s="43">
        <f t="shared" si="11"/>
        <v>2.224200614055763E-2</v>
      </c>
      <c r="Q225" s="52">
        <f t="shared" si="10"/>
        <v>0.11567857359246661</v>
      </c>
      <c r="R225" s="63">
        <f>IF(Profitability!O225="",0,Profitability!L225/Profitability!O225)-Q225</f>
        <v>-9.0944820237483598E-2</v>
      </c>
      <c r="S225" s="62">
        <v>9.0944820237483598E-2</v>
      </c>
    </row>
    <row r="226" spans="1:19" x14ac:dyDescent="0.25">
      <c r="A226">
        <f>+'P6-preprocesseddata'!A226</f>
        <v>2019</v>
      </c>
      <c r="B226">
        <f>+'P6-preprocesseddata'!B226</f>
        <v>4</v>
      </c>
      <c r="C226" t="str">
        <f t="shared" si="12"/>
        <v>2019 Q4</v>
      </c>
      <c r="D226" s="61">
        <f>VLOOKUP(C226,Dates!C:D,2,FALSE)</f>
        <v>43830</v>
      </c>
      <c r="E226" t="str">
        <f>+'P6-preprocesseddata'!C226</f>
        <v>DL</v>
      </c>
      <c r="F226" t="str">
        <f>+'P6-preprocesseddata'!D226</f>
        <v>A</v>
      </c>
      <c r="G226" s="51">
        <f>IF(Profitability!O226="",0,Profitability!E226/Profitability!O226)</f>
        <v>0.15743600514111744</v>
      </c>
      <c r="H226" s="43">
        <f>IF('P6-preprocesseddata'!$R226="",0,+'P6-preprocesseddata'!E226/'P6-preprocesseddata'!$R226)</f>
        <v>5.0256054502098191E-2</v>
      </c>
      <c r="I226" s="43">
        <f>IF('P6-preprocesseddata'!$R226="",0,+'P6-preprocesseddata'!F226/'P6-preprocesseddata'!$R226)</f>
        <v>3.4420460239659195E-2</v>
      </c>
      <c r="J226" s="43">
        <f>IF('P6-preprocesseddata'!$R226="",0,+'P6-preprocesseddata'!G226/'P6-preprocesseddata'!$R226)</f>
        <v>5.6381564985245681E-3</v>
      </c>
      <c r="K226" s="43">
        <f>IF('P6-preprocesseddata'!$R226="",0,+'P6-preprocesseddata'!H226/'P6-preprocesseddata'!$R226)</f>
        <v>2.0460186748838545E-2</v>
      </c>
      <c r="L226" s="43">
        <f>IF('P6-preprocesseddata'!$R226="",0,+'P6-preprocesseddata'!I226/'P6-preprocesseddata'!$R226)</f>
        <v>2.2965368109149997E-3</v>
      </c>
      <c r="M226" s="43">
        <f>IF('P6-preprocesseddata'!$R226="",0,+'P6-preprocesseddata'!J226/'P6-preprocesseddata'!$R226)+IF('P6-preprocesseddata'!$R226="",0,+'P6-preprocesseddata'!K226/'P6-preprocesseddata'!$R226)+IF('P6-preprocesseddata'!$R226="",0,+'P6-preprocesseddata'!L226/'P6-preprocesseddata'!$R226)</f>
        <v>1.2985668862114384E-2</v>
      </c>
      <c r="N226" s="43">
        <f>IF('P6-preprocesseddata'!$R226="",0,+'P6-preprocesseddata'!M226/'P6-preprocesseddata'!$R226)-S226</f>
        <v>0.12165994863752019</v>
      </c>
      <c r="O226" s="43">
        <f>IF('P6-preprocesseddata'!$R226="",0,+'P6-preprocesseddata'!N226/'P6-preprocesseddata'!$R226)</f>
        <v>2.7918480170849858E-3</v>
      </c>
      <c r="P226" s="43">
        <f t="shared" si="11"/>
        <v>0.25050886031675507</v>
      </c>
      <c r="Q226" s="52">
        <f t="shared" si="10"/>
        <v>-9.3072855175637625E-2</v>
      </c>
      <c r="R226" s="63">
        <f>IF(Profitability!O226="",0,Profitability!L226/Profitability!O226)-Q226</f>
        <v>0.12020491384034235</v>
      </c>
      <c r="S226" s="62">
        <v>-0.12020491384034235</v>
      </c>
    </row>
    <row r="227" spans="1:19" x14ac:dyDescent="0.25">
      <c r="A227">
        <f>+'P6-preprocesseddata'!A227</f>
        <v>2019</v>
      </c>
      <c r="B227">
        <f>+'P6-preprocesseddata'!B227</f>
        <v>4</v>
      </c>
      <c r="C227" t="str">
        <f t="shared" si="12"/>
        <v>2019 Q4</v>
      </c>
      <c r="D227" s="61">
        <f>VLOOKUP(C227,Dates!C:D,2,FALSE)</f>
        <v>43830</v>
      </c>
      <c r="E227" t="str">
        <f>+'P6-preprocesseddata'!C227</f>
        <v>DL</v>
      </c>
      <c r="F227" t="str">
        <f>+'P6-preprocesseddata'!D227</f>
        <v>D</v>
      </c>
      <c r="G227" s="51">
        <f>IF(Profitability!O227="",0,Profitability!E227/Profitability!O227)</f>
        <v>0.26246348513227735</v>
      </c>
      <c r="H227" s="43">
        <f>IF('P6-preprocesseddata'!$R227="",0,+'P6-preprocesseddata'!E227/'P6-preprocesseddata'!$R227)</f>
        <v>7.7079353623944358E-2</v>
      </c>
      <c r="I227" s="43">
        <f>IF('P6-preprocesseddata'!$R227="",0,+'P6-preprocesseddata'!F227/'P6-preprocesseddata'!$R227)</f>
        <v>3.3288495501893701E-2</v>
      </c>
      <c r="J227" s="43">
        <f>IF('P6-preprocesseddata'!$R227="",0,+'P6-preprocesseddata'!G227/'P6-preprocesseddata'!$R227)</f>
        <v>9.0153892980890122E-3</v>
      </c>
      <c r="K227" s="43">
        <f>IF('P6-preprocesseddata'!$R227="",0,+'P6-preprocesseddata'!H227/'P6-preprocesseddata'!$R227)</f>
        <v>3.348005629181678E-2</v>
      </c>
      <c r="L227" s="43">
        <f>IF('P6-preprocesseddata'!$R227="",0,+'P6-preprocesseddata'!I227/'P6-preprocesseddata'!$R227)</f>
        <v>3.6646733092946769E-3</v>
      </c>
      <c r="M227" s="43">
        <f>IF('P6-preprocesseddata'!$R227="",0,+'P6-preprocesseddata'!J227/'P6-preprocesseddata'!$R227)+IF('P6-preprocesseddata'!$R227="",0,+'P6-preprocesseddata'!K227/'P6-preprocesseddata'!$R227)+IF('P6-preprocesseddata'!$R227="",0,+'P6-preprocesseddata'!L227/'P6-preprocesseddata'!$R227)</f>
        <v>2.1994656011564605E-2</v>
      </c>
      <c r="N227" s="43">
        <f>IF('P6-preprocesseddata'!$R227="",0,+'P6-preprocesseddata'!M227/'P6-preprocesseddata'!$R227)-S227</f>
        <v>8.7227099948450182E-2</v>
      </c>
      <c r="O227" s="43">
        <f>IF('P6-preprocesseddata'!$R227="",0,+'P6-preprocesseddata'!N227/'P6-preprocesseddata'!$R227)</f>
        <v>5.2713959739982358E-2</v>
      </c>
      <c r="P227" s="43">
        <f t="shared" si="11"/>
        <v>0.31846368372503564</v>
      </c>
      <c r="Q227" s="52">
        <f t="shared" si="10"/>
        <v>-5.6000198592758288E-2</v>
      </c>
      <c r="R227" s="63">
        <f>IF(Profitability!O227="",0,Profitability!L227/Profitability!O227)-Q227</f>
        <v>8.4902275119998941E-2</v>
      </c>
      <c r="S227" s="62">
        <v>-8.4902275119998996E-2</v>
      </c>
    </row>
    <row r="228" spans="1:19" x14ac:dyDescent="0.25">
      <c r="A228">
        <f>+'P6-preprocesseddata'!A228</f>
        <v>2019</v>
      </c>
      <c r="B228">
        <f>+'P6-preprocesseddata'!B228</f>
        <v>4</v>
      </c>
      <c r="C228" t="str">
        <f t="shared" si="12"/>
        <v>2019 Q4</v>
      </c>
      <c r="D228" s="61">
        <f>VLOOKUP(C228,Dates!C:D,2,FALSE)</f>
        <v>43830</v>
      </c>
      <c r="E228" t="str">
        <f>+'P6-preprocesseddata'!C228</f>
        <v>DL</v>
      </c>
      <c r="F228" t="str">
        <f>+'P6-preprocesseddata'!D228</f>
        <v>L</v>
      </c>
      <c r="G228" s="51">
        <f>IF(Profitability!O228="",0,Profitability!E228/Profitability!O228)</f>
        <v>0.17621695708112786</v>
      </c>
      <c r="H228" s="43">
        <f>IF('P6-preprocesseddata'!$R228="",0,+'P6-preprocesseddata'!E228/'P6-preprocesseddata'!$R228)</f>
        <v>5.8447107681462468E-2</v>
      </c>
      <c r="I228" s="43">
        <f>IF('P6-preprocesseddata'!$R228="",0,+'P6-preprocesseddata'!F228/'P6-preprocesseddata'!$R228)</f>
        <v>3.1910369037914707E-2</v>
      </c>
      <c r="J228" s="43">
        <f>IF('P6-preprocesseddata'!$R228="",0,+'P6-preprocesseddata'!G228/'P6-preprocesseddata'!$R228)</f>
        <v>6.3537157599047791E-3</v>
      </c>
      <c r="K228" s="43">
        <f>IF('P6-preprocesseddata'!$R228="",0,+'P6-preprocesseddata'!H228/'P6-preprocesseddata'!$R228)</f>
        <v>2.526355503995939E-2</v>
      </c>
      <c r="L228" s="43">
        <f>IF('P6-preprocesseddata'!$R228="",0,+'P6-preprocesseddata'!I228/'P6-preprocesseddata'!$R228)</f>
        <v>2.5666229555182853E-3</v>
      </c>
      <c r="M228" s="43">
        <f>IF('P6-preprocesseddata'!$R228="",0,+'P6-preprocesseddata'!J228/'P6-preprocesseddata'!$R228)+IF('P6-preprocesseddata'!$R228="",0,+'P6-preprocesseddata'!K228/'P6-preprocesseddata'!$R228)+IF('P6-preprocesseddata'!$R228="",0,+'P6-preprocesseddata'!L228/'P6-preprocesseddata'!$R228)</f>
        <v>1.8186001333295343E-2</v>
      </c>
      <c r="N228" s="43">
        <f>IF('P6-preprocesseddata'!$R228="",0,+'P6-preprocesseddata'!M228/'P6-preprocesseddata'!$R228)-S228</f>
        <v>9.010123615486848E-2</v>
      </c>
      <c r="O228" s="43">
        <f>IF('P6-preprocesseddata'!$R228="",0,+'P6-preprocesseddata'!N228/'P6-preprocesseddata'!$R228)</f>
        <v>4.297147190336215E-3</v>
      </c>
      <c r="P228" s="43">
        <f t="shared" si="11"/>
        <v>0.23712575515325965</v>
      </c>
      <c r="Q228" s="52">
        <f t="shared" si="10"/>
        <v>-6.0908798072131787E-2</v>
      </c>
      <c r="R228" s="63">
        <f>IF(Profitability!O228="",0,Profitability!L228/Profitability!O228)-Q228</f>
        <v>8.8466621668221959E-2</v>
      </c>
      <c r="S228" s="62">
        <v>-8.8466621668221959E-2</v>
      </c>
    </row>
    <row r="229" spans="1:19" x14ac:dyDescent="0.25">
      <c r="A229">
        <f>+'P6-preprocesseddata'!A229</f>
        <v>2019</v>
      </c>
      <c r="B229">
        <f>+'P6-preprocesseddata'!B229</f>
        <v>4</v>
      </c>
      <c r="C229" t="str">
        <f t="shared" si="12"/>
        <v>2019 Q4</v>
      </c>
      <c r="D229" s="61">
        <f>VLOOKUP(C229,Dates!C:D,2,FALSE)</f>
        <v>43830</v>
      </c>
      <c r="E229" t="str">
        <f>+'P6-preprocesseddata'!C229</f>
        <v>DL</v>
      </c>
      <c r="F229" t="str">
        <f>+'P6-preprocesseddata'!D229</f>
        <v>P</v>
      </c>
      <c r="G229" s="51">
        <f>IF(Profitability!O229="",0,Profitability!E229/Profitability!O229)</f>
        <v>0.13778871119205566</v>
      </c>
      <c r="H229" s="43">
        <f>IF('P6-preprocesseddata'!$R229="",0,+'P6-preprocesseddata'!E229/'P6-preprocesseddata'!$R229)</f>
        <v>4.7122272436363632E-2</v>
      </c>
      <c r="I229" s="43">
        <f>IF('P6-preprocesseddata'!$R229="",0,+'P6-preprocesseddata'!F229/'P6-preprocesseddata'!$R229)</f>
        <v>3.4278440750762813E-2</v>
      </c>
      <c r="J229" s="43">
        <f>IF('P6-preprocesseddata'!$R229="",0,+'P6-preprocesseddata'!G229/'P6-preprocesseddata'!$R229)</f>
        <v>4.9428145252891154E-3</v>
      </c>
      <c r="K229" s="43">
        <f>IF('P6-preprocesseddata'!$R229="",0,+'P6-preprocesseddata'!H229/'P6-preprocesseddata'!$R229)</f>
        <v>1.8144536887621812E-2</v>
      </c>
      <c r="L229" s="43">
        <f>IF('P6-preprocesseddata'!$R229="",0,+'P6-preprocesseddata'!I229/'P6-preprocesseddata'!$R229)</f>
        <v>2.011233512193449E-3</v>
      </c>
      <c r="M229" s="43">
        <f>IF('P6-preprocesseddata'!$R229="",0,+'P6-preprocesseddata'!J229/'P6-preprocesseddata'!$R229)+IF('P6-preprocesseddata'!$R229="",0,+'P6-preprocesseddata'!K229/'P6-preprocesseddata'!$R229)+IF('P6-preprocesseddata'!$R229="",0,+'P6-preprocesseddata'!L229/'P6-preprocesseddata'!$R229)</f>
        <v>1.1718517712118379E-2</v>
      </c>
      <c r="N229" s="43">
        <f>IF('P6-preprocesseddata'!$R229="",0,+'P6-preprocesseddata'!M229/'P6-preprocesseddata'!$R229)-S229</f>
        <v>-2.5609246711447788E-2</v>
      </c>
      <c r="O229" s="43">
        <f>IF('P6-preprocesseddata'!$R229="",0,+'P6-preprocesseddata'!N229/'P6-preprocesseddata'!$R229)</f>
        <v>2.0648770811890547E-3</v>
      </c>
      <c r="P229" s="43">
        <f t="shared" si="11"/>
        <v>9.467344619409046E-2</v>
      </c>
      <c r="Q229" s="52">
        <f t="shared" si="10"/>
        <v>4.3115264997965197E-2</v>
      </c>
      <c r="R229" s="63">
        <f>IF(Profitability!O229="",0,Profitability!L229/Profitability!O229)-Q229</f>
        <v>-2.6884282287947821E-2</v>
      </c>
      <c r="S229" s="62">
        <v>2.6884282287947814E-2</v>
      </c>
    </row>
    <row r="230" spans="1:19" x14ac:dyDescent="0.25">
      <c r="A230">
        <f>+'P6-preprocesseddata'!A230</f>
        <v>2020</v>
      </c>
      <c r="B230">
        <f>+'P6-preprocesseddata'!B230</f>
        <v>1</v>
      </c>
      <c r="C230" t="str">
        <f t="shared" si="12"/>
        <v>2020 Q1</v>
      </c>
      <c r="D230" s="61">
        <f>VLOOKUP(C230,Dates!C:D,2,FALSE)</f>
        <v>43921</v>
      </c>
      <c r="E230" t="str">
        <f>+'P6-preprocesseddata'!C230</f>
        <v>DL</v>
      </c>
      <c r="F230" t="str">
        <f>+'P6-preprocesseddata'!D230</f>
        <v>A</v>
      </c>
      <c r="G230" s="51">
        <f>IF(Profitability!O230="",0,Profitability!E230/Profitability!O230)</f>
        <v>0.1584487531563841</v>
      </c>
      <c r="H230" s="43">
        <f>IF('P6-preprocesseddata'!$R230="",0,+'P6-preprocesseddata'!E230/'P6-preprocesseddata'!$R230)</f>
        <v>5.6190384805613287E-2</v>
      </c>
      <c r="I230" s="43">
        <f>IF('P6-preprocesseddata'!$R230="",0,+'P6-preprocesseddata'!F230/'P6-preprocesseddata'!$R230)</f>
        <v>3.6705212882609743E-2</v>
      </c>
      <c r="J230" s="43">
        <f>IF('P6-preprocesseddata'!$R230="",0,+'P6-preprocesseddata'!G230/'P6-preprocesseddata'!$R230)</f>
        <v>9.7320196096438751E-3</v>
      </c>
      <c r="K230" s="43">
        <f>IF('P6-preprocesseddata'!$R230="",0,+'P6-preprocesseddata'!H230/'P6-preprocesseddata'!$R230)</f>
        <v>2.6334789037458568E-2</v>
      </c>
      <c r="L230" s="43">
        <f>IF('P6-preprocesseddata'!$R230="",0,+'P6-preprocesseddata'!I230/'P6-preprocesseddata'!$R230)</f>
        <v>2.7618314104227801E-3</v>
      </c>
      <c r="M230" s="43">
        <f>IF('P6-preprocesseddata'!$R230="",0,+'P6-preprocesseddata'!J230/'P6-preprocesseddata'!$R230)+IF('P6-preprocesseddata'!$R230="",0,+'P6-preprocesseddata'!K230/'P6-preprocesseddata'!$R230)+IF('P6-preprocesseddata'!$R230="",0,+'P6-preprocesseddata'!L230/'P6-preprocesseddata'!$R230)</f>
        <v>1.9005836333294956E-2</v>
      </c>
      <c r="N230" s="43">
        <f>IF('P6-preprocesseddata'!$R230="",0,+'P6-preprocesseddata'!M230/'P6-preprocesseddata'!$R230)-S230</f>
        <v>1.3872144132731925</v>
      </c>
      <c r="O230" s="43">
        <f>IF('P6-preprocesseddata'!$R230="",0,+'P6-preprocesseddata'!N230/'P6-preprocesseddata'!$R230)</f>
        <v>7.2703053558670729E-4</v>
      </c>
      <c r="P230" s="43">
        <f t="shared" si="11"/>
        <v>1.5386715178878223</v>
      </c>
      <c r="Q230" s="52">
        <f t="shared" si="10"/>
        <v>-1.3802227647314382</v>
      </c>
      <c r="R230" s="63">
        <f>IF(Profitability!O230="",0,Profitability!L230/Profitability!O230)-Q230</f>
        <v>1.3851753530937314</v>
      </c>
      <c r="S230" s="62">
        <v>-1.3851753530937316</v>
      </c>
    </row>
    <row r="231" spans="1:19" x14ac:dyDescent="0.25">
      <c r="A231">
        <f>+'P6-preprocesseddata'!A231</f>
        <v>2020</v>
      </c>
      <c r="B231">
        <f>+'P6-preprocesseddata'!B231</f>
        <v>1</v>
      </c>
      <c r="C231" t="str">
        <f t="shared" si="12"/>
        <v>2020 Q1</v>
      </c>
      <c r="D231" s="61">
        <f>VLOOKUP(C231,Dates!C:D,2,FALSE)</f>
        <v>43921</v>
      </c>
      <c r="E231" t="str">
        <f>+'P6-preprocesseddata'!C231</f>
        <v>DL</v>
      </c>
      <c r="F231" t="str">
        <f>+'P6-preprocesseddata'!D231</f>
        <v>D</v>
      </c>
      <c r="G231" s="51">
        <f>IF(Profitability!O231="",0,Profitability!E231/Profitability!O231)</f>
        <v>0.24956162101595875</v>
      </c>
      <c r="H231" s="43">
        <f>IF('P6-preprocesseddata'!$R231="",0,+'P6-preprocesseddata'!E231/'P6-preprocesseddata'!$R231)</f>
        <v>8.182455381373846E-2</v>
      </c>
      <c r="I231" s="43">
        <f>IF('P6-preprocesseddata'!$R231="",0,+'P6-preprocesseddata'!F231/'P6-preprocesseddata'!$R231)</f>
        <v>3.503881580574375E-2</v>
      </c>
      <c r="J231" s="43">
        <f>IF('P6-preprocesseddata'!$R231="",0,+'P6-preprocesseddata'!G231/'P6-preprocesseddata'!$R231)</f>
        <v>1.5100689366279649E-2</v>
      </c>
      <c r="K231" s="43">
        <f>IF('P6-preprocesseddata'!$R231="",0,+'P6-preprocesseddata'!H231/'P6-preprocesseddata'!$R231)</f>
        <v>4.1680987814930216E-2</v>
      </c>
      <c r="L231" s="43">
        <f>IF('P6-preprocesseddata'!$R231="",0,+'P6-preprocesseddata'!I231/'P6-preprocesseddata'!$R231)</f>
        <v>4.1150896281503292E-3</v>
      </c>
      <c r="M231" s="43">
        <f>IF('P6-preprocesseddata'!$R231="",0,+'P6-preprocesseddata'!J231/'P6-preprocesseddata'!$R231)+IF('P6-preprocesseddata'!$R231="",0,+'P6-preprocesseddata'!K231/'P6-preprocesseddata'!$R231)+IF('P6-preprocesseddata'!$R231="",0,+'P6-preprocesseddata'!L231/'P6-preprocesseddata'!$R231)</f>
        <v>3.1489978084797622E-2</v>
      </c>
      <c r="N231" s="43">
        <f>IF('P6-preprocesseddata'!$R231="",0,+'P6-preprocesseddata'!M231/'P6-preprocesseddata'!$R231)-S231</f>
        <v>0.37147440526241843</v>
      </c>
      <c r="O231" s="43">
        <f>IF('P6-preprocesseddata'!$R231="",0,+'P6-preprocesseddata'!N231/'P6-preprocesseddata'!$R231)</f>
        <v>5.2365772335528547E-2</v>
      </c>
      <c r="P231" s="43">
        <f t="shared" si="11"/>
        <v>0.63309029211158696</v>
      </c>
      <c r="Q231" s="52">
        <f t="shared" si="10"/>
        <v>-0.38352867109562822</v>
      </c>
      <c r="R231" s="63">
        <f>IF(Profitability!O231="",0,Profitability!L231/Profitability!O231)-Q231</f>
        <v>0.36841555037922835</v>
      </c>
      <c r="S231" s="62">
        <v>-0.36841555037922841</v>
      </c>
    </row>
    <row r="232" spans="1:19" x14ac:dyDescent="0.25">
      <c r="A232">
        <f>+'P6-preprocesseddata'!A232</f>
        <v>2020</v>
      </c>
      <c r="B232">
        <f>+'P6-preprocesseddata'!B232</f>
        <v>1</v>
      </c>
      <c r="C232" t="str">
        <f t="shared" si="12"/>
        <v>2020 Q1</v>
      </c>
      <c r="D232" s="61">
        <f>VLOOKUP(C232,Dates!C:D,2,FALSE)</f>
        <v>43921</v>
      </c>
      <c r="E232" t="str">
        <f>+'P6-preprocesseddata'!C232</f>
        <v>DL</v>
      </c>
      <c r="F232" t="str">
        <f>+'P6-preprocesseddata'!D232</f>
        <v>L</v>
      </c>
      <c r="G232" s="51">
        <f>IF(Profitability!O232="",0,Profitability!E232/Profitability!O232)</f>
        <v>0.17347752182232778</v>
      </c>
      <c r="H232" s="43">
        <f>IF('P6-preprocesseddata'!$R232="",0,+'P6-preprocesseddata'!E232/'P6-preprocesseddata'!$R232)</f>
        <v>6.2006701920250235E-2</v>
      </c>
      <c r="I232" s="43">
        <f>IF('P6-preprocesseddata'!$R232="",0,+'P6-preprocesseddata'!F232/'P6-preprocesseddata'!$R232)</f>
        <v>2.99831018304367E-2</v>
      </c>
      <c r="J232" s="43">
        <f>IF('P6-preprocesseddata'!$R232="",0,+'P6-preprocesseddata'!G232/'P6-preprocesseddata'!$R232)</f>
        <v>1.1316635042721139E-2</v>
      </c>
      <c r="K232" s="43">
        <f>IF('P6-preprocesseddata'!$R232="",0,+'P6-preprocesseddata'!H232/'P6-preprocesseddata'!$R232)</f>
        <v>3.1596135351786826E-2</v>
      </c>
      <c r="L232" s="43">
        <f>IF('P6-preprocesseddata'!$R232="",0,+'P6-preprocesseddata'!I232/'P6-preprocesseddata'!$R232)</f>
        <v>3.0089696643220403E-3</v>
      </c>
      <c r="M232" s="43">
        <f>IF('P6-preprocesseddata'!$R232="",0,+'P6-preprocesseddata'!J232/'P6-preprocesseddata'!$R232)+IF('P6-preprocesseddata'!$R232="",0,+'P6-preprocesseddata'!K232/'P6-preprocesseddata'!$R232)+IF('P6-preprocesseddata'!$R232="",0,+'P6-preprocesseddata'!L232/'P6-preprocesseddata'!$R232)</f>
        <v>2.447816360690034E-2</v>
      </c>
      <c r="N232" s="43">
        <f>IF('P6-preprocesseddata'!$R232="",0,+'P6-preprocesseddata'!M232/'P6-preprocesseddata'!$R232)-S232</f>
        <v>0.29697797577884627</v>
      </c>
      <c r="O232" s="43">
        <f>IF('P6-preprocesseddata'!$R232="",0,+'P6-preprocesseddata'!N232/'P6-preprocesseddata'!$R232)</f>
        <v>4.0139134288347915E-3</v>
      </c>
      <c r="P232" s="43">
        <f t="shared" si="11"/>
        <v>0.46338159662409834</v>
      </c>
      <c r="Q232" s="52">
        <f t="shared" si="10"/>
        <v>-0.28990407480177055</v>
      </c>
      <c r="R232" s="63">
        <f>IF(Profitability!O232="",0,Profitability!L232/Profitability!O232)-Q232</f>
        <v>0.2947316692047669</v>
      </c>
      <c r="S232" s="62">
        <v>-0.2947316692047669</v>
      </c>
    </row>
    <row r="233" spans="1:19" x14ac:dyDescent="0.25">
      <c r="A233">
        <f>+'P6-preprocesseddata'!A233</f>
        <v>2020</v>
      </c>
      <c r="B233">
        <f>+'P6-preprocesseddata'!B233</f>
        <v>1</v>
      </c>
      <c r="C233" t="str">
        <f t="shared" si="12"/>
        <v>2020 Q1</v>
      </c>
      <c r="D233" s="61">
        <f>VLOOKUP(C233,Dates!C:D,2,FALSE)</f>
        <v>43921</v>
      </c>
      <c r="E233" t="str">
        <f>+'P6-preprocesseddata'!C233</f>
        <v>DL</v>
      </c>
      <c r="F233" t="str">
        <f>+'P6-preprocesseddata'!D233</f>
        <v>P</v>
      </c>
      <c r="G233" s="51">
        <f>IF(Profitability!O233="",0,Profitability!E233/Profitability!O233)</f>
        <v>0.14232263447332874</v>
      </c>
      <c r="H233" s="43">
        <f>IF('P6-preprocesseddata'!$R233="",0,+'P6-preprocesseddata'!E233/'P6-preprocesseddata'!$R233)</f>
        <v>5.1809628759058125E-2</v>
      </c>
      <c r="I233" s="43">
        <f>IF('P6-preprocesseddata'!$R233="",0,+'P6-preprocesseddata'!F233/'P6-preprocesseddata'!$R233)</f>
        <v>3.3194274584308153E-2</v>
      </c>
      <c r="J233" s="43">
        <f>IF('P6-preprocesseddata'!$R233="",0,+'P6-preprocesseddata'!G233/'P6-preprocesseddata'!$R233)</f>
        <v>8.6040756811317145E-3</v>
      </c>
      <c r="K233" s="43">
        <f>IF('P6-preprocesseddata'!$R233="",0,+'P6-preprocesseddata'!H233/'P6-preprocesseddata'!$R233)</f>
        <v>2.3133117391089131E-2</v>
      </c>
      <c r="L233" s="43">
        <f>IF('P6-preprocesseddata'!$R233="",0,+'P6-preprocesseddata'!I233/'P6-preprocesseddata'!$R233)</f>
        <v>2.4730482745803583E-3</v>
      </c>
      <c r="M233" s="43">
        <f>IF('P6-preprocesseddata'!$R233="",0,+'P6-preprocesseddata'!J233/'P6-preprocesseddata'!$R233)+IF('P6-preprocesseddata'!$R233="",0,+'P6-preprocesseddata'!K233/'P6-preprocesseddata'!$R233)+IF('P6-preprocesseddata'!$R233="",0,+'P6-preprocesseddata'!L233/'P6-preprocesseddata'!$R233)</f>
        <v>1.6436590227814119E-2</v>
      </c>
      <c r="N233" s="43">
        <f>IF('P6-preprocesseddata'!$R233="",0,+'P6-preprocesseddata'!M233/'P6-preprocesseddata'!$R233)-S233</f>
        <v>1.4017014926553879</v>
      </c>
      <c r="O233" s="43">
        <f>IF('P6-preprocesseddata'!$R233="",0,+'P6-preprocesseddata'!N233/'P6-preprocesseddata'!$R233)</f>
        <v>2.3287117876106488E-3</v>
      </c>
      <c r="P233" s="43">
        <f t="shared" si="11"/>
        <v>1.5396809393609803</v>
      </c>
      <c r="Q233" s="52">
        <f t="shared" si="10"/>
        <v>-1.3973583048876514</v>
      </c>
      <c r="R233" s="63">
        <f>IF(Profitability!O233="",0,Profitability!L233/Profitability!O233)-Q233</f>
        <v>1.3998796731524701</v>
      </c>
      <c r="S233" s="62">
        <v>-1.3998796731524701</v>
      </c>
    </row>
    <row r="234" spans="1:19" x14ac:dyDescent="0.25">
      <c r="A234">
        <f>+'P6-preprocesseddata'!A234</f>
        <v>2020</v>
      </c>
      <c r="B234">
        <f>+'P6-preprocesseddata'!B234</f>
        <v>2</v>
      </c>
      <c r="C234" t="str">
        <f t="shared" si="12"/>
        <v>2020 Q2</v>
      </c>
      <c r="D234" s="61">
        <f>VLOOKUP(C234,Dates!C:D,2,FALSE)</f>
        <v>44012</v>
      </c>
      <c r="E234" t="str">
        <f>+'P6-preprocesseddata'!C234</f>
        <v>DL</v>
      </c>
      <c r="F234" t="str">
        <f>+'P6-preprocesseddata'!D234</f>
        <v>A</v>
      </c>
      <c r="G234" s="51">
        <f>IF(Profitability!O234="",0,Profitability!E234/Profitability!O234)</f>
        <v>0.56537815710544514</v>
      </c>
      <c r="H234" s="43">
        <f>IF('P6-preprocesseddata'!$R234="",0,+'P6-preprocesseddata'!E234/'P6-preprocesseddata'!$R234)</f>
        <v>0.83207548239334694</v>
      </c>
      <c r="I234" s="43">
        <f>IF('P6-preprocesseddata'!$R234="",0,+'P6-preprocesseddata'!F234/'P6-preprocesseddata'!$R234)</f>
        <v>0.15465923303584964</v>
      </c>
      <c r="J234" s="43">
        <f>IF('P6-preprocesseddata'!$R234="",0,+'P6-preprocesseddata'!G234/'P6-preprocesseddata'!$R234)</f>
        <v>5.8624661343147103E-2</v>
      </c>
      <c r="K234" s="43">
        <f>IF('P6-preprocesseddata'!$R234="",0,+'P6-preprocesseddata'!H234/'P6-preprocesseddata'!$R234)</f>
        <v>0.20242100048671546</v>
      </c>
      <c r="L234" s="43">
        <f>IF('P6-preprocesseddata'!$R234="",0,+'P6-preprocesseddata'!I234/'P6-preprocesseddata'!$R234)</f>
        <v>1.7220595022056515E-2</v>
      </c>
      <c r="M234" s="43">
        <f>IF('P6-preprocesseddata'!$R234="",0,+'P6-preprocesseddata'!J234/'P6-preprocesseddata'!$R234)+IF('P6-preprocesseddata'!$R234="",0,+'P6-preprocesseddata'!K234/'P6-preprocesseddata'!$R234)+IF('P6-preprocesseddata'!$R234="",0,+'P6-preprocesseddata'!L234/'P6-preprocesseddata'!$R234)</f>
        <v>0.32481431192422922</v>
      </c>
      <c r="N234" s="43">
        <f>IF('P6-preprocesseddata'!$R234="",0,+'P6-preprocesseddata'!M234/'P6-preprocesseddata'!$R234)-S234</f>
        <v>-1.4102804678615166</v>
      </c>
      <c r="O234" s="43">
        <f>IF('P6-preprocesseddata'!$R234="",0,+'P6-preprocesseddata'!N234/'P6-preprocesseddata'!$R234)</f>
        <v>4.5226756000918439E-2</v>
      </c>
      <c r="P234" s="43">
        <f t="shared" si="11"/>
        <v>0.22476157234474683</v>
      </c>
      <c r="Q234" s="52">
        <f t="shared" si="10"/>
        <v>0.34061658476069834</v>
      </c>
      <c r="R234" s="63">
        <f>IF(Profitability!O234="",0,Profitability!L234/Profitability!O234)-Q234</f>
        <v>-1.4397928425400819</v>
      </c>
      <c r="S234" s="62">
        <v>1.4397928425400821</v>
      </c>
    </row>
    <row r="235" spans="1:19" x14ac:dyDescent="0.25">
      <c r="A235">
        <f>+'P6-preprocesseddata'!A235</f>
        <v>2020</v>
      </c>
      <c r="B235">
        <f>+'P6-preprocesseddata'!B235</f>
        <v>2</v>
      </c>
      <c r="C235" t="str">
        <f t="shared" si="12"/>
        <v>2020 Q2</v>
      </c>
      <c r="D235" s="61">
        <f>VLOOKUP(C235,Dates!C:D,2,FALSE)</f>
        <v>44012</v>
      </c>
      <c r="E235" t="str">
        <f>+'P6-preprocesseddata'!C235</f>
        <v>DL</v>
      </c>
      <c r="F235" t="str">
        <f>+'P6-preprocesseddata'!D235</f>
        <v>D</v>
      </c>
      <c r="G235" s="51">
        <f>IF(Profitability!O235="",0,Profitability!E235/Profitability!O235)</f>
        <v>0.44749134685145209</v>
      </c>
      <c r="H235" s="43">
        <f>IF('P6-preprocesseddata'!$R235="",0,+'P6-preprocesseddata'!E235/'P6-preprocesseddata'!$R235)</f>
        <v>0.60563658734325498</v>
      </c>
      <c r="I235" s="43">
        <f>IF('P6-preprocesseddata'!$R235="",0,+'P6-preprocesseddata'!F235/'P6-preprocesseddata'!$R235)</f>
        <v>9.3908345772394861E-2</v>
      </c>
      <c r="J235" s="43">
        <f>IF('P6-preprocesseddata'!$R235="",0,+'P6-preprocesseddata'!G235/'P6-preprocesseddata'!$R235)</f>
        <v>3.1976554916786117E-2</v>
      </c>
      <c r="K235" s="43">
        <f>IF('P6-preprocesseddata'!$R235="",0,+'P6-preprocesseddata'!H235/'P6-preprocesseddata'!$R235)</f>
        <v>0.14522487770652487</v>
      </c>
      <c r="L235" s="43">
        <f>IF('P6-preprocesseddata'!$R235="",0,+'P6-preprocesseddata'!I235/'P6-preprocesseddata'!$R235)</f>
        <v>9.4578907969996382E-3</v>
      </c>
      <c r="M235" s="43">
        <f>IF('P6-preprocesseddata'!$R235="",0,+'P6-preprocesseddata'!J235/'P6-preprocesseddata'!$R235)+IF('P6-preprocesseddata'!$R235="",0,+'P6-preprocesseddata'!K235/'P6-preprocesseddata'!$R235)+IF('P6-preprocesseddata'!$R235="",0,+'P6-preprocesseddata'!L235/'P6-preprocesseddata'!$R235)</f>
        <v>0.30335826295505519</v>
      </c>
      <c r="N235" s="43">
        <f>IF('P6-preprocesseddata'!$R235="",0,+'P6-preprocesseddata'!M235/'P6-preprocesseddata'!$R235)-S235</f>
        <v>-0.85606433274290683</v>
      </c>
      <c r="O235" s="43">
        <f>IF('P6-preprocesseddata'!$R235="",0,+'P6-preprocesseddata'!N235/'P6-preprocesseddata'!$R235)</f>
        <v>0.3184870352761911</v>
      </c>
      <c r="P235" s="43">
        <f t="shared" si="11"/>
        <v>0.65198522202429987</v>
      </c>
      <c r="Q235" s="52">
        <f t="shared" si="10"/>
        <v>-0.20449387517284778</v>
      </c>
      <c r="R235" s="63">
        <f>IF(Profitability!O235="",0,Profitability!L235/Profitability!O235)-Q235</f>
        <v>-0.87299139727794195</v>
      </c>
      <c r="S235" s="62">
        <v>0.87299139727794206</v>
      </c>
    </row>
    <row r="236" spans="1:19" x14ac:dyDescent="0.25">
      <c r="A236">
        <f>+'P6-preprocesseddata'!A236</f>
        <v>2020</v>
      </c>
      <c r="B236">
        <f>+'P6-preprocesseddata'!B236</f>
        <v>2</v>
      </c>
      <c r="C236" t="str">
        <f t="shared" si="12"/>
        <v>2020 Q2</v>
      </c>
      <c r="D236" s="61">
        <f>VLOOKUP(C236,Dates!C:D,2,FALSE)</f>
        <v>44012</v>
      </c>
      <c r="E236" t="str">
        <f>+'P6-preprocesseddata'!C236</f>
        <v>DL</v>
      </c>
      <c r="F236" t="str">
        <f>+'P6-preprocesseddata'!D236</f>
        <v>L</v>
      </c>
      <c r="G236" s="51">
        <f>IF(Profitability!O236="",0,Profitability!E236/Profitability!O236)</f>
        <v>0.69398235666784658</v>
      </c>
      <c r="H236" s="43">
        <f>IF('P6-preprocesseddata'!$R236="",0,+'P6-preprocesseddata'!E236/'P6-preprocesseddata'!$R236)</f>
        <v>0.71498177030520815</v>
      </c>
      <c r="I236" s="43">
        <f>IF('P6-preprocesseddata'!$R236="",0,+'P6-preprocesseddata'!F236/'P6-preprocesseddata'!$R236)</f>
        <v>6.8844565090396284E-2</v>
      </c>
      <c r="J236" s="43">
        <f>IF('P6-preprocesseddata'!$R236="",0,+'P6-preprocesseddata'!G236/'P6-preprocesseddata'!$R236)</f>
        <v>5.819004906450162E-2</v>
      </c>
      <c r="K236" s="43">
        <f>IF('P6-preprocesseddata'!$R236="",0,+'P6-preprocesseddata'!H236/'P6-preprocesseddata'!$R236)</f>
        <v>0.19256444092612696</v>
      </c>
      <c r="L236" s="43">
        <f>IF('P6-preprocesseddata'!$R236="",0,+'P6-preprocesseddata'!I236/'P6-preprocesseddata'!$R236)</f>
        <v>1.7065438489338974E-2</v>
      </c>
      <c r="M236" s="43">
        <f>IF('P6-preprocesseddata'!$R236="",0,+'P6-preprocesseddata'!J236/'P6-preprocesseddata'!$R236)+IF('P6-preprocesseddata'!$R236="",0,+'P6-preprocesseddata'!K236/'P6-preprocesseddata'!$R236)+IF('P6-preprocesseddata'!$R236="",0,+'P6-preprocesseddata'!L236/'P6-preprocesseddata'!$R236)</f>
        <v>0.29255297593836921</v>
      </c>
      <c r="N236" s="43">
        <f>IF('P6-preprocesseddata'!$R236="",0,+'P6-preprocesseddata'!M236/'P6-preprocesseddata'!$R236)-S236</f>
        <v>-0.27116579302707844</v>
      </c>
      <c r="O236" s="43">
        <f>IF('P6-preprocesseddata'!$R236="",0,+'P6-preprocesseddata'!N236/'P6-preprocesseddata'!$R236)</f>
        <v>0.33118242635020267</v>
      </c>
      <c r="P236" s="43">
        <f t="shared" si="11"/>
        <v>1.4042158731370655</v>
      </c>
      <c r="Q236" s="52">
        <f t="shared" si="10"/>
        <v>-0.71023351646921895</v>
      </c>
      <c r="R236" s="63">
        <f>IF(Profitability!O236="",0,Profitability!L236/Profitability!O236)-Q236</f>
        <v>-0.30025171113537541</v>
      </c>
      <c r="S236" s="62">
        <v>0.30025171113537552</v>
      </c>
    </row>
    <row r="237" spans="1:19" x14ac:dyDescent="0.25">
      <c r="A237">
        <f>+'P6-preprocesseddata'!A237</f>
        <v>2020</v>
      </c>
      <c r="B237">
        <f>+'P6-preprocesseddata'!B237</f>
        <v>2</v>
      </c>
      <c r="C237" t="str">
        <f t="shared" si="12"/>
        <v>2020 Q2</v>
      </c>
      <c r="D237" s="61">
        <f>VLOOKUP(C237,Dates!C:D,2,FALSE)</f>
        <v>44012</v>
      </c>
      <c r="E237" t="str">
        <f>+'P6-preprocesseddata'!C237</f>
        <v>DL</v>
      </c>
      <c r="F237" t="str">
        <f>+'P6-preprocesseddata'!D237</f>
        <v>P</v>
      </c>
      <c r="G237" s="51">
        <f>IF(Profitability!O237="",0,Profitability!E237/Profitability!O237)</f>
        <v>0.27783594880595525</v>
      </c>
      <c r="H237" s="43">
        <f>IF('P6-preprocesseddata'!$R237="",0,+'P6-preprocesseddata'!E237/'P6-preprocesseddata'!$R237)</f>
        <v>0.72219135795103129</v>
      </c>
      <c r="I237" s="43">
        <f>IF('P6-preprocesseddata'!$R237="",0,+'P6-preprocesseddata'!F237/'P6-preprocesseddata'!$R237)</f>
        <v>0.1881137472786574</v>
      </c>
      <c r="J237" s="43">
        <f>IF('P6-preprocesseddata'!$R237="",0,+'P6-preprocesseddata'!G237/'P6-preprocesseddata'!$R237)</f>
        <v>3.1547978456051805E-2</v>
      </c>
      <c r="K237" s="43">
        <f>IF('P6-preprocesseddata'!$R237="",0,+'P6-preprocesseddata'!H237/'P6-preprocesseddata'!$R237)</f>
        <v>0.14116797833509312</v>
      </c>
      <c r="L237" s="43">
        <f>IF('P6-preprocesseddata'!$R237="",0,+'P6-preprocesseddata'!I237/'P6-preprocesseddata'!$R237)</f>
        <v>9.3258948922188695E-3</v>
      </c>
      <c r="M237" s="43">
        <f>IF('P6-preprocesseddata'!$R237="",0,+'P6-preprocesseddata'!J237/'P6-preprocesseddata'!$R237)+IF('P6-preprocesseddata'!$R237="",0,+'P6-preprocesseddata'!K237/'P6-preprocesseddata'!$R237)+IF('P6-preprocesseddata'!$R237="",0,+'P6-preprocesseddata'!L237/'P6-preprocesseddata'!$R237)</f>
        <v>0.29167622858433556</v>
      </c>
      <c r="N237" s="43">
        <f>IF('P6-preprocesseddata'!$R237="",0,+'P6-preprocesseddata'!M237/'P6-preprocesseddata'!$R237)-S237</f>
        <v>-0.96533694247260915</v>
      </c>
      <c r="O237" s="43">
        <f>IF('P6-preprocesseddata'!$R237="",0,+'P6-preprocesseddata'!N237/'P6-preprocesseddata'!$R237)</f>
        <v>-3.6369073143396199E-2</v>
      </c>
      <c r="P237" s="43">
        <f t="shared" si="11"/>
        <v>0.38231716988138253</v>
      </c>
      <c r="Q237" s="52">
        <f t="shared" si="10"/>
        <v>-0.10448122107542729</v>
      </c>
      <c r="R237" s="63">
        <f>IF(Profitability!O237="",0,Profitability!L237/Profitability!O237)-Q237</f>
        <v>-0.98198553386807097</v>
      </c>
      <c r="S237" s="62">
        <v>0.98198553386807075</v>
      </c>
    </row>
    <row r="238" spans="1:19" x14ac:dyDescent="0.25">
      <c r="A238">
        <f>+'P6-preprocesseddata'!A238</f>
        <v>2020</v>
      </c>
      <c r="B238">
        <f>+'P6-preprocesseddata'!B238</f>
        <v>3</v>
      </c>
      <c r="C238" t="str">
        <f t="shared" si="12"/>
        <v>2020 Q3</v>
      </c>
      <c r="D238" s="61">
        <f>VLOOKUP(C238,Dates!C:D,2,FALSE)</f>
        <v>44104</v>
      </c>
      <c r="E238" t="str">
        <f>+'P6-preprocesseddata'!C238</f>
        <v>DL</v>
      </c>
      <c r="F238" t="str">
        <f>+'P6-preprocesseddata'!D238</f>
        <v>A</v>
      </c>
      <c r="G238" s="51">
        <f>IF(Profitability!O238="",0,Profitability!E238/Profitability!O238)</f>
        <v>0.30164215189771065</v>
      </c>
      <c r="H238" s="43">
        <f>IF('P6-preprocesseddata'!$R238="",0,+'P6-preprocesseddata'!E238/'P6-preprocesseddata'!$R238)</f>
        <v>0.22937387486092436</v>
      </c>
      <c r="I238" s="43">
        <f>IF('P6-preprocesseddata'!$R238="",0,+'P6-preprocesseddata'!F238/'P6-preprocesseddata'!$R238)</f>
        <v>6.3814837793641138E-2</v>
      </c>
      <c r="J238" s="43">
        <f>IF('P6-preprocesseddata'!$R238="",0,+'P6-preprocesseddata'!G238/'P6-preprocesseddata'!$R238)</f>
        <v>1.7481697456708252E-2</v>
      </c>
      <c r="K238" s="43">
        <f>IF('P6-preprocesseddata'!$R238="",0,+'P6-preprocesseddata'!H238/'P6-preprocesseddata'!$R238)</f>
        <v>6.9358178404691648E-2</v>
      </c>
      <c r="L238" s="43">
        <f>IF('P6-preprocesseddata'!$R238="",0,+'P6-preprocesseddata'!I238/'P6-preprocesseddata'!$R238)</f>
        <v>9.3733978977449967E-3</v>
      </c>
      <c r="M238" s="43">
        <f>IF('P6-preprocesseddata'!$R238="",0,+'P6-preprocesseddata'!J238/'P6-preprocesseddata'!$R238)+IF('P6-preprocesseddata'!$R238="",0,+'P6-preprocesseddata'!K238/'P6-preprocesseddata'!$R238)+IF('P6-preprocesseddata'!$R238="",0,+'P6-preprocesseddata'!L238/'P6-preprocesseddata'!$R238)</f>
        <v>9.1517884242685088E-2</v>
      </c>
      <c r="N238" s="43">
        <f>IF('P6-preprocesseddata'!$R238="",0,+'P6-preprocesseddata'!M238/'P6-preprocesseddata'!$R238)-S238</f>
        <v>-0.24559983738530142</v>
      </c>
      <c r="O238" s="43">
        <f>IF('P6-preprocesseddata'!$R238="",0,+'P6-preprocesseddata'!N238/'P6-preprocesseddata'!$R238)</f>
        <v>3.4364987259547218E-3</v>
      </c>
      <c r="P238" s="43">
        <f t="shared" si="11"/>
        <v>0.23875653199704877</v>
      </c>
      <c r="Q238" s="52">
        <f t="shared" si="10"/>
        <v>6.2885619900661882E-2</v>
      </c>
      <c r="R238" s="63">
        <f>IF(Profitability!O238="",0,Profitability!L238/Profitability!O238)-Q238</f>
        <v>-0.25255477447446273</v>
      </c>
      <c r="S238" s="62">
        <v>0.25255477447446267</v>
      </c>
    </row>
    <row r="239" spans="1:19" x14ac:dyDescent="0.25">
      <c r="A239">
        <f>+'P6-preprocesseddata'!A239</f>
        <v>2020</v>
      </c>
      <c r="B239">
        <f>+'P6-preprocesseddata'!B239</f>
        <v>3</v>
      </c>
      <c r="C239" t="str">
        <f t="shared" si="12"/>
        <v>2020 Q3</v>
      </c>
      <c r="D239" s="61">
        <f>VLOOKUP(C239,Dates!C:D,2,FALSE)</f>
        <v>44104</v>
      </c>
      <c r="E239" t="str">
        <f>+'P6-preprocesseddata'!C239</f>
        <v>DL</v>
      </c>
      <c r="F239" t="str">
        <f>+'P6-preprocesseddata'!D239</f>
        <v>D</v>
      </c>
      <c r="G239" s="51">
        <f>IF(Profitability!O239="",0,Profitability!E239/Profitability!O239)</f>
        <v>0.30249904212758039</v>
      </c>
      <c r="H239" s="43">
        <f>IF('P6-preprocesseddata'!$R239="",0,+'P6-preprocesseddata'!E239/'P6-preprocesseddata'!$R239)</f>
        <v>0.19184026931763437</v>
      </c>
      <c r="I239" s="43">
        <f>IF('P6-preprocesseddata'!$R239="",0,+'P6-preprocesseddata'!F239/'P6-preprocesseddata'!$R239)</f>
        <v>3.6885636971913986E-2</v>
      </c>
      <c r="J239" s="43">
        <f>IF('P6-preprocesseddata'!$R239="",0,+'P6-preprocesseddata'!G239/'P6-preprocesseddata'!$R239)</f>
        <v>1.4315988166802138E-2</v>
      </c>
      <c r="K239" s="43">
        <f>IF('P6-preprocesseddata'!$R239="",0,+'P6-preprocesseddata'!H239/'P6-preprocesseddata'!$R239)</f>
        <v>6.0783398186475386E-2</v>
      </c>
      <c r="L239" s="43">
        <f>IF('P6-preprocesseddata'!$R239="",0,+'P6-preprocesseddata'!I239/'P6-preprocesseddata'!$R239)</f>
        <v>7.1570049521051506E-3</v>
      </c>
      <c r="M239" s="43">
        <f>IF('P6-preprocesseddata'!$R239="",0,+'P6-preprocesseddata'!J239/'P6-preprocesseddata'!$R239)+IF('P6-preprocesseddata'!$R239="",0,+'P6-preprocesseddata'!K239/'P6-preprocesseddata'!$R239)+IF('P6-preprocesseddata'!$R239="",0,+'P6-preprocesseddata'!L239/'P6-preprocesseddata'!$R239)</f>
        <v>9.2397430824693205E-2</v>
      </c>
      <c r="N239" s="43">
        <f>IF('P6-preprocesseddata'!$R239="",0,+'P6-preprocesseddata'!M239/'P6-preprocesseddata'!$R239)-S239</f>
        <v>1.4194415887646328</v>
      </c>
      <c r="O239" s="43">
        <f>IF('P6-preprocesseddata'!$R239="",0,+'P6-preprocesseddata'!N239/'P6-preprocesseddata'!$R239)</f>
        <v>0.12827543392703533</v>
      </c>
      <c r="P239" s="43">
        <f t="shared" si="11"/>
        <v>1.9510967511112922</v>
      </c>
      <c r="Q239" s="52">
        <f t="shared" si="10"/>
        <v>-1.6485977089837118</v>
      </c>
      <c r="R239" s="63">
        <f>IF(Profitability!O239="",0,Profitability!L239/Profitability!O239)-Q239</f>
        <v>1.4140312733127325</v>
      </c>
      <c r="S239" s="62">
        <v>-1.4140312733127325</v>
      </c>
    </row>
    <row r="240" spans="1:19" x14ac:dyDescent="0.25">
      <c r="A240">
        <f>+'P6-preprocesseddata'!A240</f>
        <v>2020</v>
      </c>
      <c r="B240">
        <f>+'P6-preprocesseddata'!B240</f>
        <v>3</v>
      </c>
      <c r="C240" t="str">
        <f t="shared" si="12"/>
        <v>2020 Q3</v>
      </c>
      <c r="D240" s="61">
        <f>VLOOKUP(C240,Dates!C:D,2,FALSE)</f>
        <v>44104</v>
      </c>
      <c r="E240" t="str">
        <f>+'P6-preprocesseddata'!C240</f>
        <v>DL</v>
      </c>
      <c r="F240" t="str">
        <f>+'P6-preprocesseddata'!D240</f>
        <v>L</v>
      </c>
      <c r="G240" s="51">
        <f>IF(Profitability!O240="",0,Profitability!E240/Profitability!O240)</f>
        <v>0.20427146025835896</v>
      </c>
      <c r="H240" s="43">
        <f>IF('P6-preprocesseddata'!$R240="",0,+'P6-preprocesseddata'!E240/'P6-preprocesseddata'!$R240)</f>
        <v>0.13420149734435138</v>
      </c>
      <c r="I240" s="43">
        <f>IF('P6-preprocesseddata'!$R240="",0,+'P6-preprocesseddata'!F240/'P6-preprocesseddata'!$R240)</f>
        <v>2.1051728974588305E-2</v>
      </c>
      <c r="J240" s="43">
        <f>IF('P6-preprocesseddata'!$R240="",0,+'P6-preprocesseddata'!G240/'P6-preprocesseddata'!$R240)</f>
        <v>1.1604387895724277E-2</v>
      </c>
      <c r="K240" s="43">
        <f>IF('P6-preprocesseddata'!$R240="",0,+'P6-preprocesseddata'!H240/'P6-preprocesseddata'!$R240)</f>
        <v>4.5778297222596818E-2</v>
      </c>
      <c r="L240" s="43">
        <f>IF('P6-preprocesseddata'!$R240="",0,+'P6-preprocesseddata'!I240/'P6-preprocesseddata'!$R240)</f>
        <v>6.2580556638139797E-3</v>
      </c>
      <c r="M240" s="43">
        <f>IF('P6-preprocesseddata'!$R240="",0,+'P6-preprocesseddata'!J240/'P6-preprocesseddata'!$R240)+IF('P6-preprocesseddata'!$R240="",0,+'P6-preprocesseddata'!K240/'P6-preprocesseddata'!$R240)+IF('P6-preprocesseddata'!$R240="",0,+'P6-preprocesseddata'!L240/'P6-preprocesseddata'!$R240)</f>
        <v>5.9593876430179452E-2</v>
      </c>
      <c r="N240" s="43">
        <f>IF('P6-preprocesseddata'!$R240="",0,+'P6-preprocesseddata'!M240/'P6-preprocesseddata'!$R240)-S240</f>
        <v>-0.11098776917669687</v>
      </c>
      <c r="O240" s="43">
        <f>IF('P6-preprocesseddata'!$R240="",0,+'P6-preprocesseddata'!N240/'P6-preprocesseddata'!$R240)</f>
        <v>7.3112534213578897E-3</v>
      </c>
      <c r="P240" s="43">
        <f t="shared" si="11"/>
        <v>0.17481132777591524</v>
      </c>
      <c r="Q240" s="52">
        <f t="shared" si="10"/>
        <v>2.9460132482443724E-2</v>
      </c>
      <c r="R240" s="63">
        <f>IF(Profitability!O240="",0,Profitability!L240/Profitability!O240)-Q240</f>
        <v>-0.11562498318379318</v>
      </c>
      <c r="S240" s="62">
        <v>0.11562498318379319</v>
      </c>
    </row>
    <row r="241" spans="1:19" x14ac:dyDescent="0.25">
      <c r="A241">
        <f>+'P6-preprocesseddata'!A241</f>
        <v>2020</v>
      </c>
      <c r="B241">
        <f>+'P6-preprocesseddata'!B241</f>
        <v>3</v>
      </c>
      <c r="C241" t="str">
        <f t="shared" si="12"/>
        <v>2020 Q3</v>
      </c>
      <c r="D241" s="61">
        <f>VLOOKUP(C241,Dates!C:D,2,FALSE)</f>
        <v>44104</v>
      </c>
      <c r="E241" t="str">
        <f>+'P6-preprocesseddata'!C241</f>
        <v>DL</v>
      </c>
      <c r="F241" t="str">
        <f>+'P6-preprocesseddata'!D241</f>
        <v>P</v>
      </c>
      <c r="G241" s="51">
        <f>IF(Profitability!O241="",0,Profitability!E241/Profitability!O241)</f>
        <v>0.31789785066967124</v>
      </c>
      <c r="H241" s="43">
        <f>IF('P6-preprocesseddata'!$R241="",0,+'P6-preprocesseddata'!E241/'P6-preprocesseddata'!$R241)</f>
        <v>0.26023574848115277</v>
      </c>
      <c r="I241" s="43">
        <f>IF('P6-preprocesseddata'!$R241="",0,+'P6-preprocesseddata'!F241/'P6-preprocesseddata'!$R241)</f>
        <v>6.9207202914676608E-2</v>
      </c>
      <c r="J241" s="43">
        <f>IF('P6-preprocesseddata'!$R241="",0,+'P6-preprocesseddata'!G241/'P6-preprocesseddata'!$R241)</f>
        <v>1.8395475607866536E-2</v>
      </c>
      <c r="K241" s="43">
        <f>IF('P6-preprocesseddata'!$R241="",0,+'P6-preprocesseddata'!H241/'P6-preprocesseddata'!$R241)</f>
        <v>7.3337354011272934E-2</v>
      </c>
      <c r="L241" s="43">
        <f>IF('P6-preprocesseddata'!$R241="",0,+'P6-preprocesseddata'!I241/'P6-preprocesseddata'!$R241)</f>
        <v>9.8211853196110022E-3</v>
      </c>
      <c r="M241" s="43">
        <f>IF('P6-preprocesseddata'!$R241="",0,+'P6-preprocesseddata'!J241/'P6-preprocesseddata'!$R241)+IF('P6-preprocesseddata'!$R241="",0,+'P6-preprocesseddata'!K241/'P6-preprocesseddata'!$R241)+IF('P6-preprocesseddata'!$R241="",0,+'P6-preprocesseddata'!L241/'P6-preprocesseddata'!$R241)</f>
        <v>9.7843521007670867E-2</v>
      </c>
      <c r="N241" s="43">
        <f>IF('P6-preprocesseddata'!$R241="",0,+'P6-preprocesseddata'!M241/'P6-preprocesseddata'!$R241)-S241</f>
        <v>-0.28359239042141232</v>
      </c>
      <c r="O241" s="43">
        <f>IF('P6-preprocesseddata'!$R241="",0,+'P6-preprocesseddata'!N241/'P6-preprocesseddata'!$R241)</f>
        <v>6.8594322306044257E-3</v>
      </c>
      <c r="P241" s="43">
        <f t="shared" si="11"/>
        <v>0.25210752915144286</v>
      </c>
      <c r="Q241" s="52">
        <f t="shared" si="10"/>
        <v>6.579032151822839E-2</v>
      </c>
      <c r="R241" s="63">
        <f>IF(Profitability!O241="",0,Profitability!L241/Profitability!O241)-Q241</f>
        <v>-0.29088355628272822</v>
      </c>
      <c r="S241" s="62">
        <v>0.29088355628272822</v>
      </c>
    </row>
    <row r="242" spans="1:19" x14ac:dyDescent="0.25">
      <c r="A242">
        <f>+'P6-preprocesseddata'!A242</f>
        <v>2020</v>
      </c>
      <c r="B242">
        <f>+'P6-preprocesseddata'!B242</f>
        <v>4</v>
      </c>
      <c r="C242" t="str">
        <f t="shared" si="12"/>
        <v>2020 Q4</v>
      </c>
      <c r="D242" s="61">
        <f>VLOOKUP(C242,Dates!C:D,2,FALSE)</f>
        <v>44196</v>
      </c>
      <c r="E242" t="str">
        <f>+'P6-preprocesseddata'!C242</f>
        <v>DL</v>
      </c>
      <c r="F242" t="str">
        <f>+'P6-preprocesseddata'!D242</f>
        <v>A</v>
      </c>
      <c r="G242" s="51">
        <f>IF(Profitability!O242="",0,Profitability!E242/Profitability!O242)</f>
        <v>0.26792403709115253</v>
      </c>
      <c r="H242" s="43">
        <f>IF('P6-preprocesseddata'!$R242="",0,+'P6-preprocesseddata'!E242/'P6-preprocesseddata'!$R242)</f>
        <v>0.16462517154163653</v>
      </c>
      <c r="I242" s="43">
        <f>IF('P6-preprocesseddata'!$R242="",0,+'P6-preprocesseddata'!F242/'P6-preprocesseddata'!$R242)</f>
        <v>7.3639840772532175E-2</v>
      </c>
      <c r="J242" s="43">
        <f>IF('P6-preprocesseddata'!$R242="",0,+'P6-preprocesseddata'!G242/'P6-preprocesseddata'!$R242)</f>
        <v>1.4532988139759947E-2</v>
      </c>
      <c r="K242" s="43">
        <f>IF('P6-preprocesseddata'!$R242="",0,+'P6-preprocesseddata'!H242/'P6-preprocesseddata'!$R242)</f>
        <v>5.237212223947358E-2</v>
      </c>
      <c r="L242" s="43">
        <f>IF('P6-preprocesseddata'!$R242="",0,+'P6-preprocesseddata'!I242/'P6-preprocesseddata'!$R242)</f>
        <v>7.6068605366279522E-3</v>
      </c>
      <c r="M242" s="43">
        <f>IF('P6-preprocesseddata'!$R242="",0,+'P6-preprocesseddata'!J242/'P6-preprocesseddata'!$R242)+IF('P6-preprocesseddata'!$R242="",0,+'P6-preprocesseddata'!K242/'P6-preprocesseddata'!$R242)+IF('P6-preprocesseddata'!$R242="",0,+'P6-preprocesseddata'!L242/'P6-preprocesseddata'!$R242)</f>
        <v>6.0571088430167272E-2</v>
      </c>
      <c r="N242" s="43">
        <f>IF('P6-preprocesseddata'!$R242="",0,+'P6-preprocesseddata'!M242/'P6-preprocesseddata'!$R242)-S242</f>
        <v>-0.39667683810701704</v>
      </c>
      <c r="O242" s="43">
        <f>IF('P6-preprocesseddata'!$R242="",0,+'P6-preprocesseddata'!N242/'P6-preprocesseddata'!$R242)</f>
        <v>4.8273581987524932E-4</v>
      </c>
      <c r="P242" s="43">
        <f t="shared" si="11"/>
        <v>-2.2846030626944333E-2</v>
      </c>
      <c r="Q242" s="52">
        <f t="shared" si="10"/>
        <v>0.29077006771809688</v>
      </c>
      <c r="R242" s="63">
        <f>IF(Profitability!O242="",0,Profitability!L242/Profitability!O242)-Q242</f>
        <v>-0.39853235391466257</v>
      </c>
      <c r="S242" s="62">
        <v>0.39853235391466252</v>
      </c>
    </row>
    <row r="243" spans="1:19" x14ac:dyDescent="0.25">
      <c r="A243">
        <f>+'P6-preprocesseddata'!A243</f>
        <v>2020</v>
      </c>
      <c r="B243">
        <f>+'P6-preprocesseddata'!B243</f>
        <v>4</v>
      </c>
      <c r="C243" t="str">
        <f t="shared" si="12"/>
        <v>2020 Q4</v>
      </c>
      <c r="D243" s="61">
        <f>VLOOKUP(C243,Dates!C:D,2,FALSE)</f>
        <v>44196</v>
      </c>
      <c r="E243" t="str">
        <f>+'P6-preprocesseddata'!C243</f>
        <v>DL</v>
      </c>
      <c r="F243" t="str">
        <f>+'P6-preprocesseddata'!D243</f>
        <v>D</v>
      </c>
      <c r="G243" s="51">
        <f>IF(Profitability!O243="",0,Profitability!E243/Profitability!O243)</f>
        <v>0.30758670089612938</v>
      </c>
      <c r="H243" s="43">
        <f>IF('P6-preprocesseddata'!$R243="",0,+'P6-preprocesseddata'!E243/'P6-preprocesseddata'!$R243)</f>
        <v>0.14598933532693389</v>
      </c>
      <c r="I243" s="43">
        <f>IF('P6-preprocesseddata'!$R243="",0,+'P6-preprocesseddata'!F243/'P6-preprocesseddata'!$R243)</f>
        <v>4.2465749913978446E-2</v>
      </c>
      <c r="J243" s="43">
        <f>IF('P6-preprocesseddata'!$R243="",0,+'P6-preprocesseddata'!G243/'P6-preprocesseddata'!$R243)</f>
        <v>1.3871497217517379E-2</v>
      </c>
      <c r="K243" s="43">
        <f>IF('P6-preprocesseddata'!$R243="",0,+'P6-preprocesseddata'!H243/'P6-preprocesseddata'!$R243)</f>
        <v>5.1304590248041945E-2</v>
      </c>
      <c r="L243" s="43">
        <f>IF('P6-preprocesseddata'!$R243="",0,+'P6-preprocesseddata'!I243/'P6-preprocesseddata'!$R243)</f>
        <v>6.8902209978015149E-3</v>
      </c>
      <c r="M243" s="43">
        <f>IF('P6-preprocesseddata'!$R243="",0,+'P6-preprocesseddata'!J243/'P6-preprocesseddata'!$R243)+IF('P6-preprocesseddata'!$R243="",0,+'P6-preprocesseddata'!K243/'P6-preprocesseddata'!$R243)+IF('P6-preprocesseddata'!$R243="",0,+'P6-preprocesseddata'!L243/'P6-preprocesseddata'!$R243)</f>
        <v>6.2359577489874293E-2</v>
      </c>
      <c r="N243" s="43">
        <f>IF('P6-preprocesseddata'!$R243="",0,+'P6-preprocesseddata'!M243/'P6-preprocesseddata'!$R243)-S243</f>
        <v>0.29386812242930954</v>
      </c>
      <c r="O243" s="43">
        <f>IF('P6-preprocesseddata'!$R243="",0,+'P6-preprocesseddata'!N243/'P6-preprocesseddata'!$R243)</f>
        <v>0.12363043898274173</v>
      </c>
      <c r="P243" s="43">
        <f t="shared" si="11"/>
        <v>0.74037953260619871</v>
      </c>
      <c r="Q243" s="52">
        <f t="shared" si="10"/>
        <v>-0.43279283171006933</v>
      </c>
      <c r="R243" s="63">
        <f>IF(Profitability!O243="",0,Profitability!L243/Profitability!O243)-Q243</f>
        <v>0.29215169860734103</v>
      </c>
      <c r="S243" s="62">
        <v>-0.29215169860734103</v>
      </c>
    </row>
    <row r="244" spans="1:19" x14ac:dyDescent="0.25">
      <c r="A244">
        <f>+'P6-preprocesseddata'!A244</f>
        <v>2020</v>
      </c>
      <c r="B244">
        <f>+'P6-preprocesseddata'!B244</f>
        <v>4</v>
      </c>
      <c r="C244" t="str">
        <f t="shared" si="12"/>
        <v>2020 Q4</v>
      </c>
      <c r="D244" s="61">
        <f>VLOOKUP(C244,Dates!C:D,2,FALSE)</f>
        <v>44196</v>
      </c>
      <c r="E244" t="str">
        <f>+'P6-preprocesseddata'!C244</f>
        <v>DL</v>
      </c>
      <c r="F244" t="str">
        <f>+'P6-preprocesseddata'!D244</f>
        <v>L</v>
      </c>
      <c r="G244" s="51">
        <f>IF(Profitability!O244="",0,Profitability!E244/Profitability!O244)</f>
        <v>0.18796434010265217</v>
      </c>
      <c r="H244" s="43">
        <f>IF('P6-preprocesseddata'!$R244="",0,+'P6-preprocesseddata'!E244/'P6-preprocesseddata'!$R244)</f>
        <v>0.10822843613223465</v>
      </c>
      <c r="I244" s="43">
        <f>IF('P6-preprocesseddata'!$R244="",0,+'P6-preprocesseddata'!F244/'P6-preprocesseddata'!$R244)</f>
        <v>3.3920268710770987E-2</v>
      </c>
      <c r="J244" s="43">
        <f>IF('P6-preprocesseddata'!$R244="",0,+'P6-preprocesseddata'!G244/'P6-preprocesseddata'!$R244)</f>
        <v>1.0428410724833964E-2</v>
      </c>
      <c r="K244" s="43">
        <f>IF('P6-preprocesseddata'!$R244="",0,+'P6-preprocesseddata'!H244/'P6-preprocesseddata'!$R244)</f>
        <v>3.8172384120364437E-2</v>
      </c>
      <c r="L244" s="43">
        <f>IF('P6-preprocesseddata'!$R244="",0,+'P6-preprocesseddata'!I244/'P6-preprocesseddata'!$R244)</f>
        <v>5.2920088605612437E-3</v>
      </c>
      <c r="M244" s="43">
        <f>IF('P6-preprocesseddata'!$R244="",0,+'P6-preprocesseddata'!J244/'P6-preprocesseddata'!$R244)+IF('P6-preprocesseddata'!$R244="",0,+'P6-preprocesseddata'!K244/'P6-preprocesseddata'!$R244)+IF('P6-preprocesseddata'!$R244="",0,+'P6-preprocesseddata'!L244/'P6-preprocesseddata'!$R244)</f>
        <v>4.5505792253820933E-2</v>
      </c>
      <c r="N244" s="43">
        <f>IF('P6-preprocesseddata'!$R244="",0,+'P6-preprocesseddata'!M244/'P6-preprocesseddata'!$R244)-S244</f>
        <v>-0.20572916000088801</v>
      </c>
      <c r="O244" s="43">
        <f>IF('P6-preprocesseddata'!$R244="",0,+'P6-preprocesseddata'!N244/'P6-preprocesseddata'!$R244)</f>
        <v>3.3273848457466681E-3</v>
      </c>
      <c r="P244" s="43">
        <f t="shared" si="11"/>
        <v>3.9145525647444876E-2</v>
      </c>
      <c r="Q244" s="52">
        <f t="shared" si="10"/>
        <v>0.14881881445520728</v>
      </c>
      <c r="R244" s="63">
        <f>IF(Profitability!O244="",0,Profitability!L244/Profitability!O244)-Q244</f>
        <v>-0.20703639586838674</v>
      </c>
      <c r="S244" s="62">
        <v>0.20703639586838674</v>
      </c>
    </row>
    <row r="245" spans="1:19" x14ac:dyDescent="0.25">
      <c r="A245">
        <f>+'P6-preprocesseddata'!A245</f>
        <v>2020</v>
      </c>
      <c r="B245">
        <f>+'P6-preprocesseddata'!B245</f>
        <v>4</v>
      </c>
      <c r="C245" t="str">
        <f t="shared" si="12"/>
        <v>2020 Q4</v>
      </c>
      <c r="D245" s="61">
        <f>VLOOKUP(C245,Dates!C:D,2,FALSE)</f>
        <v>44196</v>
      </c>
      <c r="E245" t="str">
        <f>+'P6-preprocesseddata'!C245</f>
        <v>DL</v>
      </c>
      <c r="F245" t="str">
        <f>+'P6-preprocesseddata'!D245</f>
        <v>P</v>
      </c>
      <c r="G245" s="51">
        <f>IF(Profitability!O245="",0,Profitability!E245/Profitability!O245)</f>
        <v>0.4179726739636771</v>
      </c>
      <c r="H245" s="43">
        <f>IF('P6-preprocesseddata'!$R245="",0,+'P6-preprocesseddata'!E245/'P6-preprocesseddata'!$R245)</f>
        <v>0.2486546793772989</v>
      </c>
      <c r="I245" s="43">
        <f>IF('P6-preprocesseddata'!$R245="",0,+'P6-preprocesseddata'!F245/'P6-preprocesseddata'!$R245)</f>
        <v>9.4115173273620095E-2</v>
      </c>
      <c r="J245" s="43">
        <f>IF('P6-preprocesseddata'!$R245="",0,+'P6-preprocesseddata'!G245/'P6-preprocesseddata'!$R245)</f>
        <v>2.1345073325409733E-2</v>
      </c>
      <c r="K245" s="43">
        <f>IF('P6-preprocesseddata'!$R245="",0,+'P6-preprocesseddata'!H245/'P6-preprocesseddata'!$R245)</f>
        <v>7.4621083595148852E-2</v>
      </c>
      <c r="L245" s="43">
        <f>IF('P6-preprocesseddata'!$R245="",0,+'P6-preprocesseddata'!I245/'P6-preprocesseddata'!$R245)</f>
        <v>1.1819852716878645E-2</v>
      </c>
      <c r="M245" s="43">
        <f>IF('P6-preprocesseddata'!$R245="",0,+'P6-preprocesseddata'!J245/'P6-preprocesseddata'!$R245)+IF('P6-preprocesseddata'!$R245="",0,+'P6-preprocesseddata'!K245/'P6-preprocesseddata'!$R245)+IF('P6-preprocesseddata'!$R245="",0,+'P6-preprocesseddata'!L245/'P6-preprocesseddata'!$R245)</f>
        <v>8.1011384281007931E-2</v>
      </c>
      <c r="N245" s="43">
        <f>IF('P6-preprocesseddata'!$R245="",0,+'P6-preprocesseddata'!M245/'P6-preprocesseddata'!$R245)-S245</f>
        <v>-0.29190524655658456</v>
      </c>
      <c r="O245" s="43">
        <f>IF('P6-preprocesseddata'!$R245="",0,+'P6-preprocesseddata'!N245/'P6-preprocesseddata'!$R245)</f>
        <v>3.9399509056262149E-3</v>
      </c>
      <c r="P245" s="43">
        <f t="shared" si="11"/>
        <v>0.24360195091840581</v>
      </c>
      <c r="Q245" s="52">
        <f t="shared" si="10"/>
        <v>0.17437072304527129</v>
      </c>
      <c r="R245" s="63">
        <f>IF(Profitability!O245="",0,Profitability!L245/Profitability!O245)-Q245</f>
        <v>-0.29473166920476684</v>
      </c>
      <c r="S245" s="62">
        <v>0.29473166920476684</v>
      </c>
    </row>
    <row r="246" spans="1:19" x14ac:dyDescent="0.25">
      <c r="A246">
        <f>+'P6-preprocesseddata'!A246</f>
        <v>2021</v>
      </c>
      <c r="B246">
        <f>+'P6-preprocesseddata'!B246</f>
        <v>1</v>
      </c>
      <c r="C246" t="str">
        <f t="shared" si="12"/>
        <v>2021 Q1</v>
      </c>
      <c r="D246" s="61">
        <f>VLOOKUP(C246,Dates!C:D,2,FALSE)</f>
        <v>44286</v>
      </c>
      <c r="E246" t="str">
        <f>+'P6-preprocesseddata'!C246</f>
        <v>DL</v>
      </c>
      <c r="F246" t="str">
        <f>+'P6-preprocesseddata'!D246</f>
        <v>A</v>
      </c>
      <c r="G246" s="51">
        <f>IF(Profitability!O246="",0,Profitability!E246/Profitability!O246)</f>
        <v>0.26500355367088141</v>
      </c>
      <c r="H246" s="43">
        <f>IF('P6-preprocesseddata'!$R246="",0,+'P6-preprocesseddata'!E246/'P6-preprocesseddata'!$R246)</f>
        <v>0.1692914050676172</v>
      </c>
      <c r="I246" s="43">
        <f>IF('P6-preprocesseddata'!$R246="",0,+'P6-preprocesseddata'!F246/'P6-preprocesseddata'!$R246)</f>
        <v>8.7960592395634585E-2</v>
      </c>
      <c r="J246" s="43">
        <f>IF('P6-preprocesseddata'!$R246="",0,+'P6-preprocesseddata'!G246/'P6-preprocesseddata'!$R246)</f>
        <v>1.8848266031149353E-2</v>
      </c>
      <c r="K246" s="43">
        <f>IF('P6-preprocesseddata'!$R246="",0,+'P6-preprocesseddata'!H246/'P6-preprocesseddata'!$R246)</f>
        <v>6.7484136395834254E-2</v>
      </c>
      <c r="L246" s="43">
        <f>IF('P6-preprocesseddata'!$R246="",0,+'P6-preprocesseddata'!I246/'P6-preprocesseddata'!$R246)</f>
        <v>1.2100457666647212E-2</v>
      </c>
      <c r="M246" s="43">
        <f>IF('P6-preprocesseddata'!$R246="",0,+'P6-preprocesseddata'!J246/'P6-preprocesseddata'!$R246)+IF('P6-preprocesseddata'!$R246="",0,+'P6-preprocesseddata'!K246/'P6-preprocesseddata'!$R246)+IF('P6-preprocesseddata'!$R246="",0,+'P6-preprocesseddata'!L246/'P6-preprocesseddata'!$R246)</f>
        <v>6.2364517999983098E-2</v>
      </c>
      <c r="N246" s="43">
        <f>IF('P6-preprocesseddata'!$R246="",0,+'P6-preprocesseddata'!M246/'P6-preprocesseddata'!$R246)-S246</f>
        <v>-0.25070442495206163</v>
      </c>
      <c r="O246" s="43">
        <f>IF('P6-preprocesseddata'!$R246="",0,+'P6-preprocesseddata'!N246/'P6-preprocesseddata'!$R246)</f>
        <v>5.4575636495674375E-4</v>
      </c>
      <c r="P246" s="43">
        <f t="shared" si="11"/>
        <v>0.16789070696976077</v>
      </c>
      <c r="Q246" s="52">
        <f t="shared" si="10"/>
        <v>9.7112846701120636E-2</v>
      </c>
      <c r="R246" s="63">
        <f>IF(Profitability!O246="",0,Profitability!L246/Profitability!O246)-Q246</f>
        <v>-0.25670169221577299</v>
      </c>
      <c r="S246" s="62">
        <v>0.25670169221577299</v>
      </c>
    </row>
    <row r="247" spans="1:19" x14ac:dyDescent="0.25">
      <c r="A247">
        <f>+'P6-preprocesseddata'!A247</f>
        <v>2021</v>
      </c>
      <c r="B247">
        <f>+'P6-preprocesseddata'!B247</f>
        <v>1</v>
      </c>
      <c r="C247" t="str">
        <f t="shared" si="12"/>
        <v>2021 Q1</v>
      </c>
      <c r="D247" s="61">
        <f>VLOOKUP(C247,Dates!C:D,2,FALSE)</f>
        <v>44286</v>
      </c>
      <c r="E247" t="str">
        <f>+'P6-preprocesseddata'!C247</f>
        <v>DL</v>
      </c>
      <c r="F247" t="str">
        <f>+'P6-preprocesseddata'!D247</f>
        <v>D</v>
      </c>
      <c r="G247" s="51">
        <f>IF(Profitability!O247="",0,Profitability!E247/Profitability!O247)</f>
        <v>0.27122705068133168</v>
      </c>
      <c r="H247" s="43">
        <f>IF('P6-preprocesseddata'!$R247="",0,+'P6-preprocesseddata'!E247/'P6-preprocesseddata'!$R247)</f>
        <v>0.13419288390519329</v>
      </c>
      <c r="I247" s="43">
        <f>IF('P6-preprocesseddata'!$R247="",0,+'P6-preprocesseddata'!F247/'P6-preprocesseddata'!$R247)</f>
        <v>4.9062074563750044E-2</v>
      </c>
      <c r="J247" s="43">
        <f>IF('P6-preprocesseddata'!$R247="",0,+'P6-preprocesseddata'!G247/'P6-preprocesseddata'!$R247)</f>
        <v>1.5924130460875686E-2</v>
      </c>
      <c r="K247" s="43">
        <f>IF('P6-preprocesseddata'!$R247="",0,+'P6-preprocesseddata'!H247/'P6-preprocesseddata'!$R247)</f>
        <v>5.8401561073044769E-2</v>
      </c>
      <c r="L247" s="43">
        <f>IF('P6-preprocesseddata'!$R247="",0,+'P6-preprocesseddata'!I247/'P6-preprocesseddata'!$R247)</f>
        <v>9.4836585694885681E-3</v>
      </c>
      <c r="M247" s="43">
        <f>IF('P6-preprocesseddata'!$R247="",0,+'P6-preprocesseddata'!J247/'P6-preprocesseddata'!$R247)+IF('P6-preprocesseddata'!$R247="",0,+'P6-preprocesseddata'!K247/'P6-preprocesseddata'!$R247)+IF('P6-preprocesseddata'!$R247="",0,+'P6-preprocesseddata'!L247/'P6-preprocesseddata'!$R247)</f>
        <v>5.7322512249368109E-2</v>
      </c>
      <c r="N247" s="43">
        <f>IF('P6-preprocesseddata'!$R247="",0,+'P6-preprocesseddata'!M247/'P6-preprocesseddata'!$R247)-S247</f>
        <v>-0.15328052930808161</v>
      </c>
      <c r="O247" s="43">
        <f>IF('P6-preprocesseddata'!$R247="",0,+'P6-preprocesseddata'!N247/'P6-preprocesseddata'!$R247)</f>
        <v>9.7401401139981691E-2</v>
      </c>
      <c r="P247" s="43">
        <f t="shared" si="11"/>
        <v>0.26850769265362057</v>
      </c>
      <c r="Q247" s="52">
        <f t="shared" si="10"/>
        <v>2.7193580277111162E-3</v>
      </c>
      <c r="R247" s="63">
        <f>IF(Profitability!O247="",0,Profitability!L247/Profitability!O247)-Q247</f>
        <v>-0.15799125109156748</v>
      </c>
      <c r="S247" s="62">
        <v>0.15799125109156748</v>
      </c>
    </row>
    <row r="248" spans="1:19" x14ac:dyDescent="0.25">
      <c r="A248">
        <f>+'P6-preprocesseddata'!A248</f>
        <v>2021</v>
      </c>
      <c r="B248">
        <f>+'P6-preprocesseddata'!B248</f>
        <v>1</v>
      </c>
      <c r="C248" t="str">
        <f t="shared" si="12"/>
        <v>2021 Q1</v>
      </c>
      <c r="D248" s="61">
        <f>VLOOKUP(C248,Dates!C:D,2,FALSE)</f>
        <v>44286</v>
      </c>
      <c r="E248" t="str">
        <f>+'P6-preprocesseddata'!C248</f>
        <v>DL</v>
      </c>
      <c r="F248" t="str">
        <f>+'P6-preprocesseddata'!D248</f>
        <v>L</v>
      </c>
      <c r="G248" s="51">
        <f>IF(Profitability!O248="",0,Profitability!E248/Profitability!O248)</f>
        <v>0.15262460654795626</v>
      </c>
      <c r="H248" s="43">
        <f>IF('P6-preprocesseddata'!$R248="",0,+'P6-preprocesseddata'!E248/'P6-preprocesseddata'!$R248)</f>
        <v>0.11345407969442493</v>
      </c>
      <c r="I248" s="43">
        <f>IF('P6-preprocesseddata'!$R248="",0,+'P6-preprocesseddata'!F248/'P6-preprocesseddata'!$R248)</f>
        <v>5.4056857079954737E-2</v>
      </c>
      <c r="J248" s="43">
        <f>IF('P6-preprocesseddata'!$R248="",0,+'P6-preprocesseddata'!G248/'P6-preprocesseddata'!$R248)</f>
        <v>1.2935061680800186E-2</v>
      </c>
      <c r="K248" s="43">
        <f>IF('P6-preprocesseddata'!$R248="",0,+'P6-preprocesseddata'!H248/'P6-preprocesseddata'!$R248)</f>
        <v>4.8992582068481734E-2</v>
      </c>
      <c r="L248" s="43">
        <f>IF('P6-preprocesseddata'!$R248="",0,+'P6-preprocesseddata'!I248/'P6-preprocesseddata'!$R248)</f>
        <v>6.8777434914214135E-3</v>
      </c>
      <c r="M248" s="43">
        <f>IF('P6-preprocesseddata'!$R248="",0,+'P6-preprocesseddata'!J248/'P6-preprocesseddata'!$R248)+IF('P6-preprocesseddata'!$R248="",0,+'P6-preprocesseddata'!K248/'P6-preprocesseddata'!$R248)+IF('P6-preprocesseddata'!$R248="",0,+'P6-preprocesseddata'!L248/'P6-preprocesseddata'!$R248)</f>
        <v>5.1737794764736778E-2</v>
      </c>
      <c r="N248" s="43">
        <f>IF('P6-preprocesseddata'!$R248="",0,+'P6-preprocesseddata'!M248/'P6-preprocesseddata'!$R248)-S248</f>
        <v>3.4288187160084506E-3</v>
      </c>
      <c r="O248" s="43">
        <f>IF('P6-preprocesseddata'!$R248="",0,+'P6-preprocesseddata'!N248/'P6-preprocesseddata'!$R248)</f>
        <v>3.3513368285471613E-3</v>
      </c>
      <c r="P248" s="43">
        <f t="shared" si="11"/>
        <v>0.29483427432437542</v>
      </c>
      <c r="Q248" s="52">
        <f t="shared" si="10"/>
        <v>-0.14220966777641916</v>
      </c>
      <c r="R248" s="63">
        <f>IF(Profitability!O248="",0,Profitability!L248/Profitability!O248)-Q248</f>
        <v>0</v>
      </c>
      <c r="S248" s="62">
        <v>0</v>
      </c>
    </row>
    <row r="249" spans="1:19" x14ac:dyDescent="0.25">
      <c r="A249">
        <f>+'P6-preprocesseddata'!A249</f>
        <v>2021</v>
      </c>
      <c r="B249">
        <f>+'P6-preprocesseddata'!B249</f>
        <v>1</v>
      </c>
      <c r="C249" t="str">
        <f t="shared" si="12"/>
        <v>2021 Q1</v>
      </c>
      <c r="D249" s="61">
        <f>VLOOKUP(C249,Dates!C:D,2,FALSE)</f>
        <v>44286</v>
      </c>
      <c r="E249" t="str">
        <f>+'P6-preprocesseddata'!C249</f>
        <v>DL</v>
      </c>
      <c r="F249" t="str">
        <f>+'P6-preprocesseddata'!D249</f>
        <v>P</v>
      </c>
      <c r="G249" s="51">
        <f>IF(Profitability!O249="",0,Profitability!E249/Profitability!O249)</f>
        <v>0.43882243449518527</v>
      </c>
      <c r="H249" s="43">
        <f>IF('P6-preprocesseddata'!$R249="",0,+'P6-preprocesseddata'!E249/'P6-preprocesseddata'!$R249)</f>
        <v>0.28270220245323902</v>
      </c>
      <c r="I249" s="43">
        <f>IF('P6-preprocesseddata'!$R249="",0,+'P6-preprocesseddata'!F249/'P6-preprocesseddata'!$R249)</f>
        <v>0.13316959183706925</v>
      </c>
      <c r="J249" s="43">
        <f>IF('P6-preprocesseddata'!$R249="",0,+'P6-preprocesseddata'!G249/'P6-preprocesseddata'!$R249)</f>
        <v>3.0086949567496399E-2</v>
      </c>
      <c r="K249" s="43">
        <f>IF('P6-preprocesseddata'!$R249="",0,+'P6-preprocesseddata'!H249/'P6-preprocesseddata'!$R249)</f>
        <v>0.10662723366525129</v>
      </c>
      <c r="L249" s="43">
        <f>IF('P6-preprocesseddata'!$R249="",0,+'P6-preprocesseddata'!I249/'P6-preprocesseddata'!$R249)</f>
        <v>1.9914342542102115E-2</v>
      </c>
      <c r="M249" s="43">
        <f>IF('P6-preprocesseddata'!$R249="",0,+'P6-preprocesseddata'!J249/'P6-preprocesseddata'!$R249)+IF('P6-preprocesseddata'!$R249="",0,+'P6-preprocesseddata'!K249/'P6-preprocesseddata'!$R249)+IF('P6-preprocesseddata'!$R249="",0,+'P6-preprocesseddata'!L249/'P6-preprocesseddata'!$R249)</f>
        <v>9.58588121317515E-2</v>
      </c>
      <c r="N249" s="43">
        <f>IF('P6-preprocesseddata'!$R249="",0,+'P6-preprocesseddata'!M249/'P6-preprocesseddata'!$R249)-S249</f>
        <v>7.9530073852100321E-3</v>
      </c>
      <c r="O249" s="43">
        <f>IF('P6-preprocesseddata'!$R249="",0,+'P6-preprocesseddata'!N249/'P6-preprocesseddata'!$R249)</f>
        <v>4.9819518191871418E-3</v>
      </c>
      <c r="P249" s="43">
        <f t="shared" si="11"/>
        <v>0.6812940914013067</v>
      </c>
      <c r="Q249" s="52">
        <f t="shared" si="10"/>
        <v>-0.24247165690612144</v>
      </c>
      <c r="R249" s="63">
        <f>IF(Profitability!O249="",0,Profitability!L249/Profitability!O249)-Q249</f>
        <v>-1.9065445596543051E-3</v>
      </c>
      <c r="S249" s="62">
        <v>1.9065445596542496E-3</v>
      </c>
    </row>
    <row r="250" spans="1:19" x14ac:dyDescent="0.25">
      <c r="A250">
        <f>+'P6-preprocesseddata'!A250</f>
        <v>2021</v>
      </c>
      <c r="B250">
        <f>+'P6-preprocesseddata'!B250</f>
        <v>2</v>
      </c>
      <c r="C250" t="str">
        <f t="shared" si="12"/>
        <v>2021 Q2</v>
      </c>
      <c r="D250" s="61">
        <f>VLOOKUP(C250,Dates!C:D,2,FALSE)</f>
        <v>44377</v>
      </c>
      <c r="E250" t="str">
        <f>+'P6-preprocesseddata'!C250</f>
        <v>DL</v>
      </c>
      <c r="F250" t="str">
        <f>+'P6-preprocesseddata'!D250</f>
        <v>A</v>
      </c>
      <c r="G250" s="51">
        <f>IF(Profitability!O250="",0,Profitability!E250/Profitability!O250)</f>
        <v>0.21510042492593498</v>
      </c>
      <c r="H250" s="43">
        <f>IF('P6-preprocesseddata'!$R250="",0,+'P6-preprocesseddata'!E250/'P6-preprocesseddata'!$R250)</f>
        <v>8.7422174125663124E-2</v>
      </c>
      <c r="I250" s="43">
        <f>IF('P6-preprocesseddata'!$R250="",0,+'P6-preprocesseddata'!F250/'P6-preprocesseddata'!$R250)</f>
        <v>6.9181184570430806E-2</v>
      </c>
      <c r="J250" s="43">
        <f>IF('P6-preprocesseddata'!$R250="",0,+'P6-preprocesseddata'!G250/'P6-preprocesseddata'!$R250)</f>
        <v>1.0472036229705561E-2</v>
      </c>
      <c r="K250" s="43">
        <f>IF('P6-preprocesseddata'!$R250="",0,+'P6-preprocesseddata'!H250/'P6-preprocesseddata'!$R250)</f>
        <v>3.7442132667013163E-2</v>
      </c>
      <c r="L250" s="43">
        <f>IF('P6-preprocesseddata'!$R250="",0,+'P6-preprocesseddata'!I250/'P6-preprocesseddata'!$R250)</f>
        <v>5.7700794304430302E-3</v>
      </c>
      <c r="M250" s="43">
        <f>IF('P6-preprocesseddata'!$R250="",0,+'P6-preprocesseddata'!J250/'P6-preprocesseddata'!$R250)+IF('P6-preprocesseddata'!$R250="",0,+'P6-preprocesseddata'!K250/'P6-preprocesseddata'!$R250)+IF('P6-preprocesseddata'!$R250="",0,+'P6-preprocesseddata'!L250/'P6-preprocesseddata'!$R250)</f>
        <v>3.0160968196520102E-2</v>
      </c>
      <c r="N250" s="43">
        <f>IF('P6-preprocesseddata'!$R250="",0,+'P6-preprocesseddata'!M250/'P6-preprocesseddata'!$R250)-S250</f>
        <v>0.15977739453434725</v>
      </c>
      <c r="O250" s="43">
        <f>IF('P6-preprocesseddata'!$R250="",0,+'P6-preprocesseddata'!N250/'P6-preprocesseddata'!$R250)</f>
        <v>2.6413862901034004E-4</v>
      </c>
      <c r="P250" s="43">
        <f t="shared" si="11"/>
        <v>0.40049010838313331</v>
      </c>
      <c r="Q250" s="52">
        <f t="shared" si="10"/>
        <v>-0.18538968345719833</v>
      </c>
      <c r="R250" s="63">
        <f>IF(Profitability!O250="",0,Profitability!L250/Profitability!O250)-Q250</f>
        <v>0.15680390693879098</v>
      </c>
      <c r="S250" s="62">
        <v>-0.15680390693879107</v>
      </c>
    </row>
    <row r="251" spans="1:19" x14ac:dyDescent="0.25">
      <c r="A251">
        <f>+'P6-preprocesseddata'!A251</f>
        <v>2021</v>
      </c>
      <c r="B251">
        <f>+'P6-preprocesseddata'!B251</f>
        <v>2</v>
      </c>
      <c r="C251" t="str">
        <f t="shared" si="12"/>
        <v>2021 Q2</v>
      </c>
      <c r="D251" s="61">
        <f>VLOOKUP(C251,Dates!C:D,2,FALSE)</f>
        <v>44377</v>
      </c>
      <c r="E251" t="str">
        <f>+'P6-preprocesseddata'!C251</f>
        <v>DL</v>
      </c>
      <c r="F251" t="str">
        <f>+'P6-preprocesseddata'!D251</f>
        <v>D</v>
      </c>
      <c r="G251" s="51">
        <f>IF(Profitability!O251="",0,Profitability!E251/Profitability!O251)</f>
        <v>0.2486443065151035</v>
      </c>
      <c r="H251" s="43">
        <f>IF('P6-preprocesseddata'!$R251="",0,+'P6-preprocesseddata'!E251/'P6-preprocesseddata'!$R251)</f>
        <v>7.7073755335987468E-2</v>
      </c>
      <c r="I251" s="43">
        <f>IF('P6-preprocesseddata'!$R251="",0,+'P6-preprocesseddata'!F251/'P6-preprocesseddata'!$R251)</f>
        <v>3.9299466725420715E-2</v>
      </c>
      <c r="J251" s="43">
        <f>IF('P6-preprocesseddata'!$R251="",0,+'P6-preprocesseddata'!G251/'P6-preprocesseddata'!$R251)</f>
        <v>1.0108058644634148E-2</v>
      </c>
      <c r="K251" s="43">
        <f>IF('P6-preprocesseddata'!$R251="",0,+'P6-preprocesseddata'!H251/'P6-preprocesseddata'!$R251)</f>
        <v>3.6319454836047607E-2</v>
      </c>
      <c r="L251" s="43">
        <f>IF('P6-preprocesseddata'!$R251="",0,+'P6-preprocesseddata'!I251/'P6-preprocesseddata'!$R251)</f>
        <v>5.4731297862989602E-3</v>
      </c>
      <c r="M251" s="43">
        <f>IF('P6-preprocesseddata'!$R251="",0,+'P6-preprocesseddata'!J251/'P6-preprocesseddata'!$R251)+IF('P6-preprocesseddata'!$R251="",0,+'P6-preprocesseddata'!K251/'P6-preprocesseddata'!$R251)+IF('P6-preprocesseddata'!$R251="",0,+'P6-preprocesseddata'!L251/'P6-preprocesseddata'!$R251)</f>
        <v>2.987386431655855E-2</v>
      </c>
      <c r="N251" s="43">
        <f>IF('P6-preprocesseddata'!$R251="",0,+'P6-preprocesseddata'!M251/'P6-preprocesseddata'!$R251)-S251</f>
        <v>9.0570522887730487E-2</v>
      </c>
      <c r="O251" s="43">
        <f>IF('P6-preprocesseddata'!$R251="",0,+'P6-preprocesseddata'!N251/'P6-preprocesseddata'!$R251)</f>
        <v>6.4087841706605614E-2</v>
      </c>
      <c r="P251" s="43">
        <f t="shared" si="11"/>
        <v>0.35280609423928355</v>
      </c>
      <c r="Q251" s="52">
        <f t="shared" si="10"/>
        <v>-0.10416178772418005</v>
      </c>
      <c r="R251" s="63">
        <f>IF(Profitability!O251="",0,Profitability!L251/Profitability!O251)-Q251</f>
        <v>8.7748495427800402E-2</v>
      </c>
      <c r="S251" s="62">
        <v>-8.7748495427800402E-2</v>
      </c>
    </row>
    <row r="252" spans="1:19" x14ac:dyDescent="0.25">
      <c r="A252">
        <f>+'P6-preprocesseddata'!A252</f>
        <v>2021</v>
      </c>
      <c r="B252">
        <f>+'P6-preprocesseddata'!B252</f>
        <v>2</v>
      </c>
      <c r="C252" t="str">
        <f t="shared" si="12"/>
        <v>2021 Q2</v>
      </c>
      <c r="D252" s="61">
        <f>VLOOKUP(C252,Dates!C:D,2,FALSE)</f>
        <v>44377</v>
      </c>
      <c r="E252" t="str">
        <f>+'P6-preprocesseddata'!C252</f>
        <v>DL</v>
      </c>
      <c r="F252" t="str">
        <f>+'P6-preprocesseddata'!D252</f>
        <v>L</v>
      </c>
      <c r="G252" s="51">
        <f>IF(Profitability!O252="",0,Profitability!E252/Profitability!O252)</f>
        <v>0.16650651518404214</v>
      </c>
      <c r="H252" s="43">
        <f>IF('P6-preprocesseddata'!$R252="",0,+'P6-preprocesseddata'!E252/'P6-preprocesseddata'!$R252)</f>
        <v>6.6315628748553096E-2</v>
      </c>
      <c r="I252" s="43">
        <f>IF('P6-preprocesseddata'!$R252="",0,+'P6-preprocesseddata'!F252/'P6-preprocesseddata'!$R252)</f>
        <v>3.7874847770654856E-2</v>
      </c>
      <c r="J252" s="43">
        <f>IF('P6-preprocesseddata'!$R252="",0,+'P6-preprocesseddata'!G252/'P6-preprocesseddata'!$R252)</f>
        <v>8.5089129748671961E-3</v>
      </c>
      <c r="K252" s="43">
        <f>IF('P6-preprocesseddata'!$R252="",0,+'P6-preprocesseddata'!H252/'P6-preprocesseddata'!$R252)</f>
        <v>3.0945176212386009E-2</v>
      </c>
      <c r="L252" s="43">
        <f>IF('P6-preprocesseddata'!$R252="",0,+'P6-preprocesseddata'!I252/'P6-preprocesseddata'!$R252)</f>
        <v>4.4101992678029864E-3</v>
      </c>
      <c r="M252" s="43">
        <f>IF('P6-preprocesseddata'!$R252="",0,+'P6-preprocesseddata'!J252/'P6-preprocesseddata'!$R252)+IF('P6-preprocesseddata'!$R252="",0,+'P6-preprocesseddata'!K252/'P6-preprocesseddata'!$R252)+IF('P6-preprocesseddata'!$R252="",0,+'P6-preprocesseddata'!L252/'P6-preprocesseddata'!$R252)</f>
        <v>2.6711089789944083E-2</v>
      </c>
      <c r="N252" s="43">
        <f>IF('P6-preprocesseddata'!$R252="",0,+'P6-preprocesseddata'!M252/'P6-preprocesseddata'!$R252)-S252</f>
        <v>2.1540259311640811E-3</v>
      </c>
      <c r="O252" s="43">
        <f>IF('P6-preprocesseddata'!$R252="",0,+'P6-preprocesseddata'!N252/'P6-preprocesseddata'!$R252)</f>
        <v>3.2001853284552365E-3</v>
      </c>
      <c r="P252" s="43">
        <f t="shared" si="11"/>
        <v>0.18012006602382755</v>
      </c>
      <c r="Q252" s="52">
        <f t="shared" si="10"/>
        <v>-1.361355083978541E-2</v>
      </c>
      <c r="R252" s="63">
        <f>IF(Profitability!O252="",0,Profitability!L252/Profitability!O252)-Q252</f>
        <v>-1.2517582892758797E-4</v>
      </c>
      <c r="S252" s="62">
        <v>1.251758289275845E-4</v>
      </c>
    </row>
    <row r="253" spans="1:19" x14ac:dyDescent="0.25">
      <c r="A253">
        <f>+'P6-preprocesseddata'!A253</f>
        <v>2021</v>
      </c>
      <c r="B253">
        <f>+'P6-preprocesseddata'!B253</f>
        <v>2</v>
      </c>
      <c r="C253" t="str">
        <f t="shared" si="12"/>
        <v>2021 Q2</v>
      </c>
      <c r="D253" s="61">
        <f>VLOOKUP(C253,Dates!C:D,2,FALSE)</f>
        <v>44377</v>
      </c>
      <c r="E253" t="str">
        <f>+'P6-preprocesseddata'!C253</f>
        <v>DL</v>
      </c>
      <c r="F253" t="str">
        <f>+'P6-preprocesseddata'!D253</f>
        <v>P</v>
      </c>
      <c r="G253" s="51">
        <f>IF(Profitability!O253="",0,Profitability!E253/Profitability!O253)</f>
        <v>0.43210045789267199</v>
      </c>
      <c r="H253" s="43">
        <f>IF('P6-preprocesseddata'!$R253="",0,+'P6-preprocesseddata'!E253/'P6-preprocesseddata'!$R253)</f>
        <v>0.19409872506636691</v>
      </c>
      <c r="I253" s="43">
        <f>IF('P6-preprocesseddata'!$R253="",0,+'P6-preprocesseddata'!F253/'P6-preprocesseddata'!$R253)</f>
        <v>0.15263919833760453</v>
      </c>
      <c r="J253" s="43">
        <f>IF('P6-preprocesseddata'!$R253="",0,+'P6-preprocesseddata'!G253/'P6-preprocesseddata'!$R253)</f>
        <v>2.1205098791055772E-2</v>
      </c>
      <c r="K253" s="43">
        <f>IF('P6-preprocesseddata'!$R253="",0,+'P6-preprocesseddata'!H253/'P6-preprocesseddata'!$R253)</f>
        <v>7.6058807029302428E-2</v>
      </c>
      <c r="L253" s="43">
        <f>IF('P6-preprocesseddata'!$R253="",0,+'P6-preprocesseddata'!I253/'P6-preprocesseddata'!$R253)</f>
        <v>1.1549366177849955E-2</v>
      </c>
      <c r="M253" s="43">
        <f>IF('P6-preprocesseddata'!$R253="",0,+'P6-preprocesseddata'!J253/'P6-preprocesseddata'!$R253)+IF('P6-preprocesseddata'!$R253="",0,+'P6-preprocesseddata'!K253/'P6-preprocesseddata'!$R253)+IF('P6-preprocesseddata'!$R253="",0,+'P6-preprocesseddata'!L253/'P6-preprocesseddata'!$R253)</f>
        <v>6.2122486195340651E-2</v>
      </c>
      <c r="N253" s="43">
        <f>IF('P6-preprocesseddata'!$R253="",0,+'P6-preprocesseddata'!M253/'P6-preprocesseddata'!$R253)-S253</f>
        <v>-9.1021315783632498E-2</v>
      </c>
      <c r="O253" s="43">
        <f>IF('P6-preprocesseddata'!$R253="",0,+'P6-preprocesseddata'!N253/'P6-preprocesseddata'!$R253)</f>
        <v>2.7672229974514801E-3</v>
      </c>
      <c r="P253" s="43">
        <f t="shared" si="11"/>
        <v>0.42941958881133924</v>
      </c>
      <c r="Q253" s="52">
        <f t="shared" si="10"/>
        <v>2.6808690813327485E-3</v>
      </c>
      <c r="R253" s="63">
        <f>IF(Profitability!O253="",0,Profitability!L253/Profitability!O253)-Q253</f>
        <v>-9.6977140210830717E-2</v>
      </c>
      <c r="S253" s="62">
        <v>9.6977140210830759E-2</v>
      </c>
    </row>
    <row r="254" spans="1:19" x14ac:dyDescent="0.25">
      <c r="A254">
        <f>+'P6-preprocesseddata'!A254</f>
        <v>2021</v>
      </c>
      <c r="B254">
        <f>+'P6-preprocesseddata'!B254</f>
        <v>3</v>
      </c>
      <c r="C254" t="str">
        <f t="shared" si="12"/>
        <v>2021 Q3</v>
      </c>
      <c r="D254" s="61">
        <f>VLOOKUP(C254,Dates!C:D,2,FALSE)</f>
        <v>44469</v>
      </c>
      <c r="E254" t="str">
        <f>+'P6-preprocesseddata'!C254</f>
        <v>DL</v>
      </c>
      <c r="F254" t="str">
        <f>+'P6-preprocesseddata'!D254</f>
        <v>A</v>
      </c>
      <c r="G254" s="51">
        <f>IF(Profitability!O254="",0,Profitability!E254/Profitability!O254)</f>
        <v>0.17608365844083554</v>
      </c>
      <c r="H254" s="43">
        <f>IF('P6-preprocesseddata'!$R254="",0,+'P6-preprocesseddata'!E254/'P6-preprocesseddata'!$R254)</f>
        <v>5.693237286895371E-2</v>
      </c>
      <c r="I254" s="43">
        <f>IF('P6-preprocesseddata'!$R254="",0,+'P6-preprocesseddata'!F254/'P6-preprocesseddata'!$R254)</f>
        <v>3.7965205347835755E-2</v>
      </c>
      <c r="J254" s="43">
        <f>IF('P6-preprocesseddata'!$R254="",0,+'P6-preprocesseddata'!G254/'P6-preprocesseddata'!$R254)</f>
        <v>8.6418032322508557E-3</v>
      </c>
      <c r="K254" s="43">
        <f>IF('P6-preprocesseddata'!$R254="",0,+'P6-preprocesseddata'!H254/'P6-preprocesseddata'!$R254)</f>
        <v>2.7705346341582976E-2</v>
      </c>
      <c r="L254" s="43">
        <f>IF('P6-preprocesseddata'!$R254="",0,+'P6-preprocesseddata'!I254/'P6-preprocesseddata'!$R254)</f>
        <v>4.6177459571678939E-3</v>
      </c>
      <c r="M254" s="43">
        <f>IF('P6-preprocesseddata'!$R254="",0,+'P6-preprocesseddata'!J254/'P6-preprocesseddata'!$R254)+IF('P6-preprocesseddata'!$R254="",0,+'P6-preprocesseddata'!K254/'P6-preprocesseddata'!$R254)+IF('P6-preprocesseddata'!$R254="",0,+'P6-preprocesseddata'!L254/'P6-preprocesseddata'!$R254)</f>
        <v>1.7800119382587017E-2</v>
      </c>
      <c r="N254" s="43">
        <f>IF('P6-preprocesseddata'!$R254="",0,+'P6-preprocesseddata'!M254/'P6-preprocesseddata'!$R254)-S254</f>
        <v>0.14554990231784748</v>
      </c>
      <c r="O254" s="43">
        <f>IF('P6-preprocesseddata'!$R254="",0,+'P6-preprocesseddata'!N254/'P6-preprocesseddata'!$R254)</f>
        <v>3.4089099659347202E-4</v>
      </c>
      <c r="P254" s="43">
        <f t="shared" si="11"/>
        <v>0.29955338644481916</v>
      </c>
      <c r="Q254" s="52">
        <f t="shared" si="10"/>
        <v>-0.12346972800398362</v>
      </c>
      <c r="R254" s="63">
        <f>IF(Profitability!O254="",0,Profitability!L254/Profitability!O254)-Q254</f>
        <v>0.1437236602146173</v>
      </c>
      <c r="S254" s="62">
        <v>-0.1437236602146173</v>
      </c>
    </row>
    <row r="255" spans="1:19" x14ac:dyDescent="0.25">
      <c r="A255">
        <f>+'P6-preprocesseddata'!A255</f>
        <v>2021</v>
      </c>
      <c r="B255">
        <f>+'P6-preprocesseddata'!B255</f>
        <v>3</v>
      </c>
      <c r="C255" t="str">
        <f t="shared" si="12"/>
        <v>2021 Q3</v>
      </c>
      <c r="D255" s="61">
        <f>VLOOKUP(C255,Dates!C:D,2,FALSE)</f>
        <v>44469</v>
      </c>
      <c r="E255" t="str">
        <f>+'P6-preprocesseddata'!C255</f>
        <v>DL</v>
      </c>
      <c r="F255" t="str">
        <f>+'P6-preprocesseddata'!D255</f>
        <v>D</v>
      </c>
      <c r="G255" s="51">
        <f>IF(Profitability!O255="",0,Profitability!E255/Profitability!O255)</f>
        <v>0.25010136791078347</v>
      </c>
      <c r="H255" s="43">
        <f>IF('P6-preprocesseddata'!$R255="",0,+'P6-preprocesseddata'!E255/'P6-preprocesseddata'!$R255)</f>
        <v>6.7779999979525551E-2</v>
      </c>
      <c r="I255" s="43">
        <f>IF('P6-preprocesseddata'!$R255="",0,+'P6-preprocesseddata'!F255/'P6-preprocesseddata'!$R255)</f>
        <v>3.1999082971548555E-2</v>
      </c>
      <c r="J255" s="43">
        <f>IF('P6-preprocesseddata'!$R255="",0,+'P6-preprocesseddata'!G255/'P6-preprocesseddata'!$R255)</f>
        <v>1.0990708432396605E-2</v>
      </c>
      <c r="K255" s="43">
        <f>IF('P6-preprocesseddata'!$R255="",0,+'P6-preprocesseddata'!H255/'P6-preprocesseddata'!$R255)</f>
        <v>3.5626785052101796E-2</v>
      </c>
      <c r="L255" s="43">
        <f>IF('P6-preprocesseddata'!$R255="",0,+'P6-preprocesseddata'!I255/'P6-preprocesseddata'!$R255)</f>
        <v>5.4836289853168142E-3</v>
      </c>
      <c r="M255" s="43">
        <f>IF('P6-preprocesseddata'!$R255="",0,+'P6-preprocesseddata'!J255/'P6-preprocesseddata'!$R255)+IF('P6-preprocesseddata'!$R255="",0,+'P6-preprocesseddata'!K255/'P6-preprocesseddata'!$R255)+IF('P6-preprocesseddata'!$R255="",0,+'P6-preprocesseddata'!L255/'P6-preprocesseddata'!$R255)</f>
        <v>2.4319343548382822E-2</v>
      </c>
      <c r="N255" s="43">
        <f>IF('P6-preprocesseddata'!$R255="",0,+'P6-preprocesseddata'!M255/'P6-preprocesseddata'!$R255)-S255</f>
        <v>0.23078543095130621</v>
      </c>
      <c r="O255" s="43">
        <f>IF('P6-preprocesseddata'!$R255="",0,+'P6-preprocesseddata'!N255/'P6-preprocesseddata'!$R255)</f>
        <v>5.9223213286424554E-2</v>
      </c>
      <c r="P255" s="43">
        <f t="shared" si="11"/>
        <v>0.46620819320700291</v>
      </c>
      <c r="Q255" s="52">
        <f t="shared" si="10"/>
        <v>-0.21610682529621944</v>
      </c>
      <c r="R255" s="63">
        <f>IF(Profitability!O255="",0,Profitability!L255/Profitability!O255)-Q255</f>
        <v>0.22861165750005741</v>
      </c>
      <c r="S255" s="62">
        <v>-0.22861165750005744</v>
      </c>
    </row>
    <row r="256" spans="1:19" x14ac:dyDescent="0.25">
      <c r="A256">
        <f>+'P6-preprocesseddata'!A256</f>
        <v>2021</v>
      </c>
      <c r="B256">
        <f>+'P6-preprocesseddata'!B256</f>
        <v>3</v>
      </c>
      <c r="C256" t="str">
        <f t="shared" si="12"/>
        <v>2021 Q3</v>
      </c>
      <c r="D256" s="61">
        <f>VLOOKUP(C256,Dates!C:D,2,FALSE)</f>
        <v>44469</v>
      </c>
      <c r="E256" t="str">
        <f>+'P6-preprocesseddata'!C256</f>
        <v>DL</v>
      </c>
      <c r="F256" t="str">
        <f>+'P6-preprocesseddata'!D256</f>
        <v>L</v>
      </c>
      <c r="G256" s="51">
        <f>IF(Profitability!O256="",0,Profitability!E256/Profitability!O256)</f>
        <v>0.17357269086354413</v>
      </c>
      <c r="H256" s="43">
        <f>IF('P6-preprocesseddata'!$R256="",0,+'P6-preprocesseddata'!E256/'P6-preprocesseddata'!$R256)</f>
        <v>5.6423907539578412E-2</v>
      </c>
      <c r="I256" s="43">
        <f>IF('P6-preprocesseddata'!$R256="",0,+'P6-preprocesseddata'!F256/'P6-preprocesseddata'!$R256)</f>
        <v>2.8510223978075695E-2</v>
      </c>
      <c r="J256" s="43">
        <f>IF('P6-preprocesseddata'!$R256="",0,+'P6-preprocesseddata'!G256/'P6-preprocesseddata'!$R256)</f>
        <v>9.158805499177327E-3</v>
      </c>
      <c r="K256" s="43">
        <f>IF('P6-preprocesseddata'!$R256="",0,+'P6-preprocesseddata'!H256/'P6-preprocesseddata'!$R256)</f>
        <v>2.9760020230137206E-2</v>
      </c>
      <c r="L256" s="43">
        <f>IF('P6-preprocesseddata'!$R256="",0,+'P6-preprocesseddata'!I256/'P6-preprocesseddata'!$R256)</f>
        <v>4.496680519408716E-3</v>
      </c>
      <c r="M256" s="43">
        <f>IF('P6-preprocesseddata'!$R256="",0,+'P6-preprocesseddata'!J256/'P6-preprocesseddata'!$R256)+IF('P6-preprocesseddata'!$R256="",0,+'P6-preprocesseddata'!K256/'P6-preprocesseddata'!$R256)+IF('P6-preprocesseddata'!$R256="",0,+'P6-preprocesseddata'!L256/'P6-preprocesseddata'!$R256)</f>
        <v>2.057858733584849E-2</v>
      </c>
      <c r="N256" s="43">
        <f>IF('P6-preprocesseddata'!$R256="",0,+'P6-preprocesseddata'!M256/'P6-preprocesseddata'!$R256)-S256</f>
        <v>8.9639631493827546E-2</v>
      </c>
      <c r="O256" s="43">
        <f>IF('P6-preprocesseddata'!$R256="",0,+'P6-preprocesseddata'!N256/'P6-preprocesseddata'!$R256)</f>
        <v>3.3500299255822354E-3</v>
      </c>
      <c r="P256" s="43">
        <f t="shared" si="11"/>
        <v>0.24191788652163562</v>
      </c>
      <c r="Q256" s="52">
        <f t="shared" ref="Q256:Q319" si="13">+G256-P256</f>
        <v>-6.8345195658091495E-2</v>
      </c>
      <c r="R256" s="63">
        <f>IF(Profitability!O256="",0,Profitability!L256/Profitability!O256)-Q256</f>
        <v>8.7856475214140445E-2</v>
      </c>
      <c r="S256" s="62">
        <v>-8.7856475214140445E-2</v>
      </c>
    </row>
    <row r="257" spans="1:19" x14ac:dyDescent="0.25">
      <c r="A257">
        <f>+'P6-preprocesseddata'!A257</f>
        <v>2021</v>
      </c>
      <c r="B257">
        <f>+'P6-preprocesseddata'!B257</f>
        <v>3</v>
      </c>
      <c r="C257" t="str">
        <f t="shared" si="12"/>
        <v>2021 Q3</v>
      </c>
      <c r="D257" s="61">
        <f>VLOOKUP(C257,Dates!C:D,2,FALSE)</f>
        <v>44469</v>
      </c>
      <c r="E257" t="str">
        <f>+'P6-preprocesseddata'!C257</f>
        <v>DL</v>
      </c>
      <c r="F257" t="str">
        <f>+'P6-preprocesseddata'!D257</f>
        <v>P</v>
      </c>
      <c r="G257" s="51">
        <f>IF(Profitability!O257="",0,Profitability!E257/Profitability!O257)</f>
        <v>0.39688422212036123</v>
      </c>
      <c r="H257" s="43">
        <f>IF('P6-preprocesseddata'!$R257="",0,+'P6-preprocesseddata'!E257/'P6-preprocesseddata'!$R257)</f>
        <v>0.14190521963264885</v>
      </c>
      <c r="I257" s="43">
        <f>IF('P6-preprocesseddata'!$R257="",0,+'P6-preprocesseddata'!F257/'P6-preprocesseddata'!$R257)</f>
        <v>9.7427177171460683E-2</v>
      </c>
      <c r="J257" s="43">
        <f>IF('P6-preprocesseddata'!$R257="",0,+'P6-preprocesseddata'!G257/'P6-preprocesseddata'!$R257)</f>
        <v>1.9895264954041439E-2</v>
      </c>
      <c r="K257" s="43">
        <f>IF('P6-preprocesseddata'!$R257="",0,+'P6-preprocesseddata'!H257/'P6-preprocesseddata'!$R257)</f>
        <v>6.4053346655357071E-2</v>
      </c>
      <c r="L257" s="43">
        <f>IF('P6-preprocesseddata'!$R257="",0,+'P6-preprocesseddata'!I257/'P6-preprocesseddata'!$R257)</f>
        <v>1.0371624194338151E-2</v>
      </c>
      <c r="M257" s="43">
        <f>IF('P6-preprocesseddata'!$R257="",0,+'P6-preprocesseddata'!J257/'P6-preprocesseddata'!$R257)+IF('P6-preprocesseddata'!$R257="",0,+'P6-preprocesseddata'!K257/'P6-preprocesseddata'!$R257)+IF('P6-preprocesseddata'!$R257="",0,+'P6-preprocesseddata'!L257/'P6-preprocesseddata'!$R257)</f>
        <v>4.210718568311627E-2</v>
      </c>
      <c r="N257" s="43">
        <f>IF('P6-preprocesseddata'!$R257="",0,+'P6-preprocesseddata'!M257/'P6-preprocesseddata'!$R257)-S257</f>
        <v>-5.3246004978885896E-2</v>
      </c>
      <c r="O257" s="43">
        <f>IF('P6-preprocesseddata'!$R257="",0,+'P6-preprocesseddata'!N257/'P6-preprocesseddata'!$R257)</f>
        <v>2.8079616412857501E-3</v>
      </c>
      <c r="P257" s="43">
        <f t="shared" si="11"/>
        <v>0.32532177495336234</v>
      </c>
      <c r="Q257" s="52">
        <f t="shared" si="13"/>
        <v>7.1562447166998888E-2</v>
      </c>
      <c r="R257" s="63">
        <f>IF(Profitability!O257="",0,Profitability!L257/Profitability!O257)-Q257</f>
        <v>-5.7351293854190313E-2</v>
      </c>
      <c r="S257" s="62">
        <v>5.7351293854190341E-2</v>
      </c>
    </row>
    <row r="258" spans="1:19" x14ac:dyDescent="0.25">
      <c r="A258">
        <f>+'P6-preprocesseddata'!A258</f>
        <v>2021</v>
      </c>
      <c r="B258">
        <f>+'P6-preprocesseddata'!B258</f>
        <v>4</v>
      </c>
      <c r="C258" t="str">
        <f t="shared" si="12"/>
        <v>2021 Q4</v>
      </c>
      <c r="D258" s="61">
        <f>VLOOKUP(C258,Dates!C:D,2,FALSE)</f>
        <v>44561</v>
      </c>
      <c r="E258" t="str">
        <f>+'P6-preprocesseddata'!C258</f>
        <v>DL</v>
      </c>
      <c r="F258" t="str">
        <f>+'P6-preprocesseddata'!D258</f>
        <v>A</v>
      </c>
      <c r="G258" s="51">
        <f>IF(Profitability!O258="",0,Profitability!E258/Profitability!O258)</f>
        <v>0.18282985239770341</v>
      </c>
      <c r="H258" s="43">
        <f>IF('P6-preprocesseddata'!$R258="",0,+'P6-preprocesseddata'!E258/'P6-preprocesseddata'!$R258)</f>
        <v>6.2780406683241835E-2</v>
      </c>
      <c r="I258" s="43">
        <f>IF('P6-preprocesseddata'!$R258="",0,+'P6-preprocesseddata'!F258/'P6-preprocesseddata'!$R258)</f>
        <v>4.0911858916195948E-2</v>
      </c>
      <c r="J258" s="43">
        <f>IF('P6-preprocesseddata'!$R258="",0,+'P6-preprocesseddata'!G258/'P6-preprocesseddata'!$R258)</f>
        <v>8.7930651998072949E-3</v>
      </c>
      <c r="K258" s="43">
        <f>IF('P6-preprocesseddata'!$R258="",0,+'P6-preprocesseddata'!H258/'P6-preprocesseddata'!$R258)</f>
        <v>2.9666200832438375E-2</v>
      </c>
      <c r="L258" s="43">
        <f>IF('P6-preprocesseddata'!$R258="",0,+'P6-preprocesseddata'!I258/'P6-preprocesseddata'!$R258)</f>
        <v>4.6170226905527384E-3</v>
      </c>
      <c r="M258" s="43">
        <f>IF('P6-preprocesseddata'!$R258="",0,+'P6-preprocesseddata'!J258/'P6-preprocesseddata'!$R258)+IF('P6-preprocesseddata'!$R258="",0,+'P6-preprocesseddata'!K258/'P6-preprocesseddata'!$R258)+IF('P6-preprocesseddata'!$R258="",0,+'P6-preprocesseddata'!L258/'P6-preprocesseddata'!$R258)</f>
        <v>1.916560906302062E-2</v>
      </c>
      <c r="N258" s="43">
        <f>IF('P6-preprocesseddata'!$R258="",0,+'P6-preprocesseddata'!M258/'P6-preprocesseddata'!$R258)-S258</f>
        <v>-0.17541054779683335</v>
      </c>
      <c r="O258" s="43">
        <f>IF('P6-preprocesseddata'!$R258="",0,+'P6-preprocesseddata'!N258/'P6-preprocesseddata'!$R258)</f>
        <v>1.8355744758149031E-4</v>
      </c>
      <c r="P258" s="43">
        <f t="shared" si="11"/>
        <v>-9.2928269639950649E-3</v>
      </c>
      <c r="Q258" s="52">
        <f t="shared" si="13"/>
        <v>0.19212267936169847</v>
      </c>
      <c r="R258" s="63">
        <f>IF(Profitability!O258="",0,Profitability!L258/Profitability!O258)-Q258</f>
        <v>-0.17737328556464746</v>
      </c>
      <c r="S258" s="62">
        <v>0.17737328556464749</v>
      </c>
    </row>
    <row r="259" spans="1:19" x14ac:dyDescent="0.25">
      <c r="A259">
        <f>+'P6-preprocesseddata'!A259</f>
        <v>2021</v>
      </c>
      <c r="B259">
        <f>+'P6-preprocesseddata'!B259</f>
        <v>4</v>
      </c>
      <c r="C259" t="str">
        <f t="shared" si="12"/>
        <v>2021 Q4</v>
      </c>
      <c r="D259" s="61">
        <f>VLOOKUP(C259,Dates!C:D,2,FALSE)</f>
        <v>44561</v>
      </c>
      <c r="E259" t="str">
        <f>+'P6-preprocesseddata'!C259</f>
        <v>DL</v>
      </c>
      <c r="F259" t="str">
        <f>+'P6-preprocesseddata'!D259</f>
        <v>D</v>
      </c>
      <c r="G259" s="51">
        <f>IF(Profitability!O259="",0,Profitability!E259/Profitability!O259)</f>
        <v>0.27645334464900206</v>
      </c>
      <c r="H259" s="43">
        <f>IF('P6-preprocesseddata'!$R259="",0,+'P6-preprocesseddata'!E259/'P6-preprocesseddata'!$R259)</f>
        <v>7.7109785474875028E-2</v>
      </c>
      <c r="I259" s="43">
        <f>IF('P6-preprocesseddata'!$R259="",0,+'P6-preprocesseddata'!F259/'P6-preprocesseddata'!$R259)</f>
        <v>3.4191737561687099E-2</v>
      </c>
      <c r="J259" s="43">
        <f>IF('P6-preprocesseddata'!$R259="",0,+'P6-preprocesseddata'!G259/'P6-preprocesseddata'!$R259)</f>
        <v>1.1357661975578822E-2</v>
      </c>
      <c r="K259" s="43">
        <f>IF('P6-preprocesseddata'!$R259="",0,+'P6-preprocesseddata'!H259/'P6-preprocesseddata'!$R259)</f>
        <v>3.957258892377901E-2</v>
      </c>
      <c r="L259" s="43">
        <f>IF('P6-preprocesseddata'!$R259="",0,+'P6-preprocesseddata'!I259/'P6-preprocesseddata'!$R259)</f>
        <v>5.7422539461868113E-3</v>
      </c>
      <c r="M259" s="43">
        <f>IF('P6-preprocesseddata'!$R259="",0,+'P6-preprocesseddata'!J259/'P6-preprocesseddata'!$R259)+IF('P6-preprocesseddata'!$R259="",0,+'P6-preprocesseddata'!K259/'P6-preprocesseddata'!$R259)+IF('P6-preprocesseddata'!$R259="",0,+'P6-preprocesseddata'!L259/'P6-preprocesseddata'!$R259)</f>
        <v>2.6859028235593461E-2</v>
      </c>
      <c r="N259" s="43">
        <f>IF('P6-preprocesseddata'!$R259="",0,+'P6-preprocesseddata'!M259/'P6-preprocesseddata'!$R259)-S259</f>
        <v>-2.1841358019694574E-2</v>
      </c>
      <c r="O259" s="43">
        <f>IF('P6-preprocesseddata'!$R259="",0,+'P6-preprocesseddata'!N259/'P6-preprocesseddata'!$R259)</f>
        <v>6.9319110202335013E-2</v>
      </c>
      <c r="P259" s="43">
        <f t="shared" ref="P259:P322" si="14">SUM(H259:O259)</f>
        <v>0.24231080830034063</v>
      </c>
      <c r="Q259" s="52">
        <f t="shared" si="13"/>
        <v>3.4142536348661434E-2</v>
      </c>
      <c r="R259" s="63">
        <f>IF(Profitability!O259="",0,Profitability!L259/Profitability!O259)-Q259</f>
        <v>-2.4290339793625666E-2</v>
      </c>
      <c r="S259" s="62">
        <v>2.4290339793625656E-2</v>
      </c>
    </row>
    <row r="260" spans="1:19" x14ac:dyDescent="0.25">
      <c r="A260">
        <f>+'P6-preprocesseddata'!A260</f>
        <v>2021</v>
      </c>
      <c r="B260">
        <f>+'P6-preprocesseddata'!B260</f>
        <v>4</v>
      </c>
      <c r="C260" t="str">
        <f t="shared" si="12"/>
        <v>2021 Q4</v>
      </c>
      <c r="D260" s="61">
        <f>VLOOKUP(C260,Dates!C:D,2,FALSE)</f>
        <v>44561</v>
      </c>
      <c r="E260" t="str">
        <f>+'P6-preprocesseddata'!C260</f>
        <v>DL</v>
      </c>
      <c r="F260" t="str">
        <f>+'P6-preprocesseddata'!D260</f>
        <v>L</v>
      </c>
      <c r="G260" s="51">
        <f>IF(Profitability!O260="",0,Profitability!E260/Profitability!O260)</f>
        <v>0.19471156929138325</v>
      </c>
      <c r="H260" s="43">
        <f>IF('P6-preprocesseddata'!$R260="",0,+'P6-preprocesseddata'!E260/'P6-preprocesseddata'!$R260)</f>
        <v>6.6423356378793055E-2</v>
      </c>
      <c r="I260" s="43">
        <f>IF('P6-preprocesseddata'!$R260="",0,+'P6-preprocesseddata'!F260/'P6-preprocesseddata'!$R260)</f>
        <v>3.332305261148337E-2</v>
      </c>
      <c r="J260" s="43">
        <f>IF('P6-preprocesseddata'!$R260="",0,+'P6-preprocesseddata'!G260/'P6-preprocesseddata'!$R260)</f>
        <v>9.6950998234347271E-3</v>
      </c>
      <c r="K260" s="43">
        <f>IF('P6-preprocesseddata'!$R260="",0,+'P6-preprocesseddata'!H260/'P6-preprocesseddata'!$R260)</f>
        <v>3.4262901520581784E-2</v>
      </c>
      <c r="L260" s="43">
        <f>IF('P6-preprocesseddata'!$R260="",0,+'P6-preprocesseddata'!I260/'P6-preprocesseddata'!$R260)</f>
        <v>4.8164348642936224E-3</v>
      </c>
      <c r="M260" s="43">
        <f>IF('P6-preprocesseddata'!$R260="",0,+'P6-preprocesseddata'!J260/'P6-preprocesseddata'!$R260)+IF('P6-preprocesseddata'!$R260="",0,+'P6-preprocesseddata'!K260/'P6-preprocesseddata'!$R260)+IF('P6-preprocesseddata'!$R260="",0,+'P6-preprocesseddata'!L260/'P6-preprocesseddata'!$R260)</f>
        <v>2.3739036415299758E-2</v>
      </c>
      <c r="N260" s="43">
        <f>IF('P6-preprocesseddata'!$R260="",0,+'P6-preprocesseddata'!M260/'P6-preprocesseddata'!$R260)-S260</f>
        <v>9.9034513673662172E-2</v>
      </c>
      <c r="O260" s="43">
        <f>IF('P6-preprocesseddata'!$R260="",0,+'P6-preprocesseddata'!N260/'P6-preprocesseddata'!$R260)</f>
        <v>5.8028109471097771E-3</v>
      </c>
      <c r="P260" s="43">
        <f t="shared" si="14"/>
        <v>0.27709720623465828</v>
      </c>
      <c r="Q260" s="52">
        <f t="shared" si="13"/>
        <v>-8.2385636943275026E-2</v>
      </c>
      <c r="R260" s="63">
        <f>IF(Profitability!O260="",0,Profitability!L260/Profitability!O260)-Q260</f>
        <v>9.6977140210830745E-2</v>
      </c>
      <c r="S260" s="62">
        <v>-9.6977140210830717E-2</v>
      </c>
    </row>
    <row r="261" spans="1:19" x14ac:dyDescent="0.25">
      <c r="A261">
        <f>+'P6-preprocesseddata'!A261</f>
        <v>2021</v>
      </c>
      <c r="B261">
        <f>+'P6-preprocesseddata'!B261</f>
        <v>4</v>
      </c>
      <c r="C261" t="str">
        <f t="shared" si="12"/>
        <v>2021 Q4</v>
      </c>
      <c r="D261" s="61">
        <f>VLOOKUP(C261,Dates!C:D,2,FALSE)</f>
        <v>44561</v>
      </c>
      <c r="E261" t="str">
        <f>+'P6-preprocesseddata'!C261</f>
        <v>DL</v>
      </c>
      <c r="F261" t="str">
        <f>+'P6-preprocesseddata'!D261</f>
        <v>P</v>
      </c>
      <c r="G261" s="51">
        <f>IF(Profitability!O261="",0,Profitability!E261/Profitability!O261)</f>
        <v>0.33472697345569019</v>
      </c>
      <c r="H261" s="43">
        <f>IF('P6-preprocesseddata'!$R261="",0,+'P6-preprocesseddata'!E261/'P6-preprocesseddata'!$R261)</f>
        <v>0.12553196338297742</v>
      </c>
      <c r="I261" s="43">
        <f>IF('P6-preprocesseddata'!$R261="",0,+'P6-preprocesseddata'!F261/'P6-preprocesseddata'!$R261)</f>
        <v>8.2780563668097884E-2</v>
      </c>
      <c r="J261" s="43">
        <f>IF('P6-preprocesseddata'!$R261="",0,+'P6-preprocesseddata'!G261/'P6-preprocesseddata'!$R261)</f>
        <v>1.6242008607274056E-2</v>
      </c>
      <c r="K261" s="43">
        <f>IF('P6-preprocesseddata'!$R261="",0,+'P6-preprocesseddata'!H261/'P6-preprocesseddata'!$R261)</f>
        <v>5.548508128133138E-2</v>
      </c>
      <c r="L261" s="43">
        <f>IF('P6-preprocesseddata'!$R261="",0,+'P6-preprocesseddata'!I261/'P6-preprocesseddata'!$R261)</f>
        <v>8.4076866411746075E-3</v>
      </c>
      <c r="M261" s="43">
        <f>IF('P6-preprocesseddata'!$R261="",0,+'P6-preprocesseddata'!J261/'P6-preprocesseddata'!$R261)+IF('P6-preprocesseddata'!$R261="",0,+'P6-preprocesseddata'!K261/'P6-preprocesseddata'!$R261)+IF('P6-preprocesseddata'!$R261="",0,+'P6-preprocesseddata'!L261/'P6-preprocesseddata'!$R261)</f>
        <v>3.6555737370878964E-2</v>
      </c>
      <c r="N261" s="43">
        <f>IF('P6-preprocesseddata'!$R261="",0,+'P6-preprocesseddata'!M261/'P6-preprocesseddata'!$R261)-S261</f>
        <v>-2.5426484429232891E-2</v>
      </c>
      <c r="O261" s="43">
        <f>IF('P6-preprocesseddata'!$R261="",0,+'P6-preprocesseddata'!N261/'P6-preprocesseddata'!$R261)</f>
        <v>2.8535279626204393E-3</v>
      </c>
      <c r="P261" s="43">
        <f t="shared" si="14"/>
        <v>0.30243008448512188</v>
      </c>
      <c r="Q261" s="52">
        <f t="shared" si="13"/>
        <v>3.2296888970568316E-2</v>
      </c>
      <c r="R261" s="63">
        <f>IF(Profitability!O261="",0,Profitability!L261/Profitability!O261)-Q261</f>
        <v>-2.9004612387020796E-2</v>
      </c>
      <c r="S261" s="62">
        <v>2.9004612387020783E-2</v>
      </c>
    </row>
    <row r="262" spans="1:19" x14ac:dyDescent="0.25">
      <c r="A262">
        <f>+'P6-preprocesseddata'!A262</f>
        <v>2022</v>
      </c>
      <c r="B262">
        <f>+'P6-preprocesseddata'!B262</f>
        <v>1</v>
      </c>
      <c r="C262" t="str">
        <f t="shared" si="12"/>
        <v>2022 Q1</v>
      </c>
      <c r="D262" s="61">
        <f>VLOOKUP(C262,Dates!C:D,2,FALSE)</f>
        <v>44651</v>
      </c>
      <c r="E262" t="str">
        <f>+'P6-preprocesseddata'!C262</f>
        <v>DL</v>
      </c>
      <c r="F262" t="str">
        <f>+'P6-preprocesseddata'!D262</f>
        <v>A</v>
      </c>
      <c r="G262" s="51">
        <f>IF(Profitability!O262="",0,Profitability!E262/Profitability!O262)</f>
        <v>0.17750581670053284</v>
      </c>
      <c r="H262" s="43">
        <f>IF('P6-preprocesseddata'!$R262="",0,+'P6-preprocesseddata'!E262/'P6-preprocesseddata'!$R262)</f>
        <v>6.779697547527995E-2</v>
      </c>
      <c r="I262" s="43">
        <f>IF('P6-preprocesseddata'!$R262="",0,+'P6-preprocesseddata'!F262/'P6-preprocesseddata'!$R262)</f>
        <v>5.903394106500446E-2</v>
      </c>
      <c r="J262" s="43">
        <f>IF('P6-preprocesseddata'!$R262="",0,+'P6-preprocesseddata'!G262/'P6-preprocesseddata'!$R262)</f>
        <v>1.1238364789905171E-2</v>
      </c>
      <c r="K262" s="43">
        <f>IF('P6-preprocesseddata'!$R262="",0,+'P6-preprocesseddata'!H262/'P6-preprocesseddata'!$R262)</f>
        <v>3.1916927198089654E-2</v>
      </c>
      <c r="L262" s="43">
        <f>IF('P6-preprocesseddata'!$R262="",0,+'P6-preprocesseddata'!I262/'P6-preprocesseddata'!$R262)</f>
        <v>3.9033502039524967E-3</v>
      </c>
      <c r="M262" s="43">
        <f>IF('P6-preprocesseddata'!$R262="",0,+'P6-preprocesseddata'!J262/'P6-preprocesseddata'!$R262)+IF('P6-preprocesseddata'!$R262="",0,+'P6-preprocesseddata'!K262/'P6-preprocesseddata'!$R262)+IF('P6-preprocesseddata'!$R262="",0,+'P6-preprocesseddata'!L262/'P6-preprocesseddata'!$R262)</f>
        <v>2.0030684528566513E-2</v>
      </c>
      <c r="N262" s="43">
        <f>IF('P6-preprocesseddata'!$R262="",0,+'P6-preprocesseddata'!M262/'P6-preprocesseddata'!$R262)-S262</f>
        <v>-6.3371727253854773E-2</v>
      </c>
      <c r="O262" s="43">
        <f>IF('P6-preprocesseddata'!$R262="",0,+'P6-preprocesseddata'!N262/'P6-preprocesseddata'!$R262)</f>
        <v>3.2117843754310562E-4</v>
      </c>
      <c r="P262" s="43">
        <f t="shared" si="14"/>
        <v>0.13086969444448657</v>
      </c>
      <c r="Q262" s="52">
        <f t="shared" si="13"/>
        <v>4.663612225604627E-2</v>
      </c>
      <c r="R262" s="63">
        <f>IF(Profitability!O262="",0,Profitability!L262/Profitability!O262)-Q262</f>
        <v>-6.5688388764115244E-2</v>
      </c>
      <c r="S262" s="62">
        <v>6.5688388764115244E-2</v>
      </c>
    </row>
    <row r="263" spans="1:19" x14ac:dyDescent="0.25">
      <c r="A263">
        <f>+'P6-preprocesseddata'!A263</f>
        <v>2022</v>
      </c>
      <c r="B263">
        <f>+'P6-preprocesseddata'!B263</f>
        <v>1</v>
      </c>
      <c r="C263" t="str">
        <f t="shared" si="12"/>
        <v>2022 Q1</v>
      </c>
      <c r="D263" s="61">
        <f>VLOOKUP(C263,Dates!C:D,2,FALSE)</f>
        <v>44651</v>
      </c>
      <c r="E263" t="str">
        <f>+'P6-preprocesseddata'!C263</f>
        <v>DL</v>
      </c>
      <c r="F263" t="str">
        <f>+'P6-preprocesseddata'!D263</f>
        <v>D</v>
      </c>
      <c r="G263" s="51">
        <f>IF(Profitability!O263="",0,Profitability!E263/Profitability!O263)</f>
        <v>0.28648669647732905</v>
      </c>
      <c r="H263" s="43">
        <f>IF('P6-preprocesseddata'!$R263="",0,+'P6-preprocesseddata'!E263/'P6-preprocesseddata'!$R263)</f>
        <v>8.4119749077207914E-2</v>
      </c>
      <c r="I263" s="43">
        <f>IF('P6-preprocesseddata'!$R263="",0,+'P6-preprocesseddata'!F263/'P6-preprocesseddata'!$R263)</f>
        <v>4.7981655737201499E-2</v>
      </c>
      <c r="J263" s="43">
        <f>IF('P6-preprocesseddata'!$R263="",0,+'P6-preprocesseddata'!G263/'P6-preprocesseddata'!$R263)</f>
        <v>1.492913492700315E-2</v>
      </c>
      <c r="K263" s="43">
        <f>IF('P6-preprocesseddata'!$R263="",0,+'P6-preprocesseddata'!H263/'P6-preprocesseddata'!$R263)</f>
        <v>4.3005339565665504E-2</v>
      </c>
      <c r="L263" s="43">
        <f>IF('P6-preprocesseddata'!$R263="",0,+'P6-preprocesseddata'!I263/'P6-preprocesseddata'!$R263)</f>
        <v>5.0388016063968996E-3</v>
      </c>
      <c r="M263" s="43">
        <f>IF('P6-preprocesseddata'!$R263="",0,+'P6-preprocesseddata'!J263/'P6-preprocesseddata'!$R263)+IF('P6-preprocesseddata'!$R263="",0,+'P6-preprocesseddata'!K263/'P6-preprocesseddata'!$R263)+IF('P6-preprocesseddata'!$R263="",0,+'P6-preprocesseddata'!L263/'P6-preprocesseddata'!$R263)</f>
        <v>2.7761577798094815E-2</v>
      </c>
      <c r="N263" s="43">
        <f>IF('P6-preprocesseddata'!$R263="",0,+'P6-preprocesseddata'!M263/'P6-preprocesseddata'!$R263)-S263</f>
        <v>2.9931492642828986E-3</v>
      </c>
      <c r="O263" s="43">
        <f>IF('P6-preprocesseddata'!$R263="",0,+'P6-preprocesseddata'!N263/'P6-preprocesseddata'!$R263)</f>
        <v>7.9208304419190995E-2</v>
      </c>
      <c r="P263" s="43">
        <f t="shared" si="14"/>
        <v>0.30503771239504363</v>
      </c>
      <c r="Q263" s="52">
        <f t="shared" si="13"/>
        <v>-1.8551015917714575E-2</v>
      </c>
      <c r="R263" s="63">
        <f>IF(Profitability!O263="",0,Profitability!L263/Profitability!O263)-Q263</f>
        <v>-6.9388939039072284E-17</v>
      </c>
      <c r="S263" s="62">
        <v>0</v>
      </c>
    </row>
    <row r="264" spans="1:19" x14ac:dyDescent="0.25">
      <c r="A264">
        <f>+'P6-preprocesseddata'!A264</f>
        <v>2022</v>
      </c>
      <c r="B264">
        <f>+'P6-preprocesseddata'!B264</f>
        <v>1</v>
      </c>
      <c r="C264" t="str">
        <f t="shared" si="12"/>
        <v>2022 Q1</v>
      </c>
      <c r="D264" s="61">
        <f>VLOOKUP(C264,Dates!C:D,2,FALSE)</f>
        <v>44651</v>
      </c>
      <c r="E264" t="str">
        <f>+'P6-preprocesseddata'!C264</f>
        <v>DL</v>
      </c>
      <c r="F264" t="str">
        <f>+'P6-preprocesseddata'!D264</f>
        <v>L</v>
      </c>
      <c r="G264" s="51">
        <f>IF(Profitability!O264="",0,Profitability!E264/Profitability!O264)</f>
        <v>0.17600737424919749</v>
      </c>
      <c r="H264" s="43">
        <f>IF('P6-preprocesseddata'!$R264="",0,+'P6-preprocesseddata'!E264/'P6-preprocesseddata'!$R264)</f>
        <v>6.7424417346305054E-2</v>
      </c>
      <c r="I264" s="43">
        <f>IF('P6-preprocesseddata'!$R264="",0,+'P6-preprocesseddata'!F264/'P6-preprocesseddata'!$R264)</f>
        <v>4.6058553234378012E-2</v>
      </c>
      <c r="J264" s="43">
        <f>IF('P6-preprocesseddata'!$R264="",0,+'P6-preprocesseddata'!G264/'P6-preprocesseddata'!$R264)</f>
        <v>1.17264733779617E-2</v>
      </c>
      <c r="K264" s="43">
        <f>IF('P6-preprocesseddata'!$R264="",0,+'P6-preprocesseddata'!H264/'P6-preprocesseddata'!$R264)</f>
        <v>3.459487468613269E-2</v>
      </c>
      <c r="L264" s="43">
        <f>IF('P6-preprocesseddata'!$R264="",0,+'P6-preprocesseddata'!I264/'P6-preprocesseddata'!$R264)</f>
        <v>3.7609973949508948E-3</v>
      </c>
      <c r="M264" s="43">
        <f>IF('P6-preprocesseddata'!$R264="",0,+'P6-preprocesseddata'!J264/'P6-preprocesseddata'!$R264)+IF('P6-preprocesseddata'!$R264="",0,+'P6-preprocesseddata'!K264/'P6-preprocesseddata'!$R264)+IF('P6-preprocesseddata'!$R264="",0,+'P6-preprocesseddata'!L264/'P6-preprocesseddata'!$R264)</f>
        <v>2.3357710482483952E-2</v>
      </c>
      <c r="N264" s="43">
        <f>IF('P6-preprocesseddata'!$R264="",0,+'P6-preprocesseddata'!M264/'P6-preprocesseddata'!$R264)-S264</f>
        <v>2.2381717695281172E-3</v>
      </c>
      <c r="O264" s="43">
        <f>IF('P6-preprocesseddata'!$R264="",0,+'P6-preprocesseddata'!N264/'P6-preprocesseddata'!$R264)</f>
        <v>7.1498811300218347E-3</v>
      </c>
      <c r="P264" s="43">
        <f t="shared" si="14"/>
        <v>0.19631107942176224</v>
      </c>
      <c r="Q264" s="52">
        <f t="shared" si="13"/>
        <v>-2.0303705172564745E-2</v>
      </c>
      <c r="R264" s="63">
        <f>IF(Profitability!O264="",0,Profitability!L264/Profitability!O264)-Q264</f>
        <v>0</v>
      </c>
      <c r="S264" s="62">
        <v>0</v>
      </c>
    </row>
    <row r="265" spans="1:19" x14ac:dyDescent="0.25">
      <c r="A265">
        <f>+'P6-preprocesseddata'!A265</f>
        <v>2022</v>
      </c>
      <c r="B265">
        <f>+'P6-preprocesseddata'!B265</f>
        <v>1</v>
      </c>
      <c r="C265" t="str">
        <f t="shared" si="12"/>
        <v>2022 Q1</v>
      </c>
      <c r="D265" s="61">
        <f>VLOOKUP(C265,Dates!C:D,2,FALSE)</f>
        <v>44651</v>
      </c>
      <c r="E265" t="str">
        <f>+'P6-preprocesseddata'!C265</f>
        <v>DL</v>
      </c>
      <c r="F265" t="str">
        <f>+'P6-preprocesseddata'!D265</f>
        <v>P</v>
      </c>
      <c r="G265" s="51">
        <f>IF(Profitability!O265="",0,Profitability!E265/Profitability!O265)</f>
        <v>0.33454891726894204</v>
      </c>
      <c r="H265" s="43">
        <f>IF('P6-preprocesseddata'!$R265="",0,+'P6-preprocesseddata'!E265/'P6-preprocesseddata'!$R265)</f>
        <v>0.13120204124963761</v>
      </c>
      <c r="I265" s="43">
        <f>IF('P6-preprocesseddata'!$R265="",0,+'P6-preprocesseddata'!F265/'P6-preprocesseddata'!$R265)</f>
        <v>0.10810757471917699</v>
      </c>
      <c r="J265" s="43">
        <f>IF('P6-preprocesseddata'!$R265="",0,+'P6-preprocesseddata'!G265/'P6-preprocesseddata'!$R265)</f>
        <v>2.0701206673107798E-2</v>
      </c>
      <c r="K265" s="43">
        <f>IF('P6-preprocesseddata'!$R265="",0,+'P6-preprocesseddata'!H265/'P6-preprocesseddata'!$R265)</f>
        <v>5.8358217451865653E-2</v>
      </c>
      <c r="L265" s="43">
        <f>IF('P6-preprocesseddata'!$R265="",0,+'P6-preprocesseddata'!I265/'P6-preprocesseddata'!$R265)</f>
        <v>7.2910939840283209E-3</v>
      </c>
      <c r="M265" s="43">
        <f>IF('P6-preprocesseddata'!$R265="",0,+'P6-preprocesseddata'!J265/'P6-preprocesseddata'!$R265)+IF('P6-preprocesseddata'!$R265="",0,+'P6-preprocesseddata'!K265/'P6-preprocesseddata'!$R265)+IF('P6-preprocesseddata'!$R265="",0,+'P6-preprocesseddata'!L265/'P6-preprocesseddata'!$R265)</f>
        <v>3.608223924471312E-2</v>
      </c>
      <c r="N265" s="43">
        <f>IF('P6-preprocesseddata'!$R265="",0,+'P6-preprocesseddata'!M265/'P6-preprocesseddata'!$R265)-S265</f>
        <v>7.001328106447513E-2</v>
      </c>
      <c r="O265" s="43">
        <f>IF('P6-preprocesseddata'!$R265="",0,+'P6-preprocesseddata'!N265/'P6-preprocesseddata'!$R265)</f>
        <v>4.6588355362695557E-3</v>
      </c>
      <c r="P265" s="43">
        <f t="shared" si="14"/>
        <v>0.4364144899232742</v>
      </c>
      <c r="Q265" s="52">
        <f t="shared" si="13"/>
        <v>-0.10186557265433216</v>
      </c>
      <c r="R265" s="63">
        <f>IF(Profitability!O265="",0,Profitability!L265/Profitability!O265)-Q265</f>
        <v>6.5688388764115299E-2</v>
      </c>
      <c r="S265" s="62">
        <v>-6.5688388764115271E-2</v>
      </c>
    </row>
    <row r="266" spans="1:19" x14ac:dyDescent="0.25">
      <c r="A266">
        <f>+'P6-preprocesseddata'!A266</f>
        <v>2022</v>
      </c>
      <c r="B266">
        <f>+'P6-preprocesseddata'!B266</f>
        <v>2</v>
      </c>
      <c r="C266" t="str">
        <f t="shared" si="12"/>
        <v>2022 Q2</v>
      </c>
      <c r="D266" s="61">
        <f>VLOOKUP(C266,Dates!C:D,2,FALSE)</f>
        <v>44742</v>
      </c>
      <c r="E266" t="str">
        <f>+'P6-preprocesseddata'!C266</f>
        <v>DL</v>
      </c>
      <c r="F266" t="str">
        <f>+'P6-preprocesseddata'!D266</f>
        <v>A</v>
      </c>
      <c r="G266" s="51">
        <f>IF(Profitability!O266="",0,Profitability!E266/Profitability!O266)</f>
        <v>0.19243310646599288</v>
      </c>
      <c r="H266" s="43">
        <f>IF('P6-preprocesseddata'!$R266="",0,+'P6-preprocesseddata'!E266/'P6-preprocesseddata'!$R266)</f>
        <v>5.057685831180863E-2</v>
      </c>
      <c r="I266" s="43">
        <f>IF('P6-preprocesseddata'!$R266="",0,+'P6-preprocesseddata'!F266/'P6-preprocesseddata'!$R266)</f>
        <v>6.1078828066611753E-2</v>
      </c>
      <c r="J266" s="43">
        <f>IF('P6-preprocesseddata'!$R266="",0,+'P6-preprocesseddata'!G266/'P6-preprocesseddata'!$R266)</f>
        <v>9.7198182231450804E-3</v>
      </c>
      <c r="K266" s="43">
        <f>IF('P6-preprocesseddata'!$R266="",0,+'P6-preprocesseddata'!H266/'P6-preprocesseddata'!$R266)</f>
        <v>2.6648786687777624E-2</v>
      </c>
      <c r="L266" s="43">
        <f>IF('P6-preprocesseddata'!$R266="",0,+'P6-preprocesseddata'!I266/'P6-preprocesseddata'!$R266)</f>
        <v>2.7128358959829873E-3</v>
      </c>
      <c r="M266" s="43">
        <f>IF('P6-preprocesseddata'!$R266="",0,+'P6-preprocesseddata'!J266/'P6-preprocesseddata'!$R266)+IF('P6-preprocesseddata'!$R266="",0,+'P6-preprocesseddata'!K266/'P6-preprocesseddata'!$R266)+IF('P6-preprocesseddata'!$R266="",0,+'P6-preprocesseddata'!L266/'P6-preprocesseddata'!$R266)</f>
        <v>1.4858284741385517E-2</v>
      </c>
      <c r="N266" s="43">
        <f>IF('P6-preprocesseddata'!$R266="",0,+'P6-preprocesseddata'!M266/'P6-preprocesseddata'!$R266)-S266</f>
        <v>-2.3984392624897693E-2</v>
      </c>
      <c r="O266" s="43">
        <f>IF('P6-preprocesseddata'!$R266="",0,+'P6-preprocesseddata'!N266/'P6-preprocesseddata'!$R266)</f>
        <v>6.2975689662000131E-4</v>
      </c>
      <c r="P266" s="43">
        <f t="shared" si="14"/>
        <v>0.14224077619843389</v>
      </c>
      <c r="Q266" s="52">
        <f t="shared" si="13"/>
        <v>5.0192330267558982E-2</v>
      </c>
      <c r="R266" s="63">
        <f>IF(Profitability!O266="",0,Profitability!L266/Profitability!O266)-Q266</f>
        <v>-2.5773540231712543E-2</v>
      </c>
      <c r="S266" s="62">
        <v>2.5773540231712529E-2</v>
      </c>
    </row>
    <row r="267" spans="1:19" x14ac:dyDescent="0.25">
      <c r="A267">
        <f>+'P6-preprocesseddata'!A267</f>
        <v>2022</v>
      </c>
      <c r="B267">
        <f>+'P6-preprocesseddata'!B267</f>
        <v>2</v>
      </c>
      <c r="C267" t="str">
        <f t="shared" si="12"/>
        <v>2022 Q2</v>
      </c>
      <c r="D267" s="61">
        <f>VLOOKUP(C267,Dates!C:D,2,FALSE)</f>
        <v>44742</v>
      </c>
      <c r="E267" t="str">
        <f>+'P6-preprocesseddata'!C267</f>
        <v>DL</v>
      </c>
      <c r="F267" t="str">
        <f>+'P6-preprocesseddata'!D267</f>
        <v>D</v>
      </c>
      <c r="G267" s="51">
        <f>IF(Profitability!O267="",0,Profitability!E267/Profitability!O267)</f>
        <v>0.33437486599672894</v>
      </c>
      <c r="H267" s="43">
        <f>IF('P6-preprocesseddata'!$R267="",0,+'P6-preprocesseddata'!E267/'P6-preprocesseddata'!$R267)</f>
        <v>7.1260946107556955E-2</v>
      </c>
      <c r="I267" s="43">
        <f>IF('P6-preprocesseddata'!$R267="",0,+'P6-preprocesseddata'!F267/'P6-preprocesseddata'!$R267)</f>
        <v>5.579065121861642E-2</v>
      </c>
      <c r="J267" s="43">
        <f>IF('P6-preprocesseddata'!$R267="",0,+'P6-preprocesseddata'!G267/'P6-preprocesseddata'!$R267)</f>
        <v>1.4554115229807527E-2</v>
      </c>
      <c r="K267" s="43">
        <f>IF('P6-preprocesseddata'!$R267="",0,+'P6-preprocesseddata'!H267/'P6-preprocesseddata'!$R267)</f>
        <v>4.0200025519233247E-2</v>
      </c>
      <c r="L267" s="43">
        <f>IF('P6-preprocesseddata'!$R267="",0,+'P6-preprocesseddata'!I267/'P6-preprocesseddata'!$R267)</f>
        <v>3.9025321908979452E-3</v>
      </c>
      <c r="M267" s="43">
        <f>IF('P6-preprocesseddata'!$R267="",0,+'P6-preprocesseddata'!J267/'P6-preprocesseddata'!$R267)+IF('P6-preprocesseddata'!$R267="",0,+'P6-preprocesseddata'!K267/'P6-preprocesseddata'!$R267)+IF('P6-preprocesseddata'!$R267="",0,+'P6-preprocesseddata'!L267/'P6-preprocesseddata'!$R267)</f>
        <v>2.3309195539276122E-2</v>
      </c>
      <c r="N267" s="43">
        <f>IF('P6-preprocesseddata'!$R267="",0,+'P6-preprocesseddata'!M267/'P6-preprocesseddata'!$R267)-S267</f>
        <v>2.8351938191824987E-2</v>
      </c>
      <c r="O267" s="43">
        <f>IF('P6-preprocesseddata'!$R267="",0,+'P6-preprocesseddata'!N267/'P6-preprocesseddata'!$R267)</f>
        <v>8.2018898239515386E-2</v>
      </c>
      <c r="P267" s="43">
        <f t="shared" si="14"/>
        <v>0.31938830223672865</v>
      </c>
      <c r="Q267" s="52">
        <f t="shared" si="13"/>
        <v>1.4986563760000293E-2</v>
      </c>
      <c r="R267" s="63">
        <f>IF(Profitability!O267="",0,Profitability!L267/Profitability!O267)-Q267</f>
        <v>2.577354023171257E-2</v>
      </c>
      <c r="S267" s="62">
        <v>-2.5773540231712511E-2</v>
      </c>
    </row>
    <row r="268" spans="1:19" x14ac:dyDescent="0.25">
      <c r="A268">
        <f>+'P6-preprocesseddata'!A268</f>
        <v>2022</v>
      </c>
      <c r="B268">
        <f>+'P6-preprocesseddata'!B268</f>
        <v>2</v>
      </c>
      <c r="C268" t="str">
        <f t="shared" si="12"/>
        <v>2022 Q2</v>
      </c>
      <c r="D268" s="61">
        <f>VLOOKUP(C268,Dates!C:D,2,FALSE)</f>
        <v>44742</v>
      </c>
      <c r="E268" t="str">
        <f>+'P6-preprocesseddata'!C268</f>
        <v>DL</v>
      </c>
      <c r="F268" t="str">
        <f>+'P6-preprocesseddata'!D268</f>
        <v>L</v>
      </c>
      <c r="G268" s="51">
        <f>IF(Profitability!O268="",0,Profitability!E268/Profitability!O268)</f>
        <v>0.20245258958609816</v>
      </c>
      <c r="H268" s="43">
        <f>IF('P6-preprocesseddata'!$R268="",0,+'P6-preprocesseddata'!E268/'P6-preprocesseddata'!$R268)</f>
        <v>5.5886107011144666E-2</v>
      </c>
      <c r="I268" s="43">
        <f>IF('P6-preprocesseddata'!$R268="",0,+'P6-preprocesseddata'!F268/'P6-preprocesseddata'!$R268)</f>
        <v>5.594335342647342E-2</v>
      </c>
      <c r="J268" s="43">
        <f>IF('P6-preprocesseddata'!$R268="",0,+'P6-preprocesseddata'!G268/'P6-preprocesseddata'!$R268)</f>
        <v>1.1180250584744087E-2</v>
      </c>
      <c r="K268" s="43">
        <f>IF('P6-preprocesseddata'!$R268="",0,+'P6-preprocesseddata'!H268/'P6-preprocesseddata'!$R268)</f>
        <v>3.1321490496308113E-2</v>
      </c>
      <c r="L268" s="43">
        <f>IF('P6-preprocesseddata'!$R268="",0,+'P6-preprocesseddata'!I268/'P6-preprocesseddata'!$R268)</f>
        <v>2.7609201652948811E-3</v>
      </c>
      <c r="M268" s="43">
        <f>IF('P6-preprocesseddata'!$R268="",0,+'P6-preprocesseddata'!J268/'P6-preprocesseddata'!$R268)+IF('P6-preprocesseddata'!$R268="",0,+'P6-preprocesseddata'!K268/'P6-preprocesseddata'!$R268)+IF('P6-preprocesseddata'!$R268="",0,+'P6-preprocesseddata'!L268/'P6-preprocesseddata'!$R268)</f>
        <v>1.9478927124352421E-2</v>
      </c>
      <c r="N268" s="43">
        <f>IF('P6-preprocesseddata'!$R268="",0,+'P6-preprocesseddata'!M268/'P6-preprocesseddata'!$R268)-S268</f>
        <v>1.8311151593722349E-3</v>
      </c>
      <c r="O268" s="43">
        <f>IF('P6-preprocesseddata'!$R268="",0,+'P6-preprocesseddata'!N268/'P6-preprocesseddata'!$R268)</f>
        <v>9.9667806060040678E-3</v>
      </c>
      <c r="P268" s="43">
        <f t="shared" si="14"/>
        <v>0.18836894457369391</v>
      </c>
      <c r="Q268" s="52">
        <f t="shared" si="13"/>
        <v>1.408364501240425E-2</v>
      </c>
      <c r="R268" s="63">
        <f>IF(Profitability!O268="",0,Profitability!L268/Profitability!O268)-Q268</f>
        <v>0</v>
      </c>
      <c r="S268" s="62">
        <v>0</v>
      </c>
    </row>
    <row r="269" spans="1:19" x14ac:dyDescent="0.25">
      <c r="A269">
        <f>+'P6-preprocesseddata'!A269</f>
        <v>2022</v>
      </c>
      <c r="B269">
        <f>+'P6-preprocesseddata'!B269</f>
        <v>2</v>
      </c>
      <c r="C269" t="str">
        <f t="shared" si="12"/>
        <v>2022 Q2</v>
      </c>
      <c r="D269" s="61">
        <f>VLOOKUP(C269,Dates!C:D,2,FALSE)</f>
        <v>44742</v>
      </c>
      <c r="E269" t="str">
        <f>+'P6-preprocesseddata'!C269</f>
        <v>DL</v>
      </c>
      <c r="F269" t="str">
        <f>+'P6-preprocesseddata'!D269</f>
        <v>P</v>
      </c>
      <c r="G269" s="51">
        <f>IF(Profitability!O269="",0,Profitability!E269/Profitability!O269)</f>
        <v>0.24142135150520871</v>
      </c>
      <c r="H269" s="43">
        <f>IF('P6-preprocesseddata'!$R269="",0,+'P6-preprocesseddata'!E269/'P6-preprocesseddata'!$R269)</f>
        <v>6.5350374125655697E-2</v>
      </c>
      <c r="I269" s="43">
        <f>IF('P6-preprocesseddata'!$R269="",0,+'P6-preprocesseddata'!F269/'P6-preprocesseddata'!$R269)</f>
        <v>7.5438595693710253E-2</v>
      </c>
      <c r="J269" s="43">
        <f>IF('P6-preprocesseddata'!$R269="",0,+'P6-preprocesseddata'!G269/'P6-preprocesseddata'!$R269)</f>
        <v>1.1876507003821788E-2</v>
      </c>
      <c r="K269" s="43">
        <f>IF('P6-preprocesseddata'!$R269="",0,+'P6-preprocesseddata'!H269/'P6-preprocesseddata'!$R269)</f>
        <v>3.2488750792344763E-2</v>
      </c>
      <c r="L269" s="43">
        <f>IF('P6-preprocesseddata'!$R269="",0,+'P6-preprocesseddata'!I269/'P6-preprocesseddata'!$R269)</f>
        <v>3.3558528686955516E-3</v>
      </c>
      <c r="M269" s="43">
        <f>IF('P6-preprocesseddata'!$R269="",0,+'P6-preprocesseddata'!J269/'P6-preprocesseddata'!$R269)+IF('P6-preprocesseddata'!$R269="",0,+'P6-preprocesseddata'!K269/'P6-preprocesseddata'!$R269)+IF('P6-preprocesseddata'!$R269="",0,+'P6-preprocesseddata'!L269/'P6-preprocesseddata'!$R269)</f>
        <v>1.7886611259848331E-2</v>
      </c>
      <c r="N269" s="43">
        <f>IF('P6-preprocesseddata'!$R269="",0,+'P6-preprocesseddata'!M269/'P6-preprocesseddata'!$R269)-S269</f>
        <v>2.2128153816531543E-3</v>
      </c>
      <c r="O269" s="43">
        <f>IF('P6-preprocesseddata'!$R269="",0,+'P6-preprocesseddata'!N269/'P6-preprocesseddata'!$R269)</f>
        <v>5.5329776796768804E-3</v>
      </c>
      <c r="P269" s="43">
        <f t="shared" si="14"/>
        <v>0.21414248480540643</v>
      </c>
      <c r="Q269" s="52">
        <f t="shared" si="13"/>
        <v>2.7278866699802284E-2</v>
      </c>
      <c r="R269" s="63">
        <f>IF(Profitability!O269="",0,Profitability!L269/Profitability!O269)-Q269</f>
        <v>0</v>
      </c>
      <c r="S269" s="62">
        <v>0</v>
      </c>
    </row>
    <row r="270" spans="1:19" x14ac:dyDescent="0.25">
      <c r="A270">
        <f>+'P6-preprocesseddata'!A270</f>
        <v>2017</v>
      </c>
      <c r="B270">
        <f>+'P6-preprocesseddata'!B270</f>
        <v>1</v>
      </c>
      <c r="C270" t="str">
        <f t="shared" si="12"/>
        <v>2017 Q1</v>
      </c>
      <c r="D270" s="61">
        <f>VLOOKUP(C270,Dates!C:D,2,FALSE)</f>
        <v>42825</v>
      </c>
      <c r="E270" t="str">
        <f>+'P6-preprocesseddata'!C270</f>
        <v>NK</v>
      </c>
      <c r="F270" t="str">
        <f>+'P6-preprocesseddata'!D270</f>
        <v>D</v>
      </c>
      <c r="G270" s="51">
        <f>IF(Profitability!O270="",0,Profitability!E270/Profitability!O270)</f>
        <v>0.10472959579122591</v>
      </c>
      <c r="H270" s="43">
        <f>IF('P6-preprocesseddata'!$R270="",0,+'P6-preprocesseddata'!E270/'P6-preprocesseddata'!$R270)</f>
        <v>2.2501423405241812E-2</v>
      </c>
      <c r="I270" s="43">
        <f>IF('P6-preprocesseddata'!$R270="",0,+'P6-preprocesseddata'!F270/'P6-preprocesseddata'!$R270)</f>
        <v>2.4739171287320321E-2</v>
      </c>
      <c r="J270" s="43">
        <f>IF('P6-preprocesseddata'!$R270="",0,+'P6-preprocesseddata'!G270/'P6-preprocesseddata'!$R270)</f>
        <v>3.4450006521684201E-3</v>
      </c>
      <c r="K270" s="43">
        <f>IF('P6-preprocesseddata'!$R270="",0,+'P6-preprocesseddata'!H270/'P6-preprocesseddata'!$R270)</f>
        <v>2.1548018143053922E-2</v>
      </c>
      <c r="L270" s="43">
        <f>IF('P6-preprocesseddata'!$R270="",0,+'P6-preprocesseddata'!I270/'P6-preprocesseddata'!$R270)</f>
        <v>3.4105904766821783E-3</v>
      </c>
      <c r="M270" s="43">
        <f>IF('P6-preprocesseddata'!$R270="",0,+'P6-preprocesseddata'!J270/'P6-preprocesseddata'!$R270)+IF('P6-preprocesseddata'!$R270="",0,+'P6-preprocesseddata'!K270/'P6-preprocesseddata'!$R270)+IF('P6-preprocesseddata'!$R270="",0,+'P6-preprocesseddata'!L270/'P6-preprocesseddata'!$R270)</f>
        <v>1.5676994542866928E-2</v>
      </c>
      <c r="N270" s="43">
        <f>IF('P6-preprocesseddata'!$R270="",0,+'P6-preprocesseddata'!M270/'P6-preprocesseddata'!$R270)-S270</f>
        <v>2.8945533864000246E-3</v>
      </c>
      <c r="O270" s="43">
        <f>IF('P6-preprocesseddata'!$R270="",0,+'P6-preprocesseddata'!N270/'P6-preprocesseddata'!$R270)</f>
        <v>0</v>
      </c>
      <c r="P270" s="43">
        <f t="shared" si="14"/>
        <v>9.4215751893733615E-2</v>
      </c>
      <c r="Q270" s="52">
        <f t="shared" si="13"/>
        <v>1.0513843897492298E-2</v>
      </c>
      <c r="R270" s="63">
        <f>IF(Profitability!O270="",0,Profitability!L270/Profitability!O270)-Q270</f>
        <v>-4.9540834212713492E-8</v>
      </c>
      <c r="S270" s="62">
        <v>4.9540834214448215E-8</v>
      </c>
    </row>
    <row r="271" spans="1:19" x14ac:dyDescent="0.25">
      <c r="A271">
        <f>+'P6-preprocesseddata'!A271</f>
        <v>2017</v>
      </c>
      <c r="B271">
        <f>+'P6-preprocesseddata'!B271</f>
        <v>1</v>
      </c>
      <c r="C271" t="str">
        <f t="shared" si="12"/>
        <v>2017 Q1</v>
      </c>
      <c r="D271" s="61">
        <f>VLOOKUP(C271,Dates!C:D,2,FALSE)</f>
        <v>42825</v>
      </c>
      <c r="E271" t="str">
        <f>+'P6-preprocesseddata'!C271</f>
        <v>NK</v>
      </c>
      <c r="F271" t="str">
        <f>+'P6-preprocesseddata'!D271</f>
        <v>L</v>
      </c>
      <c r="G271" s="51">
        <f>IF(Profitability!O271="",0,Profitability!E271/Profitability!O271)</f>
        <v>0.11433070882837384</v>
      </c>
      <c r="H271" s="43">
        <f>IF('P6-preprocesseddata'!$R271="",0,+'P6-preprocesseddata'!E271/'P6-preprocesseddata'!$R271)</f>
        <v>2.4564252941113002E-2</v>
      </c>
      <c r="I271" s="43">
        <f>IF('P6-preprocesseddata'!$R271="",0,+'P6-preprocesseddata'!F271/'P6-preprocesseddata'!$R271)</f>
        <v>2.7007136248183253E-2</v>
      </c>
      <c r="J271" s="43">
        <f>IF('P6-preprocesseddata'!$R271="",0,+'P6-preprocesseddata'!G271/'P6-preprocesseddata'!$R271)</f>
        <v>3.7608428909244691E-3</v>
      </c>
      <c r="K271" s="43">
        <f>IF('P6-preprocesseddata'!$R271="",0,+'P6-preprocesseddata'!H271/'P6-preprocesseddata'!$R271)</f>
        <v>2.3523449554446088E-2</v>
      </c>
      <c r="L271" s="43">
        <f>IF('P6-preprocesseddata'!$R271="",0,+'P6-preprocesseddata'!I271/'P6-preprocesseddata'!$R271)</f>
        <v>3.7232661681491416E-3</v>
      </c>
      <c r="M271" s="43">
        <f>IF('P6-preprocesseddata'!$R271="",0,+'P6-preprocesseddata'!J271/'P6-preprocesseddata'!$R271)+IF('P6-preprocesseddata'!$R271="",0,+'P6-preprocesseddata'!K271/'P6-preprocesseddata'!$R271)+IF('P6-preprocesseddata'!$R271="",0,+'P6-preprocesseddata'!L271/'P6-preprocesseddata'!$R271)</f>
        <v>1.7114203205583274E-2</v>
      </c>
      <c r="N271" s="43">
        <f>IF('P6-preprocesseddata'!$R271="",0,+'P6-preprocesseddata'!M271/'P6-preprocesseddata'!$R271)-S271</f>
        <v>-5.1064523049310865E-3</v>
      </c>
      <c r="O271" s="43">
        <f>IF('P6-preprocesseddata'!$R271="",0,+'P6-preprocesseddata'!N271/'P6-preprocesseddata'!$R271)</f>
        <v>0</v>
      </c>
      <c r="P271" s="43">
        <f t="shared" si="14"/>
        <v>9.4586698703468114E-2</v>
      </c>
      <c r="Q271" s="52">
        <f t="shared" si="13"/>
        <v>1.9744010124905731E-2</v>
      </c>
      <c r="R271" s="63">
        <f>IF(Profitability!O271="",0,Profitability!L271/Profitability!O271)-Q271</f>
        <v>-8.2663648764558211E-3</v>
      </c>
      <c r="S271" s="62">
        <v>8.2664144172900356E-3</v>
      </c>
    </row>
    <row r="272" spans="1:19" x14ac:dyDescent="0.25">
      <c r="A272">
        <f>+'P6-preprocesseddata'!A272</f>
        <v>2017</v>
      </c>
      <c r="B272">
        <f>+'P6-preprocesseddata'!B272</f>
        <v>2</v>
      </c>
      <c r="C272" t="str">
        <f t="shared" si="12"/>
        <v>2017 Q2</v>
      </c>
      <c r="D272" s="61">
        <f>VLOOKUP(C272,Dates!C:D,2,FALSE)</f>
        <v>42916</v>
      </c>
      <c r="E272" t="str">
        <f>+'P6-preprocesseddata'!C272</f>
        <v>NK</v>
      </c>
      <c r="F272" t="str">
        <f>+'P6-preprocesseddata'!D272</f>
        <v>D</v>
      </c>
      <c r="G272" s="51">
        <f>IF(Profitability!O272="",0,Profitability!E272/Profitability!O272)</f>
        <v>0.1119084352127082</v>
      </c>
      <c r="H272" s="43">
        <f>IF('P6-preprocesseddata'!$R272="",0,+'P6-preprocesseddata'!E272/'P6-preprocesseddata'!$R272)</f>
        <v>2.0757744867037183E-2</v>
      </c>
      <c r="I272" s="43">
        <f>IF('P6-preprocesseddata'!$R272="",0,+'P6-preprocesseddata'!F272/'P6-preprocesseddata'!$R272)</f>
        <v>2.2739738870972963E-2</v>
      </c>
      <c r="J272" s="43">
        <f>IF('P6-preprocesseddata'!$R272="",0,+'P6-preprocesseddata'!G272/'P6-preprocesseddata'!$R272)</f>
        <v>3.2728350606984927E-3</v>
      </c>
      <c r="K272" s="43">
        <f>IF('P6-preprocesseddata'!$R272="",0,+'P6-preprocesseddata'!H272/'P6-preprocesseddata'!$R272)</f>
        <v>2.1314578504055211E-2</v>
      </c>
      <c r="L272" s="43">
        <f>IF('P6-preprocesseddata'!$R272="",0,+'P6-preprocesseddata'!I272/'P6-preprocesseddata'!$R272)</f>
        <v>3.3473539354844681E-3</v>
      </c>
      <c r="M272" s="43">
        <f>IF('P6-preprocesseddata'!$R272="",0,+'P6-preprocesseddata'!J272/'P6-preprocesseddata'!$R272)+IF('P6-preprocesseddata'!$R272="",0,+'P6-preprocesseddata'!K272/'P6-preprocesseddata'!$R272)+IF('P6-preprocesseddata'!$R272="",0,+'P6-preprocesseddata'!L272/'P6-preprocesseddata'!$R272)</f>
        <v>1.4046709984037479E-2</v>
      </c>
      <c r="N272" s="43">
        <f>IF('P6-preprocesseddata'!$R272="",0,+'P6-preprocesseddata'!M272/'P6-preprocesseddata'!$R272)-S272</f>
        <v>-4.7124667246194072E-3</v>
      </c>
      <c r="O272" s="43">
        <f>IF('P6-preprocesseddata'!$R272="",0,+'P6-preprocesseddata'!N272/'P6-preprocesseddata'!$R272)</f>
        <v>0</v>
      </c>
      <c r="P272" s="43">
        <f t="shared" si="14"/>
        <v>8.0766494497666388E-2</v>
      </c>
      <c r="Q272" s="52">
        <f t="shared" si="13"/>
        <v>3.114194071504181E-2</v>
      </c>
      <c r="R272" s="63">
        <f>IF(Profitability!O272="",0,Profitability!L272/Profitability!O272)-Q272</f>
        <v>-1.0155780285283775E-2</v>
      </c>
      <c r="S272" s="62">
        <v>1.0155780285283755E-2</v>
      </c>
    </row>
    <row r="273" spans="1:19" x14ac:dyDescent="0.25">
      <c r="A273">
        <f>+'P6-preprocesseddata'!A273</f>
        <v>2017</v>
      </c>
      <c r="B273">
        <f>+'P6-preprocesseddata'!B273</f>
        <v>2</v>
      </c>
      <c r="C273" t="str">
        <f t="shared" si="12"/>
        <v>2017 Q2</v>
      </c>
      <c r="D273" s="61">
        <f>VLOOKUP(C273,Dates!C:D,2,FALSE)</f>
        <v>42916</v>
      </c>
      <c r="E273" t="str">
        <f>+'P6-preprocesseddata'!C273</f>
        <v>NK</v>
      </c>
      <c r="F273" t="str">
        <f>+'P6-preprocesseddata'!D273</f>
        <v>L</v>
      </c>
      <c r="G273" s="51">
        <f>IF(Profitability!O273="",0,Profitability!E273/Profitability!O273)</f>
        <v>0.12097819923960587</v>
      </c>
      <c r="H273" s="43">
        <f>IF('P6-preprocesseddata'!$R273="",0,+'P6-preprocesseddata'!E273/'P6-preprocesseddata'!$R273)</f>
        <v>2.2394824642928492E-2</v>
      </c>
      <c r="I273" s="43">
        <f>IF('P6-preprocesseddata'!$R273="",0,+'P6-preprocesseddata'!F273/'P6-preprocesseddata'!$R273)</f>
        <v>2.4533129559383669E-2</v>
      </c>
      <c r="J273" s="43">
        <f>IF('P6-preprocesseddata'!$R273="",0,+'P6-preprocesseddata'!G273/'P6-preprocesseddata'!$R273)</f>
        <v>3.5309496691879306E-3</v>
      </c>
      <c r="K273" s="43">
        <f>IF('P6-preprocesseddata'!$R273="",0,+'P6-preprocesseddata'!H273/'P6-preprocesseddata'!$R273)</f>
        <v>2.2995578863128151E-2</v>
      </c>
      <c r="L273" s="43">
        <f>IF('P6-preprocesseddata'!$R273="",0,+'P6-preprocesseddata'!I273/'P6-preprocesseddata'!$R273)</f>
        <v>3.6113415941362264E-3</v>
      </c>
      <c r="M273" s="43">
        <f>IF('P6-preprocesseddata'!$R273="",0,+'P6-preprocesseddata'!J273/'P6-preprocesseddata'!$R273)+IF('P6-preprocesseddata'!$R273="",0,+'P6-preprocesseddata'!K273/'P6-preprocesseddata'!$R273)+IF('P6-preprocesseddata'!$R273="",0,+'P6-preprocesseddata'!L273/'P6-preprocesseddata'!$R273)</f>
        <v>1.5154499336462896E-2</v>
      </c>
      <c r="N273" s="43">
        <f>IF('P6-preprocesseddata'!$R273="",0,+'P6-preprocesseddata'!M273/'P6-preprocesseddata'!$R273)-S273</f>
        <v>1.3043269021500117E-2</v>
      </c>
      <c r="O273" s="43">
        <f>IF('P6-preprocesseddata'!$R273="",0,+'P6-preprocesseddata'!N273/'P6-preprocesseddata'!$R273)</f>
        <v>0</v>
      </c>
      <c r="P273" s="43">
        <f t="shared" si="14"/>
        <v>0.1052635926867275</v>
      </c>
      <c r="Q273" s="52">
        <f t="shared" si="13"/>
        <v>1.5714606552878374E-2</v>
      </c>
      <c r="R273" s="63">
        <f>IF(Profitability!O273="",0,Profitability!L273/Profitability!O273)-Q273</f>
        <v>7.1706489279578893E-3</v>
      </c>
      <c r="S273" s="62">
        <v>-7.1706689758194615E-3</v>
      </c>
    </row>
    <row r="274" spans="1:19" x14ac:dyDescent="0.25">
      <c r="A274">
        <f>+'P6-preprocesseddata'!A274</f>
        <v>2017</v>
      </c>
      <c r="B274">
        <f>+'P6-preprocesseddata'!B274</f>
        <v>3</v>
      </c>
      <c r="C274" t="str">
        <f t="shared" si="12"/>
        <v>2017 Q3</v>
      </c>
      <c r="D274" s="61">
        <f>VLOOKUP(C274,Dates!C:D,2,FALSE)</f>
        <v>43008</v>
      </c>
      <c r="E274" t="str">
        <f>+'P6-preprocesseddata'!C274</f>
        <v>NK</v>
      </c>
      <c r="F274" t="str">
        <f>+'P6-preprocesseddata'!D274</f>
        <v>D</v>
      </c>
      <c r="G274" s="51">
        <f>IF(Profitability!O274="",0,Profitability!E274/Profitability!O274)</f>
        <v>0.10695426902310133</v>
      </c>
      <c r="H274" s="43">
        <f>IF('P6-preprocesseddata'!$R274="",0,+'P6-preprocesseddata'!E274/'P6-preprocesseddata'!$R274)</f>
        <v>2.08722484441177E-2</v>
      </c>
      <c r="I274" s="43">
        <f>IF('P6-preprocesseddata'!$R274="",0,+'P6-preprocesseddata'!F274/'P6-preprocesseddata'!$R274)</f>
        <v>2.4636376481019035E-2</v>
      </c>
      <c r="J274" s="43">
        <f>IF('P6-preprocesseddata'!$R274="",0,+'P6-preprocesseddata'!G274/'P6-preprocesseddata'!$R274)</f>
        <v>2.9022765336867502E-3</v>
      </c>
      <c r="K274" s="43">
        <f>IF('P6-preprocesseddata'!$R274="",0,+'P6-preprocesseddata'!H274/'P6-preprocesseddata'!$R274)</f>
        <v>2.0609777014209317E-2</v>
      </c>
      <c r="L274" s="43">
        <f>IF('P6-preprocesseddata'!$R274="",0,+'P6-preprocesseddata'!I274/'P6-preprocesseddata'!$R274)</f>
        <v>3.3587872412874898E-3</v>
      </c>
      <c r="M274" s="43">
        <f>IF('P6-preprocesseddata'!$R274="",0,+'P6-preprocesseddata'!J274/'P6-preprocesseddata'!$R274)+IF('P6-preprocesseddata'!$R274="",0,+'P6-preprocesseddata'!K274/'P6-preprocesseddata'!$R274)+IF('P6-preprocesseddata'!$R274="",0,+'P6-preprocesseddata'!L274/'P6-preprocesseddata'!$R274)</f>
        <v>1.4043638311364535E-2</v>
      </c>
      <c r="N274" s="43">
        <f>IF('P6-preprocesseddata'!$R274="",0,+'P6-preprocesseddata'!M274/'P6-preprocesseddata'!$R274)-S274</f>
        <v>1.2595887124237794E-2</v>
      </c>
      <c r="O274" s="43">
        <f>IF('P6-preprocesseddata'!$R274="",0,+'P6-preprocesseddata'!N274/'P6-preprocesseddata'!$R274)</f>
        <v>0</v>
      </c>
      <c r="P274" s="43">
        <f t="shared" si="14"/>
        <v>9.9018991149922631E-2</v>
      </c>
      <c r="Q274" s="52">
        <f t="shared" si="13"/>
        <v>7.9352778731787005E-3</v>
      </c>
      <c r="R274" s="63">
        <f>IF(Profitability!O274="",0,Profitability!L274/Profitability!O274)-Q274</f>
        <v>8.2664144172900217E-3</v>
      </c>
      <c r="S274" s="62">
        <v>-8.2664144172900217E-3</v>
      </c>
    </row>
    <row r="275" spans="1:19" x14ac:dyDescent="0.25">
      <c r="A275">
        <f>+'P6-preprocesseddata'!A275</f>
        <v>2017</v>
      </c>
      <c r="B275">
        <f>+'P6-preprocesseddata'!B275</f>
        <v>3</v>
      </c>
      <c r="C275" t="str">
        <f t="shared" si="12"/>
        <v>2017 Q3</v>
      </c>
      <c r="D275" s="61">
        <f>VLOOKUP(C275,Dates!C:D,2,FALSE)</f>
        <v>43008</v>
      </c>
      <c r="E275" t="str">
        <f>+'P6-preprocesseddata'!C275</f>
        <v>NK</v>
      </c>
      <c r="F275" t="str">
        <f>+'P6-preprocesseddata'!D275</f>
        <v>L</v>
      </c>
      <c r="G275" s="51">
        <f>IF(Profitability!O275="",0,Profitability!E275/Profitability!O275)</f>
        <v>0.10129357936162718</v>
      </c>
      <c r="H275" s="43">
        <f>IF('P6-preprocesseddata'!$R275="",0,+'P6-preprocesseddata'!E275/'P6-preprocesseddata'!$R275)</f>
        <v>1.9767559900570695E-2</v>
      </c>
      <c r="I275" s="43">
        <f>IF('P6-preprocesseddata'!$R275="",0,+'P6-preprocesseddata'!F275/'P6-preprocesseddata'!$R275)</f>
        <v>2.3332458172697496E-2</v>
      </c>
      <c r="J275" s="43">
        <f>IF('P6-preprocesseddata'!$R275="",0,+'P6-preprocesseddata'!G275/'P6-preprocesseddata'!$R275)</f>
        <v>2.7486752374885561E-3</v>
      </c>
      <c r="K275" s="43">
        <f>IF('P6-preprocesseddata'!$R275="",0,+'P6-preprocesseddata'!H275/'P6-preprocesseddata'!$R275)</f>
        <v>1.9518982251719198E-2</v>
      </c>
      <c r="L275" s="43">
        <f>IF('P6-preprocesseddata'!$R275="",0,+'P6-preprocesseddata'!I275/'P6-preprocesseddata'!$R275)</f>
        <v>3.1810171001464493E-3</v>
      </c>
      <c r="M275" s="43">
        <f>IF('P6-preprocesseddata'!$R275="",0,+'P6-preprocesseddata'!J275/'P6-preprocesseddata'!$R275)+IF('P6-preprocesseddata'!$R275="",0,+'P6-preprocesseddata'!K275/'P6-preprocesseddata'!$R275)+IF('P6-preprocesseddata'!$R275="",0,+'P6-preprocesseddata'!L275/'P6-preprocesseddata'!$R275)</f>
        <v>1.330035823345601E-2</v>
      </c>
      <c r="N275" s="43">
        <f>IF('P6-preprocesseddata'!$R275="",0,+'P6-preprocesseddata'!M275/'P6-preprocesseddata'!$R275)-S275</f>
        <v>4.1003361211993869E-3</v>
      </c>
      <c r="O275" s="43">
        <f>IF('P6-preprocesseddata'!$R275="",0,+'P6-preprocesseddata'!N275/'P6-preprocesseddata'!$R275)</f>
        <v>0</v>
      </c>
      <c r="P275" s="43">
        <f t="shared" si="14"/>
        <v>8.5949387017277806E-2</v>
      </c>
      <c r="Q275" s="52">
        <f t="shared" si="13"/>
        <v>1.5344192344349375E-2</v>
      </c>
      <c r="R275" s="63">
        <f>IF(Profitability!O275="",0,Profitability!L275/Profitability!O275)-Q275</f>
        <v>1.3877787807814457E-17</v>
      </c>
      <c r="S275" s="62">
        <v>0</v>
      </c>
    </row>
    <row r="276" spans="1:19" x14ac:dyDescent="0.25">
      <c r="A276">
        <f>+'P6-preprocesseddata'!A276</f>
        <v>2017</v>
      </c>
      <c r="B276">
        <f>+'P6-preprocesseddata'!B276</f>
        <v>4</v>
      </c>
      <c r="C276" t="str">
        <f t="shared" si="12"/>
        <v>2017 Q4</v>
      </c>
      <c r="D276" s="61">
        <f>VLOOKUP(C276,Dates!C:D,2,FALSE)</f>
        <v>43100</v>
      </c>
      <c r="E276" t="str">
        <f>+'P6-preprocesseddata'!C276</f>
        <v>NK</v>
      </c>
      <c r="F276" t="str">
        <f>+'P6-preprocesseddata'!D276</f>
        <v>D</v>
      </c>
      <c r="G276" s="51">
        <f>IF(Profitability!O276="",0,Profitability!E276/Profitability!O276)</f>
        <v>0.10568796684691639</v>
      </c>
      <c r="H276" s="43">
        <f>IF('P6-preprocesseddata'!$R276="",0,+'P6-preprocesseddata'!E276/'P6-preprocesseddata'!$R276)</f>
        <v>2.1705343825377595E-2</v>
      </c>
      <c r="I276" s="43">
        <f>IF('P6-preprocesseddata'!$R276="",0,+'P6-preprocesseddata'!F276/'P6-preprocesseddata'!$R276)</f>
        <v>2.7795818326297756E-2</v>
      </c>
      <c r="J276" s="43">
        <f>IF('P6-preprocesseddata'!$R276="",0,+'P6-preprocesseddata'!G276/'P6-preprocesseddata'!$R276)</f>
        <v>3.3291311126648114E-3</v>
      </c>
      <c r="K276" s="43">
        <f>IF('P6-preprocesseddata'!$R276="",0,+'P6-preprocesseddata'!H276/'P6-preprocesseddata'!$R276)</f>
        <v>2.0840583247463101E-2</v>
      </c>
      <c r="L276" s="43">
        <f>IF('P6-preprocesseddata'!$R276="",0,+'P6-preprocesseddata'!I276/'P6-preprocesseddata'!$R276)</f>
        <v>3.4563924931473805E-3</v>
      </c>
      <c r="M276" s="43">
        <f>IF('P6-preprocesseddata'!$R276="",0,+'P6-preprocesseddata'!J276/'P6-preprocesseddata'!$R276)+IF('P6-preprocesseddata'!$R276="",0,+'P6-preprocesseddata'!K276/'P6-preprocesseddata'!$R276)+IF('P6-preprocesseddata'!$R276="",0,+'P6-preprocesseddata'!L276/'P6-preprocesseddata'!$R276)</f>
        <v>1.257932271672469E-2</v>
      </c>
      <c r="N276" s="43">
        <f>IF('P6-preprocesseddata'!$R276="",0,+'P6-preprocesseddata'!M276/'P6-preprocesseddata'!$R276)-S276</f>
        <v>4.7605302183842723E-3</v>
      </c>
      <c r="O276" s="43">
        <f>IF('P6-preprocesseddata'!$R276="",0,+'P6-preprocesseddata'!N276/'P6-preprocesseddata'!$R276)</f>
        <v>0</v>
      </c>
      <c r="P276" s="43">
        <f t="shared" si="14"/>
        <v>9.4467121940059601E-2</v>
      </c>
      <c r="Q276" s="52">
        <f t="shared" si="13"/>
        <v>1.1220844906856792E-2</v>
      </c>
      <c r="R276" s="63">
        <f>IF(Profitability!O276="",0,Profitability!L276/Profitability!O276)-Q276</f>
        <v>3.2649794892400438E-3</v>
      </c>
      <c r="S276" s="62">
        <v>-3.2649777796797345E-3</v>
      </c>
    </row>
    <row r="277" spans="1:19" x14ac:dyDescent="0.25">
      <c r="A277">
        <f>+'P6-preprocesseddata'!A277</f>
        <v>2017</v>
      </c>
      <c r="B277">
        <f>+'P6-preprocesseddata'!B277</f>
        <v>4</v>
      </c>
      <c r="C277" t="str">
        <f t="shared" si="12"/>
        <v>2017 Q4</v>
      </c>
      <c r="D277" s="61">
        <f>VLOOKUP(C277,Dates!C:D,2,FALSE)</f>
        <v>43100</v>
      </c>
      <c r="E277" t="str">
        <f>+'P6-preprocesseddata'!C277</f>
        <v>NK</v>
      </c>
      <c r="F277" t="str">
        <f>+'P6-preprocesseddata'!D277</f>
        <v>L</v>
      </c>
      <c r="G277" s="51">
        <f>IF(Profitability!O277="",0,Profitability!E277/Profitability!O277)</f>
        <v>0.10190439150032699</v>
      </c>
      <c r="H277" s="43">
        <f>IF('P6-preprocesseddata'!$R277="",0,+'P6-preprocesseddata'!E277/'P6-preprocesseddata'!$R277)</f>
        <v>2.0928298751788147E-2</v>
      </c>
      <c r="I277" s="43">
        <f>IF('P6-preprocesseddata'!$R277="",0,+'P6-preprocesseddata'!F277/'P6-preprocesseddata'!$R277)</f>
        <v>2.680075045789504E-2</v>
      </c>
      <c r="J277" s="43">
        <f>IF('P6-preprocesseddata'!$R277="",0,+'P6-preprocesseddata'!G277/'P6-preprocesseddata'!$R277)</f>
        <v>3.209942452569461E-3</v>
      </c>
      <c r="K277" s="43">
        <f>IF('P6-preprocesseddata'!$R277="",0,+'P6-preprocesseddata'!H277/'P6-preprocesseddata'!$R277)</f>
        <v>2.0094497248733356E-2</v>
      </c>
      <c r="L277" s="43">
        <f>IF('P6-preprocesseddata'!$R277="",0,+'P6-preprocesseddata'!I277/'P6-preprocesseddata'!$R277)</f>
        <v>3.3326565503538287E-3</v>
      </c>
      <c r="M277" s="43">
        <f>IF('P6-preprocesseddata'!$R277="",0,+'P6-preprocesseddata'!J277/'P6-preprocesseddata'!$R277)+IF('P6-preprocesseddata'!$R277="",0,+'P6-preprocesseddata'!K277/'P6-preprocesseddata'!$R277)+IF('P6-preprocesseddata'!$R277="",0,+'P6-preprocesseddata'!L277/'P6-preprocesseddata'!$R277)</f>
        <v>1.2129001087740652E-2</v>
      </c>
      <c r="N277" s="43">
        <f>IF('P6-preprocesseddata'!$R277="",0,+'P6-preprocesseddata'!M277/'P6-preprocesseddata'!$R277)-S277</f>
        <v>1.1621487446296255E-3</v>
      </c>
      <c r="O277" s="43">
        <f>IF('P6-preprocesseddata'!$R277="",0,+'P6-preprocesseddata'!N277/'P6-preprocesseddata'!$R277)</f>
        <v>0</v>
      </c>
      <c r="P277" s="43">
        <f t="shared" si="14"/>
        <v>8.7657295293710108E-2</v>
      </c>
      <c r="Q277" s="52">
        <f t="shared" si="13"/>
        <v>1.4247096206616877E-2</v>
      </c>
      <c r="R277" s="63">
        <f>IF(Profitability!O277="",0,Profitability!L277/Profitability!O277)-Q277</f>
        <v>-2.7984813191417671E-4</v>
      </c>
      <c r="S277" s="62">
        <v>2.7986937742971105E-4</v>
      </c>
    </row>
    <row r="278" spans="1:19" x14ac:dyDescent="0.25">
      <c r="A278">
        <f>+'P6-preprocesseddata'!A278</f>
        <v>2018</v>
      </c>
      <c r="B278">
        <f>+'P6-preprocesseddata'!B278</f>
        <v>1</v>
      </c>
      <c r="C278" t="str">
        <f t="shared" si="12"/>
        <v>2018 Q1</v>
      </c>
      <c r="D278" s="61">
        <f>VLOOKUP(C278,Dates!C:D,2,FALSE)</f>
        <v>43190</v>
      </c>
      <c r="E278" t="str">
        <f>+'P6-preprocesseddata'!C278</f>
        <v>NK</v>
      </c>
      <c r="F278" t="str">
        <f>+'P6-preprocesseddata'!D278</f>
        <v>D</v>
      </c>
      <c r="G278" s="51">
        <f>IF(Profitability!O278="",0,Profitability!E278/Profitability!O278)</f>
        <v>0.10341298947357222</v>
      </c>
      <c r="H278" s="43">
        <f>IF('P6-preprocesseddata'!$R278="",0,+'P6-preprocesseddata'!E278/'P6-preprocesseddata'!$R278)</f>
        <v>2.2778098397978393E-2</v>
      </c>
      <c r="I278" s="43">
        <f>IF('P6-preprocesseddata'!$R278="",0,+'P6-preprocesseddata'!F278/'P6-preprocesseddata'!$R278)</f>
        <v>3.005521389755016E-2</v>
      </c>
      <c r="J278" s="43">
        <f>IF('P6-preprocesseddata'!$R278="",0,+'P6-preprocesseddata'!G278/'P6-preprocesseddata'!$R278)</f>
        <v>3.7067715983932366E-3</v>
      </c>
      <c r="K278" s="43">
        <f>IF('P6-preprocesseddata'!$R278="",0,+'P6-preprocesseddata'!H278/'P6-preprocesseddata'!$R278)</f>
        <v>2.1752224755896863E-2</v>
      </c>
      <c r="L278" s="43">
        <f>IF('P6-preprocesseddata'!$R278="",0,+'P6-preprocesseddata'!I278/'P6-preprocesseddata'!$R278)</f>
        <v>2.967379837640846E-3</v>
      </c>
      <c r="M278" s="43">
        <f>IF('P6-preprocesseddata'!$R278="",0,+'P6-preprocesseddata'!J278/'P6-preprocesseddata'!$R278)+IF('P6-preprocesseddata'!$R278="",0,+'P6-preprocesseddata'!K278/'P6-preprocesseddata'!$R278)+IF('P6-preprocesseddata'!$R278="",0,+'P6-preprocesseddata'!L278/'P6-preprocesseddata'!$R278)</f>
        <v>1.3153692821522338E-2</v>
      </c>
      <c r="N278" s="43">
        <f>IF('P6-preprocesseddata'!$R278="",0,+'P6-preprocesseddata'!M278/'P6-preprocesseddata'!$R278)-S278</f>
        <v>1.5589228536607283E-2</v>
      </c>
      <c r="O278" s="43">
        <f>IF('P6-preprocesseddata'!$R278="",0,+'P6-preprocesseddata'!N278/'P6-preprocesseddata'!$R278)</f>
        <v>0</v>
      </c>
      <c r="P278" s="43">
        <f t="shared" si="14"/>
        <v>0.11000260984558911</v>
      </c>
      <c r="Q278" s="52">
        <f t="shared" si="13"/>
        <v>-6.5896203720168939E-3</v>
      </c>
      <c r="R278" s="63">
        <f>IF(Profitability!O278="",0,Profitability!L278/Profitability!O278)-Q278</f>
        <v>8.9174861502381696E-4</v>
      </c>
      <c r="S278" s="62">
        <v>-8.9174861502381176E-4</v>
      </c>
    </row>
    <row r="279" spans="1:19" x14ac:dyDescent="0.25">
      <c r="A279">
        <f>+'P6-preprocesseddata'!A279</f>
        <v>2018</v>
      </c>
      <c r="B279">
        <f>+'P6-preprocesseddata'!B279</f>
        <v>1</v>
      </c>
      <c r="C279" t="str">
        <f t="shared" si="12"/>
        <v>2018 Q1</v>
      </c>
      <c r="D279" s="61">
        <f>VLOOKUP(C279,Dates!C:D,2,FALSE)</f>
        <v>43190</v>
      </c>
      <c r="E279" t="str">
        <f>+'P6-preprocesseddata'!C279</f>
        <v>NK</v>
      </c>
      <c r="F279" t="str">
        <f>+'P6-preprocesseddata'!D279</f>
        <v>L</v>
      </c>
      <c r="G279" s="51">
        <f>IF(Profitability!O279="",0,Profitability!E279/Profitability!O279)</f>
        <v>0.10256780897499028</v>
      </c>
      <c r="H279" s="43">
        <f>IF('P6-preprocesseddata'!$R279="",0,+'P6-preprocesseddata'!E279/'P6-preprocesseddata'!$R279)</f>
        <v>2.2591940897677687E-2</v>
      </c>
      <c r="I279" s="43">
        <f>IF('P6-preprocesseddata'!$R279="",0,+'P6-preprocesseddata'!F279/'P6-preprocesseddata'!$R279)</f>
        <v>2.9809573368526476E-2</v>
      </c>
      <c r="J279" s="43">
        <f>IF('P6-preprocesseddata'!$R279="",0,+'P6-preprocesseddata'!G279/'P6-preprocesseddata'!$R279)</f>
        <v>3.6764773292282658E-3</v>
      </c>
      <c r="K279" s="43">
        <f>IF('P6-preprocesseddata'!$R279="",0,+'P6-preprocesseddata'!H279/'P6-preprocesseddata'!$R279)</f>
        <v>2.1574438948283464E-2</v>
      </c>
      <c r="L279" s="43">
        <f>IF('P6-preprocesseddata'!$R279="",0,+'P6-preprocesseddata'!I279/'P6-preprocesseddata'!$R279)</f>
        <v>2.9431301241568514E-3</v>
      </c>
      <c r="M279" s="43">
        <f>IF('P6-preprocesseddata'!$R279="",0,+'P6-preprocesseddata'!J279/'P6-preprocesseddata'!$R279)+IF('P6-preprocesseddata'!$R279="",0,+'P6-preprocesseddata'!K279/'P6-preprocesseddata'!$R279)+IF('P6-preprocesseddata'!$R279="",0,+'P6-preprocesseddata'!L279/'P6-preprocesseddata'!$R279)</f>
        <v>1.3046191425765147E-2</v>
      </c>
      <c r="N279" s="43">
        <f>IF('P6-preprocesseddata'!$R279="",0,+'P6-preprocesseddata'!M279/'P6-preprocesseddata'!$R279)-S279</f>
        <v>1.3685611906879787E-2</v>
      </c>
      <c r="O279" s="43">
        <f>IF('P6-preprocesseddata'!$R279="",0,+'P6-preprocesseddata'!N279/'P6-preprocesseddata'!$R279)</f>
        <v>0</v>
      </c>
      <c r="P279" s="43">
        <f t="shared" si="14"/>
        <v>0.10732736400051768</v>
      </c>
      <c r="Q279" s="52">
        <f t="shared" si="13"/>
        <v>-4.7595550255273983E-3</v>
      </c>
      <c r="R279" s="63">
        <f>IF(Profitability!O279="",0,Profitability!L279/Profitability!O279)-Q279</f>
        <v>-8.9174861502382043E-4</v>
      </c>
      <c r="S279" s="62">
        <v>8.9174861502380829E-4</v>
      </c>
    </row>
    <row r="280" spans="1:19" x14ac:dyDescent="0.25">
      <c r="A280">
        <f>+'P6-preprocesseddata'!A280</f>
        <v>2018</v>
      </c>
      <c r="B280">
        <f>+'P6-preprocesseddata'!B280</f>
        <v>2</v>
      </c>
      <c r="C280" t="str">
        <f t="shared" si="12"/>
        <v>2018 Q2</v>
      </c>
      <c r="D280" s="61">
        <f>VLOOKUP(C280,Dates!C:D,2,FALSE)</f>
        <v>43281</v>
      </c>
      <c r="E280" t="str">
        <f>+'P6-preprocesseddata'!C280</f>
        <v>NK</v>
      </c>
      <c r="F280" t="str">
        <f>+'P6-preprocesseddata'!D280</f>
        <v>D</v>
      </c>
      <c r="G280" s="51">
        <f>IF(Profitability!O280="",0,Profitability!E280/Profitability!O280)</f>
        <v>0.10580086895828052</v>
      </c>
      <c r="H280" s="43">
        <f>IF('P6-preprocesseddata'!$R280="",0,+'P6-preprocesseddata'!E280/'P6-preprocesseddata'!$R280)</f>
        <v>2.3321681669367433E-2</v>
      </c>
      <c r="I280" s="43">
        <f>IF('P6-preprocesseddata'!$R280="",0,+'P6-preprocesseddata'!F280/'P6-preprocesseddata'!$R280)</f>
        <v>3.0578694118712134E-2</v>
      </c>
      <c r="J280" s="43">
        <f>IF('P6-preprocesseddata'!$R280="",0,+'P6-preprocesseddata'!G280/'P6-preprocesseddata'!$R280)</f>
        <v>2.935245706520608E-3</v>
      </c>
      <c r="K280" s="43">
        <f>IF('P6-preprocesseddata'!$R280="",0,+'P6-preprocesseddata'!H280/'P6-preprocesseddata'!$R280)</f>
        <v>1.9862562622401894E-2</v>
      </c>
      <c r="L280" s="43">
        <f>IF('P6-preprocesseddata'!$R280="",0,+'P6-preprocesseddata'!I280/'P6-preprocesseddata'!$R280)</f>
        <v>3.0927466083238851E-3</v>
      </c>
      <c r="M280" s="43">
        <f>IF('P6-preprocesseddata'!$R280="",0,+'P6-preprocesseddata'!J280/'P6-preprocesseddata'!$R280)+IF('P6-preprocesseddata'!$R280="",0,+'P6-preprocesseddata'!K280/'P6-preprocesseddata'!$R280)+IF('P6-preprocesseddata'!$R280="",0,+'P6-preprocesseddata'!L280/'P6-preprocesseddata'!$R280)</f>
        <v>1.0851571558169749E-2</v>
      </c>
      <c r="N280" s="43">
        <f>IF('P6-preprocesseddata'!$R280="",0,+'P6-preprocesseddata'!M280/'P6-preprocesseddata'!$R280)-S280</f>
        <v>1.6786605387398509E-3</v>
      </c>
      <c r="O280" s="43">
        <f>IF('P6-preprocesseddata'!$R280="",0,+'P6-preprocesseddata'!N280/'P6-preprocesseddata'!$R280)</f>
        <v>0</v>
      </c>
      <c r="P280" s="43">
        <f t="shared" si="14"/>
        <v>9.232116282223557E-2</v>
      </c>
      <c r="Q280" s="52">
        <f t="shared" si="13"/>
        <v>1.3479706136044947E-2</v>
      </c>
      <c r="R280" s="63">
        <f>IF(Profitability!O280="",0,Profitability!L280/Profitability!O280)-Q280</f>
        <v>1.3770811626429014E-9</v>
      </c>
      <c r="S280" s="62">
        <v>0</v>
      </c>
    </row>
    <row r="281" spans="1:19" x14ac:dyDescent="0.25">
      <c r="A281">
        <f>+'P6-preprocesseddata'!A281</f>
        <v>2018</v>
      </c>
      <c r="B281">
        <f>+'P6-preprocesseddata'!B281</f>
        <v>2</v>
      </c>
      <c r="C281" t="str">
        <f t="shared" si="12"/>
        <v>2018 Q2</v>
      </c>
      <c r="D281" s="61">
        <f>VLOOKUP(C281,Dates!C:D,2,FALSE)</f>
        <v>43281</v>
      </c>
      <c r="E281" t="str">
        <f>+'P6-preprocesseddata'!C281</f>
        <v>NK</v>
      </c>
      <c r="F281" t="str">
        <f>+'P6-preprocesseddata'!D281</f>
        <v>L</v>
      </c>
      <c r="G281" s="51">
        <f>IF(Profitability!O281="",0,Profitability!E281/Profitability!O281)</f>
        <v>0.11918991123017013</v>
      </c>
      <c r="H281" s="43">
        <f>IF('P6-preprocesseddata'!$R281="",0,+'P6-preprocesseddata'!E281/'P6-preprocesseddata'!$R281)</f>
        <v>2.6273032051648666E-2</v>
      </c>
      <c r="I281" s="43">
        <f>IF('P6-preprocesseddata'!$R281="",0,+'P6-preprocesseddata'!F281/'P6-preprocesseddata'!$R281)</f>
        <v>3.4448417139093218E-2</v>
      </c>
      <c r="J281" s="43">
        <f>IF('P6-preprocesseddata'!$R281="",0,+'P6-preprocesseddata'!G281/'P6-preprocesseddata'!$R281)</f>
        <v>3.3066876496543351E-3</v>
      </c>
      <c r="K281" s="43">
        <f>IF('P6-preprocesseddata'!$R281="",0,+'P6-preprocesseddata'!H281/'P6-preprocesseddata'!$R281)</f>
        <v>2.2376160748658495E-2</v>
      </c>
      <c r="L281" s="43">
        <f>IF('P6-preprocesseddata'!$R281="",0,+'P6-preprocesseddata'!I281/'P6-preprocesseddata'!$R281)</f>
        <v>3.4841296998322766E-3</v>
      </c>
      <c r="M281" s="43">
        <f>IF('P6-preprocesseddata'!$R281="",0,+'P6-preprocesseddata'!J281/'P6-preprocesseddata'!$R281)+IF('P6-preprocesseddata'!$R281="",0,+'P6-preprocesseddata'!K281/'P6-preprocesseddata'!$R281)+IF('P6-preprocesseddata'!$R281="",0,+'P6-preprocesseddata'!L281/'P6-preprocesseddata'!$R281)</f>
        <v>1.2224839133510388E-2</v>
      </c>
      <c r="N281" s="43">
        <f>IF('P6-preprocesseddata'!$R281="",0,+'P6-preprocesseddata'!M281/'P6-preprocesseddata'!$R281)-S281</f>
        <v>1.150302824157344E-2</v>
      </c>
      <c r="O281" s="43">
        <f>IF('P6-preprocesseddata'!$R281="",0,+'P6-preprocesseddata'!N281/'P6-preprocesseddata'!$R281)</f>
        <v>0</v>
      </c>
      <c r="P281" s="43">
        <f t="shared" si="14"/>
        <v>0.11361629466397082</v>
      </c>
      <c r="Q281" s="52">
        <f t="shared" si="13"/>
        <v>5.5736165661993131E-3</v>
      </c>
      <c r="R281" s="63">
        <f>IF(Profitability!O281="",0,Profitability!L281/Profitability!O281)-Q281</f>
        <v>9.6119360578110682E-3</v>
      </c>
      <c r="S281" s="62">
        <v>-9.6119360578110769E-3</v>
      </c>
    </row>
    <row r="282" spans="1:19" x14ac:dyDescent="0.25">
      <c r="A282">
        <f>+'P6-preprocesseddata'!A282</f>
        <v>2018</v>
      </c>
      <c r="B282">
        <f>+'P6-preprocesseddata'!B282</f>
        <v>3</v>
      </c>
      <c r="C282" t="str">
        <f t="shared" si="12"/>
        <v>2018 Q3</v>
      </c>
      <c r="D282" s="61">
        <f>VLOOKUP(C282,Dates!C:D,2,FALSE)</f>
        <v>43373</v>
      </c>
      <c r="E282" t="str">
        <f>+'P6-preprocesseddata'!C282</f>
        <v>NK</v>
      </c>
      <c r="F282" t="str">
        <f>+'P6-preprocesseddata'!D282</f>
        <v>D</v>
      </c>
      <c r="G282" s="51">
        <f>IF(Profitability!O282="",0,Profitability!E282/Profitability!O282)</f>
        <v>0.10911184478634904</v>
      </c>
      <c r="H282" s="43">
        <f>IF('P6-preprocesseddata'!$R282="",0,+'P6-preprocesseddata'!E282/'P6-preprocesseddata'!$R282)</f>
        <v>2.2326375937881816E-2</v>
      </c>
      <c r="I282" s="43">
        <f>IF('P6-preprocesseddata'!$R282="",0,+'P6-preprocesseddata'!F282/'P6-preprocesseddata'!$R282)</f>
        <v>3.1227683094501909E-2</v>
      </c>
      <c r="J282" s="43">
        <f>IF('P6-preprocesseddata'!$R282="",0,+'P6-preprocesseddata'!G282/'P6-preprocesseddata'!$R282)</f>
        <v>3.2024379284557019E-3</v>
      </c>
      <c r="K282" s="43">
        <f>IF('P6-preprocesseddata'!$R282="",0,+'P6-preprocesseddata'!H282/'P6-preprocesseddata'!$R282)</f>
        <v>1.9974108533095194E-2</v>
      </c>
      <c r="L282" s="43">
        <f>IF('P6-preprocesseddata'!$R282="",0,+'P6-preprocesseddata'!I282/'P6-preprocesseddata'!$R282)</f>
        <v>2.8252543711318819E-3</v>
      </c>
      <c r="M282" s="43">
        <f>IF('P6-preprocesseddata'!$R282="",0,+'P6-preprocesseddata'!J282/'P6-preprocesseddata'!$R282)+IF('P6-preprocesseddata'!$R282="",0,+'P6-preprocesseddata'!K282/'P6-preprocesseddata'!$R282)+IF('P6-preprocesseddata'!$R282="",0,+'P6-preprocesseddata'!L282/'P6-preprocesseddata'!$R282)</f>
        <v>1.0431171964474243E-2</v>
      </c>
      <c r="N282" s="43">
        <f>IF('P6-preprocesseddata'!$R282="",0,+'P6-preprocesseddata'!M282/'P6-preprocesseddata'!$R282)-S282</f>
        <v>-7.9972183459891891E-3</v>
      </c>
      <c r="O282" s="43">
        <f>IF('P6-preprocesseddata'!$R282="",0,+'P6-preprocesseddata'!N282/'P6-preprocesseddata'!$R282)</f>
        <v>0</v>
      </c>
      <c r="P282" s="43">
        <f t="shared" si="14"/>
        <v>8.1989813483551555E-2</v>
      </c>
      <c r="Q282" s="52">
        <f t="shared" si="13"/>
        <v>2.7122031302797486E-2</v>
      </c>
      <c r="R282" s="63">
        <f>IF(Profitability!O282="",0,Profitability!L282/Profitability!O282)-Q282</f>
        <v>-9.6119503864530373E-3</v>
      </c>
      <c r="S282" s="62">
        <v>9.6119517181842053E-3</v>
      </c>
    </row>
    <row r="283" spans="1:19" x14ac:dyDescent="0.25">
      <c r="A283">
        <f>+'P6-preprocesseddata'!A283</f>
        <v>2018</v>
      </c>
      <c r="B283">
        <f>+'P6-preprocesseddata'!B283</f>
        <v>3</v>
      </c>
      <c r="C283" t="str">
        <f t="shared" si="12"/>
        <v>2018 Q3</v>
      </c>
      <c r="D283" s="61">
        <f>VLOOKUP(C283,Dates!C:D,2,FALSE)</f>
        <v>43373</v>
      </c>
      <c r="E283" t="str">
        <f>+'P6-preprocesseddata'!C283</f>
        <v>NK</v>
      </c>
      <c r="F283" t="str">
        <f>+'P6-preprocesseddata'!D283</f>
        <v>L</v>
      </c>
      <c r="G283" s="51">
        <f>IF(Profitability!O283="",0,Profitability!E283/Profitability!O283)</f>
        <v>0.12141806585306912</v>
      </c>
      <c r="H283" s="43">
        <f>IF('P6-preprocesseddata'!$R283="",0,+'P6-preprocesseddata'!E283/'P6-preprocesseddata'!$R283)</f>
        <v>2.4844458056929555E-2</v>
      </c>
      <c r="I283" s="43">
        <f>IF('P6-preprocesseddata'!$R283="",0,+'P6-preprocesseddata'!F283/'P6-preprocesseddata'!$R283)</f>
        <v>3.4749706797224257E-2</v>
      </c>
      <c r="J283" s="43">
        <f>IF('P6-preprocesseddata'!$R283="",0,+'P6-preprocesseddata'!G283/'P6-preprocesseddata'!$R283)</f>
        <v>3.5636242163977127E-3</v>
      </c>
      <c r="K283" s="43">
        <f>IF('P6-preprocesseddata'!$R283="",0,+'P6-preprocesseddata'!H283/'P6-preprocesseddata'!$R283)</f>
        <v>2.222690196826663E-2</v>
      </c>
      <c r="L283" s="43">
        <f>IF('P6-preprocesseddata'!$R283="",0,+'P6-preprocesseddata'!I283/'P6-preprocesseddata'!$R283)</f>
        <v>3.1439096814999718E-3</v>
      </c>
      <c r="M283" s="43">
        <f>IF('P6-preprocesseddata'!$R283="",0,+'P6-preprocesseddata'!J283/'P6-preprocesseddata'!$R283)+IF('P6-preprocesseddata'!$R283="",0,+'P6-preprocesseddata'!K283/'P6-preprocesseddata'!$R283)+IF('P6-preprocesseddata'!$R283="",0,+'P6-preprocesseddata'!L283/'P6-preprocesseddata'!$R283)</f>
        <v>1.160766002836436E-2</v>
      </c>
      <c r="N283" s="43">
        <f>IF('P6-preprocesseddata'!$R283="",0,+'P6-preprocesseddata'!M283/'P6-preprocesseddata'!$R283)-S283</f>
        <v>2.7474014955981615E-2</v>
      </c>
      <c r="O283" s="43">
        <f>IF('P6-preprocesseddata'!$R283="",0,+'P6-preprocesseddata'!N283/'P6-preprocesseddata'!$R283)</f>
        <v>0</v>
      </c>
      <c r="P283" s="43">
        <f t="shared" si="14"/>
        <v>0.12761027570466407</v>
      </c>
      <c r="Q283" s="52">
        <f t="shared" si="13"/>
        <v>-6.1922098515949514E-3</v>
      </c>
      <c r="R283" s="63">
        <f>IF(Profitability!O283="",0,Profitability!L283/Profitability!O283)-Q283</f>
        <v>2.5677176824617426E-2</v>
      </c>
      <c r="S283" s="62">
        <v>-2.5677162541325474E-2</v>
      </c>
    </row>
    <row r="284" spans="1:19" x14ac:dyDescent="0.25">
      <c r="A284">
        <f>+'P6-preprocesseddata'!A284</f>
        <v>2018</v>
      </c>
      <c r="B284">
        <f>+'P6-preprocesseddata'!B284</f>
        <v>4</v>
      </c>
      <c r="C284" t="str">
        <f t="shared" ref="C284:C347" si="15">A284&amp;" Q"&amp;B284</f>
        <v>2018 Q4</v>
      </c>
      <c r="D284" s="61">
        <f>VLOOKUP(C284,Dates!C:D,2,FALSE)</f>
        <v>43465</v>
      </c>
      <c r="E284" t="str">
        <f>+'P6-preprocesseddata'!C284</f>
        <v>NK</v>
      </c>
      <c r="F284" t="str">
        <f>+'P6-preprocesseddata'!D284</f>
        <v>D</v>
      </c>
      <c r="G284" s="51">
        <f>IF(Profitability!O284="",0,Profitability!E284/Profitability!O284)</f>
        <v>0.11085064700493868</v>
      </c>
      <c r="H284" s="43">
        <f>IF('P6-preprocesseddata'!$R284="",0,+'P6-preprocesseddata'!E284/'P6-preprocesseddata'!$R284)</f>
        <v>2.4634506577982586E-2</v>
      </c>
      <c r="I284" s="43">
        <f>IF('P6-preprocesseddata'!$R284="",0,+'P6-preprocesseddata'!F284/'P6-preprocesseddata'!$R284)</f>
        <v>2.9508939823960807E-2</v>
      </c>
      <c r="J284" s="43">
        <f>IF('P6-preprocesseddata'!$R284="",0,+'P6-preprocesseddata'!G284/'P6-preprocesseddata'!$R284)</f>
        <v>3.2961191394209853E-3</v>
      </c>
      <c r="K284" s="43">
        <f>IF('P6-preprocesseddata'!$R284="",0,+'P6-preprocesseddata'!H284/'P6-preprocesseddata'!$R284)</f>
        <v>1.9672288853702355E-2</v>
      </c>
      <c r="L284" s="43">
        <f>IF('P6-preprocesseddata'!$R284="",0,+'P6-preprocesseddata'!I284/'P6-preprocesseddata'!$R284)</f>
        <v>2.8700706100279723E-3</v>
      </c>
      <c r="M284" s="43">
        <f>IF('P6-preprocesseddata'!$R284="",0,+'P6-preprocesseddata'!J284/'P6-preprocesseddata'!$R284)+IF('P6-preprocesseddata'!$R284="",0,+'P6-preprocesseddata'!K284/'P6-preprocesseddata'!$R284)+IF('P6-preprocesseddata'!$R284="",0,+'P6-preprocesseddata'!L284/'P6-preprocesseddata'!$R284)</f>
        <v>1.168970526066878E-2</v>
      </c>
      <c r="N284" s="43">
        <f>IF('P6-preprocesseddata'!$R284="",0,+'P6-preprocesseddata'!M284/'P6-preprocesseddata'!$R284)-S284</f>
        <v>-2.221210538438434E-2</v>
      </c>
      <c r="O284" s="43">
        <f>IF('P6-preprocesseddata'!$R284="",0,+'P6-preprocesseddata'!N284/'P6-preprocesseddata'!$R284)</f>
        <v>0</v>
      </c>
      <c r="P284" s="43">
        <f t="shared" si="14"/>
        <v>6.9459524881379159E-2</v>
      </c>
      <c r="Q284" s="52">
        <f t="shared" si="13"/>
        <v>4.1391122123559526E-2</v>
      </c>
      <c r="R284" s="63">
        <f>IF(Profitability!O284="",0,Profitability!L284/Profitability!O284)-Q284</f>
        <v>-2.3909700708239893E-2</v>
      </c>
      <c r="S284" s="62">
        <v>2.3909702153442205E-2</v>
      </c>
    </row>
    <row r="285" spans="1:19" x14ac:dyDescent="0.25">
      <c r="A285">
        <f>+'P6-preprocesseddata'!A285</f>
        <v>2018</v>
      </c>
      <c r="B285">
        <f>+'P6-preprocesseddata'!B285</f>
        <v>4</v>
      </c>
      <c r="C285" t="str">
        <f t="shared" si="15"/>
        <v>2018 Q4</v>
      </c>
      <c r="D285" s="61">
        <f>VLOOKUP(C285,Dates!C:D,2,FALSE)</f>
        <v>43465</v>
      </c>
      <c r="E285" t="str">
        <f>+'P6-preprocesseddata'!C285</f>
        <v>NK</v>
      </c>
      <c r="F285" t="str">
        <f>+'P6-preprocesseddata'!D285</f>
        <v>L</v>
      </c>
      <c r="G285" s="51">
        <f>IF(Profitability!O285="",0,Profitability!E285/Profitability!O285)</f>
        <v>0.13923693433358467</v>
      </c>
      <c r="H285" s="43">
        <f>IF('P6-preprocesseddata'!$R285="",0,+'P6-preprocesseddata'!E285/'P6-preprocesseddata'!$R285)</f>
        <v>3.0942839747795093E-2</v>
      </c>
      <c r="I285" s="43">
        <f>IF('P6-preprocesseddata'!$R285="",0,+'P6-preprocesseddata'!F285/'P6-preprocesseddata'!$R285)</f>
        <v>3.7065495339200581E-2</v>
      </c>
      <c r="J285" s="43">
        <f>IF('P6-preprocesseddata'!$R285="",0,+'P6-preprocesseddata'!G285/'P6-preprocesseddata'!$R285)</f>
        <v>4.1401817857196739E-3</v>
      </c>
      <c r="K285" s="43">
        <f>IF('P6-preprocesseddata'!$R285="",0,+'P6-preprocesseddata'!H285/'P6-preprocesseddata'!$R285)</f>
        <v>2.4709908605702616E-2</v>
      </c>
      <c r="L285" s="43">
        <f>IF('P6-preprocesseddata'!$R285="",0,+'P6-preprocesseddata'!I285/'P6-preprocesseddata'!$R285)</f>
        <v>3.6050291495644759E-3</v>
      </c>
      <c r="M285" s="43">
        <f>IF('P6-preprocesseddata'!$R285="",0,+'P6-preprocesseddata'!J285/'P6-preprocesseddata'!$R285)+IF('P6-preprocesseddata'!$R285="",0,+'P6-preprocesseddata'!K285/'P6-preprocesseddata'!$R285)+IF('P6-preprocesseddata'!$R285="",0,+'P6-preprocesseddata'!L285/'P6-preprocesseddata'!$R285)</f>
        <v>1.4683164131360034E-2</v>
      </c>
      <c r="N285" s="43">
        <f>IF('P6-preprocesseddata'!$R285="",0,+'P6-preprocesseddata'!M285/'P6-preprocesseddata'!$R285)-S285</f>
        <v>3.6484581890199605E-4</v>
      </c>
      <c r="O285" s="43">
        <f>IF('P6-preprocesseddata'!$R285="",0,+'P6-preprocesseddata'!N285/'P6-preprocesseddata'!$R285)</f>
        <v>0</v>
      </c>
      <c r="P285" s="43">
        <f t="shared" si="14"/>
        <v>0.11551146457824447</v>
      </c>
      <c r="Q285" s="52">
        <f t="shared" si="13"/>
        <v>2.3725469755340192E-2</v>
      </c>
      <c r="R285" s="63">
        <f>IF(Profitability!O285="",0,Profitability!L285/Profitability!O285)-Q285</f>
        <v>-1.7674631648167682E-3</v>
      </c>
      <c r="S285" s="62">
        <v>1.7674631648167752E-3</v>
      </c>
    </row>
    <row r="286" spans="1:19" x14ac:dyDescent="0.25">
      <c r="A286">
        <f>+'P6-preprocesseddata'!A286</f>
        <v>2019</v>
      </c>
      <c r="B286">
        <f>+'P6-preprocesseddata'!B286</f>
        <v>1</v>
      </c>
      <c r="C286" t="str">
        <f t="shared" si="15"/>
        <v>2019 Q1</v>
      </c>
      <c r="D286" s="61">
        <f>VLOOKUP(C286,Dates!C:D,2,FALSE)</f>
        <v>43555</v>
      </c>
      <c r="E286" t="str">
        <f>+'P6-preprocesseddata'!C286</f>
        <v>NK</v>
      </c>
      <c r="F286" t="str">
        <f>+'P6-preprocesseddata'!D286</f>
        <v>D</v>
      </c>
      <c r="G286" s="51">
        <f>IF(Profitability!O286="",0,Profitability!E286/Profitability!O286)</f>
        <v>0.10383442149204457</v>
      </c>
      <c r="H286" s="43">
        <f>IF('P6-preprocesseddata'!$R286="",0,+'P6-preprocesseddata'!E286/'P6-preprocesseddata'!$R286)</f>
        <v>2.473946696283625E-2</v>
      </c>
      <c r="I286" s="43">
        <f>IF('P6-preprocesseddata'!$R286="",0,+'P6-preprocesseddata'!F286/'P6-preprocesseddata'!$R286)</f>
        <v>2.7861928844039475E-2</v>
      </c>
      <c r="J286" s="43">
        <f>IF('P6-preprocesseddata'!$R286="",0,+'P6-preprocesseddata'!G286/'P6-preprocesseddata'!$R286)</f>
        <v>3.1363004860019421E-3</v>
      </c>
      <c r="K286" s="43">
        <f>IF('P6-preprocesseddata'!$R286="",0,+'P6-preprocesseddata'!H286/'P6-preprocesseddata'!$R286)</f>
        <v>2.1314119288847817E-2</v>
      </c>
      <c r="L286" s="43">
        <f>IF('P6-preprocesseddata'!$R286="",0,+'P6-preprocesseddata'!I286/'P6-preprocesseddata'!$R286)</f>
        <v>2.896887245823542E-3</v>
      </c>
      <c r="M286" s="43">
        <f>IF('P6-preprocesseddata'!$R286="",0,+'P6-preprocesseddata'!J286/'P6-preprocesseddata'!$R286)+IF('P6-preprocesseddata'!$R286="",0,+'P6-preprocesseddata'!K286/'P6-preprocesseddata'!$R286)+IF('P6-preprocesseddata'!$R286="",0,+'P6-preprocesseddata'!L286/'P6-preprocesseddata'!$R286)</f>
        <v>1.1709449209065827E-2</v>
      </c>
      <c r="N286" s="43">
        <f>IF('P6-preprocesseddata'!$R286="",0,+'P6-preprocesseddata'!M286/'P6-preprocesseddata'!$R286)-S286</f>
        <v>1.5228945446238745E-3</v>
      </c>
      <c r="O286" s="43">
        <f>IF('P6-preprocesseddata'!$R286="",0,+'P6-preprocesseddata'!N286/'P6-preprocesseddata'!$R286)</f>
        <v>0</v>
      </c>
      <c r="P286" s="43">
        <f t="shared" si="14"/>
        <v>9.3181046581238727E-2</v>
      </c>
      <c r="Q286" s="52">
        <f t="shared" si="13"/>
        <v>1.0653374910805841E-2</v>
      </c>
      <c r="R286" s="63">
        <f>IF(Profitability!O286="",0,Profitability!L286/Profitability!O286)-Q286</f>
        <v>1.3787590652514226E-9</v>
      </c>
      <c r="S286" s="62">
        <v>-1.3877787807814457E-17</v>
      </c>
    </row>
    <row r="287" spans="1:19" x14ac:dyDescent="0.25">
      <c r="A287">
        <f>+'P6-preprocesseddata'!A287</f>
        <v>2019</v>
      </c>
      <c r="B287">
        <f>+'P6-preprocesseddata'!B287</f>
        <v>1</v>
      </c>
      <c r="C287" t="str">
        <f t="shared" si="15"/>
        <v>2019 Q1</v>
      </c>
      <c r="D287" s="61">
        <f>VLOOKUP(C287,Dates!C:D,2,FALSE)</f>
        <v>43555</v>
      </c>
      <c r="E287" t="str">
        <f>+'P6-preprocesseddata'!C287</f>
        <v>NK</v>
      </c>
      <c r="F287" t="str">
        <f>+'P6-preprocesseddata'!D287</f>
        <v>L</v>
      </c>
      <c r="G287" s="51">
        <f>IF(Profitability!O287="",0,Profitability!E287/Profitability!O287)</f>
        <v>0.11666886936552154</v>
      </c>
      <c r="H287" s="43">
        <f>IF('P6-preprocesseddata'!$R287="",0,+'P6-preprocesseddata'!E287/'P6-preprocesseddata'!$R287)</f>
        <v>2.7797391920562707E-2</v>
      </c>
      <c r="I287" s="43">
        <f>IF('P6-preprocesseddata'!$R287="",0,+'P6-preprocesseddata'!F287/'P6-preprocesseddata'!$R287)</f>
        <v>3.1305801381649255E-2</v>
      </c>
      <c r="J287" s="43">
        <f>IF('P6-preprocesseddata'!$R287="",0,+'P6-preprocesseddata'!G287/'P6-preprocesseddata'!$R287)</f>
        <v>3.5239622005447573E-3</v>
      </c>
      <c r="K287" s="43">
        <f>IF('P6-preprocesseddata'!$R287="",0,+'P6-preprocesseddata'!H287/'P6-preprocesseddata'!$R287)</f>
        <v>2.3948651257175248E-2</v>
      </c>
      <c r="L287" s="43">
        <f>IF('P6-preprocesseddata'!$R287="",0,+'P6-preprocesseddata'!I287/'P6-preprocesseddata'!$R287)</f>
        <v>3.2549532030055196E-3</v>
      </c>
      <c r="M287" s="43">
        <f>IF('P6-preprocesseddata'!$R287="",0,+'P6-preprocesseddata'!J287/'P6-preprocesseddata'!$R287)+IF('P6-preprocesseddata'!$R287="",0,+'P6-preprocesseddata'!K287/'P6-preprocesseddata'!$R287)+IF('P6-preprocesseddata'!$R287="",0,+'P6-preprocesseddata'!L287/'P6-preprocesseddata'!$R287)</f>
        <v>1.315678825369321E-2</v>
      </c>
      <c r="N287" s="43">
        <f>IF('P6-preprocesseddata'!$R287="",0,+'P6-preprocesseddata'!M287/'P6-preprocesseddata'!$R287)-S287</f>
        <v>9.6094711961625667E-3</v>
      </c>
      <c r="O287" s="43">
        <f>IF('P6-preprocesseddata'!$R287="",0,+'P6-preprocesseddata'!N287/'P6-preprocesseddata'!$R287)</f>
        <v>0</v>
      </c>
      <c r="P287" s="43">
        <f t="shared" si="14"/>
        <v>0.11259701941279325</v>
      </c>
      <c r="Q287" s="52">
        <f t="shared" si="13"/>
        <v>4.0718499527282875E-3</v>
      </c>
      <c r="R287" s="63">
        <f>IF(Profitability!O287="",0,Profitability!L287/Profitability!O287)-Q287</f>
        <v>7.8983403967046312E-3</v>
      </c>
      <c r="S287" s="62">
        <v>-7.8983403967046451E-3</v>
      </c>
    </row>
    <row r="288" spans="1:19" x14ac:dyDescent="0.25">
      <c r="A288">
        <f>+'P6-preprocesseddata'!A288</f>
        <v>2019</v>
      </c>
      <c r="B288">
        <f>+'P6-preprocesseddata'!B288</f>
        <v>2</v>
      </c>
      <c r="C288" t="str">
        <f t="shared" si="15"/>
        <v>2019 Q2</v>
      </c>
      <c r="D288" s="61">
        <f>VLOOKUP(C288,Dates!C:D,2,FALSE)</f>
        <v>43646</v>
      </c>
      <c r="E288" t="str">
        <f>+'P6-preprocesseddata'!C288</f>
        <v>NK</v>
      </c>
      <c r="F288" t="str">
        <f>+'P6-preprocesseddata'!D288</f>
        <v>D</v>
      </c>
      <c r="G288" s="51">
        <f>IF(Profitability!O288="",0,Profitability!E288/Profitability!O288)</f>
        <v>0.10857678350047739</v>
      </c>
      <c r="H288" s="43">
        <f>IF('P6-preprocesseddata'!$R288="",0,+'P6-preprocesseddata'!E288/'P6-preprocesseddata'!$R288)</f>
        <v>2.3192861151763122E-2</v>
      </c>
      <c r="I288" s="43">
        <f>IF('P6-preprocesseddata'!$R288="",0,+'P6-preprocesseddata'!F288/'P6-preprocesseddata'!$R288)</f>
        <v>2.8405421697315865E-2</v>
      </c>
      <c r="J288" s="43">
        <f>IF('P6-preprocesseddata'!$R288="",0,+'P6-preprocesseddata'!G288/'P6-preprocesseddata'!$R288)</f>
        <v>3.1729911401798864E-3</v>
      </c>
      <c r="K288" s="43">
        <f>IF('P6-preprocesseddata'!$R288="",0,+'P6-preprocesseddata'!H288/'P6-preprocesseddata'!$R288)</f>
        <v>2.0150863828035492E-2</v>
      </c>
      <c r="L288" s="43">
        <f>IF('P6-preprocesseddata'!$R288="",0,+'P6-preprocesseddata'!I288/'P6-preprocesseddata'!$R288)</f>
        <v>2.8161268256342346E-3</v>
      </c>
      <c r="M288" s="43">
        <f>IF('P6-preprocesseddata'!$R288="",0,+'P6-preprocesseddata'!J288/'P6-preprocesseddata'!$R288)+IF('P6-preprocesseddata'!$R288="",0,+'P6-preprocesseddata'!K288/'P6-preprocesseddata'!$R288)+IF('P6-preprocesseddata'!$R288="",0,+'P6-preprocesseddata'!L288/'P6-preprocesseddata'!$R288)</f>
        <v>1.0872602611571584E-2</v>
      </c>
      <c r="N288" s="43">
        <f>IF('P6-preprocesseddata'!$R288="",0,+'P6-preprocesseddata'!M288/'P6-preprocesseddata'!$R288)-S288</f>
        <v>-2.4436268867284441E-3</v>
      </c>
      <c r="O288" s="43">
        <f>IF('P6-preprocesseddata'!$R288="",0,+'P6-preprocesseddata'!N288/'P6-preprocesseddata'!$R288)</f>
        <v>0</v>
      </c>
      <c r="P288" s="43">
        <f t="shared" si="14"/>
        <v>8.6167240367771736E-2</v>
      </c>
      <c r="Q288" s="52">
        <f t="shared" si="13"/>
        <v>2.2409543132705656E-2</v>
      </c>
      <c r="R288" s="63">
        <f>IF(Profitability!O288="",0,Profitability!L288/Profitability!O288)-Q288</f>
        <v>-4.837307129356011E-3</v>
      </c>
      <c r="S288" s="62">
        <v>4.8373059099240685E-3</v>
      </c>
    </row>
    <row r="289" spans="1:19" x14ac:dyDescent="0.25">
      <c r="A289">
        <f>+'P6-preprocesseddata'!A289</f>
        <v>2019</v>
      </c>
      <c r="B289">
        <f>+'P6-preprocesseddata'!B289</f>
        <v>2</v>
      </c>
      <c r="C289" t="str">
        <f t="shared" si="15"/>
        <v>2019 Q2</v>
      </c>
      <c r="D289" s="61">
        <f>VLOOKUP(C289,Dates!C:D,2,FALSE)</f>
        <v>43646</v>
      </c>
      <c r="E289" t="str">
        <f>+'P6-preprocesseddata'!C289</f>
        <v>NK</v>
      </c>
      <c r="F289" t="str">
        <f>+'P6-preprocesseddata'!D289</f>
        <v>L</v>
      </c>
      <c r="G289" s="51">
        <f>IF(Profitability!O289="",0,Profitability!E289/Profitability!O289)</f>
        <v>0.12803856651660581</v>
      </c>
      <c r="H289" s="43">
        <f>IF('P6-preprocesseddata'!$R289="",0,+'P6-preprocesseddata'!E289/'P6-preprocesseddata'!$R289)</f>
        <v>2.7350048831553064E-2</v>
      </c>
      <c r="I289" s="43">
        <f>IF('P6-preprocesseddata'!$R289="",0,+'P6-preprocesseddata'!F289/'P6-preprocesseddata'!$R289)</f>
        <v>3.3496936637354958E-2</v>
      </c>
      <c r="J289" s="43">
        <f>IF('P6-preprocesseddata'!$R289="",0,+'P6-preprocesseddata'!G289/'P6-preprocesseddata'!$R289)</f>
        <v>3.7417287682371069E-3</v>
      </c>
      <c r="K289" s="43">
        <f>IF('P6-preprocesseddata'!$R289="",0,+'P6-preprocesseddata'!H289/'P6-preprocesseddata'!$R289)</f>
        <v>2.3762790360218181E-2</v>
      </c>
      <c r="L289" s="43">
        <f>IF('P6-preprocesseddata'!$R289="",0,+'P6-preprocesseddata'!I289/'P6-preprocesseddata'!$R289)</f>
        <v>3.3208972330571527E-3</v>
      </c>
      <c r="M289" s="43">
        <f>IF('P6-preprocesseddata'!$R289="",0,+'P6-preprocesseddata'!J289/'P6-preprocesseddata'!$R289)+IF('P6-preprocesseddata'!$R289="",0,+'P6-preprocesseddata'!K289/'P6-preprocesseddata'!$R289)+IF('P6-preprocesseddata'!$R289="",0,+'P6-preprocesseddata'!L289/'P6-preprocesseddata'!$R289)</f>
        <v>1.2821462943565565E-2</v>
      </c>
      <c r="N289" s="43">
        <f>IF('P6-preprocesseddata'!$R289="",0,+'P6-preprocesseddata'!M289/'P6-preprocesseddata'!$R289)-S289</f>
        <v>1.9134791560697001E-2</v>
      </c>
      <c r="O289" s="43">
        <f>IF('P6-preprocesseddata'!$R289="",0,+'P6-preprocesseddata'!N289/'P6-preprocesseddata'!$R289)</f>
        <v>0</v>
      </c>
      <c r="P289" s="43">
        <f t="shared" si="14"/>
        <v>0.12362865633468302</v>
      </c>
      <c r="Q289" s="52">
        <f t="shared" si="13"/>
        <v>4.4099101819227854E-3</v>
      </c>
      <c r="R289" s="63">
        <f>IF(Profitability!O289="",0,Profitability!L289/Profitability!O289)-Q289</f>
        <v>1.6312049805314564E-2</v>
      </c>
      <c r="S289" s="62">
        <v>-1.6312060251672655E-2</v>
      </c>
    </row>
    <row r="290" spans="1:19" x14ac:dyDescent="0.25">
      <c r="A290">
        <f>+'P6-preprocesseddata'!A290</f>
        <v>2019</v>
      </c>
      <c r="B290">
        <f>+'P6-preprocesseddata'!B290</f>
        <v>3</v>
      </c>
      <c r="C290" t="str">
        <f t="shared" si="15"/>
        <v>2019 Q3</v>
      </c>
      <c r="D290" s="61">
        <f>VLOOKUP(C290,Dates!C:D,2,FALSE)</f>
        <v>43738</v>
      </c>
      <c r="E290" t="str">
        <f>+'P6-preprocesseddata'!C290</f>
        <v>NK</v>
      </c>
      <c r="F290" t="str">
        <f>+'P6-preprocesseddata'!D290</f>
        <v>D</v>
      </c>
      <c r="G290" s="51">
        <f>IF(Profitability!O290="",0,Profitability!E290/Profitability!O290)</f>
        <v>0.1086123958170043</v>
      </c>
      <c r="H290" s="43">
        <f>IF('P6-preprocesseddata'!$R290="",0,+'P6-preprocesseddata'!E290/'P6-preprocesseddata'!$R290)</f>
        <v>2.4533605831208335E-2</v>
      </c>
      <c r="I290" s="43">
        <f>IF('P6-preprocesseddata'!$R290="",0,+'P6-preprocesseddata'!F290/'P6-preprocesseddata'!$R290)</f>
        <v>2.779418533581356E-2</v>
      </c>
      <c r="J290" s="43">
        <f>IF('P6-preprocesseddata'!$R290="",0,+'P6-preprocesseddata'!G290/'P6-preprocesseddata'!$R290)</f>
        <v>3.1191672850008076E-3</v>
      </c>
      <c r="K290" s="43">
        <f>IF('P6-preprocesseddata'!$R290="",0,+'P6-preprocesseddata'!H290/'P6-preprocesseddata'!$R290)</f>
        <v>2.161999229468874E-2</v>
      </c>
      <c r="L290" s="43">
        <f>IF('P6-preprocesseddata'!$R290="",0,+'P6-preprocesseddata'!I290/'P6-preprocesseddata'!$R290)</f>
        <v>3.0576520817008597E-3</v>
      </c>
      <c r="M290" s="43">
        <f>IF('P6-preprocesseddata'!$R290="",0,+'P6-preprocesseddata'!J290/'P6-preprocesseddata'!$R290)+IF('P6-preprocesseddata'!$R290="",0,+'P6-preprocesseddata'!K290/'P6-preprocesseddata'!$R290)+IF('P6-preprocesseddata'!$R290="",0,+'P6-preprocesseddata'!L290/'P6-preprocesseddata'!$R290)</f>
        <v>1.0701712004000954E-2</v>
      </c>
      <c r="N290" s="43">
        <f>IF('P6-preprocesseddata'!$R290="",0,+'P6-preprocesseddata'!M290/'P6-preprocesseddata'!$R290)-S290</f>
        <v>-5.1638154316157115E-3</v>
      </c>
      <c r="O290" s="43">
        <f>IF('P6-preprocesseddata'!$R290="",0,+'P6-preprocesseddata'!N290/'P6-preprocesseddata'!$R290)</f>
        <v>0</v>
      </c>
      <c r="P290" s="43">
        <f t="shared" si="14"/>
        <v>8.5662499400797537E-2</v>
      </c>
      <c r="Q290" s="52">
        <f t="shared" si="13"/>
        <v>2.2949896416206761E-2</v>
      </c>
      <c r="R290" s="63">
        <f>IF(Profitability!O290="",0,Profitability!L290/Profitability!O290)-Q290</f>
        <v>-9.2982449706066408E-3</v>
      </c>
      <c r="S290" s="62">
        <v>9.2982449706066339E-3</v>
      </c>
    </row>
    <row r="291" spans="1:19" x14ac:dyDescent="0.25">
      <c r="A291">
        <f>+'P6-preprocesseddata'!A291</f>
        <v>2019</v>
      </c>
      <c r="B291">
        <f>+'P6-preprocesseddata'!B291</f>
        <v>3</v>
      </c>
      <c r="C291" t="str">
        <f t="shared" si="15"/>
        <v>2019 Q3</v>
      </c>
      <c r="D291" s="61">
        <f>VLOOKUP(C291,Dates!C:D,2,FALSE)</f>
        <v>43738</v>
      </c>
      <c r="E291" t="str">
        <f>+'P6-preprocesseddata'!C291</f>
        <v>NK</v>
      </c>
      <c r="F291" t="str">
        <f>+'P6-preprocesseddata'!D291</f>
        <v>L</v>
      </c>
      <c r="G291" s="51">
        <f>IF(Profitability!O291="",0,Profitability!E291/Profitability!O291)</f>
        <v>0.1172118169943919</v>
      </c>
      <c r="H291" s="43">
        <f>IF('P6-preprocesseddata'!$R291="",0,+'P6-preprocesseddata'!E291/'P6-preprocesseddata'!$R291)</f>
        <v>2.6476056762423848E-2</v>
      </c>
      <c r="I291" s="43">
        <f>IF('P6-preprocesseddata'!$R291="",0,+'P6-preprocesseddata'!F291/'P6-preprocesseddata'!$R291)</f>
        <v>2.9994794430596199E-2</v>
      </c>
      <c r="J291" s="43">
        <f>IF('P6-preprocesseddata'!$R291="",0,+'P6-preprocesseddata'!G291/'P6-preprocesseddata'!$R291)</f>
        <v>3.36613071170371E-3</v>
      </c>
      <c r="K291" s="43">
        <f>IF('P6-preprocesseddata'!$R291="",0,+'P6-preprocesseddata'!H291/'P6-preprocesseddata'!$R291)</f>
        <v>2.3331762654499311E-2</v>
      </c>
      <c r="L291" s="43">
        <f>IF('P6-preprocesseddata'!$R291="",0,+'P6-preprocesseddata'!I291/'P6-preprocesseddata'!$R291)</f>
        <v>3.2997390368293966E-3</v>
      </c>
      <c r="M291" s="43">
        <f>IF('P6-preprocesseddata'!$R291="",0,+'P6-preprocesseddata'!J291/'P6-preprocesseddata'!$R291)+IF('P6-preprocesseddata'!$R291="",0,+'P6-preprocesseddata'!K291/'P6-preprocesseddata'!$R291)+IF('P6-preprocesseddata'!$R291="",0,+'P6-preprocesseddata'!L291/'P6-preprocesseddata'!$R291)</f>
        <v>1.1549028603444153E-2</v>
      </c>
      <c r="N291" s="43">
        <f>IF('P6-preprocesseddata'!$R291="",0,+'P6-preprocesseddata'!M291/'P6-preprocesseddata'!$R291)-S291</f>
        <v>3.8480607690833963E-3</v>
      </c>
      <c r="O291" s="43">
        <f>IF('P6-preprocesseddata'!$R291="",0,+'P6-preprocesseddata'!N291/'P6-preprocesseddata'!$R291)</f>
        <v>0</v>
      </c>
      <c r="P291" s="43">
        <f t="shared" si="14"/>
        <v>0.10186557296858002</v>
      </c>
      <c r="Q291" s="52">
        <f t="shared" si="13"/>
        <v>1.5346244025811875E-2</v>
      </c>
      <c r="R291" s="63">
        <f>IF(Profitability!O291="",0,Profitability!L291/Profitability!O291)-Q291</f>
        <v>-6.1371720450627103E-4</v>
      </c>
      <c r="S291" s="62">
        <v>6.137172045062745E-4</v>
      </c>
    </row>
    <row r="292" spans="1:19" x14ac:dyDescent="0.25">
      <c r="A292">
        <f>+'P6-preprocesseddata'!A292</f>
        <v>2019</v>
      </c>
      <c r="B292">
        <f>+'P6-preprocesseddata'!B292</f>
        <v>4</v>
      </c>
      <c r="C292" t="str">
        <f t="shared" si="15"/>
        <v>2019 Q4</v>
      </c>
      <c r="D292" s="61">
        <f>VLOOKUP(C292,Dates!C:D,2,FALSE)</f>
        <v>43830</v>
      </c>
      <c r="E292" t="str">
        <f>+'P6-preprocesseddata'!C292</f>
        <v>NK</v>
      </c>
      <c r="F292" t="str">
        <f>+'P6-preprocesseddata'!D292</f>
        <v>D</v>
      </c>
      <c r="G292" s="51">
        <f>IF(Profitability!O292="",0,Profitability!E292/Profitability!O292)</f>
        <v>0.10825853153913059</v>
      </c>
      <c r="H292" s="43">
        <f>IF('P6-preprocesseddata'!$R292="",0,+'P6-preprocesseddata'!E292/'P6-preprocesseddata'!$R292)</f>
        <v>2.4633355862207836E-2</v>
      </c>
      <c r="I292" s="43">
        <f>IF('P6-preprocesseddata'!$R292="",0,+'P6-preprocesseddata'!F292/'P6-preprocesseddata'!$R292)</f>
        <v>2.7347561247056205E-2</v>
      </c>
      <c r="J292" s="43">
        <f>IF('P6-preprocesseddata'!$R292="",0,+'P6-preprocesseddata'!G292/'P6-preprocesseddata'!$R292)</f>
        <v>3.400491258911776E-3</v>
      </c>
      <c r="K292" s="43">
        <f>IF('P6-preprocesseddata'!$R292="",0,+'P6-preprocesseddata'!H292/'P6-preprocesseddata'!$R292)</f>
        <v>2.2054622603002842E-2</v>
      </c>
      <c r="L292" s="43">
        <f>IF('P6-preprocesseddata'!$R292="",0,+'P6-preprocesseddata'!I292/'P6-preprocesseddata'!$R292)</f>
        <v>2.9793190735217813E-3</v>
      </c>
      <c r="M292" s="43">
        <f>IF('P6-preprocesseddata'!$R292="",0,+'P6-preprocesseddata'!J292/'P6-preprocesseddata'!$R292)+IF('P6-preprocesseddata'!$R292="",0,+'P6-preprocesseddata'!K292/'P6-preprocesseddata'!$R292)+IF('P6-preprocesseddata'!$R292="",0,+'P6-preprocesseddata'!L292/'P6-preprocesseddata'!$R292)</f>
        <v>1.252371460651572E-2</v>
      </c>
      <c r="N292" s="43">
        <f>IF('P6-preprocesseddata'!$R292="",0,+'P6-preprocesseddata'!M292/'P6-preprocesseddata'!$R292)-S292</f>
        <v>-4.7106903443708695E-3</v>
      </c>
      <c r="O292" s="43">
        <f>IF('P6-preprocesseddata'!$R292="",0,+'P6-preprocesseddata'!N292/'P6-preprocesseddata'!$R292)</f>
        <v>0</v>
      </c>
      <c r="P292" s="43">
        <f t="shared" si="14"/>
        <v>8.8228374306845284E-2</v>
      </c>
      <c r="Q292" s="52">
        <f t="shared" si="13"/>
        <v>2.0030157232285309E-2</v>
      </c>
      <c r="R292" s="63">
        <f>IF(Profitability!O292="",0,Profitability!L292/Profitability!O292)-Q292</f>
        <v>-6.1186528600526129E-3</v>
      </c>
      <c r="S292" s="62">
        <v>6.1186541058993113E-3</v>
      </c>
    </row>
    <row r="293" spans="1:19" x14ac:dyDescent="0.25">
      <c r="A293">
        <f>+'P6-preprocesseddata'!A293</f>
        <v>2019</v>
      </c>
      <c r="B293">
        <f>+'P6-preprocesseddata'!B293</f>
        <v>4</v>
      </c>
      <c r="C293" t="str">
        <f t="shared" si="15"/>
        <v>2019 Q4</v>
      </c>
      <c r="D293" s="61">
        <f>VLOOKUP(C293,Dates!C:D,2,FALSE)</f>
        <v>43830</v>
      </c>
      <c r="E293" t="str">
        <f>+'P6-preprocesseddata'!C293</f>
        <v>NK</v>
      </c>
      <c r="F293" t="str">
        <f>+'P6-preprocesseddata'!D293</f>
        <v>L</v>
      </c>
      <c r="G293" s="51">
        <f>IF(Profitability!O293="",0,Profitability!E293/Profitability!O293)</f>
        <v>0.11598358114002089</v>
      </c>
      <c r="H293" s="43">
        <f>IF('P6-preprocesseddata'!$R293="",0,+'P6-preprocesseddata'!E293/'P6-preprocesseddata'!$R293)</f>
        <v>2.639113497585072E-2</v>
      </c>
      <c r="I293" s="43">
        <f>IF('P6-preprocesseddata'!$R293="",0,+'P6-preprocesseddata'!F293/'P6-preprocesseddata'!$R293)</f>
        <v>2.9299012668159683E-2</v>
      </c>
      <c r="J293" s="43">
        <f>IF('P6-preprocesseddata'!$R293="",0,+'P6-preprocesseddata'!G293/'P6-preprocesseddata'!$R293)</f>
        <v>3.6431467785547661E-3</v>
      </c>
      <c r="K293" s="43">
        <f>IF('P6-preprocesseddata'!$R293="",0,+'P6-preprocesseddata'!H293/'P6-preprocesseddata'!$R293)</f>
        <v>2.3628379208290307E-2</v>
      </c>
      <c r="L293" s="43">
        <f>IF('P6-preprocesseddata'!$R293="",0,+'P6-preprocesseddata'!I293/'P6-preprocesseddata'!$R293)</f>
        <v>3.1919118873397936E-3</v>
      </c>
      <c r="M293" s="43">
        <f>IF('P6-preprocesseddata'!$R293="",0,+'P6-preprocesseddata'!J293/'P6-preprocesseddata'!$R293)+IF('P6-preprocesseddata'!$R293="",0,+'P6-preprocesseddata'!K293/'P6-preprocesseddata'!$R293)+IF('P6-preprocesseddata'!$R293="",0,+'P6-preprocesseddata'!L293/'P6-preprocesseddata'!$R293)</f>
        <v>1.3417384395012293E-2</v>
      </c>
      <c r="N293" s="43">
        <f>IF('P6-preprocesseddata'!$R293="",0,+'P6-preprocesseddata'!M293/'P6-preprocesseddata'!$R293)-S293</f>
        <v>-1.834052351520919E-3</v>
      </c>
      <c r="O293" s="43">
        <f>IF('P6-preprocesseddata'!$R293="",0,+'P6-preprocesseddata'!N293/'P6-preprocesseddata'!$R293)</f>
        <v>0</v>
      </c>
      <c r="P293" s="43">
        <f t="shared" si="14"/>
        <v>9.7736917561686648E-2</v>
      </c>
      <c r="Q293" s="52">
        <f t="shared" si="13"/>
        <v>1.8246663578334238E-2</v>
      </c>
      <c r="R293" s="63">
        <f>IF(Profitability!O293="",0,Profitability!L293/Profitability!O293)-Q293</f>
        <v>-3.3424694162567103E-3</v>
      </c>
      <c r="S293" s="62">
        <v>3.3424809156168411E-3</v>
      </c>
    </row>
    <row r="294" spans="1:19" x14ac:dyDescent="0.25">
      <c r="A294">
        <f>+'P6-preprocesseddata'!A294</f>
        <v>2020</v>
      </c>
      <c r="B294">
        <f>+'P6-preprocesseddata'!B294</f>
        <v>1</v>
      </c>
      <c r="C294" t="str">
        <f t="shared" si="15"/>
        <v>2020 Q1</v>
      </c>
      <c r="D294" s="61">
        <f>VLOOKUP(C294,Dates!C:D,2,FALSE)</f>
        <v>43921</v>
      </c>
      <c r="E294" t="str">
        <f>+'P6-preprocesseddata'!C294</f>
        <v>NK</v>
      </c>
      <c r="F294" t="str">
        <f>+'P6-preprocesseddata'!D294</f>
        <v>D</v>
      </c>
      <c r="G294" s="51">
        <f>IF(Profitability!O294="",0,Profitability!E294/Profitability!O294)</f>
        <v>9.8451111965588686E-2</v>
      </c>
      <c r="H294" s="43">
        <f>IF('P6-preprocesseddata'!$R294="",0,+'P6-preprocesseddata'!E294/'P6-preprocesseddata'!$R294)</f>
        <v>3.0704319762068031E-2</v>
      </c>
      <c r="I294" s="43">
        <f>IF('P6-preprocesseddata'!$R294="",0,+'P6-preprocesseddata'!F294/'P6-preprocesseddata'!$R294)</f>
        <v>2.7222256884854652E-2</v>
      </c>
      <c r="J294" s="43">
        <f>IF('P6-preprocesseddata'!$R294="",0,+'P6-preprocesseddata'!G294/'P6-preprocesseddata'!$R294)</f>
        <v>3.9883644216119393E-3</v>
      </c>
      <c r="K294" s="43">
        <f>IF('P6-preprocesseddata'!$R294="",0,+'P6-preprocesseddata'!H294/'P6-preprocesseddata'!$R294)</f>
        <v>2.5040134897433279E-2</v>
      </c>
      <c r="L294" s="43">
        <f>IF('P6-preprocesseddata'!$R294="",0,+'P6-preprocesseddata'!I294/'P6-preprocesseddata'!$R294)</f>
        <v>3.4144421983518872E-3</v>
      </c>
      <c r="M294" s="43">
        <f>IF('P6-preprocesseddata'!$R294="",0,+'P6-preprocesseddata'!J294/'P6-preprocesseddata'!$R294)+IF('P6-preprocesseddata'!$R294="",0,+'P6-preprocesseddata'!K294/'P6-preprocesseddata'!$R294)+IF('P6-preprocesseddata'!$R294="",0,+'P6-preprocesseddata'!L294/'P6-preprocesseddata'!$R294)</f>
        <v>1.4189836172524409E-2</v>
      </c>
      <c r="N294" s="43">
        <f>IF('P6-preprocesseddata'!$R294="",0,+'P6-preprocesseddata'!M294/'P6-preprocesseddata'!$R294)-S294</f>
        <v>0.44684572320451416</v>
      </c>
      <c r="O294" s="43">
        <f>IF('P6-preprocesseddata'!$R294="",0,+'P6-preprocesseddata'!N294/'P6-preprocesseddata'!$R294)</f>
        <v>0</v>
      </c>
      <c r="P294" s="43">
        <f t="shared" si="14"/>
        <v>0.55140507754135837</v>
      </c>
      <c r="Q294" s="52">
        <f t="shared" si="13"/>
        <v>-0.45295396557576967</v>
      </c>
      <c r="R294" s="63">
        <f>IF(Profitability!O294="",0,Profitability!L294/Profitability!O294)-Q294</f>
        <v>0.44554958730055333</v>
      </c>
      <c r="S294" s="62">
        <v>-0.44554958588973176</v>
      </c>
    </row>
    <row r="295" spans="1:19" x14ac:dyDescent="0.25">
      <c r="A295">
        <f>+'P6-preprocesseddata'!A295</f>
        <v>2020</v>
      </c>
      <c r="B295">
        <f>+'P6-preprocesseddata'!B295</f>
        <v>1</v>
      </c>
      <c r="C295" t="str">
        <f t="shared" si="15"/>
        <v>2020 Q1</v>
      </c>
      <c r="D295" s="61">
        <f>VLOOKUP(C295,Dates!C:D,2,FALSE)</f>
        <v>43921</v>
      </c>
      <c r="E295" t="str">
        <f>+'P6-preprocesseddata'!C295</f>
        <v>NK</v>
      </c>
      <c r="F295" t="str">
        <f>+'P6-preprocesseddata'!D295</f>
        <v>L</v>
      </c>
      <c r="G295" s="51">
        <f>IF(Profitability!O295="",0,Profitability!E295/Profitability!O295)</f>
        <v>8.5519479144532742E-2</v>
      </c>
      <c r="H295" s="43">
        <f>IF('P6-preprocesseddata'!$R295="",0,+'P6-preprocesseddata'!E295/'P6-preprocesseddata'!$R295)</f>
        <v>2.6671279342090317E-2</v>
      </c>
      <c r="I295" s="43">
        <f>IF('P6-preprocesseddata'!$R295="",0,+'P6-preprocesseddata'!F295/'P6-preprocesseddata'!$R295)</f>
        <v>2.3646592710759372E-2</v>
      </c>
      <c r="J295" s="43">
        <f>IF('P6-preprocesseddata'!$R295="",0,+'P6-preprocesseddata'!G295/'P6-preprocesseddata'!$R295)</f>
        <v>3.4644916157394105E-3</v>
      </c>
      <c r="K295" s="43">
        <f>IF('P6-preprocesseddata'!$R295="",0,+'P6-preprocesseddata'!H295/'P6-preprocesseddata'!$R295)</f>
        <v>2.1751095336753658E-2</v>
      </c>
      <c r="L295" s="43">
        <f>IF('P6-preprocesseddata'!$R295="",0,+'P6-preprocesseddata'!I295/'P6-preprocesseddata'!$R295)</f>
        <v>2.9659517917535634E-3</v>
      </c>
      <c r="M295" s="43">
        <f>IF('P6-preprocesseddata'!$R295="",0,+'P6-preprocesseddata'!J295/'P6-preprocesseddata'!$R295)+IF('P6-preprocesseddata'!$R295="",0,+'P6-preprocesseddata'!K295/'P6-preprocesseddata'!$R295)+IF('P6-preprocesseddata'!$R295="",0,+'P6-preprocesseddata'!L295/'P6-preprocesseddata'!$R295)</f>
        <v>1.2325980657212875E-2</v>
      </c>
      <c r="N295" s="43">
        <f>IF('P6-preprocesseddata'!$R295="",0,+'P6-preprocesseddata'!M295/'P6-preprocesseddata'!$R295)-S295</f>
        <v>1.2527773535588821E-2</v>
      </c>
      <c r="O295" s="43">
        <f>IF('P6-preprocesseddata'!$R295="",0,+'P6-preprocesseddata'!N295/'P6-preprocesseddata'!$R295)</f>
        <v>0</v>
      </c>
      <c r="P295" s="43">
        <f t="shared" si="14"/>
        <v>0.10335316498989799</v>
      </c>
      <c r="Q295" s="52">
        <f t="shared" si="13"/>
        <v>-1.7833685845365252E-2</v>
      </c>
      <c r="R295" s="63">
        <f>IF(Profitability!O295="",0,Profitability!L295/Profitability!O295)-Q295</f>
        <v>1.1401876511370479E-2</v>
      </c>
      <c r="S295" s="62">
        <v>-1.1401888185955982E-2</v>
      </c>
    </row>
    <row r="296" spans="1:19" x14ac:dyDescent="0.25">
      <c r="A296">
        <f>+'P6-preprocesseddata'!A296</f>
        <v>2020</v>
      </c>
      <c r="B296">
        <f>+'P6-preprocesseddata'!B296</f>
        <v>2</v>
      </c>
      <c r="C296" t="str">
        <f t="shared" si="15"/>
        <v>2020 Q2</v>
      </c>
      <c r="D296" s="61">
        <f>VLOOKUP(C296,Dates!C:D,2,FALSE)</f>
        <v>44012</v>
      </c>
      <c r="E296" t="str">
        <f>+'P6-preprocesseddata'!C296</f>
        <v>NK</v>
      </c>
      <c r="F296" t="str">
        <f>+'P6-preprocesseddata'!D296</f>
        <v>D</v>
      </c>
      <c r="G296" s="51">
        <f>IF(Profitability!O296="",0,Profitability!E296/Profitability!O296)</f>
        <v>0.15485824811524815</v>
      </c>
      <c r="H296" s="43">
        <f>IF('P6-preprocesseddata'!$R296="",0,+'P6-preprocesseddata'!E296/'P6-preprocesseddata'!$R296)</f>
        <v>0.2387550595083866</v>
      </c>
      <c r="I296" s="43">
        <f>IF('P6-preprocesseddata'!$R296="",0,+'P6-preprocesseddata'!F296/'P6-preprocesseddata'!$R296)</f>
        <v>2.2256799551413811E-2</v>
      </c>
      <c r="J296" s="43">
        <f>IF('P6-preprocesseddata'!$R296="",0,+'P6-preprocesseddata'!G296/'P6-preprocesseddata'!$R296)</f>
        <v>1.8443384081245233E-2</v>
      </c>
      <c r="K296" s="43">
        <f>IF('P6-preprocesseddata'!$R296="",0,+'P6-preprocesseddata'!H296/'P6-preprocesseddata'!$R296)</f>
        <v>0.11550221054600955</v>
      </c>
      <c r="L296" s="43">
        <f>IF('P6-preprocesseddata'!$R296="",0,+'P6-preprocesseddata'!I296/'P6-preprocesseddata'!$R296)</f>
        <v>4.6127878949935308E-3</v>
      </c>
      <c r="M296" s="43">
        <f>IF('P6-preprocesseddata'!$R296="",0,+'P6-preprocesseddata'!J296/'P6-preprocesseddata'!$R296)+IF('P6-preprocesseddata'!$R296="",0,+'P6-preprocesseddata'!K296/'P6-preprocesseddata'!$R296)+IF('P6-preprocesseddata'!$R296="",0,+'P6-preprocesseddata'!L296/'P6-preprocesseddata'!$R296)</f>
        <v>0.1323219569033402</v>
      </c>
      <c r="N296" s="43">
        <f>IF('P6-preprocesseddata'!$R296="",0,+'P6-preprocesseddata'!M296/'P6-preprocesseddata'!$R296)-S296</f>
        <v>-0.39171991907609627</v>
      </c>
      <c r="O296" s="43">
        <f>IF('P6-preprocesseddata'!$R296="",0,+'P6-preprocesseddata'!N296/'P6-preprocesseddata'!$R296)</f>
        <v>0</v>
      </c>
      <c r="P296" s="43">
        <f t="shared" si="14"/>
        <v>0.14017227940929267</v>
      </c>
      <c r="Q296" s="52">
        <f t="shared" si="13"/>
        <v>1.4685968705955482E-2</v>
      </c>
      <c r="R296" s="63">
        <f>IF(Profitability!O296="",0,Profitability!L296/Profitability!O296)-Q296</f>
        <v>-0.39732858328438114</v>
      </c>
      <c r="S296" s="62">
        <v>0.39732858328438109</v>
      </c>
    </row>
    <row r="297" spans="1:19" x14ac:dyDescent="0.25">
      <c r="A297">
        <f>+'P6-preprocesseddata'!A297</f>
        <v>2020</v>
      </c>
      <c r="B297">
        <f>+'P6-preprocesseddata'!B297</f>
        <v>2</v>
      </c>
      <c r="C297" t="str">
        <f t="shared" si="15"/>
        <v>2020 Q2</v>
      </c>
      <c r="D297" s="61">
        <f>VLOOKUP(C297,Dates!C:D,2,FALSE)</f>
        <v>44012</v>
      </c>
      <c r="E297" t="str">
        <f>+'P6-preprocesseddata'!C297</f>
        <v>NK</v>
      </c>
      <c r="F297" t="str">
        <f>+'P6-preprocesseddata'!D297</f>
        <v>L</v>
      </c>
      <c r="G297" s="51">
        <f>IF(Profitability!O297="",0,Profitability!E297/Profitability!O297)</f>
        <v>0.15294907094189575</v>
      </c>
      <c r="H297" s="43">
        <f>IF('P6-preprocesseddata'!$R297="",0,+'P6-preprocesseddata'!E297/'P6-preprocesseddata'!$R297)</f>
        <v>0.23581151228196998</v>
      </c>
      <c r="I297" s="43">
        <f>IF('P6-preprocesseddata'!$R297="",0,+'P6-preprocesseddata'!F297/'P6-preprocesseddata'!$R297)</f>
        <v>2.1982463418961644E-2</v>
      </c>
      <c r="J297" s="43">
        <f>IF('P6-preprocesseddata'!$R297="",0,+'P6-preprocesseddata'!G297/'P6-preprocesseddata'!$R297)</f>
        <v>1.8216038998575684E-2</v>
      </c>
      <c r="K297" s="43">
        <f>IF('P6-preprocesseddata'!$R297="",0,+'P6-preprocesseddata'!H297/'P6-preprocesseddata'!$R297)</f>
        <v>0.11407805463773854</v>
      </c>
      <c r="L297" s="43">
        <f>IF('P6-preprocesseddata'!$R297="",0,+'P6-preprocesseddata'!I297/'P6-preprocesseddata'!$R297)</f>
        <v>4.5558499022823745E-3</v>
      </c>
      <c r="M297" s="43">
        <f>IF('P6-preprocesseddata'!$R297="",0,+'P6-preprocesseddata'!J297/'P6-preprocesseddata'!$R297)+IF('P6-preprocesseddata'!$R297="",0,+'P6-preprocesseddata'!K297/'P6-preprocesseddata'!$R297)+IF('P6-preprocesseddata'!$R297="",0,+'P6-preprocesseddata'!L297/'P6-preprocesseddata'!$R297)</f>
        <v>0.13069095265769382</v>
      </c>
      <c r="N297" s="43">
        <f>IF('P6-preprocesseddata'!$R297="",0,+'P6-preprocesseddata'!M297/'P6-preprocesseddata'!$R297)-S297</f>
        <v>-0.42610577695006924</v>
      </c>
      <c r="O297" s="43">
        <f>IF('P6-preprocesseddata'!$R297="",0,+'P6-preprocesseddata'!N297/'P6-preprocesseddata'!$R297)</f>
        <v>0</v>
      </c>
      <c r="P297" s="43">
        <f t="shared" si="14"/>
        <v>9.9229094947152707E-2</v>
      </c>
      <c r="Q297" s="52">
        <f t="shared" si="13"/>
        <v>5.3719975994743041E-2</v>
      </c>
      <c r="R297" s="63">
        <f>IF(Profitability!O297="",0,Profitability!L297/Profitability!O297)-Q297</f>
        <v>-0.43164500442234111</v>
      </c>
      <c r="S297" s="62">
        <v>0.43164537245286866</v>
      </c>
    </row>
    <row r="298" spans="1:19" x14ac:dyDescent="0.25">
      <c r="A298">
        <f>+'P6-preprocesseddata'!A298</f>
        <v>2020</v>
      </c>
      <c r="B298">
        <f>+'P6-preprocesseddata'!B298</f>
        <v>3</v>
      </c>
      <c r="C298" t="str">
        <f t="shared" si="15"/>
        <v>2020 Q3</v>
      </c>
      <c r="D298" s="61">
        <f>VLOOKUP(C298,Dates!C:D,2,FALSE)</f>
        <v>44104</v>
      </c>
      <c r="E298" t="str">
        <f>+'P6-preprocesseddata'!C298</f>
        <v>NK</v>
      </c>
      <c r="F298" t="str">
        <f>+'P6-preprocesseddata'!D298</f>
        <v>D</v>
      </c>
      <c r="G298" s="51">
        <f>IF(Profitability!O298="",0,Profitability!E298/Profitability!O298)</f>
        <v>8.231676942977309E-2</v>
      </c>
      <c r="H298" s="43">
        <f>IF('P6-preprocesseddata'!$R298="",0,+'P6-preprocesseddata'!E298/'P6-preprocesseddata'!$R298)</f>
        <v>4.6771963824346667E-2</v>
      </c>
      <c r="I298" s="43">
        <f>IF('P6-preprocesseddata'!$R298="",0,+'P6-preprocesseddata'!F298/'P6-preprocesseddata'!$R298)</f>
        <v>1.9310234279942246E-2</v>
      </c>
      <c r="J298" s="43">
        <f>IF('P6-preprocesseddata'!$R298="",0,+'P6-preprocesseddata'!G298/'P6-preprocesseddata'!$R298)</f>
        <v>4.670448045568612E-3</v>
      </c>
      <c r="K298" s="43">
        <f>IF('P6-preprocesseddata'!$R298="",0,+'P6-preprocesseddata'!H298/'P6-preprocesseddata'!$R298)</f>
        <v>3.2684113580898094E-2</v>
      </c>
      <c r="L298" s="43">
        <f>IF('P6-preprocesseddata'!$R298="",0,+'P6-preprocesseddata'!I298/'P6-preprocesseddata'!$R298)</f>
        <v>4.1545621314302396E-3</v>
      </c>
      <c r="M298" s="43">
        <f>IF('P6-preprocesseddata'!$R298="",0,+'P6-preprocesseddata'!J298/'P6-preprocesseddata'!$R298)+IF('P6-preprocesseddata'!$R298="",0,+'P6-preprocesseddata'!K298/'P6-preprocesseddata'!$R298)+IF('P6-preprocesseddata'!$R298="",0,+'P6-preprocesseddata'!L298/'P6-preprocesseddata'!$R298)</f>
        <v>2.4726598579825843E-2</v>
      </c>
      <c r="N298" s="43">
        <f>IF('P6-preprocesseddata'!$R298="",0,+'P6-preprocesseddata'!M298/'P6-preprocesseddata'!$R298)-S298</f>
        <v>-8.5154005756249585E-3</v>
      </c>
      <c r="O298" s="43">
        <f>IF('P6-preprocesseddata'!$R298="",0,+'P6-preprocesseddata'!N298/'P6-preprocesseddata'!$R298)</f>
        <v>0</v>
      </c>
      <c r="P298" s="43">
        <f t="shared" si="14"/>
        <v>0.12380251986638675</v>
      </c>
      <c r="Q298" s="52">
        <f t="shared" si="13"/>
        <v>-4.1485750436613664E-2</v>
      </c>
      <c r="R298" s="63">
        <f>IF(Profitability!O298="",0,Profitability!L298/Profitability!O298)-Q298</f>
        <v>-9.7433642492535943E-3</v>
      </c>
      <c r="S298" s="62">
        <v>9.7433685519422442E-3</v>
      </c>
    </row>
    <row r="299" spans="1:19" x14ac:dyDescent="0.25">
      <c r="A299">
        <f>+'P6-preprocesseddata'!A299</f>
        <v>2020</v>
      </c>
      <c r="B299">
        <f>+'P6-preprocesseddata'!B299</f>
        <v>3</v>
      </c>
      <c r="C299" t="str">
        <f t="shared" si="15"/>
        <v>2020 Q3</v>
      </c>
      <c r="D299" s="61">
        <f>VLOOKUP(C299,Dates!C:D,2,FALSE)</f>
        <v>44104</v>
      </c>
      <c r="E299" t="str">
        <f>+'P6-preprocesseddata'!C299</f>
        <v>NK</v>
      </c>
      <c r="F299" t="str">
        <f>+'P6-preprocesseddata'!D299</f>
        <v>L</v>
      </c>
      <c r="G299" s="51">
        <f>IF(Profitability!O299="",0,Profitability!E299/Profitability!O299)</f>
        <v>8.3470075969284852E-2</v>
      </c>
      <c r="H299" s="43">
        <f>IF('P6-preprocesseddata'!$R299="",0,+'P6-preprocesseddata'!E299/'P6-preprocesseddata'!$R299)</f>
        <v>4.7427261181506565E-2</v>
      </c>
      <c r="I299" s="43">
        <f>IF('P6-preprocesseddata'!$R299="",0,+'P6-preprocesseddata'!F299/'P6-preprocesseddata'!$R299)</f>
        <v>1.9580783984190206E-2</v>
      </c>
      <c r="J299" s="43">
        <f>IF('P6-preprocesseddata'!$R299="",0,+'P6-preprocesseddata'!G299/'P6-preprocesseddata'!$R299)</f>
        <v>4.7358684349365077E-3</v>
      </c>
      <c r="K299" s="43">
        <f>IF('P6-preprocesseddata'!$R299="",0,+'P6-preprocesseddata'!H299/'P6-preprocesseddata'!$R299)</f>
        <v>3.3142036421263718E-2</v>
      </c>
      <c r="L299" s="43">
        <f>IF('P6-preprocesseddata'!$R299="",0,+'P6-preprocesseddata'!I299/'P6-preprocesseddata'!$R299)</f>
        <v>4.2127808004945493E-3</v>
      </c>
      <c r="M299" s="43">
        <f>IF('P6-preprocesseddata'!$R299="",0,+'P6-preprocesseddata'!J299/'P6-preprocesseddata'!$R299)+IF('P6-preprocesseddata'!$R299="",0,+'P6-preprocesseddata'!K299/'P6-preprocesseddata'!$R299)+IF('P6-preprocesseddata'!$R299="",0,+'P6-preprocesseddata'!L299/'P6-preprocesseddata'!$R299)</f>
        <v>2.5073031081270167E-2</v>
      </c>
      <c r="N299" s="43">
        <f>IF('P6-preprocesseddata'!$R299="",0,+'P6-preprocesseddata'!M299/'P6-preprocesseddata'!$R299)-S299</f>
        <v>3.1162292463620717E-3</v>
      </c>
      <c r="O299" s="43">
        <f>IF('P6-preprocesseddata'!$R299="",0,+'P6-preprocesseddata'!N299/'P6-preprocesseddata'!$R299)</f>
        <v>0</v>
      </c>
      <c r="P299" s="43">
        <f t="shared" si="14"/>
        <v>0.13728799115002377</v>
      </c>
      <c r="Q299" s="52">
        <f t="shared" si="13"/>
        <v>-5.3817915180738918E-2</v>
      </c>
      <c r="R299" s="63">
        <f>IF(Profitability!O299="",0,Profitability!L299/Profitability!O299)-Q299</f>
        <v>1.8710297327773073E-3</v>
      </c>
      <c r="S299" s="62">
        <v>-1.8710729989174779E-3</v>
      </c>
    </row>
    <row r="300" spans="1:19" x14ac:dyDescent="0.25">
      <c r="A300">
        <f>+'P6-preprocesseddata'!A300</f>
        <v>2020</v>
      </c>
      <c r="B300">
        <f>+'P6-preprocesseddata'!B300</f>
        <v>4</v>
      </c>
      <c r="C300" t="str">
        <f t="shared" si="15"/>
        <v>2020 Q4</v>
      </c>
      <c r="D300" s="61">
        <f>VLOOKUP(C300,Dates!C:D,2,FALSE)</f>
        <v>44196</v>
      </c>
      <c r="E300" t="str">
        <f>+'P6-preprocesseddata'!C300</f>
        <v>NK</v>
      </c>
      <c r="F300" t="str">
        <f>+'P6-preprocesseddata'!D300</f>
        <v>D</v>
      </c>
      <c r="G300" s="51">
        <f>IF(Profitability!O300="",0,Profitability!E300/Profitability!O300)</f>
        <v>8.8413812648805767E-2</v>
      </c>
      <c r="H300" s="43">
        <f>IF('P6-preprocesseddata'!$R300="",0,+'P6-preprocesseddata'!E300/'P6-preprocesseddata'!$R300)</f>
        <v>4.0333257851202835E-2</v>
      </c>
      <c r="I300" s="43">
        <f>IF('P6-preprocesseddata'!$R300="",0,+'P6-preprocesseddata'!F300/'P6-preprocesseddata'!$R300)</f>
        <v>1.8374320833929102E-2</v>
      </c>
      <c r="J300" s="43">
        <f>IF('P6-preprocesseddata'!$R300="",0,+'P6-preprocesseddata'!G300/'P6-preprocesseddata'!$R300)</f>
        <v>4.5099818509463903E-3</v>
      </c>
      <c r="K300" s="43">
        <f>IF('P6-preprocesseddata'!$R300="",0,+'P6-preprocesseddata'!H300/'P6-preprocesseddata'!$R300)</f>
        <v>2.769769918880265E-2</v>
      </c>
      <c r="L300" s="43">
        <f>IF('P6-preprocesseddata'!$R300="",0,+'P6-preprocesseddata'!I300/'P6-preprocesseddata'!$R300)</f>
        <v>3.8053935283415791E-3</v>
      </c>
      <c r="M300" s="43">
        <f>IF('P6-preprocesseddata'!$R300="",0,+'P6-preprocesseddata'!J300/'P6-preprocesseddata'!$R300)+IF('P6-preprocesseddata'!$R300="",0,+'P6-preprocesseddata'!K300/'P6-preprocesseddata'!$R300)+IF('P6-preprocesseddata'!$R300="",0,+'P6-preprocesseddata'!L300/'P6-preprocesseddata'!$R300)</f>
        <v>2.2119217563407369E-2</v>
      </c>
      <c r="N300" s="43">
        <f>IF('P6-preprocesseddata'!$R300="",0,+'P6-preprocesseddata'!M300/'P6-preprocesseddata'!$R300)-S300</f>
        <v>0.40561803951721159</v>
      </c>
      <c r="O300" s="43">
        <f>IF('P6-preprocesseddata'!$R300="",0,+'P6-preprocesseddata'!N300/'P6-preprocesseddata'!$R300)</f>
        <v>0</v>
      </c>
      <c r="P300" s="43">
        <f t="shared" si="14"/>
        <v>0.52245791033384148</v>
      </c>
      <c r="Q300" s="52">
        <f t="shared" si="13"/>
        <v>-0.43404409768503571</v>
      </c>
      <c r="R300" s="63">
        <f>IF(Profitability!O300="",0,Profitability!L300/Profitability!O300)-Q300</f>
        <v>0.40520053049625893</v>
      </c>
      <c r="S300" s="62">
        <v>-0.40520053248910404</v>
      </c>
    </row>
    <row r="301" spans="1:19" x14ac:dyDescent="0.25">
      <c r="A301">
        <f>+'P6-preprocesseddata'!A301</f>
        <v>2020</v>
      </c>
      <c r="B301">
        <f>+'P6-preprocesseddata'!B301</f>
        <v>4</v>
      </c>
      <c r="C301" t="str">
        <f t="shared" si="15"/>
        <v>2020 Q4</v>
      </c>
      <c r="D301" s="61">
        <f>VLOOKUP(C301,Dates!C:D,2,FALSE)</f>
        <v>44196</v>
      </c>
      <c r="E301" t="str">
        <f>+'P6-preprocesseddata'!C301</f>
        <v>NK</v>
      </c>
      <c r="F301" t="str">
        <f>+'P6-preprocesseddata'!D301</f>
        <v>L</v>
      </c>
      <c r="G301" s="51">
        <f>IF(Profitability!O301="",0,Profitability!E301/Profitability!O301)</f>
        <v>9.4759735108947488E-2</v>
      </c>
      <c r="H301" s="43">
        <f>IF('P6-preprocesseddata'!$R301="",0,+'P6-preprocesseddata'!E301/'P6-preprocesseddata'!$R301)</f>
        <v>4.3228191314284507E-2</v>
      </c>
      <c r="I301" s="43">
        <f>IF('P6-preprocesseddata'!$R301="",0,+'P6-preprocesseddata'!F301/'P6-preprocesseddata'!$R301)</f>
        <v>1.969313188235185E-2</v>
      </c>
      <c r="J301" s="43">
        <f>IF('P6-preprocesseddata'!$R301="",0,+'P6-preprocesseddata'!G301/'P6-preprocesseddata'!$R301)</f>
        <v>4.8336970962231923E-3</v>
      </c>
      <c r="K301" s="43">
        <f>IF('P6-preprocesseddata'!$R301="",0,+'P6-preprocesseddata'!H301/'P6-preprocesseddata'!$R301)</f>
        <v>2.9685706900014642E-2</v>
      </c>
      <c r="L301" s="43">
        <f>IF('P6-preprocesseddata'!$R301="",0,+'P6-preprocesseddata'!I301/'P6-preprocesseddata'!$R301)</f>
        <v>4.078524811526805E-3</v>
      </c>
      <c r="M301" s="43">
        <f>IF('P6-preprocesseddata'!$R301="",0,+'P6-preprocesseddata'!J301/'P6-preprocesseddata'!$R301)+IF('P6-preprocesseddata'!$R301="",0,+'P6-preprocesseddata'!K301/'P6-preprocesseddata'!$R301)+IF('P6-preprocesseddata'!$R301="",0,+'P6-preprocesseddata'!L301/'P6-preprocesseddata'!$R301)</f>
        <v>2.3706834816034857E-2</v>
      </c>
      <c r="N301" s="43">
        <f>IF('P6-preprocesseddata'!$R301="",0,+'P6-preprocesseddata'!M301/'P6-preprocesseddata'!$R301)-S301</f>
        <v>-2.485860930625599E-2</v>
      </c>
      <c r="O301" s="43">
        <f>IF('P6-preprocesseddata'!$R301="",0,+'P6-preprocesseddata'!N301/'P6-preprocesseddata'!$R301)</f>
        <v>0</v>
      </c>
      <c r="P301" s="43">
        <f t="shared" si="14"/>
        <v>0.10036747751417985</v>
      </c>
      <c r="Q301" s="52">
        <f t="shared" si="13"/>
        <v>-5.6077424052323604E-3</v>
      </c>
      <c r="R301" s="63">
        <f>IF(Profitability!O301="",0,Profitability!L301/Profitability!O301)-Q301</f>
        <v>-2.5306072084984199E-2</v>
      </c>
      <c r="S301" s="62">
        <v>2.5306089366209955E-2</v>
      </c>
    </row>
    <row r="302" spans="1:19" x14ac:dyDescent="0.25">
      <c r="A302">
        <f>+'P6-preprocesseddata'!A302</f>
        <v>2021</v>
      </c>
      <c r="B302">
        <f>+'P6-preprocesseddata'!B302</f>
        <v>1</v>
      </c>
      <c r="C302" t="str">
        <f t="shared" si="15"/>
        <v>2021 Q1</v>
      </c>
      <c r="D302" s="61">
        <f>VLOOKUP(C302,Dates!C:D,2,FALSE)</f>
        <v>44286</v>
      </c>
      <c r="E302" t="str">
        <f>+'P6-preprocesseddata'!C302</f>
        <v>NK</v>
      </c>
      <c r="F302" t="str">
        <f>+'P6-preprocesseddata'!D302</f>
        <v>D</v>
      </c>
      <c r="G302" s="51">
        <f>IF(Profitability!O302="",0,Profitability!E302/Profitability!O302)</f>
        <v>7.7420843689126412E-2</v>
      </c>
      <c r="H302" s="43">
        <f>IF('P6-preprocesseddata'!$R302="",0,+'P6-preprocesseddata'!E302/'P6-preprocesseddata'!$R302)</f>
        <v>4.1236754803243979E-2</v>
      </c>
      <c r="I302" s="43">
        <f>IF('P6-preprocesseddata'!$R302="",0,+'P6-preprocesseddata'!F302/'P6-preprocesseddata'!$R302)</f>
        <v>2.3989389455941437E-2</v>
      </c>
      <c r="J302" s="43">
        <f>IF('P6-preprocesseddata'!$R302="",0,+'P6-preprocesseddata'!G302/'P6-preprocesseddata'!$R302)</f>
        <v>4.0391157894221798E-3</v>
      </c>
      <c r="K302" s="43">
        <f>IF('P6-preprocesseddata'!$R302="",0,+'P6-preprocesseddata'!H302/'P6-preprocesseddata'!$R302)</f>
        <v>2.8179746493862658E-2</v>
      </c>
      <c r="L302" s="43">
        <f>IF('P6-preprocesseddata'!$R302="",0,+'P6-preprocesseddata'!I302/'P6-preprocesseddata'!$R302)</f>
        <v>4.0468485329324686E-3</v>
      </c>
      <c r="M302" s="43">
        <f>IF('P6-preprocesseddata'!$R302="",0,+'P6-preprocesseddata'!J302/'P6-preprocesseddata'!$R302)+IF('P6-preprocesseddata'!$R302="",0,+'P6-preprocesseddata'!K302/'P6-preprocesseddata'!$R302)+IF('P6-preprocesseddata'!$R302="",0,+'P6-preprocesseddata'!L302/'P6-preprocesseddata'!$R302)</f>
        <v>2.1667003345052806E-2</v>
      </c>
      <c r="N302" s="43">
        <f>IF('P6-preprocesseddata'!$R302="",0,+'P6-preprocesseddata'!M302/'P6-preprocesseddata'!$R302)-S302</f>
        <v>-7.7537492628000568E-2</v>
      </c>
      <c r="O302" s="43">
        <f>IF('P6-preprocesseddata'!$R302="",0,+'P6-preprocesseddata'!N302/'P6-preprocesseddata'!$R302)</f>
        <v>0</v>
      </c>
      <c r="P302" s="43">
        <f t="shared" si="14"/>
        <v>4.5621365792454946E-2</v>
      </c>
      <c r="Q302" s="52">
        <f t="shared" si="13"/>
        <v>3.1799477896671466E-2</v>
      </c>
      <c r="R302" s="63">
        <f>IF(Profitability!O302="",0,Profitability!L302/Profitability!O302)-Q302</f>
        <v>-7.8842185663851178E-2</v>
      </c>
      <c r="S302" s="62">
        <v>7.8842187558202798E-2</v>
      </c>
    </row>
    <row r="303" spans="1:19" x14ac:dyDescent="0.25">
      <c r="A303">
        <f>+'P6-preprocesseddata'!A303</f>
        <v>2021</v>
      </c>
      <c r="B303">
        <f>+'P6-preprocesseddata'!B303</f>
        <v>1</v>
      </c>
      <c r="C303" t="str">
        <f t="shared" si="15"/>
        <v>2021 Q1</v>
      </c>
      <c r="D303" s="61">
        <f>VLOOKUP(C303,Dates!C:D,2,FALSE)</f>
        <v>44286</v>
      </c>
      <c r="E303" t="str">
        <f>+'P6-preprocesseddata'!C303</f>
        <v>NK</v>
      </c>
      <c r="F303" t="str">
        <f>+'P6-preprocesseddata'!D303</f>
        <v>L</v>
      </c>
      <c r="G303" s="51">
        <f>IF(Profitability!O303="",0,Profitability!E303/Profitability!O303)</f>
        <v>0.11210141672722898</v>
      </c>
      <c r="H303" s="43">
        <f>IF('P6-preprocesseddata'!$R303="",0,+'P6-preprocesseddata'!E303/'P6-preprocesseddata'!$R303)</f>
        <v>5.9708706931513499E-2</v>
      </c>
      <c r="I303" s="43">
        <f>IF('P6-preprocesseddata'!$R303="",0,+'P6-preprocesseddata'!F303/'P6-preprocesseddata'!$R303)</f>
        <v>3.4735419060297604E-2</v>
      </c>
      <c r="J303" s="43">
        <f>IF('P6-preprocesseddata'!$R303="",0,+'P6-preprocesseddata'!G303/'P6-preprocesseddata'!$R303)</f>
        <v>5.8484147657789122E-3</v>
      </c>
      <c r="K303" s="43">
        <f>IF('P6-preprocesseddata'!$R303="",0,+'P6-preprocesseddata'!H303/'P6-preprocesseddata'!$R303)</f>
        <v>4.0802831744342807E-2</v>
      </c>
      <c r="L303" s="43">
        <f>IF('P6-preprocesseddata'!$R303="",0,+'P6-preprocesseddata'!I303/'P6-preprocesseddata'!$R303)</f>
        <v>5.8596279367132123E-3</v>
      </c>
      <c r="M303" s="43">
        <f>IF('P6-preprocesseddata'!$R303="",0,+'P6-preprocesseddata'!J303/'P6-preprocesseddata'!$R303)+IF('P6-preprocesseddata'!$R303="",0,+'P6-preprocesseddata'!K303/'P6-preprocesseddata'!$R303)+IF('P6-preprocesseddata'!$R303="",0,+'P6-preprocesseddata'!L303/'P6-preprocesseddata'!$R303)</f>
        <v>3.1372725531119888E-2</v>
      </c>
      <c r="N303" s="43">
        <f>IF('P6-preprocesseddata'!$R303="",0,+'P6-preprocesseddata'!M303/'P6-preprocesseddata'!$R303)-S303</f>
        <v>1.8891189586614874E-3</v>
      </c>
      <c r="O303" s="43">
        <f>IF('P6-preprocesseddata'!$R303="",0,+'P6-preprocesseddata'!N303/'P6-preprocesseddata'!$R303)</f>
        <v>0</v>
      </c>
      <c r="P303" s="43">
        <f t="shared" si="14"/>
        <v>0.18021684492842741</v>
      </c>
      <c r="Q303" s="52">
        <f t="shared" si="13"/>
        <v>-6.8115428201198425E-2</v>
      </c>
      <c r="R303" s="63">
        <f>IF(Profitability!O303="",0,Profitability!L303/Profitability!O303)-Q303</f>
        <v>-1.8943516200131683E-9</v>
      </c>
      <c r="S303" s="62">
        <v>1.8943516269520622E-9</v>
      </c>
    </row>
    <row r="304" spans="1:19" x14ac:dyDescent="0.25">
      <c r="A304">
        <f>+'P6-preprocesseddata'!A304</f>
        <v>2021</v>
      </c>
      <c r="B304">
        <f>+'P6-preprocesseddata'!B304</f>
        <v>2</v>
      </c>
      <c r="C304" t="str">
        <f t="shared" si="15"/>
        <v>2021 Q2</v>
      </c>
      <c r="D304" s="61">
        <f>VLOOKUP(C304,Dates!C:D,2,FALSE)</f>
        <v>44377</v>
      </c>
      <c r="E304" t="str">
        <f>+'P6-preprocesseddata'!C304</f>
        <v>NK</v>
      </c>
      <c r="F304" t="str">
        <f>+'P6-preprocesseddata'!D304</f>
        <v>D</v>
      </c>
      <c r="G304" s="51">
        <f>IF(Profitability!O304="",0,Profitability!E304/Profitability!O304)</f>
        <v>9.8803441125101074E-2</v>
      </c>
      <c r="H304" s="43">
        <f>IF('P6-preprocesseddata'!$R304="",0,+'P6-preprocesseddata'!E304/'P6-preprocesseddata'!$R304)</f>
        <v>2.9577013633777266E-2</v>
      </c>
      <c r="I304" s="43">
        <f>IF('P6-preprocesseddata'!$R304="",0,+'P6-preprocesseddata'!F304/'P6-preprocesseddata'!$R304)</f>
        <v>2.4700573792217923E-2</v>
      </c>
      <c r="J304" s="43">
        <f>IF('P6-preprocesseddata'!$R304="",0,+'P6-preprocesseddata'!G304/'P6-preprocesseddata'!$R304)</f>
        <v>3.5774125729300579E-3</v>
      </c>
      <c r="K304" s="43">
        <f>IF('P6-preprocesseddata'!$R304="",0,+'P6-preprocesseddata'!H304/'P6-preprocesseddata'!$R304)</f>
        <v>2.3503198224821744E-2</v>
      </c>
      <c r="L304" s="43">
        <f>IF('P6-preprocesseddata'!$R304="",0,+'P6-preprocesseddata'!I304/'P6-preprocesseddata'!$R304)</f>
        <v>3.6787630440581272E-3</v>
      </c>
      <c r="M304" s="43">
        <f>IF('P6-preprocesseddata'!$R304="",0,+'P6-preprocesseddata'!J304/'P6-preprocesseddata'!$R304)+IF('P6-preprocesseddata'!$R304="",0,+'P6-preprocesseddata'!K304/'P6-preprocesseddata'!$R304)+IF('P6-preprocesseddata'!$R304="",0,+'P6-preprocesseddata'!L304/'P6-preprocesseddata'!$R304)</f>
        <v>1.5906637716460774E-2</v>
      </c>
      <c r="N304" s="43">
        <f>IF('P6-preprocesseddata'!$R304="",0,+'P6-preprocesseddata'!M304/'P6-preprocesseddata'!$R304)-S304</f>
        <v>3.4534789896604324E-3</v>
      </c>
      <c r="O304" s="43">
        <f>IF('P6-preprocesseddata'!$R304="",0,+'P6-preprocesseddata'!N304/'P6-preprocesseddata'!$R304)</f>
        <v>0</v>
      </c>
      <c r="P304" s="43">
        <f t="shared" si="14"/>
        <v>0.10439707797392632</v>
      </c>
      <c r="Q304" s="52">
        <f t="shared" si="13"/>
        <v>-5.5936368488252453E-3</v>
      </c>
      <c r="R304" s="63">
        <f>IF(Profitability!O304="",0,Profitability!L304/Profitability!O304)-Q304</f>
        <v>3.022418709350059E-3</v>
      </c>
      <c r="S304" s="62">
        <v>-3.0224199911803151E-3</v>
      </c>
    </row>
    <row r="305" spans="1:19" x14ac:dyDescent="0.25">
      <c r="A305">
        <f>+'P6-preprocesseddata'!A305</f>
        <v>2021</v>
      </c>
      <c r="B305">
        <f>+'P6-preprocesseddata'!B305</f>
        <v>2</v>
      </c>
      <c r="C305" t="str">
        <f t="shared" si="15"/>
        <v>2021 Q2</v>
      </c>
      <c r="D305" s="61">
        <f>VLOOKUP(C305,Dates!C:D,2,FALSE)</f>
        <v>44377</v>
      </c>
      <c r="E305" t="str">
        <f>+'P6-preprocesseddata'!C305</f>
        <v>NK</v>
      </c>
      <c r="F305" t="str">
        <f>+'P6-preprocesseddata'!D305</f>
        <v>L</v>
      </c>
      <c r="G305" s="51">
        <f>IF(Profitability!O305="",0,Profitability!E305/Profitability!O305)</f>
        <v>0.10600591668005035</v>
      </c>
      <c r="H305" s="43">
        <f>IF('P6-preprocesseddata'!$R305="",0,+'P6-preprocesseddata'!E305/'P6-preprocesseddata'!$R305)</f>
        <v>3.173309477493387E-2</v>
      </c>
      <c r="I305" s="43">
        <f>IF('P6-preprocesseddata'!$R305="",0,+'P6-preprocesseddata'!F305/'P6-preprocesseddata'!$R305)</f>
        <v>2.6501173759535195E-2</v>
      </c>
      <c r="J305" s="43">
        <f>IF('P6-preprocesseddata'!$R305="",0,+'P6-preprocesseddata'!G305/'P6-preprocesseddata'!$R305)</f>
        <v>3.838195272910292E-3</v>
      </c>
      <c r="K305" s="43">
        <f>IF('P6-preprocesseddata'!$R305="",0,+'P6-preprocesseddata'!H305/'P6-preprocesseddata'!$R305)</f>
        <v>2.5216509499680347E-2</v>
      </c>
      <c r="L305" s="43">
        <f>IF('P6-preprocesseddata'!$R305="",0,+'P6-preprocesseddata'!I305/'P6-preprocesseddata'!$R305)</f>
        <v>3.9469333797442331E-3</v>
      </c>
      <c r="M305" s="43">
        <f>IF('P6-preprocesseddata'!$R305="",0,+'P6-preprocesseddata'!J305/'P6-preprocesseddata'!$R305)+IF('P6-preprocesseddata'!$R305="",0,+'P6-preprocesseddata'!K305/'P6-preprocesseddata'!$R305)+IF('P6-preprocesseddata'!$R305="",0,+'P6-preprocesseddata'!L305/'P6-preprocesseddata'!$R305)</f>
        <v>1.706618177735069E-2</v>
      </c>
      <c r="N305" s="43">
        <f>IF('P6-preprocesseddata'!$R305="",0,+'P6-preprocesseddata'!M305/'P6-preprocesseddata'!$R305)-S305</f>
        <v>7.8523930601814389E-3</v>
      </c>
      <c r="O305" s="43">
        <f>IF('P6-preprocesseddata'!$R305="",0,+'P6-preprocesseddata'!N305/'P6-preprocesseddata'!$R305)</f>
        <v>0</v>
      </c>
      <c r="P305" s="43">
        <f t="shared" si="14"/>
        <v>0.11615448152433606</v>
      </c>
      <c r="Q305" s="52">
        <f t="shared" si="13"/>
        <v>-1.014856484428571E-2</v>
      </c>
      <c r="R305" s="63">
        <f>IF(Profitability!O305="",0,Profitability!L305/Profitability!O305)-Q305</f>
        <v>7.3899177592357656E-3</v>
      </c>
      <c r="S305" s="62">
        <v>-7.3899057823542964E-3</v>
      </c>
    </row>
    <row r="306" spans="1:19" x14ac:dyDescent="0.25">
      <c r="A306">
        <f>+'P6-preprocesseddata'!A306</f>
        <v>2021</v>
      </c>
      <c r="B306">
        <f>+'P6-preprocesseddata'!B306</f>
        <v>3</v>
      </c>
      <c r="C306" t="str">
        <f t="shared" si="15"/>
        <v>2021 Q3</v>
      </c>
      <c r="D306" s="61">
        <f>VLOOKUP(C306,Dates!C:D,2,FALSE)</f>
        <v>44469</v>
      </c>
      <c r="E306" t="str">
        <f>+'P6-preprocesseddata'!C306</f>
        <v>NK</v>
      </c>
      <c r="F306" t="str">
        <f>+'P6-preprocesseddata'!D306</f>
        <v>D</v>
      </c>
      <c r="G306" s="51">
        <f>IF(Profitability!O306="",0,Profitability!E306/Profitability!O306)</f>
        <v>0.10658311525887096</v>
      </c>
      <c r="H306" s="43">
        <f>IF('P6-preprocesseddata'!$R306="",0,+'P6-preprocesseddata'!E306/'P6-preprocesseddata'!$R306)</f>
        <v>3.2042194933346216E-2</v>
      </c>
      <c r="I306" s="43">
        <f>IF('P6-preprocesseddata'!$R306="",0,+'P6-preprocesseddata'!F306/'P6-preprocesseddata'!$R306)</f>
        <v>2.9991234180881142E-2</v>
      </c>
      <c r="J306" s="43">
        <f>IF('P6-preprocesseddata'!$R306="",0,+'P6-preprocesseddata'!G306/'P6-preprocesseddata'!$R306)</f>
        <v>3.7996159417645098E-3</v>
      </c>
      <c r="K306" s="43">
        <f>IF('P6-preprocesseddata'!$R306="",0,+'P6-preprocesseddata'!H306/'P6-preprocesseddata'!$R306)</f>
        <v>2.4585738247238191E-2</v>
      </c>
      <c r="L306" s="43">
        <f>IF('P6-preprocesseddata'!$R306="",0,+'P6-preprocesseddata'!I306/'P6-preprocesseddata'!$R306)</f>
        <v>3.6899988023803422E-3</v>
      </c>
      <c r="M306" s="43">
        <f>IF('P6-preprocesseddata'!$R306="",0,+'P6-preprocesseddata'!J306/'P6-preprocesseddata'!$R306)+IF('P6-preprocesseddata'!$R306="",0,+'P6-preprocesseddata'!K306/'P6-preprocesseddata'!$R306)+IF('P6-preprocesseddata'!$R306="",0,+'P6-preprocesseddata'!L306/'P6-preprocesseddata'!$R306)</f>
        <v>1.6188251008611949E-2</v>
      </c>
      <c r="N306" s="43">
        <f>IF('P6-preprocesseddata'!$R306="",0,+'P6-preprocesseddata'!M306/'P6-preprocesseddata'!$R306)-S306</f>
        <v>1.4561720830047455E-2</v>
      </c>
      <c r="O306" s="43">
        <f>IF('P6-preprocesseddata'!$R306="",0,+'P6-preprocesseddata'!N306/'P6-preprocesseddata'!$R306)</f>
        <v>0</v>
      </c>
      <c r="P306" s="43">
        <f t="shared" si="14"/>
        <v>0.12485875394426979</v>
      </c>
      <c r="Q306" s="52">
        <f t="shared" si="13"/>
        <v>-1.8275638685398832E-2</v>
      </c>
      <c r="R306" s="63">
        <f>IF(Profitability!O306="",0,Profitability!L306/Profitability!O306)-Q306</f>
        <v>9.9160699187864822E-3</v>
      </c>
      <c r="S306" s="62">
        <v>-9.9160699187864909E-3</v>
      </c>
    </row>
    <row r="307" spans="1:19" x14ac:dyDescent="0.25">
      <c r="A307">
        <f>+'P6-preprocesseddata'!A307</f>
        <v>2021</v>
      </c>
      <c r="B307">
        <f>+'P6-preprocesseddata'!B307</f>
        <v>3</v>
      </c>
      <c r="C307" t="str">
        <f t="shared" si="15"/>
        <v>2021 Q3</v>
      </c>
      <c r="D307" s="61">
        <f>VLOOKUP(C307,Dates!C:D,2,FALSE)</f>
        <v>44469</v>
      </c>
      <c r="E307" t="str">
        <f>+'P6-preprocesseddata'!C307</f>
        <v>NK</v>
      </c>
      <c r="F307" t="str">
        <f>+'P6-preprocesseddata'!D307</f>
        <v>L</v>
      </c>
      <c r="G307" s="51">
        <f>IF(Profitability!O307="",0,Profitability!E307/Profitability!O307)</f>
        <v>0.11427248225269827</v>
      </c>
      <c r="H307" s="43">
        <f>IF('P6-preprocesseddata'!$R307="",0,+'P6-preprocesseddata'!E307/'P6-preprocesseddata'!$R307)</f>
        <v>3.4353861360065699E-2</v>
      </c>
      <c r="I307" s="43">
        <f>IF('P6-preprocesseddata'!$R307="",0,+'P6-preprocesseddata'!F307/'P6-preprocesseddata'!$R307)</f>
        <v>3.2154934528787316E-2</v>
      </c>
      <c r="J307" s="43">
        <f>IF('P6-preprocesseddata'!$R307="",0,+'P6-preprocesseddata'!G307/'P6-preprocesseddata'!$R307)</f>
        <v>4.0737318211535025E-3</v>
      </c>
      <c r="K307" s="43">
        <f>IF('P6-preprocesseddata'!$R307="",0,+'P6-preprocesseddata'!H307/'P6-preprocesseddata'!$R307)</f>
        <v>2.6359457880248526E-2</v>
      </c>
      <c r="L307" s="43">
        <f>IF('P6-preprocesseddata'!$R307="",0,+'P6-preprocesseddata'!I307/'P6-preprocesseddata'!$R307)</f>
        <v>3.956211417191012E-3</v>
      </c>
      <c r="M307" s="43">
        <f>IF('P6-preprocesseddata'!$R307="",0,+'P6-preprocesseddata'!J307/'P6-preprocesseddata'!$R307)+IF('P6-preprocesseddata'!$R307="",0,+'P6-preprocesseddata'!K307/'P6-preprocesseddata'!$R307)+IF('P6-preprocesseddata'!$R307="",0,+'P6-preprocesseddata'!L307/'P6-preprocesseddata'!$R307)</f>
        <v>1.7356137477853216E-2</v>
      </c>
      <c r="N307" s="43">
        <f>IF('P6-preprocesseddata'!$R307="",0,+'P6-preprocesseddata'!M307/'P6-preprocesseddata'!$R307)-S307</f>
        <v>7.0254966827311846E-2</v>
      </c>
      <c r="O307" s="43">
        <f>IF('P6-preprocesseddata'!$R307="",0,+'P6-preprocesseddata'!N307/'P6-preprocesseddata'!$R307)</f>
        <v>0</v>
      </c>
      <c r="P307" s="43">
        <f t="shared" si="14"/>
        <v>0.18850930131261112</v>
      </c>
      <c r="Q307" s="52">
        <f t="shared" si="13"/>
        <v>-7.4236819059912848E-2</v>
      </c>
      <c r="R307" s="63">
        <f>IF(Profitability!O307="",0,Profitability!L307/Profitability!O307)-Q307</f>
        <v>6.5274153342717758E-2</v>
      </c>
      <c r="S307" s="62">
        <v>-6.5274162797295726E-2</v>
      </c>
    </row>
    <row r="308" spans="1:19" x14ac:dyDescent="0.25">
      <c r="A308">
        <f>+'P6-preprocesseddata'!A308</f>
        <v>2021</v>
      </c>
      <c r="B308">
        <f>+'P6-preprocesseddata'!B308</f>
        <v>4</v>
      </c>
      <c r="C308" t="str">
        <f t="shared" si="15"/>
        <v>2021 Q4</v>
      </c>
      <c r="D308" s="61">
        <f>VLOOKUP(C308,Dates!C:D,2,FALSE)</f>
        <v>44561</v>
      </c>
      <c r="E308" t="str">
        <f>+'P6-preprocesseddata'!C308</f>
        <v>NK</v>
      </c>
      <c r="F308" t="str">
        <f>+'P6-preprocesseddata'!D308</f>
        <v>D</v>
      </c>
      <c r="G308" s="51">
        <f>IF(Profitability!O308="",0,Profitability!E308/Profitability!O308)</f>
        <v>0.10522859631622564</v>
      </c>
      <c r="H308" s="43">
        <f>IF('P6-preprocesseddata'!$R308="",0,+'P6-preprocesseddata'!E308/'P6-preprocesseddata'!$R308)</f>
        <v>3.0385213463692707E-2</v>
      </c>
      <c r="I308" s="43">
        <f>IF('P6-preprocesseddata'!$R308="",0,+'P6-preprocesseddata'!F308/'P6-preprocesseddata'!$R308)</f>
        <v>3.1601093543688792E-2</v>
      </c>
      <c r="J308" s="43">
        <f>IF('P6-preprocesseddata'!$R308="",0,+'P6-preprocesseddata'!G308/'P6-preprocesseddata'!$R308)</f>
        <v>3.7295284200631646E-3</v>
      </c>
      <c r="K308" s="43">
        <f>IF('P6-preprocesseddata'!$R308="",0,+'P6-preprocesseddata'!H308/'P6-preprocesseddata'!$R308)</f>
        <v>2.4772294421118075E-2</v>
      </c>
      <c r="L308" s="43">
        <f>IF('P6-preprocesseddata'!$R308="",0,+'P6-preprocesseddata'!I308/'P6-preprocesseddata'!$R308)</f>
        <v>3.3142607861643605E-3</v>
      </c>
      <c r="M308" s="43">
        <f>IF('P6-preprocesseddata'!$R308="",0,+'P6-preprocesseddata'!J308/'P6-preprocesseddata'!$R308)+IF('P6-preprocesseddata'!$R308="",0,+'P6-preprocesseddata'!K308/'P6-preprocesseddata'!$R308)+IF('P6-preprocesseddata'!$R308="",0,+'P6-preprocesseddata'!L308/'P6-preprocesseddata'!$R308)</f>
        <v>1.4517160876128241E-2</v>
      </c>
      <c r="N308" s="43">
        <f>IF('P6-preprocesseddata'!$R308="",0,+'P6-preprocesseddata'!M308/'P6-preprocesseddata'!$R308)-S308</f>
        <v>-6.4486064156683912E-3</v>
      </c>
      <c r="O308" s="43">
        <f>IF('P6-preprocesseddata'!$R308="",0,+'P6-preprocesseddata'!N308/'P6-preprocesseddata'!$R308)</f>
        <v>0</v>
      </c>
      <c r="P308" s="43">
        <f t="shared" si="14"/>
        <v>0.10187094509518693</v>
      </c>
      <c r="Q308" s="52">
        <f t="shared" si="13"/>
        <v>3.3576512210387044E-3</v>
      </c>
      <c r="R308" s="63">
        <f>IF(Profitability!O308="",0,Profitability!L308/Profitability!O308)-Q308</f>
        <v>-9.9160506379751528E-3</v>
      </c>
      <c r="S308" s="62">
        <v>9.9160518886155131E-3</v>
      </c>
    </row>
    <row r="309" spans="1:19" x14ac:dyDescent="0.25">
      <c r="A309">
        <f>+'P6-preprocesseddata'!A309</f>
        <v>2021</v>
      </c>
      <c r="B309">
        <f>+'P6-preprocesseddata'!B309</f>
        <v>4</v>
      </c>
      <c r="C309" t="str">
        <f t="shared" si="15"/>
        <v>2021 Q4</v>
      </c>
      <c r="D309" s="61">
        <f>VLOOKUP(C309,Dates!C:D,2,FALSE)</f>
        <v>44561</v>
      </c>
      <c r="E309" t="str">
        <f>+'P6-preprocesseddata'!C309</f>
        <v>NK</v>
      </c>
      <c r="F309" t="str">
        <f>+'P6-preprocesseddata'!D309</f>
        <v>L</v>
      </c>
      <c r="G309" s="51">
        <f>IF(Profitability!O309="",0,Profitability!E309/Profitability!O309)</f>
        <v>0.12533940063854845</v>
      </c>
      <c r="H309" s="43">
        <f>IF('P6-preprocesseddata'!$R309="",0,+'P6-preprocesseddata'!E309/'P6-preprocesseddata'!$R309)</f>
        <v>3.6192295423305758E-2</v>
      </c>
      <c r="I309" s="43">
        <f>IF('P6-preprocesseddata'!$R309="",0,+'P6-preprocesseddata'!F309/'P6-preprocesseddata'!$R309)</f>
        <v>3.7640550142161507E-2</v>
      </c>
      <c r="J309" s="43">
        <f>IF('P6-preprocesseddata'!$R309="",0,+'P6-preprocesseddata'!G309/'P6-preprocesseddata'!$R309)</f>
        <v>4.4422943755826763E-3</v>
      </c>
      <c r="K309" s="43">
        <f>IF('P6-preprocesseddata'!$R309="",0,+'P6-preprocesseddata'!H309/'P6-preprocesseddata'!$R309)</f>
        <v>2.9506660225287227E-2</v>
      </c>
      <c r="L309" s="43">
        <f>IF('P6-preprocesseddata'!$R309="",0,+'P6-preprocesseddata'!I309/'P6-preprocesseddata'!$R309)</f>
        <v>3.9476627478159101E-3</v>
      </c>
      <c r="M309" s="43">
        <f>IF('P6-preprocesseddata'!$R309="",0,+'P6-preprocesseddata'!J309/'P6-preprocesseddata'!$R309)+IF('P6-preprocesseddata'!$R309="",0,+'P6-preprocesseddata'!K309/'P6-preprocesseddata'!$R309)+IF('P6-preprocesseddata'!$R309="",0,+'P6-preprocesseddata'!L309/'P6-preprocesseddata'!$R309)</f>
        <v>1.7291611304603598E-2</v>
      </c>
      <c r="N309" s="43">
        <f>IF('P6-preprocesseddata'!$R309="",0,+'P6-preprocesseddata'!M309/'P6-preprocesseddata'!$R309)-S309</f>
        <v>7.2858126814330602E-3</v>
      </c>
      <c r="O309" s="43">
        <f>IF('P6-preprocesseddata'!$R309="",0,+'P6-preprocesseddata'!N309/'P6-preprocesseddata'!$R309)</f>
        <v>0</v>
      </c>
      <c r="P309" s="43">
        <f t="shared" si="14"/>
        <v>0.13630688690018972</v>
      </c>
      <c r="Q309" s="52">
        <f t="shared" si="13"/>
        <v>-1.0967486261641263E-2</v>
      </c>
      <c r="R309" s="63">
        <f>IF(Profitability!O309="",0,Profitability!L309/Profitability!O309)-Q309</f>
        <v>3.1556784660878171E-3</v>
      </c>
      <c r="S309" s="62">
        <v>-3.1556870416808522E-3</v>
      </c>
    </row>
    <row r="310" spans="1:19" x14ac:dyDescent="0.25">
      <c r="A310">
        <f>+'P6-preprocesseddata'!A310</f>
        <v>2022</v>
      </c>
      <c r="B310">
        <f>+'P6-preprocesseddata'!B310</f>
        <v>1</v>
      </c>
      <c r="C310" t="str">
        <f t="shared" si="15"/>
        <v>2022 Q1</v>
      </c>
      <c r="D310" s="61">
        <f>VLOOKUP(C310,Dates!C:D,2,FALSE)</f>
        <v>44651</v>
      </c>
      <c r="E310" t="str">
        <f>+'P6-preprocesseddata'!C310</f>
        <v>NK</v>
      </c>
      <c r="F310" t="str">
        <f>+'P6-preprocesseddata'!D310</f>
        <v>D</v>
      </c>
      <c r="G310" s="51">
        <f>IF(Profitability!O310="",0,Profitability!E310/Profitability!O310)</f>
        <v>0.10382297811401298</v>
      </c>
      <c r="H310" s="43">
        <f>IF('P6-preprocesseddata'!$R310="",0,+'P6-preprocesseddata'!E310/'P6-preprocesseddata'!$R310)</f>
        <v>3.2831560312648375E-2</v>
      </c>
      <c r="I310" s="43">
        <f>IF('P6-preprocesseddata'!$R310="",0,+'P6-preprocesseddata'!F310/'P6-preprocesseddata'!$R310)</f>
        <v>3.9560626524201913E-2</v>
      </c>
      <c r="J310" s="43">
        <f>IF('P6-preprocesseddata'!$R310="",0,+'P6-preprocesseddata'!G310/'P6-preprocesseddata'!$R310)</f>
        <v>4.0899533919041657E-3</v>
      </c>
      <c r="K310" s="43">
        <f>IF('P6-preprocesseddata'!$R310="",0,+'P6-preprocesseddata'!H310/'P6-preprocesseddata'!$R310)</f>
        <v>2.6513791975265127E-2</v>
      </c>
      <c r="L310" s="43">
        <f>IF('P6-preprocesseddata'!$R310="",0,+'P6-preprocesseddata'!I310/'P6-preprocesseddata'!$R310)</f>
        <v>3.0786544701319361E-3</v>
      </c>
      <c r="M310" s="43">
        <f>IF('P6-preprocesseddata'!$R310="",0,+'P6-preprocesseddata'!J310/'P6-preprocesseddata'!$R310)+IF('P6-preprocesseddata'!$R310="",0,+'P6-preprocesseddata'!K310/'P6-preprocesseddata'!$R310)+IF('P6-preprocesseddata'!$R310="",0,+'P6-preprocesseddata'!L310/'P6-preprocesseddata'!$R310)</f>
        <v>1.5266301518395751E-2</v>
      </c>
      <c r="N310" s="43">
        <f>IF('P6-preprocesseddata'!$R310="",0,+'P6-preprocesseddata'!M310/'P6-preprocesseddata'!$R310)-S310</f>
        <v>-2.5890722261849811E-2</v>
      </c>
      <c r="O310" s="43">
        <f>IF('P6-preprocesseddata'!$R310="",0,+'P6-preprocesseddata'!N310/'P6-preprocesseddata'!$R310)</f>
        <v>0</v>
      </c>
      <c r="P310" s="43">
        <f t="shared" si="14"/>
        <v>9.5450165930697453E-2</v>
      </c>
      <c r="Q310" s="52">
        <f t="shared" si="13"/>
        <v>8.3728121833155228E-3</v>
      </c>
      <c r="R310" s="63">
        <f>IF(Profitability!O310="",0,Profitability!L310/Profitability!O310)-Q310</f>
        <v>-3.1069913288185643E-2</v>
      </c>
      <c r="S310" s="62">
        <v>3.1069913288185636E-2</v>
      </c>
    </row>
    <row r="311" spans="1:19" x14ac:dyDescent="0.25">
      <c r="A311">
        <f>+'P6-preprocesseddata'!A311</f>
        <v>2022</v>
      </c>
      <c r="B311">
        <f>+'P6-preprocesseddata'!B311</f>
        <v>1</v>
      </c>
      <c r="C311" t="str">
        <f t="shared" si="15"/>
        <v>2022 Q1</v>
      </c>
      <c r="D311" s="61">
        <f>VLOOKUP(C311,Dates!C:D,2,FALSE)</f>
        <v>44651</v>
      </c>
      <c r="E311" t="str">
        <f>+'P6-preprocesseddata'!C311</f>
        <v>NK</v>
      </c>
      <c r="F311" t="str">
        <f>+'P6-preprocesseddata'!D311</f>
        <v>L</v>
      </c>
      <c r="G311" s="51">
        <f>IF(Profitability!O311="",0,Profitability!E311/Profitability!O311)</f>
        <v>0.1293190925381574</v>
      </c>
      <c r="H311" s="43">
        <f>IF('P6-preprocesseddata'!$R311="",0,+'P6-preprocesseddata'!E311/'P6-preprocesseddata'!$R311)</f>
        <v>4.0894104401189187E-2</v>
      </c>
      <c r="I311" s="43">
        <f>IF('P6-preprocesseddata'!$R311="",0,+'P6-preprocesseddata'!F311/'P6-preprocesseddata'!$R311)</f>
        <v>4.9275650888761374E-2</v>
      </c>
      <c r="J311" s="43">
        <f>IF('P6-preprocesseddata'!$R311="",0,+'P6-preprocesseddata'!G311/'P6-preprocesseddata'!$R311)</f>
        <v>5.094333956743911E-3</v>
      </c>
      <c r="K311" s="43">
        <f>IF('P6-preprocesseddata'!$R311="",0,+'P6-preprocesseddata'!H311/'P6-preprocesseddata'!$R311)</f>
        <v>3.3024862390260097E-2</v>
      </c>
      <c r="L311" s="43">
        <f>IF('P6-preprocesseddata'!$R311="",0,+'P6-preprocesseddata'!I311/'P6-preprocesseddata'!$R311)</f>
        <v>3.8346909763077646E-3</v>
      </c>
      <c r="M311" s="43">
        <f>IF('P6-preprocesseddata'!$R311="",0,+'P6-preprocesseddata'!J311/'P6-preprocesseddata'!$R311)+IF('P6-preprocesseddata'!$R311="",0,+'P6-preprocesseddata'!K311/'P6-preprocesseddata'!$R311)+IF('P6-preprocesseddata'!$R311="",0,+'P6-preprocesseddata'!L311/'P6-preprocesseddata'!$R311)</f>
        <v>1.9015287270690042E-2</v>
      </c>
      <c r="N311" s="43">
        <f>IF('P6-preprocesseddata'!$R311="",0,+'P6-preprocesseddata'!M311/'P6-preprocesseddata'!$R311)-S311</f>
        <v>1.6264629999150994E-2</v>
      </c>
      <c r="O311" s="43">
        <f>IF('P6-preprocesseddata'!$R311="",0,+'P6-preprocesseddata'!N311/'P6-preprocesseddata'!$R311)</f>
        <v>0</v>
      </c>
      <c r="P311" s="43">
        <f t="shared" si="14"/>
        <v>0.16740355988310335</v>
      </c>
      <c r="Q311" s="52">
        <f t="shared" si="13"/>
        <v>-3.8084467344945944E-2</v>
      </c>
      <c r="R311" s="63">
        <f>IF(Profitability!O311="",0,Profitability!L311/Profitability!O311)-Q311</f>
        <v>9.8135673760345668E-3</v>
      </c>
      <c r="S311" s="62">
        <v>-9.8135673760346119E-3</v>
      </c>
    </row>
    <row r="312" spans="1:19" x14ac:dyDescent="0.25">
      <c r="A312">
        <f>+'P6-preprocesseddata'!A312</f>
        <v>2022</v>
      </c>
      <c r="B312">
        <f>+'P6-preprocesseddata'!B312</f>
        <v>2</v>
      </c>
      <c r="C312" t="str">
        <f t="shared" si="15"/>
        <v>2022 Q2</v>
      </c>
      <c r="D312" s="61">
        <f>VLOOKUP(C312,Dates!C:D,2,FALSE)</f>
        <v>44742</v>
      </c>
      <c r="E312" t="str">
        <f>+'P6-preprocesseddata'!C312</f>
        <v>NK</v>
      </c>
      <c r="F312" t="str">
        <f>+'P6-preprocesseddata'!D312</f>
        <v>D</v>
      </c>
      <c r="G312" s="51">
        <f>IF(Profitability!O312="",0,Profitability!E312/Profitability!O312)</f>
        <v>0.13195675952544311</v>
      </c>
      <c r="H312" s="43">
        <f>IF('P6-preprocesseddata'!$R312="",0,+'P6-preprocesseddata'!E312/'P6-preprocesseddata'!$R312)</f>
        <v>2.9800240792806316E-2</v>
      </c>
      <c r="I312" s="43">
        <f>IF('P6-preprocesseddata'!$R312="",0,+'P6-preprocesseddata'!F312/'P6-preprocesseddata'!$R312)</f>
        <v>5.3939059789071882E-2</v>
      </c>
      <c r="J312" s="43">
        <f>IF('P6-preprocesseddata'!$R312="",0,+'P6-preprocesseddata'!G312/'P6-preprocesseddata'!$R312)</f>
        <v>3.5287104408226674E-3</v>
      </c>
      <c r="K312" s="43">
        <f>IF('P6-preprocesseddata'!$R312="",0,+'P6-preprocesseddata'!H312/'P6-preprocesseddata'!$R312)</f>
        <v>2.5967319622342749E-2</v>
      </c>
      <c r="L312" s="43">
        <f>IF('P6-preprocesseddata'!$R312="",0,+'P6-preprocesseddata'!I312/'P6-preprocesseddata'!$R312)</f>
        <v>2.7823041408782962E-3</v>
      </c>
      <c r="M312" s="43">
        <f>IF('P6-preprocesseddata'!$R312="",0,+'P6-preprocesseddata'!J312/'P6-preprocesseddata'!$R312)+IF('P6-preprocesseddata'!$R312="",0,+'P6-preprocesseddata'!K312/'P6-preprocesseddata'!$R312)+IF('P6-preprocesseddata'!$R312="",0,+'P6-preprocesseddata'!L312/'P6-preprocesseddata'!$R312)</f>
        <v>1.401031513362321E-2</v>
      </c>
      <c r="N312" s="43">
        <f>IF('P6-preprocesseddata'!$R312="",0,+'P6-preprocesseddata'!M312/'P6-preprocesseddata'!$R312)-S312</f>
        <v>1.117602200522954E-2</v>
      </c>
      <c r="O312" s="43">
        <f>IF('P6-preprocesseddata'!$R312="",0,+'P6-preprocesseddata'!N312/'P6-preprocesseddata'!$R312)</f>
        <v>0</v>
      </c>
      <c r="P312" s="43">
        <f t="shared" si="14"/>
        <v>0.14120397192477468</v>
      </c>
      <c r="Q312" s="52">
        <f t="shared" si="13"/>
        <v>-9.2472123993315725E-3</v>
      </c>
      <c r="R312" s="63">
        <f>IF(Profitability!O312="",0,Profitability!L312/Profitability!O312)-Q312</f>
        <v>4.8703253298569872E-3</v>
      </c>
      <c r="S312" s="62">
        <v>-4.8703275937592092E-3</v>
      </c>
    </row>
    <row r="313" spans="1:19" x14ac:dyDescent="0.25">
      <c r="A313">
        <f>+'P6-preprocesseddata'!A313</f>
        <v>2022</v>
      </c>
      <c r="B313">
        <f>+'P6-preprocesseddata'!B313</f>
        <v>2</v>
      </c>
      <c r="C313" t="str">
        <f t="shared" si="15"/>
        <v>2022 Q2</v>
      </c>
      <c r="D313" s="61">
        <f>VLOOKUP(C313,Dates!C:D,2,FALSE)</f>
        <v>44742</v>
      </c>
      <c r="E313" t="str">
        <f>+'P6-preprocesseddata'!C313</f>
        <v>NK</v>
      </c>
      <c r="F313" t="str">
        <f>+'P6-preprocesseddata'!D313</f>
        <v>L</v>
      </c>
      <c r="G313" s="51">
        <f>IF(Profitability!O313="",0,Profitability!E313/Profitability!O313)</f>
        <v>0.1478167137075343</v>
      </c>
      <c r="H313" s="43">
        <f>IF('P6-preprocesseddata'!$R313="",0,+'P6-preprocesseddata'!E313/'P6-preprocesseddata'!$R313)</f>
        <v>3.3381950584743532E-2</v>
      </c>
      <c r="I313" s="43">
        <f>IF('P6-preprocesseddata'!$R313="",0,+'P6-preprocesseddata'!F313/'P6-preprocesseddata'!$R313)</f>
        <v>6.0422025655001439E-2</v>
      </c>
      <c r="J313" s="43">
        <f>IF('P6-preprocesseddata'!$R313="",0,+'P6-preprocesseddata'!G313/'P6-preprocesseddata'!$R313)</f>
        <v>3.9528239582484487E-3</v>
      </c>
      <c r="K313" s="43">
        <f>IF('P6-preprocesseddata'!$R313="",0,+'P6-preprocesseddata'!H313/'P6-preprocesseddata'!$R313)</f>
        <v>2.9088347545800263E-2</v>
      </c>
      <c r="L313" s="43">
        <f>IF('P6-preprocesseddata'!$R313="",0,+'P6-preprocesseddata'!I313/'P6-preprocesseddata'!$R313)</f>
        <v>3.1167140406244318E-3</v>
      </c>
      <c r="M313" s="43">
        <f>IF('P6-preprocesseddata'!$R313="",0,+'P6-preprocesseddata'!J313/'P6-preprocesseddata'!$R313)+IF('P6-preprocesseddata'!$R313="",0,+'P6-preprocesseddata'!K313/'P6-preprocesseddata'!$R313)+IF('P6-preprocesseddata'!$R313="",0,+'P6-preprocesseddata'!L313/'P6-preprocesseddata'!$R313)</f>
        <v>1.5694224993029738E-2</v>
      </c>
      <c r="N313" s="43">
        <f>IF('P6-preprocesseddata'!$R313="",0,+'P6-preprocesseddata'!M313/'P6-preprocesseddata'!$R313)-S313</f>
        <v>2.3449591360300202E-2</v>
      </c>
      <c r="O313" s="43">
        <f>IF('P6-preprocesseddata'!$R313="",0,+'P6-preprocesseddata'!N313/'P6-preprocesseddata'!$R313)</f>
        <v>0</v>
      </c>
      <c r="P313" s="43">
        <f t="shared" si="14"/>
        <v>0.16910567813774807</v>
      </c>
      <c r="Q313" s="52">
        <f t="shared" si="13"/>
        <v>-2.1288964430213775E-2</v>
      </c>
      <c r="R313" s="63">
        <f>IF(Profitability!O313="",0,Profitability!L313/Profitability!O313)-Q313</f>
        <v>1.6386020582294103E-2</v>
      </c>
      <c r="S313" s="62">
        <v>-1.63860132244385E-2</v>
      </c>
    </row>
    <row r="314" spans="1:19" x14ac:dyDescent="0.25">
      <c r="A314">
        <f>+'P6-preprocesseddata'!A314</f>
        <v>2017</v>
      </c>
      <c r="B314">
        <f>+'P6-preprocesseddata'!B314</f>
        <v>1</v>
      </c>
      <c r="C314" t="str">
        <f t="shared" si="15"/>
        <v>2017 Q1</v>
      </c>
      <c r="D314" s="61">
        <f>VLOOKUP(C314,Dates!C:D,2,FALSE)</f>
        <v>42825</v>
      </c>
      <c r="E314" t="str">
        <f>+'P6-preprocesseddata'!C314</f>
        <v>UA</v>
      </c>
      <c r="F314" t="str">
        <f>+'P6-preprocesseddata'!D314</f>
        <v>A</v>
      </c>
      <c r="G314" s="51">
        <f>IF(Profitability!O314="",0,Profitability!E314/Profitability!O314)</f>
        <v>0.18818422744897836</v>
      </c>
      <c r="H314" s="43">
        <f>IF('P6-preprocesseddata'!$R314="",0,+'P6-preprocesseddata'!E314/'P6-preprocesseddata'!$R314)</f>
        <v>6.5674152842023673E-2</v>
      </c>
      <c r="I314" s="43">
        <f>IF('P6-preprocesseddata'!$R314="",0,+'P6-preprocesseddata'!F314/'P6-preprocesseddata'!$R314)</f>
        <v>3.8117586279838571E-2</v>
      </c>
      <c r="J314" s="43">
        <f>IF('P6-preprocesseddata'!$R314="",0,+'P6-preprocesseddata'!G314/'P6-preprocesseddata'!$R314)</f>
        <v>8.6040676704591656E-3</v>
      </c>
      <c r="K314" s="43">
        <f>IF('P6-preprocesseddata'!$R314="",0,+'P6-preprocesseddata'!H314/'P6-preprocesseddata'!$R314)</f>
        <v>3.4380655895634452E-2</v>
      </c>
      <c r="L314" s="43">
        <f>IF('P6-preprocesseddata'!$R314="",0,+'P6-preprocesseddata'!I314/'P6-preprocesseddata'!$R314)</f>
        <v>3.0896986386222294E-3</v>
      </c>
      <c r="M314" s="43">
        <f>IF('P6-preprocesseddata'!$R314="",0,+'P6-preprocesseddata'!J314/'P6-preprocesseddata'!$R314)+IF('P6-preprocesseddata'!$R314="",0,+'P6-preprocesseddata'!K314/'P6-preprocesseddata'!$R314)+IF('P6-preprocesseddata'!$R314="",0,+'P6-preprocesseddata'!L314/'P6-preprocesseddata'!$R314)</f>
        <v>1.9246013531906955E-2</v>
      </c>
      <c r="N314" s="43">
        <f>IF('P6-preprocesseddata'!$R314="",0,+'P6-preprocesseddata'!M314/'P6-preprocesseddata'!$R314)-S314</f>
        <v>-2.534094249356553E-2</v>
      </c>
      <c r="O314" s="43">
        <f>IF('P6-preprocesseddata'!$R314="",0,+'P6-preprocesseddata'!N314/'P6-preprocesseddata'!$R314)</f>
        <v>4.3738710967896003E-3</v>
      </c>
      <c r="P314" s="43">
        <f t="shared" si="14"/>
        <v>0.14814510346170914</v>
      </c>
      <c r="Q314" s="52">
        <f t="shared" si="13"/>
        <v>4.0039123987269221E-2</v>
      </c>
      <c r="R314" s="63">
        <f>IF(Profitability!O314="",0,Profitability!L314/Profitability!O314)-Q314</f>
        <v>-2.8973778293139046E-2</v>
      </c>
      <c r="S314" s="62">
        <v>2.89737751807746E-2</v>
      </c>
    </row>
    <row r="315" spans="1:19" x14ac:dyDescent="0.25">
      <c r="A315">
        <f>+'P6-preprocesseddata'!A315</f>
        <v>2017</v>
      </c>
      <c r="B315">
        <f>+'P6-preprocesseddata'!B315</f>
        <v>1</v>
      </c>
      <c r="C315" t="str">
        <f t="shared" si="15"/>
        <v>2017 Q1</v>
      </c>
      <c r="D315" s="61">
        <f>VLOOKUP(C315,Dates!C:D,2,FALSE)</f>
        <v>42825</v>
      </c>
      <c r="E315" t="str">
        <f>+'P6-preprocesseddata'!C315</f>
        <v>UA</v>
      </c>
      <c r="F315" t="str">
        <f>+'P6-preprocesseddata'!D315</f>
        <v>D</v>
      </c>
      <c r="G315" s="51">
        <f>IF(Profitability!O315="",0,Profitability!E315/Profitability!O315)</f>
        <v>0.22684362972005281</v>
      </c>
      <c r="H315" s="43">
        <f>IF('P6-preprocesseddata'!$R315="",0,+'P6-preprocesseddata'!E315/'P6-preprocesseddata'!$R315)</f>
        <v>6.9150730177150538E-2</v>
      </c>
      <c r="I315" s="43">
        <f>IF('P6-preprocesseddata'!$R315="",0,+'P6-preprocesseddata'!F315/'P6-preprocesseddata'!$R315)</f>
        <v>2.6608587809183317E-2</v>
      </c>
      <c r="J315" s="43">
        <f>IF('P6-preprocesseddata'!$R315="",0,+'P6-preprocesseddata'!G315/'P6-preprocesseddata'!$R315)</f>
        <v>6.4096519096154122E-3</v>
      </c>
      <c r="K315" s="43">
        <f>IF('P6-preprocesseddata'!$R315="",0,+'P6-preprocesseddata'!H315/'P6-preprocesseddata'!$R315)</f>
        <v>3.0151252501930202E-2</v>
      </c>
      <c r="L315" s="43">
        <f>IF('P6-preprocesseddata'!$R315="",0,+'P6-preprocesseddata'!I315/'P6-preprocesseddata'!$R315)</f>
        <v>4.7900846259593477E-3</v>
      </c>
      <c r="M315" s="43">
        <f>IF('P6-preprocesseddata'!$R315="",0,+'P6-preprocesseddata'!J315/'P6-preprocesseddata'!$R315)+IF('P6-preprocesseddata'!$R315="",0,+'P6-preprocesseddata'!K315/'P6-preprocesseddata'!$R315)+IF('P6-preprocesseddata'!$R315="",0,+'P6-preprocesseddata'!L315/'P6-preprocesseddata'!$R315)</f>
        <v>2.2064326220654816E-2</v>
      </c>
      <c r="N315" s="43">
        <f>IF('P6-preprocesseddata'!$R315="",0,+'P6-preprocesseddata'!M315/'P6-preprocesseddata'!$R315)-S315</f>
        <v>-1.3945148421229264E-2</v>
      </c>
      <c r="O315" s="43">
        <f>IF('P6-preprocesseddata'!$R315="",0,+'P6-preprocesseddata'!N315/'P6-preprocesseddata'!$R315)</f>
        <v>5.1269803397988985E-2</v>
      </c>
      <c r="P315" s="43">
        <f t="shared" si="14"/>
        <v>0.19649928822125334</v>
      </c>
      <c r="Q315" s="52">
        <f t="shared" si="13"/>
        <v>3.0344341498799471E-2</v>
      </c>
      <c r="R315" s="63">
        <f>IF(Profitability!O315="",0,Profitability!L315/Profitability!O315)-Q315</f>
        <v>-1.6299261779010456E-2</v>
      </c>
      <c r="S315" s="62">
        <v>1.6299261779010414E-2</v>
      </c>
    </row>
    <row r="316" spans="1:19" x14ac:dyDescent="0.25">
      <c r="A316">
        <f>+'P6-preprocesseddata'!A316</f>
        <v>2017</v>
      </c>
      <c r="B316">
        <f>+'P6-preprocesseddata'!B316</f>
        <v>1</v>
      </c>
      <c r="C316" t="str">
        <f t="shared" si="15"/>
        <v>2017 Q1</v>
      </c>
      <c r="D316" s="61">
        <f>VLOOKUP(C316,Dates!C:D,2,FALSE)</f>
        <v>42825</v>
      </c>
      <c r="E316" t="str">
        <f>+'P6-preprocesseddata'!C316</f>
        <v>UA</v>
      </c>
      <c r="F316" t="str">
        <f>+'P6-preprocesseddata'!D316</f>
        <v>L</v>
      </c>
      <c r="G316" s="51">
        <f>IF(Profitability!O316="",0,Profitability!E316/Profitability!O316)</f>
        <v>0.17492165431655665</v>
      </c>
      <c r="H316" s="43">
        <f>IF('P6-preprocesseddata'!$R316="",0,+'P6-preprocesseddata'!E316/'P6-preprocesseddata'!$R316)</f>
        <v>6.9190933176530189E-2</v>
      </c>
      <c r="I316" s="43">
        <f>IF('P6-preprocesseddata'!$R316="",0,+'P6-preprocesseddata'!F316/'P6-preprocesseddata'!$R316)</f>
        <v>3.1177449530944763E-2</v>
      </c>
      <c r="J316" s="43">
        <f>IF('P6-preprocesseddata'!$R316="",0,+'P6-preprocesseddata'!G316/'P6-preprocesseddata'!$R316)</f>
        <v>7.018068736157658E-3</v>
      </c>
      <c r="K316" s="43">
        <f>IF('P6-preprocesseddata'!$R316="",0,+'P6-preprocesseddata'!H316/'P6-preprocesseddata'!$R316)</f>
        <v>2.8777333736845736E-2</v>
      </c>
      <c r="L316" s="43">
        <f>IF('P6-preprocesseddata'!$R316="",0,+'P6-preprocesseddata'!I316/'P6-preprocesseddata'!$R316)</f>
        <v>4.3257102162622936E-3</v>
      </c>
      <c r="M316" s="43">
        <f>IF('P6-preprocesseddata'!$R316="",0,+'P6-preprocesseddata'!J316/'P6-preprocesseddata'!$R316)+IF('P6-preprocesseddata'!$R316="",0,+'P6-preprocesseddata'!K316/'P6-preprocesseddata'!$R316)+IF('P6-preprocesseddata'!$R316="",0,+'P6-preprocesseddata'!L316/'P6-preprocesseddata'!$R316)</f>
        <v>2.0668105028099883E-2</v>
      </c>
      <c r="N316" s="43">
        <f>IF('P6-preprocesseddata'!$R316="",0,+'P6-preprocesseddata'!M316/'P6-preprocesseddata'!$R316)-S316</f>
        <v>-4.7317178844974786E-3</v>
      </c>
      <c r="O316" s="43">
        <f>IF('P6-preprocesseddata'!$R316="",0,+'P6-preprocesseddata'!N316/'P6-preprocesseddata'!$R316)</f>
        <v>1.2168985010519917E-2</v>
      </c>
      <c r="P316" s="43">
        <f t="shared" si="14"/>
        <v>0.16859486755086295</v>
      </c>
      <c r="Q316" s="52">
        <f t="shared" si="13"/>
        <v>6.3267867656937038E-3</v>
      </c>
      <c r="R316" s="63">
        <f>IF(Profitability!O316="",0,Profitability!L316/Profitability!O316)-Q316</f>
        <v>-7.8198843419691466E-3</v>
      </c>
      <c r="S316" s="62">
        <v>7.819884341969131E-3</v>
      </c>
    </row>
    <row r="317" spans="1:19" x14ac:dyDescent="0.25">
      <c r="A317">
        <f>+'P6-preprocesseddata'!A317</f>
        <v>2017</v>
      </c>
      <c r="B317">
        <f>+'P6-preprocesseddata'!B317</f>
        <v>1</v>
      </c>
      <c r="C317" t="str">
        <f t="shared" si="15"/>
        <v>2017 Q1</v>
      </c>
      <c r="D317" s="61">
        <f>VLOOKUP(C317,Dates!C:D,2,FALSE)</f>
        <v>42825</v>
      </c>
      <c r="E317" t="str">
        <f>+'P6-preprocesseddata'!C317</f>
        <v>UA</v>
      </c>
      <c r="F317" t="str">
        <f>+'P6-preprocesseddata'!D317</f>
        <v>P</v>
      </c>
      <c r="G317" s="51">
        <f>IF(Profitability!O317="",0,Profitability!E317/Profitability!O317)</f>
        <v>0.14804923843485931</v>
      </c>
      <c r="H317" s="43">
        <f>IF('P6-preprocesseddata'!$R317="",0,+'P6-preprocesseddata'!E317/'P6-preprocesseddata'!$R317)</f>
        <v>5.924228335324129E-2</v>
      </c>
      <c r="I317" s="43">
        <f>IF('P6-preprocesseddata'!$R317="",0,+'P6-preprocesseddata'!F317/'P6-preprocesseddata'!$R317)</f>
        <v>3.5692137151656929E-2</v>
      </c>
      <c r="J317" s="43">
        <f>IF('P6-preprocesseddata'!$R317="",0,+'P6-preprocesseddata'!G317/'P6-preprocesseddata'!$R317)</f>
        <v>7.6355014134623705E-3</v>
      </c>
      <c r="K317" s="43">
        <f>IF('P6-preprocesseddata'!$R317="",0,+'P6-preprocesseddata'!H317/'P6-preprocesseddata'!$R317)</f>
        <v>2.8345460107075882E-2</v>
      </c>
      <c r="L317" s="43">
        <f>IF('P6-preprocesseddata'!$R317="",0,+'P6-preprocesseddata'!I317/'P6-preprocesseddata'!$R317)</f>
        <v>2.5147118986747299E-3</v>
      </c>
      <c r="M317" s="43">
        <f>IF('P6-preprocesseddata'!$R317="",0,+'P6-preprocesseddata'!J317/'P6-preprocesseddata'!$R317)+IF('P6-preprocesseddata'!$R317="",0,+'P6-preprocesseddata'!K317/'P6-preprocesseddata'!$R317)+IF('P6-preprocesseddata'!$R317="",0,+'P6-preprocesseddata'!L317/'P6-preprocesseddata'!$R317)</f>
        <v>2.1133698210104763E-2</v>
      </c>
      <c r="N317" s="43">
        <f>IF('P6-preprocesseddata'!$R317="",0,+'P6-preprocesseddata'!M317/'P6-preprocesseddata'!$R317)-S317</f>
        <v>-3.3820385313928822E-2</v>
      </c>
      <c r="O317" s="43">
        <f>IF('P6-preprocesseddata'!$R317="",0,+'P6-preprocesseddata'!N317/'P6-preprocesseddata'!$R317)</f>
        <v>3.692411935754493E-3</v>
      </c>
      <c r="P317" s="43">
        <f t="shared" si="14"/>
        <v>0.12443581875604165</v>
      </c>
      <c r="Q317" s="52">
        <f t="shared" si="13"/>
        <v>2.3613419678817665E-2</v>
      </c>
      <c r="R317" s="63">
        <f>IF(Profitability!O317="",0,Profitability!L317/Profitability!O317)-Q317</f>
        <v>-3.6383798107431677E-2</v>
      </c>
      <c r="S317" s="62">
        <v>3.638379810743167E-2</v>
      </c>
    </row>
    <row r="318" spans="1:19" x14ac:dyDescent="0.25">
      <c r="A318">
        <f>+'P6-preprocesseddata'!A318</f>
        <v>2017</v>
      </c>
      <c r="B318">
        <f>+'P6-preprocesseddata'!B318</f>
        <v>2</v>
      </c>
      <c r="C318" t="str">
        <f t="shared" si="15"/>
        <v>2017 Q2</v>
      </c>
      <c r="D318" s="61">
        <f>VLOOKUP(C318,Dates!C:D,2,FALSE)</f>
        <v>42916</v>
      </c>
      <c r="E318" t="str">
        <f>+'P6-preprocesseddata'!C318</f>
        <v>UA</v>
      </c>
      <c r="F318" t="str">
        <f>+'P6-preprocesseddata'!D318</f>
        <v>A</v>
      </c>
      <c r="G318" s="51">
        <f>IF(Profitability!O318="",0,Profitability!E318/Profitability!O318)</f>
        <v>0.17337166291123784</v>
      </c>
      <c r="H318" s="43">
        <f>IF('P6-preprocesseddata'!$R318="",0,+'P6-preprocesseddata'!E318/'P6-preprocesseddata'!$R318)</f>
        <v>5.4327527519978977E-2</v>
      </c>
      <c r="I318" s="43">
        <f>IF('P6-preprocesseddata'!$R318="",0,+'P6-preprocesseddata'!F318/'P6-preprocesseddata'!$R318)</f>
        <v>3.1843752429474091E-2</v>
      </c>
      <c r="J318" s="43">
        <f>IF('P6-preprocesseddata'!$R318="",0,+'P6-preprocesseddata'!G318/'P6-preprocesseddata'!$R318)</f>
        <v>7.4047109803252065E-3</v>
      </c>
      <c r="K318" s="43">
        <f>IF('P6-preprocesseddata'!$R318="",0,+'P6-preprocesseddata'!H318/'P6-preprocesseddata'!$R318)</f>
        <v>2.7533166736864748E-2</v>
      </c>
      <c r="L318" s="43">
        <f>IF('P6-preprocesseddata'!$R318="",0,+'P6-preprocesseddata'!I318/'P6-preprocesseddata'!$R318)</f>
        <v>2.5931027017250668E-3</v>
      </c>
      <c r="M318" s="43">
        <f>IF('P6-preprocesseddata'!$R318="",0,+'P6-preprocesseddata'!J318/'P6-preprocesseddata'!$R318)+IF('P6-preprocesseddata'!$R318="",0,+'P6-preprocesseddata'!K318/'P6-preprocesseddata'!$R318)+IF('P6-preprocesseddata'!$R318="",0,+'P6-preprocesseddata'!L318/'P6-preprocesseddata'!$R318)</f>
        <v>1.5177348653067409E-2</v>
      </c>
      <c r="N318" s="43">
        <f>IF('P6-preprocesseddata'!$R318="",0,+'P6-preprocesseddata'!M318/'P6-preprocesseddata'!$R318)-S318</f>
        <v>3.169977929653595E-3</v>
      </c>
      <c r="O318" s="43">
        <f>IF('P6-preprocesseddata'!$R318="",0,+'P6-preprocesseddata'!N318/'P6-preprocesseddata'!$R318)</f>
        <v>3.5007048884691683E-3</v>
      </c>
      <c r="P318" s="43">
        <f t="shared" si="14"/>
        <v>0.14555029183955825</v>
      </c>
      <c r="Q318" s="52">
        <f t="shared" si="13"/>
        <v>2.782137107167959E-2</v>
      </c>
      <c r="R318" s="63">
        <f>IF(Profitability!O318="",0,Profitability!L318/Profitability!O318)-Q318</f>
        <v>-4.0426474737231821E-9</v>
      </c>
      <c r="S318" s="62">
        <v>2.031360727197673E-9</v>
      </c>
    </row>
    <row r="319" spans="1:19" x14ac:dyDescent="0.25">
      <c r="A319">
        <f>+'P6-preprocesseddata'!A319</f>
        <v>2017</v>
      </c>
      <c r="B319">
        <f>+'P6-preprocesseddata'!B319</f>
        <v>2</v>
      </c>
      <c r="C319" t="str">
        <f t="shared" si="15"/>
        <v>2017 Q2</v>
      </c>
      <c r="D319" s="61">
        <f>VLOOKUP(C319,Dates!C:D,2,FALSE)</f>
        <v>42916</v>
      </c>
      <c r="E319" t="str">
        <f>+'P6-preprocesseddata'!C319</f>
        <v>UA</v>
      </c>
      <c r="F319" t="str">
        <f>+'P6-preprocesseddata'!D319</f>
        <v>D</v>
      </c>
      <c r="G319" s="51">
        <f>IF(Profitability!O319="",0,Profitability!E319/Profitability!O319)</f>
        <v>0.22611908220484137</v>
      </c>
      <c r="H319" s="43">
        <f>IF('P6-preprocesseddata'!$R319="",0,+'P6-preprocesseddata'!E319/'P6-preprocesseddata'!$R319)</f>
        <v>6.2236899236943012E-2</v>
      </c>
      <c r="I319" s="43">
        <f>IF('P6-preprocesseddata'!$R319="",0,+'P6-preprocesseddata'!F319/'P6-preprocesseddata'!$R319)</f>
        <v>2.4338733928950956E-2</v>
      </c>
      <c r="J319" s="43">
        <f>IF('P6-preprocesseddata'!$R319="",0,+'P6-preprocesseddata'!G319/'P6-preprocesseddata'!$R319)</f>
        <v>5.6109738156170747E-3</v>
      </c>
      <c r="K319" s="43">
        <f>IF('P6-preprocesseddata'!$R319="",0,+'P6-preprocesseddata'!H319/'P6-preprocesseddata'!$R319)</f>
        <v>2.6553922175257073E-2</v>
      </c>
      <c r="L319" s="43">
        <f>IF('P6-preprocesseddata'!$R319="",0,+'P6-preprocesseddata'!I319/'P6-preprocesseddata'!$R319)</f>
        <v>4.454215999500662E-3</v>
      </c>
      <c r="M319" s="43">
        <f>IF('P6-preprocesseddata'!$R319="",0,+'P6-preprocesseddata'!J319/'P6-preprocesseddata'!$R319)+IF('P6-preprocesseddata'!$R319="",0,+'P6-preprocesseddata'!K319/'P6-preprocesseddata'!$R319)+IF('P6-preprocesseddata'!$R319="",0,+'P6-preprocesseddata'!L319/'P6-preprocesseddata'!$R319)</f>
        <v>1.8068250376175338E-2</v>
      </c>
      <c r="N319" s="43">
        <f>IF('P6-preprocesseddata'!$R319="",0,+'P6-preprocesseddata'!M319/'P6-preprocesseddata'!$R319)-S319</f>
        <v>2.3773866607521912E-2</v>
      </c>
      <c r="O319" s="43">
        <f>IF('P6-preprocesseddata'!$R319="",0,+'P6-preprocesseddata'!N319/'P6-preprocesseddata'!$R319)</f>
        <v>4.3274392364364617E-2</v>
      </c>
      <c r="P319" s="43">
        <f t="shared" si="14"/>
        <v>0.20831125450433066</v>
      </c>
      <c r="Q319" s="52">
        <f t="shared" si="13"/>
        <v>1.7807827700510703E-2</v>
      </c>
      <c r="R319" s="63">
        <f>IF(Profitability!O319="",0,Profitability!L319/Profitability!O319)-Q319</f>
        <v>2.1506052859527336E-2</v>
      </c>
      <c r="S319" s="62">
        <v>-2.1506053592340355E-2</v>
      </c>
    </row>
    <row r="320" spans="1:19" x14ac:dyDescent="0.25">
      <c r="A320">
        <f>+'P6-preprocesseddata'!A320</f>
        <v>2017</v>
      </c>
      <c r="B320">
        <f>+'P6-preprocesseddata'!B320</f>
        <v>2</v>
      </c>
      <c r="C320" t="str">
        <f t="shared" si="15"/>
        <v>2017 Q2</v>
      </c>
      <c r="D320" s="61">
        <f>VLOOKUP(C320,Dates!C:D,2,FALSE)</f>
        <v>42916</v>
      </c>
      <c r="E320" t="str">
        <f>+'P6-preprocesseddata'!C320</f>
        <v>UA</v>
      </c>
      <c r="F320" t="str">
        <f>+'P6-preprocesseddata'!D320</f>
        <v>L</v>
      </c>
      <c r="G320" s="51">
        <f>IF(Profitability!O320="",0,Profitability!E320/Profitability!O320)</f>
        <v>0.17854633604313383</v>
      </c>
      <c r="H320" s="43">
        <f>IF('P6-preprocesseddata'!$R320="",0,+'P6-preprocesseddata'!E320/'P6-preprocesseddata'!$R320)</f>
        <v>6.5347374967456781E-2</v>
      </c>
      <c r="I320" s="43">
        <f>IF('P6-preprocesseddata'!$R320="",0,+'P6-preprocesseddata'!F320/'P6-preprocesseddata'!$R320)</f>
        <v>2.9310052754340191E-2</v>
      </c>
      <c r="J320" s="43">
        <f>IF('P6-preprocesseddata'!$R320="",0,+'P6-preprocesseddata'!G320/'P6-preprocesseddata'!$R320)</f>
        <v>6.5747325515361369E-3</v>
      </c>
      <c r="K320" s="43">
        <f>IF('P6-preprocesseddata'!$R320="",0,+'P6-preprocesseddata'!H320/'P6-preprocesseddata'!$R320)</f>
        <v>2.7400372580156179E-2</v>
      </c>
      <c r="L320" s="43">
        <f>IF('P6-preprocesseddata'!$R320="",0,+'P6-preprocesseddata'!I320/'P6-preprocesseddata'!$R320)</f>
        <v>3.9724660366076943E-3</v>
      </c>
      <c r="M320" s="43">
        <f>IF('P6-preprocesseddata'!$R320="",0,+'P6-preprocesseddata'!J320/'P6-preprocesseddata'!$R320)+IF('P6-preprocesseddata'!$R320="",0,+'P6-preprocesseddata'!K320/'P6-preprocesseddata'!$R320)+IF('P6-preprocesseddata'!$R320="",0,+'P6-preprocesseddata'!L320/'P6-preprocesseddata'!$R320)</f>
        <v>1.7779921376134881E-2</v>
      </c>
      <c r="N320" s="43">
        <f>IF('P6-preprocesseddata'!$R320="",0,+'P6-preprocesseddata'!M320/'P6-preprocesseddata'!$R320)-S320</f>
        <v>-2.117312994006873E-3</v>
      </c>
      <c r="O320" s="43">
        <f>IF('P6-preprocesseddata'!$R320="",0,+'P6-preprocesseddata'!N320/'P6-preprocesseddata'!$R320)</f>
        <v>1.2525372182822023E-2</v>
      </c>
      <c r="P320" s="43">
        <f t="shared" si="14"/>
        <v>0.160792979455047</v>
      </c>
      <c r="Q320" s="52">
        <f t="shared" ref="Q320:Q383" si="16">+G320-P320</f>
        <v>1.7753356588086827E-2</v>
      </c>
      <c r="R320" s="63">
        <f>IF(Profitability!O320="",0,Profitability!L320/Profitability!O320)-Q320</f>
        <v>-5.1613964011186977E-3</v>
      </c>
      <c r="S320" s="62">
        <v>5.161398432479398E-3</v>
      </c>
    </row>
    <row r="321" spans="1:19" x14ac:dyDescent="0.25">
      <c r="A321">
        <f>+'P6-preprocesseddata'!A321</f>
        <v>2017</v>
      </c>
      <c r="B321">
        <f>+'P6-preprocesseddata'!B321</f>
        <v>2</v>
      </c>
      <c r="C321" t="str">
        <f t="shared" si="15"/>
        <v>2017 Q2</v>
      </c>
      <c r="D321" s="61">
        <f>VLOOKUP(C321,Dates!C:D,2,FALSE)</f>
        <v>42916</v>
      </c>
      <c r="E321" t="str">
        <f>+'P6-preprocesseddata'!C321</f>
        <v>UA</v>
      </c>
      <c r="F321" t="str">
        <f>+'P6-preprocesseddata'!D321</f>
        <v>P</v>
      </c>
      <c r="G321" s="51">
        <f>IF(Profitability!O321="",0,Profitability!E321/Profitability!O321)</f>
        <v>0.14603061413108914</v>
      </c>
      <c r="H321" s="43">
        <f>IF('P6-preprocesseddata'!$R321="",0,+'P6-preprocesseddata'!E321/'P6-preprocesseddata'!$R321)</f>
        <v>5.5362780344196158E-2</v>
      </c>
      <c r="I321" s="43">
        <f>IF('P6-preprocesseddata'!$R321="",0,+'P6-preprocesseddata'!F321/'P6-preprocesseddata'!$R321)</f>
        <v>3.2989804822651014E-2</v>
      </c>
      <c r="J321" s="43">
        <f>IF('P6-preprocesseddata'!$R321="",0,+'P6-preprocesseddata'!G321/'P6-preprocesseddata'!$R321)</f>
        <v>6.745459621915334E-3</v>
      </c>
      <c r="K321" s="43">
        <f>IF('P6-preprocesseddata'!$R321="",0,+'P6-preprocesseddata'!H321/'P6-preprocesseddata'!$R321)</f>
        <v>2.7199906631068242E-2</v>
      </c>
      <c r="L321" s="43">
        <f>IF('P6-preprocesseddata'!$R321="",0,+'P6-preprocesseddata'!I321/'P6-preprocesseddata'!$R321)</f>
        <v>2.381811308883749E-3</v>
      </c>
      <c r="M321" s="43">
        <f>IF('P6-preprocesseddata'!$R321="",0,+'P6-preprocesseddata'!J321/'P6-preprocesseddata'!$R321)+IF('P6-preprocesseddata'!$R321="",0,+'P6-preprocesseddata'!K321/'P6-preprocesseddata'!$R321)+IF('P6-preprocesseddata'!$R321="",0,+'P6-preprocesseddata'!L321/'P6-preprocesseddata'!$R321)</f>
        <v>1.6651043696633703E-2</v>
      </c>
      <c r="N321" s="43">
        <f>IF('P6-preprocesseddata'!$R321="",0,+'P6-preprocesseddata'!M321/'P6-preprocesseddata'!$R321)-S321</f>
        <v>-7.0579836519319011E-3</v>
      </c>
      <c r="O321" s="43">
        <f>IF('P6-preprocesseddata'!$R321="",0,+'P6-preprocesseddata'!N321/'P6-preprocesseddata'!$R321)</f>
        <v>3.4818347814990556E-3</v>
      </c>
      <c r="P321" s="43">
        <f t="shared" si="14"/>
        <v>0.13775465755491534</v>
      </c>
      <c r="Q321" s="52">
        <f t="shared" si="16"/>
        <v>8.2759565761738041E-3</v>
      </c>
      <c r="R321" s="63">
        <f>IF(Profitability!O321="",0,Profitability!L321/Profitability!O321)-Q321</f>
        <v>-9.686319157142128E-3</v>
      </c>
      <c r="S321" s="62">
        <v>9.6863191571421054E-3</v>
      </c>
    </row>
    <row r="322" spans="1:19" x14ac:dyDescent="0.25">
      <c r="A322">
        <f>+'P6-preprocesseddata'!A322</f>
        <v>2017</v>
      </c>
      <c r="B322">
        <f>+'P6-preprocesseddata'!B322</f>
        <v>3</v>
      </c>
      <c r="C322" t="str">
        <f t="shared" si="15"/>
        <v>2017 Q3</v>
      </c>
      <c r="D322" s="61">
        <f>VLOOKUP(C322,Dates!C:D,2,FALSE)</f>
        <v>43008</v>
      </c>
      <c r="E322" t="str">
        <f>+'P6-preprocesseddata'!C322</f>
        <v>UA</v>
      </c>
      <c r="F322" t="str">
        <f>+'P6-preprocesseddata'!D322</f>
        <v>A</v>
      </c>
      <c r="G322" s="51">
        <f>IF(Profitability!O322="",0,Profitability!E322/Profitability!O322)</f>
        <v>0.15718286365217793</v>
      </c>
      <c r="H322" s="43">
        <f>IF('P6-preprocesseddata'!$R322="",0,+'P6-preprocesseddata'!E322/'P6-preprocesseddata'!$R322)</f>
        <v>4.811350545887233E-2</v>
      </c>
      <c r="I322" s="43">
        <f>IF('P6-preprocesseddata'!$R322="",0,+'P6-preprocesseddata'!F322/'P6-preprocesseddata'!$R322)</f>
        <v>3.138765446547221E-2</v>
      </c>
      <c r="J322" s="43">
        <f>IF('P6-preprocesseddata'!$R322="",0,+'P6-preprocesseddata'!G322/'P6-preprocesseddata'!$R322)</f>
        <v>7.0393639712963245E-3</v>
      </c>
      <c r="K322" s="43">
        <f>IF('P6-preprocesseddata'!$R322="",0,+'P6-preprocesseddata'!H322/'P6-preprocesseddata'!$R322)</f>
        <v>2.6219583054445515E-2</v>
      </c>
      <c r="L322" s="43">
        <f>IF('P6-preprocesseddata'!$R322="",0,+'P6-preprocesseddata'!I322/'P6-preprocesseddata'!$R322)</f>
        <v>2.8579610024901635E-3</v>
      </c>
      <c r="M322" s="43">
        <f>IF('P6-preprocesseddata'!$R322="",0,+'P6-preprocesseddata'!J322/'P6-preprocesseddata'!$R322)+IF('P6-preprocesseddata'!$R322="",0,+'P6-preprocesseddata'!K322/'P6-preprocesseddata'!$R322)+IF('P6-preprocesseddata'!$R322="",0,+'P6-preprocesseddata'!L322/'P6-preprocesseddata'!$R322)</f>
        <v>1.6392658242555914E-2</v>
      </c>
      <c r="N322" s="43">
        <f>IF('P6-preprocesseddata'!$R322="",0,+'P6-preprocesseddata'!M322/'P6-preprocesseddata'!$R322)-S322</f>
        <v>2.8679538548211825E-3</v>
      </c>
      <c r="O322" s="43">
        <f>IF('P6-preprocesseddata'!$R322="",0,+'P6-preprocesseddata'!N322/'P6-preprocesseddata'!$R322)</f>
        <v>3.0572715725956786E-3</v>
      </c>
      <c r="P322" s="43">
        <f t="shared" si="14"/>
        <v>0.13793595162254932</v>
      </c>
      <c r="Q322" s="52">
        <f t="shared" si="16"/>
        <v>1.924691202962861E-2</v>
      </c>
      <c r="R322" s="63">
        <f>IF(Profitability!O322="",0,Profitability!L322/Profitability!O322)-Q322</f>
        <v>-1.2589382557270934E-9</v>
      </c>
      <c r="S322" s="62">
        <v>2.1159926345826197E-9</v>
      </c>
    </row>
    <row r="323" spans="1:19" x14ac:dyDescent="0.25">
      <c r="A323">
        <f>+'P6-preprocesseddata'!A323</f>
        <v>2017</v>
      </c>
      <c r="B323">
        <f>+'P6-preprocesseddata'!B323</f>
        <v>3</v>
      </c>
      <c r="C323" t="str">
        <f t="shared" si="15"/>
        <v>2017 Q3</v>
      </c>
      <c r="D323" s="61">
        <f>VLOOKUP(C323,Dates!C:D,2,FALSE)</f>
        <v>43008</v>
      </c>
      <c r="E323" t="str">
        <f>+'P6-preprocesseddata'!C323</f>
        <v>UA</v>
      </c>
      <c r="F323" t="str">
        <f>+'P6-preprocesseddata'!D323</f>
        <v>D</v>
      </c>
      <c r="G323" s="51">
        <f>IF(Profitability!O323="",0,Profitability!E323/Profitability!O323)</f>
        <v>0.20900595268169753</v>
      </c>
      <c r="H323" s="43">
        <f>IF('P6-preprocesseddata'!$R323="",0,+'P6-preprocesseddata'!E323/'P6-preprocesseddata'!$R323)</f>
        <v>5.9765299492569757E-2</v>
      </c>
      <c r="I323" s="43">
        <f>IF('P6-preprocesseddata'!$R323="",0,+'P6-preprocesseddata'!F323/'P6-preprocesseddata'!$R323)</f>
        <v>2.6234318141498486E-2</v>
      </c>
      <c r="J323" s="43">
        <f>IF('P6-preprocesseddata'!$R323="",0,+'P6-preprocesseddata'!G323/'P6-preprocesseddata'!$R323)</f>
        <v>5.2240898588470485E-3</v>
      </c>
      <c r="K323" s="43">
        <f>IF('P6-preprocesseddata'!$R323="",0,+'P6-preprocesseddata'!H323/'P6-preprocesseddata'!$R323)</f>
        <v>2.5853825808743507E-2</v>
      </c>
      <c r="L323" s="43">
        <f>IF('P6-preprocesseddata'!$R323="",0,+'P6-preprocesseddata'!I323/'P6-preprocesseddata'!$R323)</f>
        <v>4.7419711411249132E-3</v>
      </c>
      <c r="M323" s="43">
        <f>IF('P6-preprocesseddata'!$R323="",0,+'P6-preprocesseddata'!J323/'P6-preprocesseddata'!$R323)+IF('P6-preprocesseddata'!$R323="",0,+'P6-preprocesseddata'!K323/'P6-preprocesseddata'!$R323)+IF('P6-preprocesseddata'!$R323="",0,+'P6-preprocesseddata'!L323/'P6-preprocesseddata'!$R323)</f>
        <v>1.659726970547314E-2</v>
      </c>
      <c r="N323" s="43">
        <f>IF('P6-preprocesseddata'!$R323="",0,+'P6-preprocesseddata'!M323/'P6-preprocesseddata'!$R323)-S323</f>
        <v>-2.215183444685691E-4</v>
      </c>
      <c r="O323" s="43">
        <f>IF('P6-preprocesseddata'!$R323="",0,+'P6-preprocesseddata'!N323/'P6-preprocesseddata'!$R323)</f>
        <v>4.2697154988008176E-2</v>
      </c>
      <c r="P323" s="43">
        <f t="shared" ref="P323:P386" si="17">SUM(H323:O323)</f>
        <v>0.18089241079179647</v>
      </c>
      <c r="Q323" s="52">
        <f t="shared" si="16"/>
        <v>2.8113541889901061E-2</v>
      </c>
      <c r="R323" s="63">
        <f>IF(Profitability!O323="",0,Profitability!L323/Profitability!O323)-Q323</f>
        <v>-2.4529429091720394E-3</v>
      </c>
      <c r="S323" s="62">
        <v>2.4529425569520015E-3</v>
      </c>
    </row>
    <row r="324" spans="1:19" x14ac:dyDescent="0.25">
      <c r="A324">
        <f>+'P6-preprocesseddata'!A324</f>
        <v>2017</v>
      </c>
      <c r="B324">
        <f>+'P6-preprocesseddata'!B324</f>
        <v>3</v>
      </c>
      <c r="C324" t="str">
        <f t="shared" si="15"/>
        <v>2017 Q3</v>
      </c>
      <c r="D324" s="61">
        <f>VLOOKUP(C324,Dates!C:D,2,FALSE)</f>
        <v>43008</v>
      </c>
      <c r="E324" t="str">
        <f>+'P6-preprocesseddata'!C324</f>
        <v>UA</v>
      </c>
      <c r="F324" t="str">
        <f>+'P6-preprocesseddata'!D324</f>
        <v>L</v>
      </c>
      <c r="G324" s="51">
        <f>IF(Profitability!O324="",0,Profitability!E324/Profitability!O324)</f>
        <v>0.17691117410301824</v>
      </c>
      <c r="H324" s="43">
        <f>IF('P6-preprocesseddata'!$R324="",0,+'P6-preprocesseddata'!E324/'P6-preprocesseddata'!$R324)</f>
        <v>5.9160837760377553E-2</v>
      </c>
      <c r="I324" s="43">
        <f>IF('P6-preprocesseddata'!$R324="",0,+'P6-preprocesseddata'!F324/'P6-preprocesseddata'!$R324)</f>
        <v>2.9143025211438481E-2</v>
      </c>
      <c r="J324" s="43">
        <f>IF('P6-preprocesseddata'!$R324="",0,+'P6-preprocesseddata'!G324/'P6-preprocesseddata'!$R324)</f>
        <v>6.3565096622697674E-3</v>
      </c>
      <c r="K324" s="43">
        <f>IF('P6-preprocesseddata'!$R324="",0,+'P6-preprocesseddata'!H324/'P6-preprocesseddata'!$R324)</f>
        <v>2.6279073582035323E-2</v>
      </c>
      <c r="L324" s="43">
        <f>IF('P6-preprocesseddata'!$R324="",0,+'P6-preprocesseddata'!I324/'P6-preprocesseddata'!$R324)</f>
        <v>4.3740297911800015E-3</v>
      </c>
      <c r="M324" s="43">
        <f>IF('P6-preprocesseddata'!$R324="",0,+'P6-preprocesseddata'!J324/'P6-preprocesseddata'!$R324)+IF('P6-preprocesseddata'!$R324="",0,+'P6-preprocesseddata'!K324/'P6-preprocesseddata'!$R324)+IF('P6-preprocesseddata'!$R324="",0,+'P6-preprocesseddata'!L324/'P6-preprocesseddata'!$R324)</f>
        <v>1.6755204334836779E-2</v>
      </c>
      <c r="N324" s="43">
        <f>IF('P6-preprocesseddata'!$R324="",0,+'P6-preprocesseddata'!M324/'P6-preprocesseddata'!$R324)-S324</f>
        <v>1.0427057126798785E-2</v>
      </c>
      <c r="O324" s="43">
        <f>IF('P6-preprocesseddata'!$R324="",0,+'P6-preprocesseddata'!N324/'P6-preprocesseddata'!$R324)</f>
        <v>1.2775428412052247E-2</v>
      </c>
      <c r="P324" s="43">
        <f t="shared" si="17"/>
        <v>0.16527116588098892</v>
      </c>
      <c r="Q324" s="52">
        <f t="shared" si="16"/>
        <v>1.1640008222029319E-2</v>
      </c>
      <c r="R324" s="63">
        <f>IF(Profitability!O324="",0,Profitability!L324/Profitability!O324)-Q324</f>
        <v>7.6143442596564061E-3</v>
      </c>
      <c r="S324" s="62">
        <v>-7.6143421436637784E-3</v>
      </c>
    </row>
    <row r="325" spans="1:19" x14ac:dyDescent="0.25">
      <c r="A325">
        <f>+'P6-preprocesseddata'!A325</f>
        <v>2017</v>
      </c>
      <c r="B325">
        <f>+'P6-preprocesseddata'!B325</f>
        <v>3</v>
      </c>
      <c r="C325" t="str">
        <f t="shared" si="15"/>
        <v>2017 Q3</v>
      </c>
      <c r="D325" s="61">
        <f>VLOOKUP(C325,Dates!C:D,2,FALSE)</f>
        <v>43008</v>
      </c>
      <c r="E325" t="str">
        <f>+'P6-preprocesseddata'!C325</f>
        <v>UA</v>
      </c>
      <c r="F325" t="str">
        <f>+'P6-preprocesseddata'!D325</f>
        <v>P</v>
      </c>
      <c r="G325" s="51">
        <f>IF(Profitability!O325="",0,Profitability!E325/Profitability!O325)</f>
        <v>0.145950042568841</v>
      </c>
      <c r="H325" s="43">
        <f>IF('P6-preprocesseddata'!$R325="",0,+'P6-preprocesseddata'!E325/'P6-preprocesseddata'!$R325)</f>
        <v>5.1174415894863844E-2</v>
      </c>
      <c r="I325" s="43">
        <f>IF('P6-preprocesseddata'!$R325="",0,+'P6-preprocesseddata'!F325/'P6-preprocesseddata'!$R325)</f>
        <v>3.1858778154041922E-2</v>
      </c>
      <c r="J325" s="43">
        <f>IF('P6-preprocesseddata'!$R325="",0,+'P6-preprocesseddata'!G325/'P6-preprocesseddata'!$R325)</f>
        <v>6.5230147304097289E-3</v>
      </c>
      <c r="K325" s="43">
        <f>IF('P6-preprocesseddata'!$R325="",0,+'P6-preprocesseddata'!H325/'P6-preprocesseddata'!$R325)</f>
        <v>2.4671240264835536E-2</v>
      </c>
      <c r="L325" s="43">
        <f>IF('P6-preprocesseddata'!$R325="",0,+'P6-preprocesseddata'!I325/'P6-preprocesseddata'!$R325)</f>
        <v>2.5144017032754603E-3</v>
      </c>
      <c r="M325" s="43">
        <f>IF('P6-preprocesseddata'!$R325="",0,+'P6-preprocesseddata'!J325/'P6-preprocesseddata'!$R325)+IF('P6-preprocesseddata'!$R325="",0,+'P6-preprocesseddata'!K325/'P6-preprocesseddata'!$R325)+IF('P6-preprocesseddata'!$R325="",0,+'P6-preprocesseddata'!L325/'P6-preprocesseddata'!$R325)</f>
        <v>1.8178318338046444E-2</v>
      </c>
      <c r="N325" s="43">
        <f>IF('P6-preprocesseddata'!$R325="",0,+'P6-preprocesseddata'!M325/'P6-preprocesseddata'!$R325)-S325</f>
        <v>-1.9574108997419987E-2</v>
      </c>
      <c r="O325" s="43">
        <f>IF('P6-preprocesseddata'!$R325="",0,+'P6-preprocesseddata'!N325/'P6-preprocesseddata'!$R325)</f>
        <v>3.1679289078652864E-3</v>
      </c>
      <c r="P325" s="43">
        <f t="shared" si="17"/>
        <v>0.11851398899591824</v>
      </c>
      <c r="Q325" s="52">
        <f t="shared" si="16"/>
        <v>2.7436053572922767E-2</v>
      </c>
      <c r="R325" s="63">
        <f>IF(Profitability!O325="",0,Profitability!L325/Profitability!O325)-Q325</f>
        <v>-2.1874906442521339E-2</v>
      </c>
      <c r="S325" s="62">
        <v>2.1874906442521321E-2</v>
      </c>
    </row>
    <row r="326" spans="1:19" x14ac:dyDescent="0.25">
      <c r="A326">
        <f>+'P6-preprocesseddata'!A326</f>
        <v>2017</v>
      </c>
      <c r="B326">
        <f>+'P6-preprocesseddata'!B326</f>
        <v>4</v>
      </c>
      <c r="C326" t="str">
        <f t="shared" si="15"/>
        <v>2017 Q4</v>
      </c>
      <c r="D326" s="61">
        <f>VLOOKUP(C326,Dates!C:D,2,FALSE)</f>
        <v>43100</v>
      </c>
      <c r="E326" t="str">
        <f>+'P6-preprocesseddata'!C326</f>
        <v>UA</v>
      </c>
      <c r="F326" t="str">
        <f>+'P6-preprocesseddata'!D326</f>
        <v>A</v>
      </c>
      <c r="G326" s="51">
        <f>IF(Profitability!O326="",0,Profitability!E326/Profitability!O326)</f>
        <v>0.18317091706718464</v>
      </c>
      <c r="H326" s="43">
        <f>IF('P6-preprocesseddata'!$R326="",0,+'P6-preprocesseddata'!E326/'P6-preprocesseddata'!$R326)</f>
        <v>5.4961189466867427E-2</v>
      </c>
      <c r="I326" s="43">
        <f>IF('P6-preprocesseddata'!$R326="",0,+'P6-preprocesseddata'!F326/'P6-preprocesseddata'!$R326)</f>
        <v>3.8488178432969686E-2</v>
      </c>
      <c r="J326" s="43">
        <f>IF('P6-preprocesseddata'!$R326="",0,+'P6-preprocesseddata'!G326/'P6-preprocesseddata'!$R326)</f>
        <v>7.9972633782829459E-3</v>
      </c>
      <c r="K326" s="43">
        <f>IF('P6-preprocesseddata'!$R326="",0,+'P6-preprocesseddata'!H326/'P6-preprocesseddata'!$R326)</f>
        <v>3.2878935587543304E-2</v>
      </c>
      <c r="L326" s="43">
        <f>IF('P6-preprocesseddata'!$R326="",0,+'P6-preprocesseddata'!I326/'P6-preprocesseddata'!$R326)</f>
        <v>3.0218122437648339E-3</v>
      </c>
      <c r="M326" s="43">
        <f>IF('P6-preprocesseddata'!$R326="",0,+'P6-preprocesseddata'!J326/'P6-preprocesseddata'!$R326)+IF('P6-preprocesseddata'!$R326="",0,+'P6-preprocesseddata'!K326/'P6-preprocesseddata'!$R326)+IF('P6-preprocesseddata'!$R326="",0,+'P6-preprocesseddata'!L326/'P6-preprocesseddata'!$R326)</f>
        <v>1.7923682278919315E-2</v>
      </c>
      <c r="N326" s="43">
        <f>IF('P6-preprocesseddata'!$R326="",0,+'P6-preprocesseddata'!M326/'P6-preprocesseddata'!$R326)-S326</f>
        <v>4.6340724881323715E-2</v>
      </c>
      <c r="O326" s="43">
        <f>IF('P6-preprocesseddata'!$R326="",0,+'P6-preprocesseddata'!N326/'P6-preprocesseddata'!$R326)</f>
        <v>3.7101803324218578E-3</v>
      </c>
      <c r="P326" s="43">
        <f t="shared" si="17"/>
        <v>0.20532196660209306</v>
      </c>
      <c r="Q326" s="52">
        <f t="shared" si="16"/>
        <v>-2.2151049534908429E-2</v>
      </c>
      <c r="R326" s="63">
        <f>IF(Profitability!O326="",0,Profitability!L326/Profitability!O326)-Q326</f>
        <v>4.3851519695865926E-2</v>
      </c>
      <c r="S326" s="62">
        <v>-4.3851519695865961E-2</v>
      </c>
    </row>
    <row r="327" spans="1:19" x14ac:dyDescent="0.25">
      <c r="A327">
        <f>+'P6-preprocesseddata'!A327</f>
        <v>2017</v>
      </c>
      <c r="B327">
        <f>+'P6-preprocesseddata'!B327</f>
        <v>4</v>
      </c>
      <c r="C327" t="str">
        <f t="shared" si="15"/>
        <v>2017 Q4</v>
      </c>
      <c r="D327" s="61">
        <f>VLOOKUP(C327,Dates!C:D,2,FALSE)</f>
        <v>43100</v>
      </c>
      <c r="E327" t="str">
        <f>+'P6-preprocesseddata'!C327</f>
        <v>UA</v>
      </c>
      <c r="F327" t="str">
        <f>+'P6-preprocesseddata'!D327</f>
        <v>D</v>
      </c>
      <c r="G327" s="51">
        <f>IF(Profitability!O327="",0,Profitability!E327/Profitability!O327)</f>
        <v>0.22485627812963407</v>
      </c>
      <c r="H327" s="43">
        <f>IF('P6-preprocesseddata'!$R327="",0,+'P6-preprocesseddata'!E327/'P6-preprocesseddata'!$R327)</f>
        <v>6.4389807772305727E-2</v>
      </c>
      <c r="I327" s="43">
        <f>IF('P6-preprocesseddata'!$R327="",0,+'P6-preprocesseddata'!F327/'P6-preprocesseddata'!$R327)</f>
        <v>2.9381458839495202E-2</v>
      </c>
      <c r="J327" s="43">
        <f>IF('P6-preprocesseddata'!$R327="",0,+'P6-preprocesseddata'!G327/'P6-preprocesseddata'!$R327)</f>
        <v>5.9881613184060659E-3</v>
      </c>
      <c r="K327" s="43">
        <f>IF('P6-preprocesseddata'!$R327="",0,+'P6-preprocesseddata'!H327/'P6-preprocesseddata'!$R327)</f>
        <v>2.9465666812965041E-2</v>
      </c>
      <c r="L327" s="43">
        <f>IF('P6-preprocesseddata'!$R327="",0,+'P6-preprocesseddata'!I327/'P6-preprocesseddata'!$R327)</f>
        <v>4.7303261842794085E-3</v>
      </c>
      <c r="M327" s="43">
        <f>IF('P6-preprocesseddata'!$R327="",0,+'P6-preprocesseddata'!J327/'P6-preprocesseddata'!$R327)+IF('P6-preprocesseddata'!$R327="",0,+'P6-preprocesseddata'!K327/'P6-preprocesseddata'!$R327)+IF('P6-preprocesseddata'!$R327="",0,+'P6-preprocesseddata'!L327/'P6-preprocesseddata'!$R327)</f>
        <v>1.9884685784540584E-2</v>
      </c>
      <c r="N327" s="43">
        <f>IF('P6-preprocesseddata'!$R327="",0,+'P6-preprocesseddata'!M327/'P6-preprocesseddata'!$R327)-S327</f>
        <v>3.197587039302735E-2</v>
      </c>
      <c r="O327" s="43">
        <f>IF('P6-preprocesseddata'!$R327="",0,+'P6-preprocesseddata'!N327/'P6-preprocesseddata'!$R327)</f>
        <v>4.8806933273248823E-2</v>
      </c>
      <c r="P327" s="43">
        <f t="shared" si="17"/>
        <v>0.23462291037826821</v>
      </c>
      <c r="Q327" s="52">
        <f t="shared" si="16"/>
        <v>-9.7666322486341384E-3</v>
      </c>
      <c r="R327" s="63">
        <f>IF(Profitability!O327="",0,Profitability!L327/Profitability!O327)-Q327</f>
        <v>3.0345621179464342E-2</v>
      </c>
      <c r="S327" s="62">
        <v>-3.034562117946436E-2</v>
      </c>
    </row>
    <row r="328" spans="1:19" x14ac:dyDescent="0.25">
      <c r="A328">
        <f>+'P6-preprocesseddata'!A328</f>
        <v>2017</v>
      </c>
      <c r="B328">
        <f>+'P6-preprocesseddata'!B328</f>
        <v>4</v>
      </c>
      <c r="C328" t="str">
        <f t="shared" si="15"/>
        <v>2017 Q4</v>
      </c>
      <c r="D328" s="61">
        <f>VLOOKUP(C328,Dates!C:D,2,FALSE)</f>
        <v>43100</v>
      </c>
      <c r="E328" t="str">
        <f>+'P6-preprocesseddata'!C328</f>
        <v>UA</v>
      </c>
      <c r="F328" t="str">
        <f>+'P6-preprocesseddata'!D328</f>
        <v>L</v>
      </c>
      <c r="G328" s="51">
        <f>IF(Profitability!O328="",0,Profitability!E328/Profitability!O328)</f>
        <v>0.17443541575411864</v>
      </c>
      <c r="H328" s="43">
        <f>IF('P6-preprocesseddata'!$R328="",0,+'P6-preprocesseddata'!E328/'P6-preprocesseddata'!$R328)</f>
        <v>6.0430963071312377E-2</v>
      </c>
      <c r="I328" s="43">
        <f>IF('P6-preprocesseddata'!$R328="",0,+'P6-preprocesseddata'!F328/'P6-preprocesseddata'!$R328)</f>
        <v>3.4619224062316226E-2</v>
      </c>
      <c r="J328" s="43">
        <f>IF('P6-preprocesseddata'!$R328="",0,+'P6-preprocesseddata'!G328/'P6-preprocesseddata'!$R328)</f>
        <v>7.027350371720309E-3</v>
      </c>
      <c r="K328" s="43">
        <f>IF('P6-preprocesseddata'!$R328="",0,+'P6-preprocesseddata'!H328/'P6-preprocesseddata'!$R328)</f>
        <v>2.9380608937759845E-2</v>
      </c>
      <c r="L328" s="43">
        <f>IF('P6-preprocesseddata'!$R328="",0,+'P6-preprocesseddata'!I328/'P6-preprocesseddata'!$R328)</f>
        <v>3.8646503484256081E-3</v>
      </c>
      <c r="M328" s="43">
        <f>IF('P6-preprocesseddata'!$R328="",0,+'P6-preprocesseddata'!J328/'P6-preprocesseddata'!$R328)+IF('P6-preprocesseddata'!$R328="",0,+'P6-preprocesseddata'!K328/'P6-preprocesseddata'!$R328)+IF('P6-preprocesseddata'!$R328="",0,+'P6-preprocesseddata'!L328/'P6-preprocesseddata'!$R328)</f>
        <v>1.7633107073102516E-2</v>
      </c>
      <c r="N328" s="43">
        <f>IF('P6-preprocesseddata'!$R328="",0,+'P6-preprocesseddata'!M328/'P6-preprocesseddata'!$R328)-S328</f>
        <v>4.4849809910407351E-2</v>
      </c>
      <c r="O328" s="43">
        <f>IF('P6-preprocesseddata'!$R328="",0,+'P6-preprocesseddata'!N328/'P6-preprocesseddata'!$R328)</f>
        <v>1.3948158821930356E-2</v>
      </c>
      <c r="P328" s="43">
        <f t="shared" si="17"/>
        <v>0.21175387259697459</v>
      </c>
      <c r="Q328" s="52">
        <f t="shared" si="16"/>
        <v>-3.7318456842855952E-2</v>
      </c>
      <c r="R328" s="63">
        <f>IF(Profitability!O328="",0,Profitability!L328/Profitability!O328)-Q328</f>
        <v>4.2806842292576766E-2</v>
      </c>
      <c r="S328" s="62">
        <v>-4.2806842292576759E-2</v>
      </c>
    </row>
    <row r="329" spans="1:19" x14ac:dyDescent="0.25">
      <c r="A329">
        <f>+'P6-preprocesseddata'!A329</f>
        <v>2017</v>
      </c>
      <c r="B329">
        <f>+'P6-preprocesseddata'!B329</f>
        <v>4</v>
      </c>
      <c r="C329" t="str">
        <f t="shared" si="15"/>
        <v>2017 Q4</v>
      </c>
      <c r="D329" s="61">
        <f>VLOOKUP(C329,Dates!C:D,2,FALSE)</f>
        <v>43100</v>
      </c>
      <c r="E329" t="str">
        <f>+'P6-preprocesseddata'!C329</f>
        <v>UA</v>
      </c>
      <c r="F329" t="str">
        <f>+'P6-preprocesseddata'!D329</f>
        <v>P</v>
      </c>
      <c r="G329" s="51">
        <f>IF(Profitability!O329="",0,Profitability!E329/Profitability!O329)</f>
        <v>0.15092336169080248</v>
      </c>
      <c r="H329" s="43">
        <f>IF('P6-preprocesseddata'!$R329="",0,+'P6-preprocesseddata'!E329/'P6-preprocesseddata'!$R329)</f>
        <v>5.55964333073602E-2</v>
      </c>
      <c r="I329" s="43">
        <f>IF('P6-preprocesseddata'!$R329="",0,+'P6-preprocesseddata'!F329/'P6-preprocesseddata'!$R329)</f>
        <v>3.7465818609594276E-2</v>
      </c>
      <c r="J329" s="43">
        <f>IF('P6-preprocesseddata'!$R329="",0,+'P6-preprocesseddata'!G329/'P6-preprocesseddata'!$R329)</f>
        <v>6.7949430392243299E-3</v>
      </c>
      <c r="K329" s="43">
        <f>IF('P6-preprocesseddata'!$R329="",0,+'P6-preprocesseddata'!H329/'P6-preprocesseddata'!$R329)</f>
        <v>2.929648005856816E-2</v>
      </c>
      <c r="L329" s="43">
        <f>IF('P6-preprocesseddata'!$R329="",0,+'P6-preprocesseddata'!I329/'P6-preprocesseddata'!$R329)</f>
        <v>2.3816758797367832E-3</v>
      </c>
      <c r="M329" s="43">
        <f>IF('P6-preprocesseddata'!$R329="",0,+'P6-preprocesseddata'!J329/'P6-preprocesseddata'!$R329)+IF('P6-preprocesseddata'!$R329="",0,+'P6-preprocesseddata'!K329/'P6-preprocesseddata'!$R329)+IF('P6-preprocesseddata'!$R329="",0,+'P6-preprocesseddata'!L329/'P6-preprocesseddata'!$R329)</f>
        <v>1.6147946711151367E-2</v>
      </c>
      <c r="N329" s="43">
        <f>IF('P6-preprocesseddata'!$R329="",0,+'P6-preprocesseddata'!M329/'P6-preprocesseddata'!$R329)-S329</f>
        <v>-1.5750457898687415E-2</v>
      </c>
      <c r="O329" s="43">
        <f>IF('P6-preprocesseddata'!$R329="",0,+'P6-preprocesseddata'!N329/'P6-preprocesseddata'!$R329)</f>
        <v>3.5948052605559613E-3</v>
      </c>
      <c r="P329" s="43">
        <f t="shared" si="17"/>
        <v>0.13552764496750364</v>
      </c>
      <c r="Q329" s="52">
        <f t="shared" si="16"/>
        <v>1.5395716723298841E-2</v>
      </c>
      <c r="R329" s="63">
        <f>IF(Profitability!O329="",0,Profitability!L329/Profitability!O329)-Q329</f>
        <v>-1.7472087554000523E-2</v>
      </c>
      <c r="S329" s="62">
        <v>1.7472087554000509E-2</v>
      </c>
    </row>
    <row r="330" spans="1:19" x14ac:dyDescent="0.25">
      <c r="A330">
        <f>+'P6-preprocesseddata'!A330</f>
        <v>2018</v>
      </c>
      <c r="B330">
        <f>+'P6-preprocesseddata'!B330</f>
        <v>1</v>
      </c>
      <c r="C330" t="str">
        <f t="shared" si="15"/>
        <v>2018 Q1</v>
      </c>
      <c r="D330" s="61">
        <f>VLOOKUP(C330,Dates!C:D,2,FALSE)</f>
        <v>43190</v>
      </c>
      <c r="E330" t="str">
        <f>+'P6-preprocesseddata'!C330</f>
        <v>UA</v>
      </c>
      <c r="F330" t="str">
        <f>+'P6-preprocesseddata'!D330</f>
        <v>A</v>
      </c>
      <c r="G330" s="51">
        <f>IF(Profitability!O330="",0,Profitability!E330/Profitability!O330)</f>
        <v>0.19570398456942648</v>
      </c>
      <c r="H330" s="43">
        <f>IF('P6-preprocesseddata'!$R330="",0,+'P6-preprocesseddata'!E330/'P6-preprocesseddata'!$R330)</f>
        <v>6.0410341307116248E-2</v>
      </c>
      <c r="I330" s="43">
        <f>IF('P6-preprocesseddata'!$R330="",0,+'P6-preprocesseddata'!F330/'P6-preprocesseddata'!$R330)</f>
        <v>4.3346600668183258E-2</v>
      </c>
      <c r="J330" s="43">
        <f>IF('P6-preprocesseddata'!$R330="",0,+'P6-preprocesseddata'!G330/'P6-preprocesseddata'!$R330)</f>
        <v>8.8463233869345639E-3</v>
      </c>
      <c r="K330" s="43">
        <f>IF('P6-preprocesseddata'!$R330="",0,+'P6-preprocesseddata'!H330/'P6-preprocesseddata'!$R330)</f>
        <v>3.378192090100262E-2</v>
      </c>
      <c r="L330" s="43">
        <f>IF('P6-preprocesseddata'!$R330="",0,+'P6-preprocesseddata'!I330/'P6-preprocesseddata'!$R330)</f>
        <v>3.2938764740018003E-3</v>
      </c>
      <c r="M330" s="43">
        <f>IF('P6-preprocesseddata'!$R330="",0,+'P6-preprocesseddata'!J330/'P6-preprocesseddata'!$R330)+IF('P6-preprocesseddata'!$R330="",0,+'P6-preprocesseddata'!K330/'P6-preprocesseddata'!$R330)+IF('P6-preprocesseddata'!$R330="",0,+'P6-preprocesseddata'!L330/'P6-preprocesseddata'!$R330)</f>
        <v>1.9417711147331526E-2</v>
      </c>
      <c r="N330" s="43">
        <f>IF('P6-preprocesseddata'!$R330="",0,+'P6-preprocesseddata'!M330/'P6-preprocesseddata'!$R330)-S330</f>
        <v>-1.2863603328808466E-2</v>
      </c>
      <c r="O330" s="43">
        <f>IF('P6-preprocesseddata'!$R330="",0,+'P6-preprocesseddata'!N330/'P6-preprocesseddata'!$R330)</f>
        <v>2.7918355809017871E-3</v>
      </c>
      <c r="P330" s="43">
        <f t="shared" si="17"/>
        <v>0.15902500613666334</v>
      </c>
      <c r="Q330" s="52">
        <f t="shared" si="16"/>
        <v>3.6678978432763132E-2</v>
      </c>
      <c r="R330" s="63">
        <f>IF(Profitability!O330="",0,Profitability!L330/Profitability!O330)-Q330</f>
        <v>-1.56909589231694E-2</v>
      </c>
      <c r="S330" s="62">
        <v>1.5690958923169417E-2</v>
      </c>
    </row>
    <row r="331" spans="1:19" x14ac:dyDescent="0.25">
      <c r="A331">
        <f>+'P6-preprocesseddata'!A331</f>
        <v>2018</v>
      </c>
      <c r="B331">
        <f>+'P6-preprocesseddata'!B331</f>
        <v>1</v>
      </c>
      <c r="C331" t="str">
        <f t="shared" si="15"/>
        <v>2018 Q1</v>
      </c>
      <c r="D331" s="61">
        <f>VLOOKUP(C331,Dates!C:D,2,FALSE)</f>
        <v>43190</v>
      </c>
      <c r="E331" t="str">
        <f>+'P6-preprocesseddata'!C331</f>
        <v>UA</v>
      </c>
      <c r="F331" t="str">
        <f>+'P6-preprocesseddata'!D331</f>
        <v>D</v>
      </c>
      <c r="G331" s="51">
        <f>IF(Profitability!O331="",0,Profitability!E331/Profitability!O331)</f>
        <v>0.23578951506608356</v>
      </c>
      <c r="H331" s="43">
        <f>IF('P6-preprocesseddata'!$R331="",0,+'P6-preprocesseddata'!E331/'P6-preprocesseddata'!$R331)</f>
        <v>7.0070390927442633E-2</v>
      </c>
      <c r="I331" s="43">
        <f>IF('P6-preprocesseddata'!$R331="",0,+'P6-preprocesseddata'!F331/'P6-preprocesseddata'!$R331)</f>
        <v>3.3477006692088702E-2</v>
      </c>
      <c r="J331" s="43">
        <f>IF('P6-preprocesseddata'!$R331="",0,+'P6-preprocesseddata'!G331/'P6-preprocesseddata'!$R331)</f>
        <v>6.9100219117180766E-3</v>
      </c>
      <c r="K331" s="43">
        <f>IF('P6-preprocesseddata'!$R331="",0,+'P6-preprocesseddata'!H331/'P6-preprocesseddata'!$R331)</f>
        <v>3.2515307144331179E-2</v>
      </c>
      <c r="L331" s="43">
        <f>IF('P6-preprocesseddata'!$R331="",0,+'P6-preprocesseddata'!I331/'P6-preprocesseddata'!$R331)</f>
        <v>4.8721615765458014E-3</v>
      </c>
      <c r="M331" s="43">
        <f>IF('P6-preprocesseddata'!$R331="",0,+'P6-preprocesseddata'!J331/'P6-preprocesseddata'!$R331)+IF('P6-preprocesseddata'!$R331="",0,+'P6-preprocesseddata'!K331/'P6-preprocesseddata'!$R331)+IF('P6-preprocesseddata'!$R331="",0,+'P6-preprocesseddata'!L331/'P6-preprocesseddata'!$R331)</f>
        <v>2.0689079431996094E-2</v>
      </c>
      <c r="N331" s="43">
        <f>IF('P6-preprocesseddata'!$R331="",0,+'P6-preprocesseddata'!M331/'P6-preprocesseddata'!$R331)-S331</f>
        <v>-1.2406218243596735E-2</v>
      </c>
      <c r="O331" s="43">
        <f>IF('P6-preprocesseddata'!$R331="",0,+'P6-preprocesseddata'!N331/'P6-preprocesseddata'!$R331)</f>
        <v>5.6813605284224758E-2</v>
      </c>
      <c r="P331" s="43">
        <f t="shared" si="17"/>
        <v>0.21294135472475051</v>
      </c>
      <c r="Q331" s="52">
        <f t="shared" si="16"/>
        <v>2.2848160341333051E-2</v>
      </c>
      <c r="R331" s="63">
        <f>IF(Profitability!O331="",0,Profitability!L331/Profitability!O331)-Q331</f>
        <v>-1.4311005835952463E-2</v>
      </c>
      <c r="S331" s="62">
        <v>1.4311005835952434E-2</v>
      </c>
    </row>
    <row r="332" spans="1:19" x14ac:dyDescent="0.25">
      <c r="A332">
        <f>+'P6-preprocesseddata'!A332</f>
        <v>2018</v>
      </c>
      <c r="B332">
        <f>+'P6-preprocesseddata'!B332</f>
        <v>1</v>
      </c>
      <c r="C332" t="str">
        <f t="shared" si="15"/>
        <v>2018 Q1</v>
      </c>
      <c r="D332" s="61">
        <f>VLOOKUP(C332,Dates!C:D,2,FALSE)</f>
        <v>43190</v>
      </c>
      <c r="E332" t="str">
        <f>+'P6-preprocesseddata'!C332</f>
        <v>UA</v>
      </c>
      <c r="F332" t="str">
        <f>+'P6-preprocesseddata'!D332</f>
        <v>L</v>
      </c>
      <c r="G332" s="51">
        <f>IF(Profitability!O332="",0,Profitability!E332/Profitability!O332)</f>
        <v>0.16993543777590292</v>
      </c>
      <c r="H332" s="43">
        <f>IF('P6-preprocesseddata'!$R332="",0,+'P6-preprocesseddata'!E332/'P6-preprocesseddata'!$R332)</f>
        <v>6.398146477858771E-2</v>
      </c>
      <c r="I332" s="43">
        <f>IF('P6-preprocesseddata'!$R332="",0,+'P6-preprocesseddata'!F332/'P6-preprocesseddata'!$R332)</f>
        <v>3.5542557779002032E-2</v>
      </c>
      <c r="J332" s="43">
        <f>IF('P6-preprocesseddata'!$R332="",0,+'P6-preprocesseddata'!G332/'P6-preprocesseddata'!$R332)</f>
        <v>6.8792836579967031E-3</v>
      </c>
      <c r="K332" s="43">
        <f>IF('P6-preprocesseddata'!$R332="",0,+'P6-preprocesseddata'!H332/'P6-preprocesseddata'!$R332)</f>
        <v>2.8752468823129561E-2</v>
      </c>
      <c r="L332" s="43">
        <f>IF('P6-preprocesseddata'!$R332="",0,+'P6-preprocesseddata'!I332/'P6-preprocesseddata'!$R332)</f>
        <v>3.9776869388941432E-3</v>
      </c>
      <c r="M332" s="43">
        <f>IF('P6-preprocesseddata'!$R332="",0,+'P6-preprocesseddata'!J332/'P6-preprocesseddata'!$R332)+IF('P6-preprocesseddata'!$R332="",0,+'P6-preprocesseddata'!K332/'P6-preprocesseddata'!$R332)+IF('P6-preprocesseddata'!$R332="",0,+'P6-preprocesseddata'!L332/'P6-preprocesseddata'!$R332)</f>
        <v>1.8649804323375228E-2</v>
      </c>
      <c r="N332" s="43">
        <f>IF('P6-preprocesseddata'!$R332="",0,+'P6-preprocesseddata'!M332/'P6-preprocesseddata'!$R332)-S332</f>
        <v>1.4496514666860747E-2</v>
      </c>
      <c r="O332" s="43">
        <f>IF('P6-preprocesseddata'!$R332="",0,+'P6-preprocesseddata'!N332/'P6-preprocesseddata'!$R332)</f>
        <v>1.1743835402347032E-2</v>
      </c>
      <c r="P332" s="43">
        <f t="shared" si="17"/>
        <v>0.18402361637019315</v>
      </c>
      <c r="Q332" s="52">
        <f t="shared" si="16"/>
        <v>-1.4088178594290235E-2</v>
      </c>
      <c r="R332" s="63">
        <f>IF(Profitability!O332="",0,Profitability!L332/Profitability!O332)-Q332</f>
        <v>1.2252957802519419E-2</v>
      </c>
      <c r="S332" s="62">
        <v>-1.2252959617596497E-2</v>
      </c>
    </row>
    <row r="333" spans="1:19" x14ac:dyDescent="0.25">
      <c r="A333">
        <f>+'P6-preprocesseddata'!A333</f>
        <v>2018</v>
      </c>
      <c r="B333">
        <f>+'P6-preprocesseddata'!B333</f>
        <v>1</v>
      </c>
      <c r="C333" t="str">
        <f t="shared" si="15"/>
        <v>2018 Q1</v>
      </c>
      <c r="D333" s="61">
        <f>VLOOKUP(C333,Dates!C:D,2,FALSE)</f>
        <v>43190</v>
      </c>
      <c r="E333" t="str">
        <f>+'P6-preprocesseddata'!C333</f>
        <v>UA</v>
      </c>
      <c r="F333" t="str">
        <f>+'P6-preprocesseddata'!D333</f>
        <v>P</v>
      </c>
      <c r="G333" s="51">
        <f>IF(Profitability!O333="",0,Profitability!E333/Profitability!O333)</f>
        <v>0.14879113669614796</v>
      </c>
      <c r="H333" s="43">
        <f>IF('P6-preprocesseddata'!$R333="",0,+'P6-preprocesseddata'!E333/'P6-preprocesseddata'!$R333)</f>
        <v>5.9037973107498483E-2</v>
      </c>
      <c r="I333" s="43">
        <f>IF('P6-preprocesseddata'!$R333="",0,+'P6-preprocesseddata'!F333/'P6-preprocesseddata'!$R333)</f>
        <v>3.9987640140099742E-2</v>
      </c>
      <c r="J333" s="43">
        <f>IF('P6-preprocesseddata'!$R333="",0,+'P6-preprocesseddata'!G333/'P6-preprocesseddata'!$R333)</f>
        <v>7.5745450870412685E-3</v>
      </c>
      <c r="K333" s="43">
        <f>IF('P6-preprocesseddata'!$R333="",0,+'P6-preprocesseddata'!H333/'P6-preprocesseddata'!$R333)</f>
        <v>2.6038675421813356E-2</v>
      </c>
      <c r="L333" s="43">
        <f>IF('P6-preprocesseddata'!$R333="",0,+'P6-preprocesseddata'!I333/'P6-preprocesseddata'!$R333)</f>
        <v>2.3286954053480242E-3</v>
      </c>
      <c r="M333" s="43">
        <f>IF('P6-preprocesseddata'!$R333="",0,+'P6-preprocesseddata'!J333/'P6-preprocesseddata'!$R333)+IF('P6-preprocesseddata'!$R333="",0,+'P6-preprocesseddata'!K333/'P6-preprocesseddata'!$R333)+IF('P6-preprocesseddata'!$R333="",0,+'P6-preprocesseddata'!L333/'P6-preprocesseddata'!$R333)</f>
        <v>1.6274264285486992E-2</v>
      </c>
      <c r="N333" s="43">
        <f>IF('P6-preprocesseddata'!$R333="",0,+'P6-preprocesseddata'!M333/'P6-preprocesseddata'!$R333)-S333</f>
        <v>-7.8316885943256281E-2</v>
      </c>
      <c r="O333" s="43">
        <f>IF('P6-preprocesseddata'!$R333="",0,+'P6-preprocesseddata'!N333/'P6-preprocesseddata'!$R333)</f>
        <v>2.8059907290754471E-3</v>
      </c>
      <c r="P333" s="43">
        <f t="shared" si="17"/>
        <v>7.5730898233107052E-2</v>
      </c>
      <c r="Q333" s="52">
        <f t="shared" si="16"/>
        <v>7.3060238463040911E-2</v>
      </c>
      <c r="R333" s="63">
        <f>IF(Profitability!O333="",0,Profitability!L333/Profitability!O333)-Q333</f>
        <v>-8.0348799596320172E-2</v>
      </c>
      <c r="S333" s="62">
        <v>8.0348798387836845E-2</v>
      </c>
    </row>
    <row r="334" spans="1:19" x14ac:dyDescent="0.25">
      <c r="A334">
        <f>+'P6-preprocesseddata'!A334</f>
        <v>2018</v>
      </c>
      <c r="B334">
        <f>+'P6-preprocesseddata'!B334</f>
        <v>2</v>
      </c>
      <c r="C334" t="str">
        <f t="shared" si="15"/>
        <v>2018 Q2</v>
      </c>
      <c r="D334" s="61">
        <f>VLOOKUP(C334,Dates!C:D,2,FALSE)</f>
        <v>43281</v>
      </c>
      <c r="E334" t="str">
        <f>+'P6-preprocesseddata'!C334</f>
        <v>UA</v>
      </c>
      <c r="F334" t="str">
        <f>+'P6-preprocesseddata'!D334</f>
        <v>A</v>
      </c>
      <c r="G334" s="51">
        <f>IF(Profitability!O334="",0,Profitability!E334/Profitability!O334)</f>
        <v>0.17713944967236436</v>
      </c>
      <c r="H334" s="43">
        <f>IF('P6-preprocesseddata'!$R334="",0,+'P6-preprocesseddata'!E334/'P6-preprocesseddata'!$R334)</f>
        <v>4.8765479941907199E-2</v>
      </c>
      <c r="I334" s="43">
        <f>IF('P6-preprocesseddata'!$R334="",0,+'P6-preprocesseddata'!F334/'P6-preprocesseddata'!$R334)</f>
        <v>4.0755638988050277E-2</v>
      </c>
      <c r="J334" s="43">
        <f>IF('P6-preprocesseddata'!$R334="",0,+'P6-preprocesseddata'!G334/'P6-preprocesseddata'!$R334)</f>
        <v>6.8267172179191458E-3</v>
      </c>
      <c r="K334" s="43">
        <f>IF('P6-preprocesseddata'!$R334="",0,+'P6-preprocesseddata'!H334/'P6-preprocesseddata'!$R334)</f>
        <v>2.7310589959173591E-2</v>
      </c>
      <c r="L334" s="43">
        <f>IF('P6-preprocesseddata'!$R334="",0,+'P6-preprocesseddata'!I334/'P6-preprocesseddata'!$R334)</f>
        <v>2.815671549725693E-3</v>
      </c>
      <c r="M334" s="43">
        <f>IF('P6-preprocesseddata'!$R334="",0,+'P6-preprocesseddata'!J334/'P6-preprocesseddata'!$R334)+IF('P6-preprocesseddata'!$R334="",0,+'P6-preprocesseddata'!K334/'P6-preprocesseddata'!$R334)+IF('P6-preprocesseddata'!$R334="",0,+'P6-preprocesseddata'!L334/'P6-preprocesseddata'!$R334)</f>
        <v>1.4402291576062926E-2</v>
      </c>
      <c r="N334" s="43">
        <f>IF('P6-preprocesseddata'!$R334="",0,+'P6-preprocesseddata'!M334/'P6-preprocesseddata'!$R334)-S334</f>
        <v>7.2591591609092593E-3</v>
      </c>
      <c r="O334" s="43">
        <f>IF('P6-preprocesseddata'!$R334="",0,+'P6-preprocesseddata'!N334/'P6-preprocesseddata'!$R334)</f>
        <v>2.2844745909918495E-3</v>
      </c>
      <c r="P334" s="43">
        <f t="shared" si="17"/>
        <v>0.15042002298473994</v>
      </c>
      <c r="Q334" s="52">
        <f t="shared" si="16"/>
        <v>2.671942668762442E-2</v>
      </c>
      <c r="R334" s="63">
        <f>IF(Profitability!O334="",0,Profitability!L334/Profitability!O334)-Q334</f>
        <v>3.4380052390456453E-3</v>
      </c>
      <c r="S334" s="62">
        <v>-3.4380043376194287E-3</v>
      </c>
    </row>
    <row r="335" spans="1:19" x14ac:dyDescent="0.25">
      <c r="A335">
        <f>+'P6-preprocesseddata'!A335</f>
        <v>2018</v>
      </c>
      <c r="B335">
        <f>+'P6-preprocesseddata'!B335</f>
        <v>2</v>
      </c>
      <c r="C335" t="str">
        <f t="shared" si="15"/>
        <v>2018 Q2</v>
      </c>
      <c r="D335" s="61">
        <f>VLOOKUP(C335,Dates!C:D,2,FALSE)</f>
        <v>43281</v>
      </c>
      <c r="E335" t="str">
        <f>+'P6-preprocesseddata'!C335</f>
        <v>UA</v>
      </c>
      <c r="F335" t="str">
        <f>+'P6-preprocesseddata'!D335</f>
        <v>D</v>
      </c>
      <c r="G335" s="51">
        <f>IF(Profitability!O335="",0,Profitability!E335/Profitability!O335)</f>
        <v>0.23004698562354506</v>
      </c>
      <c r="H335" s="43">
        <f>IF('P6-preprocesseddata'!$R335="",0,+'P6-preprocesseddata'!E335/'P6-preprocesseddata'!$R335)</f>
        <v>6.150513076977672E-2</v>
      </c>
      <c r="I335" s="43">
        <f>IF('P6-preprocesseddata'!$R335="",0,+'P6-preprocesseddata'!F335/'P6-preprocesseddata'!$R335)</f>
        <v>3.3847091731611559E-2</v>
      </c>
      <c r="J335" s="43">
        <f>IF('P6-preprocesseddata'!$R335="",0,+'P6-preprocesseddata'!G335/'P6-preprocesseddata'!$R335)</f>
        <v>5.1798177747231959E-3</v>
      </c>
      <c r="K335" s="43">
        <f>IF('P6-preprocesseddata'!$R335="",0,+'P6-preprocesseddata'!H335/'P6-preprocesseddata'!$R335)</f>
        <v>2.9392570076711533E-2</v>
      </c>
      <c r="L335" s="43">
        <f>IF('P6-preprocesseddata'!$R335="",0,+'P6-preprocesseddata'!I335/'P6-preprocesseddata'!$R335)</f>
        <v>4.6412746983566927E-3</v>
      </c>
      <c r="M335" s="43">
        <f>IF('P6-preprocesseddata'!$R335="",0,+'P6-preprocesseddata'!J335/'P6-preprocesseddata'!$R335)+IF('P6-preprocesseddata'!$R335="",0,+'P6-preprocesseddata'!K335/'P6-preprocesseddata'!$R335)+IF('P6-preprocesseddata'!$R335="",0,+'P6-preprocesseddata'!L335/'P6-preprocesseddata'!$R335)</f>
        <v>1.835733572736795E-2</v>
      </c>
      <c r="N335" s="43">
        <f>IF('P6-preprocesseddata'!$R335="",0,+'P6-preprocesseddata'!M335/'P6-preprocesseddata'!$R335)-S335</f>
        <v>3.5718936048835866E-2</v>
      </c>
      <c r="O335" s="43">
        <f>IF('P6-preprocesseddata'!$R335="",0,+'P6-preprocesseddata'!N335/'P6-preprocesseddata'!$R335)</f>
        <v>4.7335664834819512E-2</v>
      </c>
      <c r="P335" s="43">
        <f t="shared" si="17"/>
        <v>0.23597782166220299</v>
      </c>
      <c r="Q335" s="52">
        <f t="shared" si="16"/>
        <v>-5.9308360386579329E-3</v>
      </c>
      <c r="R335" s="63">
        <f>IF(Profitability!O335="",0,Profitability!L335/Profitability!O335)-Q335</f>
        <v>3.2289103593766445E-2</v>
      </c>
      <c r="S335" s="62">
        <v>-3.2289103593766473E-2</v>
      </c>
    </row>
    <row r="336" spans="1:19" x14ac:dyDescent="0.25">
      <c r="A336">
        <f>+'P6-preprocesseddata'!A336</f>
        <v>2018</v>
      </c>
      <c r="B336">
        <f>+'P6-preprocesseddata'!B336</f>
        <v>2</v>
      </c>
      <c r="C336" t="str">
        <f t="shared" si="15"/>
        <v>2018 Q2</v>
      </c>
      <c r="D336" s="61">
        <f>VLOOKUP(C336,Dates!C:D,2,FALSE)</f>
        <v>43281</v>
      </c>
      <c r="E336" t="str">
        <f>+'P6-preprocesseddata'!C336</f>
        <v>UA</v>
      </c>
      <c r="F336" t="str">
        <f>+'P6-preprocesseddata'!D336</f>
        <v>L</v>
      </c>
      <c r="G336" s="51">
        <f>IF(Profitability!O336="",0,Profitability!E336/Profitability!O336)</f>
        <v>0.16828238182413219</v>
      </c>
      <c r="H336" s="43">
        <f>IF('P6-preprocesseddata'!$R336="",0,+'P6-preprocesseddata'!E336/'P6-preprocesseddata'!$R336)</f>
        <v>5.7725907709573351E-2</v>
      </c>
      <c r="I336" s="43">
        <f>IF('P6-preprocesseddata'!$R336="",0,+'P6-preprocesseddata'!F336/'P6-preprocesseddata'!$R336)</f>
        <v>3.9545095969161261E-2</v>
      </c>
      <c r="J336" s="43">
        <f>IF('P6-preprocesseddata'!$R336="",0,+'P6-preprocesseddata'!G336/'P6-preprocesseddata'!$R336)</f>
        <v>5.817766643518402E-3</v>
      </c>
      <c r="K336" s="43">
        <f>IF('P6-preprocesseddata'!$R336="",0,+'P6-preprocesseddata'!H336/'P6-preprocesseddata'!$R336)</f>
        <v>2.8008364128074181E-2</v>
      </c>
      <c r="L336" s="43">
        <f>IF('P6-preprocesseddata'!$R336="",0,+'P6-preprocesseddata'!I336/'P6-preprocesseddata'!$R336)</f>
        <v>3.7407630966634071E-3</v>
      </c>
      <c r="M336" s="43">
        <f>IF('P6-preprocesseddata'!$R336="",0,+'P6-preprocesseddata'!J336/'P6-preprocesseddata'!$R336)+IF('P6-preprocesseddata'!$R336="",0,+'P6-preprocesseddata'!K336/'P6-preprocesseddata'!$R336)+IF('P6-preprocesseddata'!$R336="",0,+'P6-preprocesseddata'!L336/'P6-preprocesseddata'!$R336)</f>
        <v>1.6514547608494832E-2</v>
      </c>
      <c r="N336" s="43">
        <f>IF('P6-preprocesseddata'!$R336="",0,+'P6-preprocesseddata'!M336/'P6-preprocesseddata'!$R336)-S336</f>
        <v>2.3065313656119007E-2</v>
      </c>
      <c r="O336" s="43">
        <f>IF('P6-preprocesseddata'!$R336="",0,+'P6-preprocesseddata'!N336/'P6-preprocesseddata'!$R336)</f>
        <v>1.2944007721847976E-2</v>
      </c>
      <c r="P336" s="43">
        <f t="shared" si="17"/>
        <v>0.18736176653345241</v>
      </c>
      <c r="Q336" s="52">
        <f t="shared" si="16"/>
        <v>-1.9079384709320218E-2</v>
      </c>
      <c r="R336" s="63">
        <f>IF(Profitability!O336="",0,Profitability!L336/Profitability!O336)-Q336</f>
        <v>1.9029110294912013E-2</v>
      </c>
      <c r="S336" s="62">
        <v>-1.9029112303398106E-2</v>
      </c>
    </row>
    <row r="337" spans="1:19" x14ac:dyDescent="0.25">
      <c r="A337">
        <f>+'P6-preprocesseddata'!A337</f>
        <v>2018</v>
      </c>
      <c r="B337">
        <f>+'P6-preprocesseddata'!B337</f>
        <v>2</v>
      </c>
      <c r="C337" t="str">
        <f t="shared" si="15"/>
        <v>2018 Q2</v>
      </c>
      <c r="D337" s="61">
        <f>VLOOKUP(C337,Dates!C:D,2,FALSE)</f>
        <v>43281</v>
      </c>
      <c r="E337" t="str">
        <f>+'P6-preprocesseddata'!C337</f>
        <v>UA</v>
      </c>
      <c r="F337" t="str">
        <f>+'P6-preprocesseddata'!D337</f>
        <v>P</v>
      </c>
      <c r="G337" s="51">
        <f>IF(Profitability!O337="",0,Profitability!E337/Profitability!O337)</f>
        <v>0.15411543106498896</v>
      </c>
      <c r="H337" s="43">
        <f>IF('P6-preprocesseddata'!$R337="",0,+'P6-preprocesseddata'!E337/'P6-preprocesseddata'!$R337)</f>
        <v>5.3380279461446828E-2</v>
      </c>
      <c r="I337" s="43">
        <f>IF('P6-preprocesseddata'!$R337="",0,+'P6-preprocesseddata'!F337/'P6-preprocesseddata'!$R337)</f>
        <v>4.1518091267386842E-2</v>
      </c>
      <c r="J337" s="43">
        <f>IF('P6-preprocesseddata'!$R337="",0,+'P6-preprocesseddata'!G337/'P6-preprocesseddata'!$R337)</f>
        <v>6.0017259665875377E-3</v>
      </c>
      <c r="K337" s="43">
        <f>IF('P6-preprocesseddata'!$R337="",0,+'P6-preprocesseddata'!H337/'P6-preprocesseddata'!$R337)</f>
        <v>2.3450282279397008E-2</v>
      </c>
      <c r="L337" s="43">
        <f>IF('P6-preprocesseddata'!$R337="",0,+'P6-preprocesseddata'!I337/'P6-preprocesseddata'!$R337)</f>
        <v>2.2669276425099257E-3</v>
      </c>
      <c r="M337" s="43">
        <f>IF('P6-preprocesseddata'!$R337="",0,+'P6-preprocesseddata'!J337/'P6-preprocesseddata'!$R337)+IF('P6-preprocesseddata'!$R337="",0,+'P6-preprocesseddata'!K337/'P6-preprocesseddata'!$R337)+IF('P6-preprocesseddata'!$R337="",0,+'P6-preprocesseddata'!L337/'P6-preprocesseddata'!$R337)</f>
        <v>1.4044893738447438E-2</v>
      </c>
      <c r="N337" s="43">
        <f>IF('P6-preprocesseddata'!$R337="",0,+'P6-preprocesseddata'!M337/'P6-preprocesseddata'!$R337)-S337</f>
        <v>-5.8913047669231576E-2</v>
      </c>
      <c r="O337" s="43">
        <f>IF('P6-preprocesseddata'!$R337="",0,+'P6-preprocesseddata'!N337/'P6-preprocesseddata'!$R337)</f>
        <v>2.5271249310474244E-3</v>
      </c>
      <c r="P337" s="43">
        <f t="shared" si="17"/>
        <v>8.4276277617591433E-2</v>
      </c>
      <c r="Q337" s="52">
        <f t="shared" si="16"/>
        <v>6.9839153447397523E-2</v>
      </c>
      <c r="R337" s="63">
        <f>IF(Profitability!O337="",0,Profitability!L337/Profitability!O337)-Q337</f>
        <v>-6.2627284555274693E-2</v>
      </c>
      <c r="S337" s="62">
        <v>6.262728335530747E-2</v>
      </c>
    </row>
    <row r="338" spans="1:19" x14ac:dyDescent="0.25">
      <c r="A338">
        <f>+'P6-preprocesseddata'!A338</f>
        <v>2018</v>
      </c>
      <c r="B338">
        <f>+'P6-preprocesseddata'!B338</f>
        <v>3</v>
      </c>
      <c r="C338" t="str">
        <f t="shared" si="15"/>
        <v>2018 Q3</v>
      </c>
      <c r="D338" s="61">
        <f>VLOOKUP(C338,Dates!C:D,2,FALSE)</f>
        <v>43373</v>
      </c>
      <c r="E338" t="str">
        <f>+'P6-preprocesseddata'!C338</f>
        <v>UA</v>
      </c>
      <c r="F338" t="str">
        <f>+'P6-preprocesseddata'!D338</f>
        <v>A</v>
      </c>
      <c r="G338" s="51">
        <f>IF(Profitability!O338="",0,Profitability!E338/Profitability!O338)</f>
        <v>0.16089584254649969</v>
      </c>
      <c r="H338" s="43">
        <f>IF('P6-preprocesseddata'!$R338="",0,+'P6-preprocesseddata'!E338/'P6-preprocesseddata'!$R338)</f>
        <v>4.4956255479321104E-2</v>
      </c>
      <c r="I338" s="43">
        <f>IF('P6-preprocesseddata'!$R338="",0,+'P6-preprocesseddata'!F338/'P6-preprocesseddata'!$R338)</f>
        <v>3.9286558607766524E-2</v>
      </c>
      <c r="J338" s="43">
        <f>IF('P6-preprocesseddata'!$R338="",0,+'P6-preprocesseddata'!G338/'P6-preprocesseddata'!$R338)</f>
        <v>6.4118043690400131E-3</v>
      </c>
      <c r="K338" s="43">
        <f>IF('P6-preprocesseddata'!$R338="",0,+'P6-preprocesseddata'!H338/'P6-preprocesseddata'!$R338)</f>
        <v>2.5123528537036293E-2</v>
      </c>
      <c r="L338" s="43">
        <f>IF('P6-preprocesseddata'!$R338="",0,+'P6-preprocesseddata'!I338/'P6-preprocesseddata'!$R338)</f>
        <v>2.4064956016789157E-3</v>
      </c>
      <c r="M338" s="43">
        <f>IF('P6-preprocesseddata'!$R338="",0,+'P6-preprocesseddata'!J338/'P6-preprocesseddata'!$R338)+IF('P6-preprocesseddata'!$R338="",0,+'P6-preprocesseddata'!K338/'P6-preprocesseddata'!$R338)+IF('P6-preprocesseddata'!$R338="",0,+'P6-preprocesseddata'!L338/'P6-preprocesseddata'!$R338)</f>
        <v>1.3303851194752431E-2</v>
      </c>
      <c r="N338" s="43">
        <f>IF('P6-preprocesseddata'!$R338="",0,+'P6-preprocesseddata'!M338/'P6-preprocesseddata'!$R338)-S338</f>
        <v>1.082422614276787E-2</v>
      </c>
      <c r="O338" s="43">
        <f>IF('P6-preprocesseddata'!$R338="",0,+'P6-preprocesseddata'!N338/'P6-preprocesseddata'!$R338)</f>
        <v>1.9722093200995306E-3</v>
      </c>
      <c r="P338" s="43">
        <f t="shared" si="17"/>
        <v>0.1442849292524627</v>
      </c>
      <c r="Q338" s="52">
        <f t="shared" si="16"/>
        <v>1.6610913294036994E-2</v>
      </c>
      <c r="R338" s="63">
        <f>IF(Profitability!O338="",0,Profitability!L338/Profitability!O338)-Q338</f>
        <v>8.7048306850239961E-3</v>
      </c>
      <c r="S338" s="62">
        <v>-8.7048299087503431E-3</v>
      </c>
    </row>
    <row r="339" spans="1:19" x14ac:dyDescent="0.25">
      <c r="A339">
        <f>+'P6-preprocesseddata'!A339</f>
        <v>2018</v>
      </c>
      <c r="B339">
        <f>+'P6-preprocesseddata'!B339</f>
        <v>3</v>
      </c>
      <c r="C339" t="str">
        <f t="shared" si="15"/>
        <v>2018 Q3</v>
      </c>
      <c r="D339" s="61">
        <f>VLOOKUP(C339,Dates!C:D,2,FALSE)</f>
        <v>43373</v>
      </c>
      <c r="E339" t="str">
        <f>+'P6-preprocesseddata'!C339</f>
        <v>UA</v>
      </c>
      <c r="F339" t="str">
        <f>+'P6-preprocesseddata'!D339</f>
        <v>D</v>
      </c>
      <c r="G339" s="51">
        <f>IF(Profitability!O339="",0,Profitability!E339/Profitability!O339)</f>
        <v>0.22117986031995882</v>
      </c>
      <c r="H339" s="43">
        <f>IF('P6-preprocesseddata'!$R339="",0,+'P6-preprocesseddata'!E339/'P6-preprocesseddata'!$R339)</f>
        <v>6.022147492276643E-2</v>
      </c>
      <c r="I339" s="43">
        <f>IF('P6-preprocesseddata'!$R339="",0,+'P6-preprocesseddata'!F339/'P6-preprocesseddata'!$R339)</f>
        <v>3.514445869483198E-2</v>
      </c>
      <c r="J339" s="43">
        <f>IF('P6-preprocesseddata'!$R339="",0,+'P6-preprocesseddata'!G339/'P6-preprocesseddata'!$R339)</f>
        <v>5.0234928223765272E-3</v>
      </c>
      <c r="K339" s="43">
        <f>IF('P6-preprocesseddata'!$R339="",0,+'P6-preprocesseddata'!H339/'P6-preprocesseddata'!$R339)</f>
        <v>2.9144393018044865E-2</v>
      </c>
      <c r="L339" s="43">
        <f>IF('P6-preprocesseddata'!$R339="",0,+'P6-preprocesseddata'!I339/'P6-preprocesseddata'!$R339)</f>
        <v>4.718312517500131E-3</v>
      </c>
      <c r="M339" s="43">
        <f>IF('P6-preprocesseddata'!$R339="",0,+'P6-preprocesseddata'!J339/'P6-preprocesseddata'!$R339)+IF('P6-preprocesseddata'!$R339="",0,+'P6-preprocesseddata'!K339/'P6-preprocesseddata'!$R339)+IF('P6-preprocesseddata'!$R339="",0,+'P6-preprocesseddata'!L339/'P6-preprocesseddata'!$R339)</f>
        <v>1.7011756445478029E-2</v>
      </c>
      <c r="N339" s="43">
        <f>IF('P6-preprocesseddata'!$R339="",0,+'P6-preprocesseddata'!M339/'P6-preprocesseddata'!$R339)-S339</f>
        <v>8.8200816614608574E-2</v>
      </c>
      <c r="O339" s="43">
        <f>IF('P6-preprocesseddata'!$R339="",0,+'P6-preprocesseddata'!N339/'P6-preprocesseddata'!$R339)</f>
        <v>4.472880694837577E-2</v>
      </c>
      <c r="P339" s="43">
        <f t="shared" si="17"/>
        <v>0.28419351198398229</v>
      </c>
      <c r="Q339" s="52">
        <f t="shared" si="16"/>
        <v>-6.3013651664023479E-2</v>
      </c>
      <c r="R339" s="63">
        <f>IF(Profitability!O339="",0,Profitability!L339/Profitability!O339)-Q339</f>
        <v>8.6190924353633069E-2</v>
      </c>
      <c r="S339" s="62">
        <v>-8.6190924680711989E-2</v>
      </c>
    </row>
    <row r="340" spans="1:19" x14ac:dyDescent="0.25">
      <c r="A340">
        <f>+'P6-preprocesseddata'!A340</f>
        <v>2018</v>
      </c>
      <c r="B340">
        <f>+'P6-preprocesseddata'!B340</f>
        <v>3</v>
      </c>
      <c r="C340" t="str">
        <f t="shared" si="15"/>
        <v>2018 Q3</v>
      </c>
      <c r="D340" s="61">
        <f>VLOOKUP(C340,Dates!C:D,2,FALSE)</f>
        <v>43373</v>
      </c>
      <c r="E340" t="str">
        <f>+'P6-preprocesseddata'!C340</f>
        <v>UA</v>
      </c>
      <c r="F340" t="str">
        <f>+'P6-preprocesseddata'!D340</f>
        <v>L</v>
      </c>
      <c r="G340" s="51">
        <f>IF(Profitability!O340="",0,Profitability!E340/Profitability!O340)</f>
        <v>0.17412919515888264</v>
      </c>
      <c r="H340" s="43">
        <f>IF('P6-preprocesseddata'!$R340="",0,+'P6-preprocesseddata'!E340/'P6-preprocesseddata'!$R340)</f>
        <v>5.5641352794613193E-2</v>
      </c>
      <c r="I340" s="43">
        <f>IF('P6-preprocesseddata'!$R340="",0,+'P6-preprocesseddata'!F340/'P6-preprocesseddata'!$R340)</f>
        <v>4.0756255913635103E-2</v>
      </c>
      <c r="J340" s="43">
        <f>IF('P6-preprocesseddata'!$R340="",0,+'P6-preprocesseddata'!G340/'P6-preprocesseddata'!$R340)</f>
        <v>5.7755567965038493E-3</v>
      </c>
      <c r="K340" s="43">
        <f>IF('P6-preprocesseddata'!$R340="",0,+'P6-preprocesseddata'!H340/'P6-preprocesseddata'!$R340)</f>
        <v>2.8585832196686322E-2</v>
      </c>
      <c r="L340" s="43">
        <f>IF('P6-preprocesseddata'!$R340="",0,+'P6-preprocesseddata'!I340/'P6-preprocesseddata'!$R340)</f>
        <v>3.960812421114541E-3</v>
      </c>
      <c r="M340" s="43">
        <f>IF('P6-preprocesseddata'!$R340="",0,+'P6-preprocesseddata'!J340/'P6-preprocesseddata'!$R340)+IF('P6-preprocesseddata'!$R340="",0,+'P6-preprocesseddata'!K340/'P6-preprocesseddata'!$R340)+IF('P6-preprocesseddata'!$R340="",0,+'P6-preprocesseddata'!L340/'P6-preprocesseddata'!$R340)</f>
        <v>1.5998525625629149E-2</v>
      </c>
      <c r="N340" s="43">
        <f>IF('P6-preprocesseddata'!$R340="",0,+'P6-preprocesseddata'!M340/'P6-preprocesseddata'!$R340)-S340</f>
        <v>2.4442158324396224E-2</v>
      </c>
      <c r="O340" s="43">
        <f>IF('P6-preprocesseddata'!$R340="",0,+'P6-preprocesseddata'!N340/'P6-preprocesseddata'!$R340)</f>
        <v>1.3110031031249221E-2</v>
      </c>
      <c r="P340" s="43">
        <f t="shared" si="17"/>
        <v>0.18827052510382758</v>
      </c>
      <c r="Q340" s="52">
        <f t="shared" si="16"/>
        <v>-1.4141329944944936E-2</v>
      </c>
      <c r="R340" s="63">
        <f>IF(Profitability!O340="",0,Profitability!L340/Profitability!O340)-Q340</f>
        <v>2.2259394153308958E-2</v>
      </c>
      <c r="S340" s="62">
        <v>-2.2259389952745172E-2</v>
      </c>
    </row>
    <row r="341" spans="1:19" x14ac:dyDescent="0.25">
      <c r="A341">
        <f>+'P6-preprocesseddata'!A341</f>
        <v>2018</v>
      </c>
      <c r="B341">
        <f>+'P6-preprocesseddata'!B341</f>
        <v>3</v>
      </c>
      <c r="C341" t="str">
        <f t="shared" si="15"/>
        <v>2018 Q3</v>
      </c>
      <c r="D341" s="61">
        <f>VLOOKUP(C341,Dates!C:D,2,FALSE)</f>
        <v>43373</v>
      </c>
      <c r="E341" t="str">
        <f>+'P6-preprocesseddata'!C341</f>
        <v>UA</v>
      </c>
      <c r="F341" t="str">
        <f>+'P6-preprocesseddata'!D341</f>
        <v>P</v>
      </c>
      <c r="G341" s="51">
        <f>IF(Profitability!O341="",0,Profitability!E341/Profitability!O341)</f>
        <v>0.15624544508148713</v>
      </c>
      <c r="H341" s="43">
        <f>IF('P6-preprocesseddata'!$R341="",0,+'P6-preprocesseddata'!E341/'P6-preprocesseddata'!$R341)</f>
        <v>5.0440678550624375E-2</v>
      </c>
      <c r="I341" s="43">
        <f>IF('P6-preprocesseddata'!$R341="",0,+'P6-preprocesseddata'!F341/'P6-preprocesseddata'!$R341)</f>
        <v>4.1964140673763271E-2</v>
      </c>
      <c r="J341" s="43">
        <f>IF('P6-preprocesseddata'!$R341="",0,+'P6-preprocesseddata'!G341/'P6-preprocesseddata'!$R341)</f>
        <v>6.0328290903285684E-3</v>
      </c>
      <c r="K341" s="43">
        <f>IF('P6-preprocesseddata'!$R341="",0,+'P6-preprocesseddata'!H341/'P6-preprocesseddata'!$R341)</f>
        <v>2.3903854128979506E-2</v>
      </c>
      <c r="L341" s="43">
        <f>IF('P6-preprocesseddata'!$R341="",0,+'P6-preprocesseddata'!I341/'P6-preprocesseddata'!$R341)</f>
        <v>1.8175123262639595E-3</v>
      </c>
      <c r="M341" s="43">
        <f>IF('P6-preprocesseddata'!$R341="",0,+'P6-preprocesseddata'!J341/'P6-preprocesseddata'!$R341)+IF('P6-preprocesseddata'!$R341="",0,+'P6-preprocesseddata'!K341/'P6-preprocesseddata'!$R341)+IF('P6-preprocesseddata'!$R341="",0,+'P6-preprocesseddata'!L341/'P6-preprocesseddata'!$R341)</f>
        <v>1.3266633329794428E-2</v>
      </c>
      <c r="N341" s="43">
        <f>IF('P6-preprocesseddata'!$R341="",0,+'P6-preprocesseddata'!M341/'P6-preprocesseddata'!$R341)-S341</f>
        <v>-6.0738239044322975E-2</v>
      </c>
      <c r="O341" s="43">
        <f>IF('P6-preprocesseddata'!$R341="",0,+'P6-preprocesseddata'!N341/'P6-preprocesseddata'!$R341)</f>
        <v>1.9515380887282256E-3</v>
      </c>
      <c r="P341" s="43">
        <f t="shared" si="17"/>
        <v>7.8638947144159352E-2</v>
      </c>
      <c r="Q341" s="52">
        <f t="shared" si="16"/>
        <v>7.7606497937327781E-2</v>
      </c>
      <c r="R341" s="63">
        <f>IF(Profitability!O341="",0,Profitability!L341/Profitability!O341)-Q341</f>
        <v>-6.242248756896971E-2</v>
      </c>
      <c r="S341" s="62">
        <v>6.242248873583163E-2</v>
      </c>
    </row>
    <row r="342" spans="1:19" x14ac:dyDescent="0.25">
      <c r="A342">
        <f>+'P6-preprocesseddata'!A342</f>
        <v>2018</v>
      </c>
      <c r="B342">
        <f>+'P6-preprocesseddata'!B342</f>
        <v>4</v>
      </c>
      <c r="C342" t="str">
        <f t="shared" si="15"/>
        <v>2018 Q4</v>
      </c>
      <c r="D342" s="61">
        <f>VLOOKUP(C342,Dates!C:D,2,FALSE)</f>
        <v>43465</v>
      </c>
      <c r="E342" t="str">
        <f>+'P6-preprocesseddata'!C342</f>
        <v>UA</v>
      </c>
      <c r="F342" t="str">
        <f>+'P6-preprocesseddata'!D342</f>
        <v>A</v>
      </c>
      <c r="G342" s="51">
        <f>IF(Profitability!O342="",0,Profitability!E342/Profitability!O342)</f>
        <v>0.1757383257851971</v>
      </c>
      <c r="H342" s="43">
        <f>IF('P6-preprocesseddata'!$R342="",0,+'P6-preprocesseddata'!E342/'P6-preprocesseddata'!$R342)</f>
        <v>5.1730173770777203E-2</v>
      </c>
      <c r="I342" s="43">
        <f>IF('P6-preprocesseddata'!$R342="",0,+'P6-preprocesseddata'!F342/'P6-preprocesseddata'!$R342)</f>
        <v>4.2202410059493357E-2</v>
      </c>
      <c r="J342" s="43">
        <f>IF('P6-preprocesseddata'!$R342="",0,+'P6-preprocesseddata'!G342/'P6-preprocesseddata'!$R342)</f>
        <v>7.3616360121640436E-3</v>
      </c>
      <c r="K342" s="43">
        <f>IF('P6-preprocesseddata'!$R342="",0,+'P6-preprocesseddata'!H342/'P6-preprocesseddata'!$R342)</f>
        <v>2.9253382565704856E-2</v>
      </c>
      <c r="L342" s="43">
        <f>IF('P6-preprocesseddata'!$R342="",0,+'P6-preprocesseddata'!I342/'P6-preprocesseddata'!$R342)</f>
        <v>2.7689264216444508E-3</v>
      </c>
      <c r="M342" s="43">
        <f>IF('P6-preprocesseddata'!$R342="",0,+'P6-preprocesseddata'!J342/'P6-preprocesseddata'!$R342)+IF('P6-preprocesseddata'!$R342="",0,+'P6-preprocesseddata'!K342/'P6-preprocesseddata'!$R342)+IF('P6-preprocesseddata'!$R342="",0,+'P6-preprocesseddata'!L342/'P6-preprocesseddata'!$R342)</f>
        <v>1.557753363853589E-2</v>
      </c>
      <c r="N342" s="43">
        <f>IF('P6-preprocesseddata'!$R342="",0,+'P6-preprocesseddata'!M342/'P6-preprocesseddata'!$R342)-S342</f>
        <v>-2.5791511265803434E-2</v>
      </c>
      <c r="O342" s="43">
        <f>IF('P6-preprocesseddata'!$R342="",0,+'P6-preprocesseddata'!N342/'P6-preprocesseddata'!$R342)</f>
        <v>2.5262912951852607E-3</v>
      </c>
      <c r="P342" s="43">
        <f t="shared" si="17"/>
        <v>0.12562884249770162</v>
      </c>
      <c r="Q342" s="52">
        <f t="shared" si="16"/>
        <v>5.0109483287495482E-2</v>
      </c>
      <c r="R342" s="63">
        <f>IF(Profitability!O342="",0,Profitability!L342/Profitability!O342)-Q342</f>
        <v>-3.2210646798755897E-2</v>
      </c>
      <c r="S342" s="62">
        <v>3.2210644702148551E-2</v>
      </c>
    </row>
    <row r="343" spans="1:19" x14ac:dyDescent="0.25">
      <c r="A343">
        <f>+'P6-preprocesseddata'!A343</f>
        <v>2018</v>
      </c>
      <c r="B343">
        <f>+'P6-preprocesseddata'!B343</f>
        <v>4</v>
      </c>
      <c r="C343" t="str">
        <f t="shared" si="15"/>
        <v>2018 Q4</v>
      </c>
      <c r="D343" s="61">
        <f>VLOOKUP(C343,Dates!C:D,2,FALSE)</f>
        <v>43465</v>
      </c>
      <c r="E343" t="str">
        <f>+'P6-preprocesseddata'!C343</f>
        <v>UA</v>
      </c>
      <c r="F343" t="str">
        <f>+'P6-preprocesseddata'!D343</f>
        <v>D</v>
      </c>
      <c r="G343" s="51">
        <f>IF(Profitability!O343="",0,Profitability!E343/Profitability!O343)</f>
        <v>0.23837431281111768</v>
      </c>
      <c r="H343" s="43">
        <f>IF('P6-preprocesseddata'!$R343="",0,+'P6-preprocesseddata'!E343/'P6-preprocesseddata'!$R343)</f>
        <v>6.6253238812162246E-2</v>
      </c>
      <c r="I343" s="43">
        <f>IF('P6-preprocesseddata'!$R343="",0,+'P6-preprocesseddata'!F343/'P6-preprocesseddata'!$R343)</f>
        <v>3.5568707380135699E-2</v>
      </c>
      <c r="J343" s="43">
        <f>IF('P6-preprocesseddata'!$R343="",0,+'P6-preprocesseddata'!G343/'P6-preprocesseddata'!$R343)</f>
        <v>6.2543638322230359E-3</v>
      </c>
      <c r="K343" s="43">
        <f>IF('P6-preprocesseddata'!$R343="",0,+'P6-preprocesseddata'!H343/'P6-preprocesseddata'!$R343)</f>
        <v>3.3885820678852659E-2</v>
      </c>
      <c r="L343" s="43">
        <f>IF('P6-preprocesseddata'!$R343="",0,+'P6-preprocesseddata'!I343/'P6-preprocesseddata'!$R343)</f>
        <v>4.8880454397348247E-3</v>
      </c>
      <c r="M343" s="43">
        <f>IF('P6-preprocesseddata'!$R343="",0,+'P6-preprocesseddata'!J343/'P6-preprocesseddata'!$R343)+IF('P6-preprocesseddata'!$R343="",0,+'P6-preprocesseddata'!K343/'P6-preprocesseddata'!$R343)+IF('P6-preprocesseddata'!$R343="",0,+'P6-preprocesseddata'!L343/'P6-preprocesseddata'!$R343)</f>
        <v>1.9323242054641521E-2</v>
      </c>
      <c r="N343" s="43">
        <f>IF('P6-preprocesseddata'!$R343="",0,+'P6-preprocesseddata'!M343/'P6-preprocesseddata'!$R343)-S343</f>
        <v>6.6064930320136772E-2</v>
      </c>
      <c r="O343" s="43">
        <f>IF('P6-preprocesseddata'!$R343="",0,+'P6-preprocesseddata'!N343/'P6-preprocesseddata'!$R343)</f>
        <v>4.8260353523187888E-2</v>
      </c>
      <c r="P343" s="43">
        <f t="shared" si="17"/>
        <v>0.28049870204107463</v>
      </c>
      <c r="Q343" s="52">
        <f t="shared" si="16"/>
        <v>-4.2124389229956954E-2</v>
      </c>
      <c r="R343" s="63">
        <f>IF(Profitability!O343="",0,Profitability!L343/Profitability!O343)-Q343</f>
        <v>6.0046870638895397E-2</v>
      </c>
      <c r="S343" s="62">
        <v>-6.0046870998680793E-2</v>
      </c>
    </row>
    <row r="344" spans="1:19" x14ac:dyDescent="0.25">
      <c r="A344">
        <f>+'P6-preprocesseddata'!A344</f>
        <v>2018</v>
      </c>
      <c r="B344">
        <f>+'P6-preprocesseddata'!B344</f>
        <v>4</v>
      </c>
      <c r="C344" t="str">
        <f t="shared" si="15"/>
        <v>2018 Q4</v>
      </c>
      <c r="D344" s="61">
        <f>VLOOKUP(C344,Dates!C:D,2,FALSE)</f>
        <v>43465</v>
      </c>
      <c r="E344" t="str">
        <f>+'P6-preprocesseddata'!C344</f>
        <v>UA</v>
      </c>
      <c r="F344" t="str">
        <f>+'P6-preprocesseddata'!D344</f>
        <v>L</v>
      </c>
      <c r="G344" s="51">
        <f>IF(Profitability!O344="",0,Profitability!E344/Profitability!O344)</f>
        <v>0.18146690481686334</v>
      </c>
      <c r="H344" s="43">
        <f>IF('P6-preprocesseddata'!$R344="",0,+'P6-preprocesseddata'!E344/'P6-preprocesseddata'!$R344)</f>
        <v>6.0610116892697727E-2</v>
      </c>
      <c r="I344" s="43">
        <f>IF('P6-preprocesseddata'!$R344="",0,+'P6-preprocesseddata'!F344/'P6-preprocesseddata'!$R344)</f>
        <v>4.1118733932668364E-2</v>
      </c>
      <c r="J344" s="43">
        <f>IF('P6-preprocesseddata'!$R344="",0,+'P6-preprocesseddata'!G344/'P6-preprocesseddata'!$R344)</f>
        <v>6.6679174598532542E-3</v>
      </c>
      <c r="K344" s="43">
        <f>IF('P6-preprocesseddata'!$R344="",0,+'P6-preprocesseddata'!H344/'P6-preprocesseddata'!$R344)</f>
        <v>3.0863993227982247E-2</v>
      </c>
      <c r="L344" s="43">
        <f>IF('P6-preprocesseddata'!$R344="",0,+'P6-preprocesseddata'!I344/'P6-preprocesseddata'!$R344)</f>
        <v>3.3242693546298649E-3</v>
      </c>
      <c r="M344" s="43">
        <f>IF('P6-preprocesseddata'!$R344="",0,+'P6-preprocesseddata'!J344/'P6-preprocesseddata'!$R344)+IF('P6-preprocesseddata'!$R344="",0,+'P6-preprocesseddata'!K344/'P6-preprocesseddata'!$R344)+IF('P6-preprocesseddata'!$R344="",0,+'P6-preprocesseddata'!L344/'P6-preprocesseddata'!$R344)</f>
        <v>1.7073064898590538E-2</v>
      </c>
      <c r="N344" s="43">
        <f>IF('P6-preprocesseddata'!$R344="",0,+'P6-preprocesseddata'!M344/'P6-preprocesseddata'!$R344)-S344</f>
        <v>4.6402127958536141E-2</v>
      </c>
      <c r="O344" s="43">
        <f>IF('P6-preprocesseddata'!$R344="",0,+'P6-preprocesseddata'!N344/'P6-preprocesseddata'!$R344)</f>
        <v>1.3295539153383783E-2</v>
      </c>
      <c r="P344" s="43">
        <f t="shared" si="17"/>
        <v>0.21935576287834191</v>
      </c>
      <c r="Q344" s="52">
        <f t="shared" si="16"/>
        <v>-3.788885806147857E-2</v>
      </c>
      <c r="R344" s="63">
        <f>IF(Profitability!O344="",0,Profitability!L344/Profitability!O344)-Q344</f>
        <v>4.0163098311676519E-2</v>
      </c>
      <c r="S344" s="62">
        <v>-4.016310043049906E-2</v>
      </c>
    </row>
    <row r="345" spans="1:19" x14ac:dyDescent="0.25">
      <c r="A345">
        <f>+'P6-preprocesseddata'!A345</f>
        <v>2018</v>
      </c>
      <c r="B345">
        <f>+'P6-preprocesseddata'!B345</f>
        <v>4</v>
      </c>
      <c r="C345" t="str">
        <f t="shared" si="15"/>
        <v>2018 Q4</v>
      </c>
      <c r="D345" s="61">
        <f>VLOOKUP(C345,Dates!C:D,2,FALSE)</f>
        <v>43465</v>
      </c>
      <c r="E345" t="str">
        <f>+'P6-preprocesseddata'!C345</f>
        <v>UA</v>
      </c>
      <c r="F345" t="str">
        <f>+'P6-preprocesseddata'!D345</f>
        <v>P</v>
      </c>
      <c r="G345" s="51">
        <f>IF(Profitability!O345="",0,Profitability!E345/Profitability!O345)</f>
        <v>0.1572820358980527</v>
      </c>
      <c r="H345" s="43">
        <f>IF('P6-preprocesseddata'!$R345="",0,+'P6-preprocesseddata'!E345/'P6-preprocesseddata'!$R345)</f>
        <v>5.6404891717639211E-2</v>
      </c>
      <c r="I345" s="43">
        <f>IF('P6-preprocesseddata'!$R345="",0,+'P6-preprocesseddata'!F345/'P6-preprocesseddata'!$R345)</f>
        <v>4.4190300143731209E-2</v>
      </c>
      <c r="J345" s="43">
        <f>IF('P6-preprocesseddata'!$R345="",0,+'P6-preprocesseddata'!G345/'P6-preprocesseddata'!$R345)</f>
        <v>6.8200988997432653E-3</v>
      </c>
      <c r="K345" s="43">
        <f>IF('P6-preprocesseddata'!$R345="",0,+'P6-preprocesseddata'!H345/'P6-preprocesseddata'!$R345)</f>
        <v>2.6413316132547944E-2</v>
      </c>
      <c r="L345" s="43">
        <f>IF('P6-preprocesseddata'!$R345="",0,+'P6-preprocesseddata'!I345/'P6-preprocesseddata'!$R345)</f>
        <v>2.2406102712168481E-3</v>
      </c>
      <c r="M345" s="43">
        <f>IF('P6-preprocesseddata'!$R345="",0,+'P6-preprocesseddata'!J345/'P6-preprocesseddata'!$R345)+IF('P6-preprocesseddata'!$R345="",0,+'P6-preprocesseddata'!K345/'P6-preprocesseddata'!$R345)+IF('P6-preprocesseddata'!$R345="",0,+'P6-preprocesseddata'!L345/'P6-preprocesseddata'!$R345)</f>
        <v>1.5270603422063957E-2</v>
      </c>
      <c r="N345" s="43">
        <f>IF('P6-preprocesseddata'!$R345="",0,+'P6-preprocesseddata'!M345/'P6-preprocesseddata'!$R345)-S345</f>
        <v>-1.0406450638444913E-2</v>
      </c>
      <c r="O345" s="43">
        <f>IF('P6-preprocesseddata'!$R345="",0,+'P6-preprocesseddata'!N345/'P6-preprocesseddata'!$R345)</f>
        <v>2.7084774810435782E-3</v>
      </c>
      <c r="P345" s="43">
        <f t="shared" si="17"/>
        <v>0.14364184742954111</v>
      </c>
      <c r="Q345" s="52">
        <f t="shared" si="16"/>
        <v>1.3640188468511588E-2</v>
      </c>
      <c r="R345" s="63">
        <f>IF(Profitability!O345="",0,Profitability!L345/Profitability!O345)-Q345</f>
        <v>-1.6763111794339203E-2</v>
      </c>
      <c r="S345" s="62">
        <v>1.6763112973957335E-2</v>
      </c>
    </row>
    <row r="346" spans="1:19" x14ac:dyDescent="0.25">
      <c r="A346">
        <f>+'P6-preprocesseddata'!A346</f>
        <v>2019</v>
      </c>
      <c r="B346">
        <f>+'P6-preprocesseddata'!B346</f>
        <v>1</v>
      </c>
      <c r="C346" t="str">
        <f t="shared" si="15"/>
        <v>2019 Q1</v>
      </c>
      <c r="D346" s="61">
        <f>VLOOKUP(C346,Dates!C:D,2,FALSE)</f>
        <v>43555</v>
      </c>
      <c r="E346" t="str">
        <f>+'P6-preprocesseddata'!C346</f>
        <v>UA</v>
      </c>
      <c r="F346" t="str">
        <f>+'P6-preprocesseddata'!D346</f>
        <v>A</v>
      </c>
      <c r="G346" s="51">
        <f>IF(Profitability!O346="",0,Profitability!E346/Profitability!O346)</f>
        <v>0.1841009709973789</v>
      </c>
      <c r="H346" s="43">
        <f>IF('P6-preprocesseddata'!$R346="",0,+'P6-preprocesseddata'!E346/'P6-preprocesseddata'!$R346)</f>
        <v>5.8331682063124189E-2</v>
      </c>
      <c r="I346" s="43">
        <f>IF('P6-preprocesseddata'!$R346="",0,+'P6-preprocesseddata'!F346/'P6-preprocesseddata'!$R346)</f>
        <v>4.0046805202267118E-2</v>
      </c>
      <c r="J346" s="43">
        <f>IF('P6-preprocesseddata'!$R346="",0,+'P6-preprocesseddata'!G346/'P6-preprocesseddata'!$R346)</f>
        <v>8.4798343439919151E-3</v>
      </c>
      <c r="K346" s="43">
        <f>IF('P6-preprocesseddata'!$R346="",0,+'P6-preprocesseddata'!H346/'P6-preprocesseddata'!$R346)</f>
        <v>3.0585401520734808E-2</v>
      </c>
      <c r="L346" s="43">
        <f>IF('P6-preprocesseddata'!$R346="",0,+'P6-preprocesseddata'!I346/'P6-preprocesseddata'!$R346)</f>
        <v>3.1915902931708459E-3</v>
      </c>
      <c r="M346" s="43">
        <f>IF('P6-preprocesseddata'!$R346="",0,+'P6-preprocesseddata'!J346/'P6-preprocesseddata'!$R346)+IF('P6-preprocesseddata'!$R346="",0,+'P6-preprocesseddata'!K346/'P6-preprocesseddata'!$R346)+IF('P6-preprocesseddata'!$R346="",0,+'P6-preprocesseddata'!L346/'P6-preprocesseddata'!$R346)</f>
        <v>1.7785954138327204E-2</v>
      </c>
      <c r="N346" s="43">
        <f>IF('P6-preprocesseddata'!$R346="",0,+'P6-preprocesseddata'!M346/'P6-preprocesseddata'!$R346)-S346</f>
        <v>-1.0476900148968193E-2</v>
      </c>
      <c r="O346" s="43">
        <f>IF('P6-preprocesseddata'!$R346="",0,+'P6-preprocesseddata'!N346/'P6-preprocesseddata'!$R346)</f>
        <v>2.9635240664934977E-3</v>
      </c>
      <c r="P346" s="43">
        <f t="shared" si="17"/>
        <v>0.15090789147914138</v>
      </c>
      <c r="Q346" s="52">
        <f t="shared" si="16"/>
        <v>3.3193079518237523E-2</v>
      </c>
      <c r="R346" s="63">
        <f>IF(Profitability!O346="",0,Profitability!L346/Profitability!O346)-Q346</f>
        <v>-1.2628511175271698E-2</v>
      </c>
      <c r="S346" s="62">
        <v>1.2628512437670488E-2</v>
      </c>
    </row>
    <row r="347" spans="1:19" x14ac:dyDescent="0.25">
      <c r="A347">
        <f>+'P6-preprocesseddata'!A347</f>
        <v>2019</v>
      </c>
      <c r="B347">
        <f>+'P6-preprocesseddata'!B347</f>
        <v>1</v>
      </c>
      <c r="C347" t="str">
        <f t="shared" si="15"/>
        <v>2019 Q1</v>
      </c>
      <c r="D347" s="61">
        <f>VLOOKUP(C347,Dates!C:D,2,FALSE)</f>
        <v>43555</v>
      </c>
      <c r="E347" t="str">
        <f>+'P6-preprocesseddata'!C347</f>
        <v>UA</v>
      </c>
      <c r="F347" t="str">
        <f>+'P6-preprocesseddata'!D347</f>
        <v>D</v>
      </c>
      <c r="G347" s="51">
        <f>IF(Profitability!O347="",0,Profitability!E347/Profitability!O347)</f>
        <v>0.23264892295937539</v>
      </c>
      <c r="H347" s="43">
        <f>IF('P6-preprocesseddata'!$R347="",0,+'P6-preprocesseddata'!E347/'P6-preprocesseddata'!$R347)</f>
        <v>7.0404649879828321E-2</v>
      </c>
      <c r="I347" s="43">
        <f>IF('P6-preprocesseddata'!$R347="",0,+'P6-preprocesseddata'!F347/'P6-preprocesseddata'!$R347)</f>
        <v>3.2324303118385189E-2</v>
      </c>
      <c r="J347" s="43">
        <f>IF('P6-preprocesseddata'!$R347="",0,+'P6-preprocesseddata'!G347/'P6-preprocesseddata'!$R347)</f>
        <v>6.8694916044309473E-3</v>
      </c>
      <c r="K347" s="43">
        <f>IF('P6-preprocesseddata'!$R347="",0,+'P6-preprocesseddata'!H347/'P6-preprocesseddata'!$R347)</f>
        <v>3.3968005030934084E-2</v>
      </c>
      <c r="L347" s="43">
        <f>IF('P6-preprocesseddata'!$R347="",0,+'P6-preprocesseddata'!I347/'P6-preprocesseddata'!$R347)</f>
        <v>4.8092465840620562E-3</v>
      </c>
      <c r="M347" s="43">
        <f>IF('P6-preprocesseddata'!$R347="",0,+'P6-preprocesseddata'!J347/'P6-preprocesseddata'!$R347)+IF('P6-preprocesseddata'!$R347="",0,+'P6-preprocesseddata'!K347/'P6-preprocesseddata'!$R347)+IF('P6-preprocesseddata'!$R347="",0,+'P6-preprocesseddata'!L347/'P6-preprocesseddata'!$R347)</f>
        <v>1.8785354847174474E-2</v>
      </c>
      <c r="N347" s="43">
        <f>IF('P6-preprocesseddata'!$R347="",0,+'P6-preprocesseddata'!M347/'P6-preprocesseddata'!$R347)-S347</f>
        <v>-1.0612261630667287E-2</v>
      </c>
      <c r="O347" s="43">
        <f>IF('P6-preprocesseddata'!$R347="",0,+'P6-preprocesseddata'!N347/'P6-preprocesseddata'!$R347)</f>
        <v>5.2160469232222485E-2</v>
      </c>
      <c r="P347" s="43">
        <f t="shared" si="17"/>
        <v>0.20870925866637027</v>
      </c>
      <c r="Q347" s="52">
        <f t="shared" si="16"/>
        <v>2.393966429300512E-2</v>
      </c>
      <c r="R347" s="63">
        <f>IF(Profitability!O347="",0,Profitability!L347/Profitability!O347)-Q347</f>
        <v>-1.2653031805478053E-2</v>
      </c>
      <c r="S347" s="62">
        <v>1.2653031805478056E-2</v>
      </c>
    </row>
    <row r="348" spans="1:19" x14ac:dyDescent="0.25">
      <c r="A348">
        <f>+'P6-preprocesseddata'!A348</f>
        <v>2019</v>
      </c>
      <c r="B348">
        <f>+'P6-preprocesseddata'!B348</f>
        <v>1</v>
      </c>
      <c r="C348" t="str">
        <f t="shared" ref="C348:C411" si="18">A348&amp;" Q"&amp;B348</f>
        <v>2019 Q1</v>
      </c>
      <c r="D348" s="61">
        <f>VLOOKUP(C348,Dates!C:D,2,FALSE)</f>
        <v>43555</v>
      </c>
      <c r="E348" t="str">
        <f>+'P6-preprocesseddata'!C348</f>
        <v>UA</v>
      </c>
      <c r="F348" t="str">
        <f>+'P6-preprocesseddata'!D348</f>
        <v>L</v>
      </c>
      <c r="G348" s="51">
        <f>IF(Profitability!O348="",0,Profitability!E348/Profitability!O348)</f>
        <v>0.17999949100034324</v>
      </c>
      <c r="H348" s="43">
        <f>IF('P6-preprocesseddata'!$R348="",0,+'P6-preprocesseddata'!E348/'P6-preprocesseddata'!$R348)</f>
        <v>6.1899564539149202E-2</v>
      </c>
      <c r="I348" s="43">
        <f>IF('P6-preprocesseddata'!$R348="",0,+'P6-preprocesseddata'!F348/'P6-preprocesseddata'!$R348)</f>
        <v>3.6820131042711306E-2</v>
      </c>
      <c r="J348" s="43">
        <f>IF('P6-preprocesseddata'!$R348="",0,+'P6-preprocesseddata'!G348/'P6-preprocesseddata'!$R348)</f>
        <v>6.8017368258676781E-3</v>
      </c>
      <c r="K348" s="43">
        <f>IF('P6-preprocesseddata'!$R348="",0,+'P6-preprocesseddata'!H348/'P6-preprocesseddata'!$R348)</f>
        <v>2.9613092936486538E-2</v>
      </c>
      <c r="L348" s="43">
        <f>IF('P6-preprocesseddata'!$R348="",0,+'P6-preprocesseddata'!I348/'P6-preprocesseddata'!$R348)</f>
        <v>4.6484465388216181E-3</v>
      </c>
      <c r="M348" s="43">
        <f>IF('P6-preprocesseddata'!$R348="",0,+'P6-preprocesseddata'!J348/'P6-preprocesseddata'!$R348)+IF('P6-preprocesseddata'!$R348="",0,+'P6-preprocesseddata'!K348/'P6-preprocesseddata'!$R348)+IF('P6-preprocesseddata'!$R348="",0,+'P6-preprocesseddata'!L348/'P6-preprocesseddata'!$R348)</f>
        <v>1.73159327544526E-2</v>
      </c>
      <c r="N348" s="43">
        <f>IF('P6-preprocesseddata'!$R348="",0,+'P6-preprocesseddata'!M348/'P6-preprocesseddata'!$R348)-S348</f>
        <v>-7.8861348887067119E-3</v>
      </c>
      <c r="O348" s="43">
        <f>IF('P6-preprocesseddata'!$R348="",0,+'P6-preprocesseddata'!N348/'P6-preprocesseddata'!$R348)</f>
        <v>1.1744571585479186E-2</v>
      </c>
      <c r="P348" s="43">
        <f t="shared" si="17"/>
        <v>0.1609573413342614</v>
      </c>
      <c r="Q348" s="52">
        <f t="shared" si="16"/>
        <v>1.9042149666081837E-2</v>
      </c>
      <c r="R348" s="63">
        <f>IF(Profitability!O348="",0,Profitability!L348/Profitability!O348)-Q348</f>
        <v>-1.0067516112728414E-2</v>
      </c>
      <c r="S348" s="62">
        <v>1.0067516112728391E-2</v>
      </c>
    </row>
    <row r="349" spans="1:19" x14ac:dyDescent="0.25">
      <c r="A349">
        <f>+'P6-preprocesseddata'!A349</f>
        <v>2019</v>
      </c>
      <c r="B349">
        <f>+'P6-preprocesseddata'!B349</f>
        <v>1</v>
      </c>
      <c r="C349" t="str">
        <f t="shared" si="18"/>
        <v>2019 Q1</v>
      </c>
      <c r="D349" s="61">
        <f>VLOOKUP(C349,Dates!C:D,2,FALSE)</f>
        <v>43555</v>
      </c>
      <c r="E349" t="str">
        <f>+'P6-preprocesseddata'!C349</f>
        <v>UA</v>
      </c>
      <c r="F349" t="str">
        <f>+'P6-preprocesseddata'!D349</f>
        <v>P</v>
      </c>
      <c r="G349" s="51">
        <f>IF(Profitability!O349="",0,Profitability!E349/Profitability!O349)</f>
        <v>0.15079446739371555</v>
      </c>
      <c r="H349" s="43">
        <f>IF('P6-preprocesseddata'!$R349="",0,+'P6-preprocesseddata'!E349/'P6-preprocesseddata'!$R349)</f>
        <v>5.672782882612086E-2</v>
      </c>
      <c r="I349" s="43">
        <f>IF('P6-preprocesseddata'!$R349="",0,+'P6-preprocesseddata'!F349/'P6-preprocesseddata'!$R349)</f>
        <v>3.7410489317246817E-2</v>
      </c>
      <c r="J349" s="43">
        <f>IF('P6-preprocesseddata'!$R349="",0,+'P6-preprocesseddata'!G349/'P6-preprocesseddata'!$R349)</f>
        <v>7.1311321834682008E-3</v>
      </c>
      <c r="K349" s="43">
        <f>IF('P6-preprocesseddata'!$R349="",0,+'P6-preprocesseddata'!H349/'P6-preprocesseddata'!$R349)</f>
        <v>2.6116449664734778E-2</v>
      </c>
      <c r="L349" s="43">
        <f>IF('P6-preprocesseddata'!$R349="",0,+'P6-preprocesseddata'!I349/'P6-preprocesseddata'!$R349)</f>
        <v>2.9176079026784103E-3</v>
      </c>
      <c r="M349" s="43">
        <f>IF('P6-preprocesseddata'!$R349="",0,+'P6-preprocesseddata'!J349/'P6-preprocesseddata'!$R349)+IF('P6-preprocesseddata'!$R349="",0,+'P6-preprocesseddata'!K349/'P6-preprocesseddata'!$R349)+IF('P6-preprocesseddata'!$R349="",0,+'P6-preprocesseddata'!L349/'P6-preprocesseddata'!$R349)</f>
        <v>1.611154254823878E-2</v>
      </c>
      <c r="N349" s="43">
        <f>IF('P6-preprocesseddata'!$R349="",0,+'P6-preprocesseddata'!M349/'P6-preprocesseddata'!$R349)-S349</f>
        <v>-7.5594628247444548E-2</v>
      </c>
      <c r="O349" s="43">
        <f>IF('P6-preprocesseddata'!$R349="",0,+'P6-preprocesseddata'!N349/'P6-preprocesseddata'!$R349)</f>
        <v>2.6770388020789472E-3</v>
      </c>
      <c r="P349" s="43">
        <f t="shared" si="17"/>
        <v>7.3497460997122274E-2</v>
      </c>
      <c r="Q349" s="52">
        <f t="shared" si="16"/>
        <v>7.7297006396593274E-2</v>
      </c>
      <c r="R349" s="63">
        <f>IF(Profitability!O349="",0,Profitability!L349/Profitability!O349)-Q349</f>
        <v>-7.7385911114211545E-2</v>
      </c>
      <c r="S349" s="62">
        <v>7.7385908759119715E-2</v>
      </c>
    </row>
    <row r="350" spans="1:19" x14ac:dyDescent="0.25">
      <c r="A350">
        <f>+'P6-preprocesseddata'!A350</f>
        <v>2019</v>
      </c>
      <c r="B350">
        <f>+'P6-preprocesseddata'!B350</f>
        <v>2</v>
      </c>
      <c r="C350" t="str">
        <f t="shared" si="18"/>
        <v>2019 Q2</v>
      </c>
      <c r="D350" s="61">
        <f>VLOOKUP(C350,Dates!C:D,2,FALSE)</f>
        <v>43646</v>
      </c>
      <c r="E350" t="str">
        <f>+'P6-preprocesseddata'!C350</f>
        <v>UA</v>
      </c>
      <c r="F350" t="str">
        <f>+'P6-preprocesseddata'!D350</f>
        <v>A</v>
      </c>
      <c r="G350" s="51">
        <f>IF(Profitability!O350="",0,Profitability!E350/Profitability!O350)</f>
        <v>0.17362248874415567</v>
      </c>
      <c r="H350" s="43">
        <f>IF('P6-preprocesseddata'!$R350="",0,+'P6-preprocesseddata'!E350/'P6-preprocesseddata'!$R350)</f>
        <v>4.835505090947273E-2</v>
      </c>
      <c r="I350" s="43">
        <f>IF('P6-preprocesseddata'!$R350="",0,+'P6-preprocesseddata'!F350/'P6-preprocesseddata'!$R350)</f>
        <v>3.6799131463020392E-2</v>
      </c>
      <c r="J350" s="43">
        <f>IF('P6-preprocesseddata'!$R350="",0,+'P6-preprocesseddata'!G350/'P6-preprocesseddata'!$R350)</f>
        <v>6.9087134009516099E-3</v>
      </c>
      <c r="K350" s="43">
        <f>IF('P6-preprocesseddata'!$R350="",0,+'P6-preprocesseddata'!H350/'P6-preprocesseddata'!$R350)</f>
        <v>2.5073686019231465E-2</v>
      </c>
      <c r="L350" s="43">
        <f>IF('P6-preprocesseddata'!$R350="",0,+'P6-preprocesseddata'!I350/'P6-preprocesseddata'!$R350)</f>
        <v>2.2743111925114935E-3</v>
      </c>
      <c r="M350" s="43">
        <f>IF('P6-preprocesseddata'!$R350="",0,+'P6-preprocesseddata'!J350/'P6-preprocesseddata'!$R350)+IF('P6-preprocesseddata'!$R350="",0,+'P6-preprocesseddata'!K350/'P6-preprocesseddata'!$R350)+IF('P6-preprocesseddata'!$R350="",0,+'P6-preprocesseddata'!L350/'P6-preprocesseddata'!$R350)</f>
        <v>1.298771546151775E-2</v>
      </c>
      <c r="N350" s="43">
        <f>IF('P6-preprocesseddata'!$R350="",0,+'P6-preprocesseddata'!M350/'P6-preprocesseddata'!$R350)-S350</f>
        <v>1.0558073204246857E-2</v>
      </c>
      <c r="O350" s="43">
        <f>IF('P6-preprocesseddata'!$R350="",0,+'P6-preprocesseddata'!N350/'P6-preprocesseddata'!$R350)</f>
        <v>2.6348606866906984E-3</v>
      </c>
      <c r="P350" s="43">
        <f t="shared" si="17"/>
        <v>0.14559154233764296</v>
      </c>
      <c r="Q350" s="52">
        <f t="shared" si="16"/>
        <v>2.8030946406512713E-2</v>
      </c>
      <c r="R350" s="63">
        <f>IF(Profitability!O350="",0,Profitability!L350/Profitability!O350)-Q350</f>
        <v>7.7254718402726408E-3</v>
      </c>
      <c r="S350" s="62">
        <v>-7.7254726809711013E-3</v>
      </c>
    </row>
    <row r="351" spans="1:19" x14ac:dyDescent="0.25">
      <c r="A351">
        <f>+'P6-preprocesseddata'!A351</f>
        <v>2019</v>
      </c>
      <c r="B351">
        <f>+'P6-preprocesseddata'!B351</f>
        <v>2</v>
      </c>
      <c r="C351" t="str">
        <f t="shared" si="18"/>
        <v>2019 Q2</v>
      </c>
      <c r="D351" s="61">
        <f>VLOOKUP(C351,Dates!C:D,2,FALSE)</f>
        <v>43646</v>
      </c>
      <c r="E351" t="str">
        <f>+'P6-preprocesseddata'!C351</f>
        <v>UA</v>
      </c>
      <c r="F351" t="str">
        <f>+'P6-preprocesseddata'!D351</f>
        <v>D</v>
      </c>
      <c r="G351" s="51">
        <f>IF(Profitability!O351="",0,Profitability!E351/Profitability!O351)</f>
        <v>0.23266016250470339</v>
      </c>
      <c r="H351" s="43">
        <f>IF('P6-preprocesseddata'!$R351="",0,+'P6-preprocesseddata'!E351/'P6-preprocesseddata'!$R351)</f>
        <v>6.2876078121333778E-2</v>
      </c>
      <c r="I351" s="43">
        <f>IF('P6-preprocesseddata'!$R351="",0,+'P6-preprocesseddata'!F351/'P6-preprocesseddata'!$R351)</f>
        <v>3.2655011512205276E-2</v>
      </c>
      <c r="J351" s="43">
        <f>IF('P6-preprocesseddata'!$R351="",0,+'P6-preprocesseddata'!G351/'P6-preprocesseddata'!$R351)</f>
        <v>5.9805890146560061E-3</v>
      </c>
      <c r="K351" s="43">
        <f>IF('P6-preprocesseddata'!$R351="",0,+'P6-preprocesseddata'!H351/'P6-preprocesseddata'!$R351)</f>
        <v>2.9527253795074464E-2</v>
      </c>
      <c r="L351" s="43">
        <f>IF('P6-preprocesseddata'!$R351="",0,+'P6-preprocesseddata'!I351/'P6-preprocesseddata'!$R351)</f>
        <v>5.0791164129826332E-3</v>
      </c>
      <c r="M351" s="43">
        <f>IF('P6-preprocesseddata'!$R351="",0,+'P6-preprocesseddata'!J351/'P6-preprocesseddata'!$R351)+IF('P6-preprocesseddata'!$R351="",0,+'P6-preprocesseddata'!K351/'P6-preprocesseddata'!$R351)+IF('P6-preprocesseddata'!$R351="",0,+'P6-preprocesseddata'!L351/'P6-preprocesseddata'!$R351)</f>
        <v>1.7923864336302851E-2</v>
      </c>
      <c r="N351" s="43">
        <f>IF('P6-preprocesseddata'!$R351="",0,+'P6-preprocesseddata'!M351/'P6-preprocesseddata'!$R351)-S351</f>
        <v>2.2000700007100801E-2</v>
      </c>
      <c r="O351" s="43">
        <f>IF('P6-preprocesseddata'!$R351="",0,+'P6-preprocesseddata'!N351/'P6-preprocesseddata'!$R351)</f>
        <v>4.6106546785140951E-2</v>
      </c>
      <c r="P351" s="43">
        <f t="shared" si="17"/>
        <v>0.22214915998479678</v>
      </c>
      <c r="Q351" s="52">
        <f t="shared" si="16"/>
        <v>1.0511002519906609E-2</v>
      </c>
      <c r="R351" s="63">
        <f>IF(Profitability!O351="",0,Profitability!L351/Profitability!O351)-Q351</f>
        <v>1.9323004621194392E-2</v>
      </c>
      <c r="S351" s="62">
        <v>-1.9323004949479645E-2</v>
      </c>
    </row>
    <row r="352" spans="1:19" x14ac:dyDescent="0.25">
      <c r="A352">
        <f>+'P6-preprocesseddata'!A352</f>
        <v>2019</v>
      </c>
      <c r="B352">
        <f>+'P6-preprocesseddata'!B352</f>
        <v>2</v>
      </c>
      <c r="C352" t="str">
        <f t="shared" si="18"/>
        <v>2019 Q2</v>
      </c>
      <c r="D352" s="61">
        <f>VLOOKUP(C352,Dates!C:D,2,FALSE)</f>
        <v>43646</v>
      </c>
      <c r="E352" t="str">
        <f>+'P6-preprocesseddata'!C352</f>
        <v>UA</v>
      </c>
      <c r="F352" t="str">
        <f>+'P6-preprocesseddata'!D352</f>
        <v>L</v>
      </c>
      <c r="G352" s="51">
        <f>IF(Profitability!O352="",0,Profitability!E352/Profitability!O352)</f>
        <v>0.17871842260712476</v>
      </c>
      <c r="H352" s="43">
        <f>IF('P6-preprocesseddata'!$R352="",0,+'P6-preprocesseddata'!E352/'P6-preprocesseddata'!$R352)</f>
        <v>5.8593267619749458E-2</v>
      </c>
      <c r="I352" s="43">
        <f>IF('P6-preprocesseddata'!$R352="",0,+'P6-preprocesseddata'!F352/'P6-preprocesseddata'!$R352)</f>
        <v>3.7768595377088904E-2</v>
      </c>
      <c r="J352" s="43">
        <f>IF('P6-preprocesseddata'!$R352="",0,+'P6-preprocesseddata'!G352/'P6-preprocesseddata'!$R352)</f>
        <v>6.1613929800683502E-3</v>
      </c>
      <c r="K352" s="43">
        <f>IF('P6-preprocesseddata'!$R352="",0,+'P6-preprocesseddata'!H352/'P6-preprocesseddata'!$R352)</f>
        <v>2.7632220253143568E-2</v>
      </c>
      <c r="L352" s="43">
        <f>IF('P6-preprocesseddata'!$R352="",0,+'P6-preprocesseddata'!I352/'P6-preprocesseddata'!$R352)</f>
        <v>3.0566366889882546E-3</v>
      </c>
      <c r="M352" s="43">
        <f>IF('P6-preprocesseddata'!$R352="",0,+'P6-preprocesseddata'!J352/'P6-preprocesseddata'!$R352)+IF('P6-preprocesseddata'!$R352="",0,+'P6-preprocesseddata'!K352/'P6-preprocesseddata'!$R352)+IF('P6-preprocesseddata'!$R352="",0,+'P6-preprocesseddata'!L352/'P6-preprocesseddata'!$R352)</f>
        <v>1.4625931913307346E-2</v>
      </c>
      <c r="N352" s="43">
        <f>IF('P6-preprocesseddata'!$R352="",0,+'P6-preprocesseddata'!M352/'P6-preprocesseddata'!$R352)-S352</f>
        <v>4.0122662719175597E-2</v>
      </c>
      <c r="O352" s="43">
        <f>IF('P6-preprocesseddata'!$R352="",0,+'P6-preprocesseddata'!N352/'P6-preprocesseddata'!$R352)</f>
        <v>1.2660698314251959E-2</v>
      </c>
      <c r="P352" s="43">
        <f t="shared" si="17"/>
        <v>0.20062140586577346</v>
      </c>
      <c r="Q352" s="52">
        <f t="shared" si="16"/>
        <v>-2.1902983258648701E-2</v>
      </c>
      <c r="R352" s="63">
        <f>IF(Profitability!O352="",0,Profitability!L352/Profitability!O352)-Q352</f>
        <v>3.7322019203565197E-2</v>
      </c>
      <c r="S352" s="62">
        <v>-3.7322021099754729E-2</v>
      </c>
    </row>
    <row r="353" spans="1:19" x14ac:dyDescent="0.25">
      <c r="A353">
        <f>+'P6-preprocesseddata'!A353</f>
        <v>2019</v>
      </c>
      <c r="B353">
        <f>+'P6-preprocesseddata'!B353</f>
        <v>2</v>
      </c>
      <c r="C353" t="str">
        <f t="shared" si="18"/>
        <v>2019 Q2</v>
      </c>
      <c r="D353" s="61">
        <f>VLOOKUP(C353,Dates!C:D,2,FALSE)</f>
        <v>43646</v>
      </c>
      <c r="E353" t="str">
        <f>+'P6-preprocesseddata'!C353</f>
        <v>UA</v>
      </c>
      <c r="F353" t="str">
        <f>+'P6-preprocesseddata'!D353</f>
        <v>P</v>
      </c>
      <c r="G353" s="51">
        <f>IF(Profitability!O353="",0,Profitability!E353/Profitability!O353)</f>
        <v>0.15053573274408194</v>
      </c>
      <c r="H353" s="43">
        <f>IF('P6-preprocesseddata'!$R353="",0,+'P6-preprocesseddata'!E353/'P6-preprocesseddata'!$R353)</f>
        <v>5.3067437887534492E-2</v>
      </c>
      <c r="I353" s="43">
        <f>IF('P6-preprocesseddata'!$R353="",0,+'P6-preprocesseddata'!F353/'P6-preprocesseddata'!$R353)</f>
        <v>3.9528597827764543E-2</v>
      </c>
      <c r="J353" s="43">
        <f>IF('P6-preprocesseddata'!$R353="",0,+'P6-preprocesseddata'!G353/'P6-preprocesseddata'!$R353)</f>
        <v>6.2366064140869527E-3</v>
      </c>
      <c r="K353" s="43">
        <f>IF('P6-preprocesseddata'!$R353="",0,+'P6-preprocesseddata'!H353/'P6-preprocesseddata'!$R353)</f>
        <v>2.4338391071127213E-2</v>
      </c>
      <c r="L353" s="43">
        <f>IF('P6-preprocesseddata'!$R353="",0,+'P6-preprocesseddata'!I353/'P6-preprocesseddata'!$R353)</f>
        <v>2.0420002424298756E-3</v>
      </c>
      <c r="M353" s="43">
        <f>IF('P6-preprocesseddata'!$R353="",0,+'P6-preprocesseddata'!J353/'P6-preprocesseddata'!$R353)+IF('P6-preprocesseddata'!$R353="",0,+'P6-preprocesseddata'!K353/'P6-preprocesseddata'!$R353)+IF('P6-preprocesseddata'!$R353="",0,+'P6-preprocesseddata'!L353/'P6-preprocesseddata'!$R353)</f>
        <v>1.4189766538284122E-2</v>
      </c>
      <c r="N353" s="43">
        <f>IF('P6-preprocesseddata'!$R353="",0,+'P6-preprocesseddata'!M353/'P6-preprocesseddata'!$R353)-S353</f>
        <v>-3.6623798079975137E-2</v>
      </c>
      <c r="O353" s="43">
        <f>IF('P6-preprocesseddata'!$R353="",0,+'P6-preprocesseddata'!N353/'P6-preprocesseddata'!$R353)</f>
        <v>1.9943094253849444E-3</v>
      </c>
      <c r="P353" s="43">
        <f t="shared" si="17"/>
        <v>0.10477331132663702</v>
      </c>
      <c r="Q353" s="52">
        <f t="shared" si="16"/>
        <v>4.5762421417444923E-2</v>
      </c>
      <c r="R353" s="63">
        <f>IF(Profitability!O353="",0,Profitability!L353/Profitability!O353)-Q353</f>
        <v>-3.9203070386091596E-2</v>
      </c>
      <c r="S353" s="62">
        <v>3.9203070386091589E-2</v>
      </c>
    </row>
    <row r="354" spans="1:19" x14ac:dyDescent="0.25">
      <c r="A354">
        <f>+'P6-preprocesseddata'!A354</f>
        <v>2019</v>
      </c>
      <c r="B354">
        <f>+'P6-preprocesseddata'!B354</f>
        <v>3</v>
      </c>
      <c r="C354" t="str">
        <f t="shared" si="18"/>
        <v>2019 Q3</v>
      </c>
      <c r="D354" s="61">
        <f>VLOOKUP(C354,Dates!C:D,2,FALSE)</f>
        <v>43738</v>
      </c>
      <c r="E354" t="str">
        <f>+'P6-preprocesseddata'!C354</f>
        <v>UA</v>
      </c>
      <c r="F354" t="str">
        <f>+'P6-preprocesseddata'!D354</f>
        <v>A</v>
      </c>
      <c r="G354" s="51">
        <f>IF(Profitability!O354="",0,Profitability!E354/Profitability!O354)</f>
        <v>0.15918279994908535</v>
      </c>
      <c r="H354" s="43">
        <f>IF('P6-preprocesseddata'!$R354="",0,+'P6-preprocesseddata'!E354/'P6-preprocesseddata'!$R354)</f>
        <v>4.6236578333923015E-2</v>
      </c>
      <c r="I354" s="43">
        <f>IF('P6-preprocesseddata'!$R354="",0,+'P6-preprocesseddata'!F354/'P6-preprocesseddata'!$R354)</f>
        <v>3.4141512833228631E-2</v>
      </c>
      <c r="J354" s="43">
        <f>IF('P6-preprocesseddata'!$R354="",0,+'P6-preprocesseddata'!G354/'P6-preprocesseddata'!$R354)</f>
        <v>7.2914239802295529E-3</v>
      </c>
      <c r="K354" s="43">
        <f>IF('P6-preprocesseddata'!$R354="",0,+'P6-preprocesseddata'!H354/'P6-preprocesseddata'!$R354)</f>
        <v>2.5095041618059755E-2</v>
      </c>
      <c r="L354" s="43">
        <f>IF('P6-preprocesseddata'!$R354="",0,+'P6-preprocesseddata'!I354/'P6-preprocesseddata'!$R354)</f>
        <v>2.2181516976574056E-3</v>
      </c>
      <c r="M354" s="43">
        <f>IF('P6-preprocesseddata'!$R354="",0,+'P6-preprocesseddata'!J354/'P6-preprocesseddata'!$R354)+IF('P6-preprocesseddata'!$R354="",0,+'P6-preprocesseddata'!K354/'P6-preprocesseddata'!$R354)+IF('P6-preprocesseddata'!$R354="",0,+'P6-preprocesseddata'!L354/'P6-preprocesseddata'!$R354)</f>
        <v>1.3299258786761936E-2</v>
      </c>
      <c r="N354" s="43">
        <f>IF('P6-preprocesseddata'!$R354="",0,+'P6-preprocesseddata'!M354/'P6-preprocesseddata'!$R354)-S354</f>
        <v>2.0253809517214194E-3</v>
      </c>
      <c r="O354" s="43">
        <f>IF('P6-preprocesseddata'!$R354="",0,+'P6-preprocesseddata'!N354/'P6-preprocesseddata'!$R354)</f>
        <v>2.4522333160140594E-3</v>
      </c>
      <c r="P354" s="43">
        <f t="shared" si="17"/>
        <v>0.13275958151759576</v>
      </c>
      <c r="Q354" s="52">
        <f t="shared" si="16"/>
        <v>2.6423218431489592E-2</v>
      </c>
      <c r="R354" s="63">
        <f>IF(Profitability!O354="",0,Profitability!L354/Profitability!O354)-Q354</f>
        <v>-8.668556884677131E-5</v>
      </c>
      <c r="S354" s="62">
        <v>8.6684055376620023E-5</v>
      </c>
    </row>
    <row r="355" spans="1:19" x14ac:dyDescent="0.25">
      <c r="A355">
        <f>+'P6-preprocesseddata'!A355</f>
        <v>2019</v>
      </c>
      <c r="B355">
        <f>+'P6-preprocesseddata'!B355</f>
        <v>3</v>
      </c>
      <c r="C355" t="str">
        <f t="shared" si="18"/>
        <v>2019 Q3</v>
      </c>
      <c r="D355" s="61">
        <f>VLOOKUP(C355,Dates!C:D,2,FALSE)</f>
        <v>43738</v>
      </c>
      <c r="E355" t="str">
        <f>+'P6-preprocesseddata'!C355</f>
        <v>UA</v>
      </c>
      <c r="F355" t="str">
        <f>+'P6-preprocesseddata'!D355</f>
        <v>D</v>
      </c>
      <c r="G355" s="51">
        <f>IF(Profitability!O355="",0,Profitability!E355/Profitability!O355)</f>
        <v>0.22935528577980027</v>
      </c>
      <c r="H355" s="43">
        <f>IF('P6-preprocesseddata'!$R355="",0,+'P6-preprocesseddata'!E355/'P6-preprocesseddata'!$R355)</f>
        <v>6.2006841191443625E-2</v>
      </c>
      <c r="I355" s="43">
        <f>IF('P6-preprocesseddata'!$R355="",0,+'P6-preprocesseddata'!F355/'P6-preprocesseddata'!$R355)</f>
        <v>3.0312790109513731E-2</v>
      </c>
      <c r="J355" s="43">
        <f>IF('P6-preprocesseddata'!$R355="",0,+'P6-preprocesseddata'!G355/'P6-preprocesseddata'!$R355)</f>
        <v>6.747263092949235E-3</v>
      </c>
      <c r="K355" s="43">
        <f>IF('P6-preprocesseddata'!$R355="",0,+'P6-preprocesseddata'!H355/'P6-preprocesseddata'!$R355)</f>
        <v>2.8864241165377339E-2</v>
      </c>
      <c r="L355" s="43">
        <f>IF('P6-preprocesseddata'!$R355="",0,+'P6-preprocesseddata'!I355/'P6-preprocesseddata'!$R355)</f>
        <v>3.9281115911171966E-3</v>
      </c>
      <c r="M355" s="43">
        <f>IF('P6-preprocesseddata'!$R355="",0,+'P6-preprocesseddata'!J355/'P6-preprocesseddata'!$R355)+IF('P6-preprocesseddata'!$R355="",0,+'P6-preprocesseddata'!K355/'P6-preprocesseddata'!$R355)+IF('P6-preprocesseddata'!$R355="",0,+'P6-preprocesseddata'!L355/'P6-preprocesseddata'!$R355)</f>
        <v>1.7516059831167347E-2</v>
      </c>
      <c r="N355" s="43">
        <f>IF('P6-preprocesseddata'!$R355="",0,+'P6-preprocesseddata'!M355/'P6-preprocesseddata'!$R355)-S355</f>
        <v>1.2068442036747649E-2</v>
      </c>
      <c r="O355" s="43">
        <f>IF('P6-preprocesseddata'!$R355="",0,+'P6-preprocesseddata'!N355/'P6-preprocesseddata'!$R355)</f>
        <v>4.6411492548004883E-2</v>
      </c>
      <c r="P355" s="43">
        <f t="shared" si="17"/>
        <v>0.20785524156632101</v>
      </c>
      <c r="Q355" s="52">
        <f t="shared" si="16"/>
        <v>2.1500044213479258E-2</v>
      </c>
      <c r="R355" s="63">
        <f>IF(Profitability!O355="",0,Profitability!L355/Profitability!O355)-Q355</f>
        <v>1.0256215709668885E-2</v>
      </c>
      <c r="S355" s="62">
        <v>-1.0256215709668896E-2</v>
      </c>
    </row>
    <row r="356" spans="1:19" x14ac:dyDescent="0.25">
      <c r="A356">
        <f>+'P6-preprocesseddata'!A356</f>
        <v>2019</v>
      </c>
      <c r="B356">
        <f>+'P6-preprocesseddata'!B356</f>
        <v>3</v>
      </c>
      <c r="C356" t="str">
        <f t="shared" si="18"/>
        <v>2019 Q3</v>
      </c>
      <c r="D356" s="61">
        <f>VLOOKUP(C356,Dates!C:D,2,FALSE)</f>
        <v>43738</v>
      </c>
      <c r="E356" t="str">
        <f>+'P6-preprocesseddata'!C356</f>
        <v>UA</v>
      </c>
      <c r="F356" t="str">
        <f>+'P6-preprocesseddata'!D356</f>
        <v>L</v>
      </c>
      <c r="G356" s="51">
        <f>IF(Profitability!O356="",0,Profitability!E356/Profitability!O356)</f>
        <v>0.18616187312582805</v>
      </c>
      <c r="H356" s="43">
        <f>IF('P6-preprocesseddata'!$R356="",0,+'P6-preprocesseddata'!E356/'P6-preprocesseddata'!$R356)</f>
        <v>5.7243096111278431E-2</v>
      </c>
      <c r="I356" s="43">
        <f>IF('P6-preprocesseddata'!$R356="",0,+'P6-preprocesseddata'!F356/'P6-preprocesseddata'!$R356)</f>
        <v>3.6526538682431726E-2</v>
      </c>
      <c r="J356" s="43">
        <f>IF('P6-preprocesseddata'!$R356="",0,+'P6-preprocesseddata'!G356/'P6-preprocesseddata'!$R356)</f>
        <v>6.9900105148733259E-3</v>
      </c>
      <c r="K356" s="43">
        <f>IF('P6-preprocesseddata'!$R356="",0,+'P6-preprocesseddata'!H356/'P6-preprocesseddata'!$R356)</f>
        <v>2.9013476627271335E-2</v>
      </c>
      <c r="L356" s="43">
        <f>IF('P6-preprocesseddata'!$R356="",0,+'P6-preprocesseddata'!I356/'P6-preprocesseddata'!$R356)</f>
        <v>2.5633891809474113E-3</v>
      </c>
      <c r="M356" s="43">
        <f>IF('P6-preprocesseddata'!$R356="",0,+'P6-preprocesseddata'!J356/'P6-preprocesseddata'!$R356)+IF('P6-preprocesseddata'!$R356="",0,+'P6-preprocesseddata'!K356/'P6-preprocesseddata'!$R356)+IF('P6-preprocesseddata'!$R356="",0,+'P6-preprocesseddata'!L356/'P6-preprocesseddata'!$R356)</f>
        <v>1.5442650666353162E-2</v>
      </c>
      <c r="N356" s="43">
        <f>IF('P6-preprocesseddata'!$R356="",0,+'P6-preprocesseddata'!M356/'P6-preprocesseddata'!$R356)-S356</f>
        <v>9.060202051971146E-2</v>
      </c>
      <c r="O356" s="43">
        <f>IF('P6-preprocesseddata'!$R356="",0,+'P6-preprocesseddata'!N356/'P6-preprocesseddata'!$R356)</f>
        <v>1.3757929305798763E-2</v>
      </c>
      <c r="P356" s="43">
        <f t="shared" si="17"/>
        <v>0.25213911160866564</v>
      </c>
      <c r="Q356" s="52">
        <f t="shared" si="16"/>
        <v>-6.5977238482837597E-2</v>
      </c>
      <c r="R356" s="63">
        <f>IF(Profitability!O356="",0,Profitability!L356/Profitability!O356)-Q356</f>
        <v>8.8516026959440081E-2</v>
      </c>
      <c r="S356" s="62">
        <v>-8.8516024898875945E-2</v>
      </c>
    </row>
    <row r="357" spans="1:19" x14ac:dyDescent="0.25">
      <c r="A357">
        <f>+'P6-preprocesseddata'!A357</f>
        <v>2019</v>
      </c>
      <c r="B357">
        <f>+'P6-preprocesseddata'!B357</f>
        <v>3</v>
      </c>
      <c r="C357" t="str">
        <f t="shared" si="18"/>
        <v>2019 Q3</v>
      </c>
      <c r="D357" s="61">
        <f>VLOOKUP(C357,Dates!C:D,2,FALSE)</f>
        <v>43738</v>
      </c>
      <c r="E357" t="str">
        <f>+'P6-preprocesseddata'!C357</f>
        <v>UA</v>
      </c>
      <c r="F357" t="str">
        <f>+'P6-preprocesseddata'!D357</f>
        <v>P</v>
      </c>
      <c r="G357" s="51">
        <f>IF(Profitability!O357="",0,Profitability!E357/Profitability!O357)</f>
        <v>0.14466712288859451</v>
      </c>
      <c r="H357" s="43">
        <f>IF('P6-preprocesseddata'!$R357="",0,+'P6-preprocesseddata'!E357/'P6-preprocesseddata'!$R357)</f>
        <v>5.17410447179983E-2</v>
      </c>
      <c r="I357" s="43">
        <f>IF('P6-preprocesseddata'!$R357="",0,+'P6-preprocesseddata'!F357/'P6-preprocesseddata'!$R357)</f>
        <v>3.6468218016859857E-2</v>
      </c>
      <c r="J357" s="43">
        <f>IF('P6-preprocesseddata'!$R357="",0,+'P6-preprocesseddata'!G357/'P6-preprocesseddata'!$R357)</f>
        <v>6.8229599297655128E-3</v>
      </c>
      <c r="K357" s="43">
        <f>IF('P6-preprocesseddata'!$R357="",0,+'P6-preprocesseddata'!H357/'P6-preprocesseddata'!$R357)</f>
        <v>2.4756802232587551E-2</v>
      </c>
      <c r="L357" s="43">
        <f>IF('P6-preprocesseddata'!$R357="",0,+'P6-preprocesseddata'!I357/'P6-preprocesseddata'!$R357)</f>
        <v>2.087517964880584E-3</v>
      </c>
      <c r="M357" s="43">
        <f>IF('P6-preprocesseddata'!$R357="",0,+'P6-preprocesseddata'!J357/'P6-preprocesseddata'!$R357)+IF('P6-preprocesseddata'!$R357="",0,+'P6-preprocesseddata'!K357/'P6-preprocesseddata'!$R357)+IF('P6-preprocesseddata'!$R357="",0,+'P6-preprocesseddata'!L357/'P6-preprocesseddata'!$R357)</f>
        <v>1.4658271096761101E-2</v>
      </c>
      <c r="N357" s="43">
        <f>IF('P6-preprocesseddata'!$R357="",0,+'P6-preprocesseddata'!M357/'P6-preprocesseddata'!$R357)-S357</f>
        <v>-6.3094293230824661E-2</v>
      </c>
      <c r="O357" s="43">
        <f>IF('P6-preprocesseddata'!$R357="",0,+'P6-preprocesseddata'!N357/'P6-preprocesseddata'!$R357)</f>
        <v>2.6225730145449447E-3</v>
      </c>
      <c r="P357" s="43">
        <f t="shared" si="17"/>
        <v>7.6063093742573196E-2</v>
      </c>
      <c r="Q357" s="52">
        <f t="shared" si="16"/>
        <v>6.8604029146021317E-2</v>
      </c>
      <c r="R357" s="63">
        <f>IF(Profitability!O357="",0,Profitability!L357/Profitability!O357)-Q357</f>
        <v>-6.4752759900940413E-2</v>
      </c>
      <c r="S357" s="62">
        <v>6.4752758770209584E-2</v>
      </c>
    </row>
    <row r="358" spans="1:19" x14ac:dyDescent="0.25">
      <c r="A358">
        <f>+'P6-preprocesseddata'!A358</f>
        <v>2019</v>
      </c>
      <c r="B358">
        <f>+'P6-preprocesseddata'!B358</f>
        <v>4</v>
      </c>
      <c r="C358" t="str">
        <f t="shared" si="18"/>
        <v>2019 Q4</v>
      </c>
      <c r="D358" s="61">
        <f>VLOOKUP(C358,Dates!C:D,2,FALSE)</f>
        <v>43830</v>
      </c>
      <c r="E358" t="str">
        <f>+'P6-preprocesseddata'!C358</f>
        <v>UA</v>
      </c>
      <c r="F358" t="str">
        <f>+'P6-preprocesseddata'!D358</f>
        <v>A</v>
      </c>
      <c r="G358" s="51">
        <f>IF(Profitability!O358="",0,Profitability!E358/Profitability!O358)</f>
        <v>0.16964469586979641</v>
      </c>
      <c r="H358" s="43">
        <f>IF('P6-preprocesseddata'!$R358="",0,+'P6-preprocesseddata'!E358/'P6-preprocesseddata'!$R358)</f>
        <v>5.2003787184337971E-2</v>
      </c>
      <c r="I358" s="43">
        <f>IF('P6-preprocesseddata'!$R358="",0,+'P6-preprocesseddata'!F358/'P6-preprocesseddata'!$R358)</f>
        <v>3.7605413801973249E-2</v>
      </c>
      <c r="J358" s="43">
        <f>IF('P6-preprocesseddata'!$R358="",0,+'P6-preprocesseddata'!G358/'P6-preprocesseddata'!$R358)</f>
        <v>7.0683449019292048E-3</v>
      </c>
      <c r="K358" s="43">
        <f>IF('P6-preprocesseddata'!$R358="",0,+'P6-preprocesseddata'!H358/'P6-preprocesseddata'!$R358)</f>
        <v>2.843362432245581E-2</v>
      </c>
      <c r="L358" s="43">
        <f>IF('P6-preprocesseddata'!$R358="",0,+'P6-preprocesseddata'!I358/'P6-preprocesseddata'!$R358)</f>
        <v>2.7664731000374577E-3</v>
      </c>
      <c r="M358" s="43">
        <f>IF('P6-preprocesseddata'!$R358="",0,+'P6-preprocesseddata'!J358/'P6-preprocesseddata'!$R358)+IF('P6-preprocesseddata'!$R358="",0,+'P6-preprocesseddata'!K358/'P6-preprocesseddata'!$R358)+IF('P6-preprocesseddata'!$R358="",0,+'P6-preprocesseddata'!L358/'P6-preprocesseddata'!$R358)</f>
        <v>1.5720733310286217E-2</v>
      </c>
      <c r="N358" s="43">
        <f>IF('P6-preprocesseddata'!$R358="",0,+'P6-preprocesseddata'!M358/'P6-preprocesseddata'!$R358)-S358</f>
        <v>-3.274044599555239E-2</v>
      </c>
      <c r="O358" s="43">
        <f>IF('P6-preprocesseddata'!$R358="",0,+'P6-preprocesseddata'!N358/'P6-preprocesseddata'!$R358)</f>
        <v>2.8921153063922725E-3</v>
      </c>
      <c r="P358" s="43">
        <f t="shared" si="17"/>
        <v>0.11375004593185981</v>
      </c>
      <c r="Q358" s="52">
        <f t="shared" si="16"/>
        <v>5.5894649937936608E-2</v>
      </c>
      <c r="R358" s="63">
        <f>IF(Profitability!O358="",0,Profitability!L358/Profitability!O358)-Q358</f>
        <v>-3.7322022290591866E-2</v>
      </c>
      <c r="S358" s="62">
        <v>3.7322022290591894E-2</v>
      </c>
    </row>
    <row r="359" spans="1:19" x14ac:dyDescent="0.25">
      <c r="A359">
        <f>+'P6-preprocesseddata'!A359</f>
        <v>2019</v>
      </c>
      <c r="B359">
        <f>+'P6-preprocesseddata'!B359</f>
        <v>4</v>
      </c>
      <c r="C359" t="str">
        <f t="shared" si="18"/>
        <v>2019 Q4</v>
      </c>
      <c r="D359" s="61">
        <f>VLOOKUP(C359,Dates!C:D,2,FALSE)</f>
        <v>43830</v>
      </c>
      <c r="E359" t="str">
        <f>+'P6-preprocesseddata'!C359</f>
        <v>UA</v>
      </c>
      <c r="F359" t="str">
        <f>+'P6-preprocesseddata'!D359</f>
        <v>D</v>
      </c>
      <c r="G359" s="51">
        <f>IF(Profitability!O359="",0,Profitability!E359/Profitability!O359)</f>
        <v>0.2447043598140127</v>
      </c>
      <c r="H359" s="43">
        <f>IF('P6-preprocesseddata'!$R359="",0,+'P6-preprocesseddata'!E359/'P6-preprocesseddata'!$R359)</f>
        <v>6.8379852367586327E-2</v>
      </c>
      <c r="I359" s="43">
        <f>IF('P6-preprocesseddata'!$R359="",0,+'P6-preprocesseddata'!F359/'P6-preprocesseddata'!$R359)</f>
        <v>3.2934201132776196E-2</v>
      </c>
      <c r="J359" s="43">
        <f>IF('P6-preprocesseddata'!$R359="",0,+'P6-preprocesseddata'!G359/'P6-preprocesseddata'!$R359)</f>
        <v>6.9064676661922094E-3</v>
      </c>
      <c r="K359" s="43">
        <f>IF('P6-preprocesseddata'!$R359="",0,+'P6-preprocesseddata'!H359/'P6-preprocesseddata'!$R359)</f>
        <v>3.3628006551532315E-2</v>
      </c>
      <c r="L359" s="43">
        <f>IF('P6-preprocesseddata'!$R359="",0,+'P6-preprocesseddata'!I359/'P6-preprocesseddata'!$R359)</f>
        <v>5.0697268843944874E-3</v>
      </c>
      <c r="M359" s="43">
        <f>IF('P6-preprocesseddata'!$R359="",0,+'P6-preprocesseddata'!J359/'P6-preprocesseddata'!$R359)+IF('P6-preprocesseddata'!$R359="",0,+'P6-preprocesseddata'!K359/'P6-preprocesseddata'!$R359)+IF('P6-preprocesseddata'!$R359="",0,+'P6-preprocesseddata'!L359/'P6-preprocesseddata'!$R359)</f>
        <v>1.9268409999442154E-2</v>
      </c>
      <c r="N359" s="43">
        <f>IF('P6-preprocesseddata'!$R359="",0,+'P6-preprocesseddata'!M359/'P6-preprocesseddata'!$R359)-S359</f>
        <v>6.7313790853116229E-2</v>
      </c>
      <c r="O359" s="43">
        <f>IF('P6-preprocesseddata'!$R359="",0,+'P6-preprocesseddata'!N359/'P6-preprocesseddata'!$R359)</f>
        <v>5.1302411400166878E-2</v>
      </c>
      <c r="P359" s="43">
        <f t="shared" si="17"/>
        <v>0.28480286685520678</v>
      </c>
      <c r="Q359" s="52">
        <f t="shared" si="16"/>
        <v>-4.0098507041194081E-2</v>
      </c>
      <c r="R359" s="63">
        <f>IF(Profitability!O359="",0,Profitability!L359/Profitability!O359)-Q359</f>
        <v>6.3203261100163138E-2</v>
      </c>
      <c r="S359" s="62">
        <v>-6.3203260745724354E-2</v>
      </c>
    </row>
    <row r="360" spans="1:19" x14ac:dyDescent="0.25">
      <c r="A360">
        <f>+'P6-preprocesseddata'!A360</f>
        <v>2019</v>
      </c>
      <c r="B360">
        <f>+'P6-preprocesseddata'!B360</f>
        <v>4</v>
      </c>
      <c r="C360" t="str">
        <f t="shared" si="18"/>
        <v>2019 Q4</v>
      </c>
      <c r="D360" s="61">
        <f>VLOOKUP(C360,Dates!C:D,2,FALSE)</f>
        <v>43830</v>
      </c>
      <c r="E360" t="str">
        <f>+'P6-preprocesseddata'!C360</f>
        <v>UA</v>
      </c>
      <c r="F360" t="str">
        <f>+'P6-preprocesseddata'!D360</f>
        <v>L</v>
      </c>
      <c r="G360" s="51">
        <f>IF(Profitability!O360="",0,Profitability!E360/Profitability!O360)</f>
        <v>0.19465927890178744</v>
      </c>
      <c r="H360" s="43">
        <f>IF('P6-preprocesseddata'!$R360="",0,+'P6-preprocesseddata'!E360/'P6-preprocesseddata'!$R360)</f>
        <v>6.2150255258865049E-2</v>
      </c>
      <c r="I360" s="43">
        <f>IF('P6-preprocesseddata'!$R360="",0,+'P6-preprocesseddata'!F360/'P6-preprocesseddata'!$R360)</f>
        <v>3.7363627297797845E-2</v>
      </c>
      <c r="J360" s="43">
        <f>IF('P6-preprocesseddata'!$R360="",0,+'P6-preprocesseddata'!G360/'P6-preprocesseddata'!$R360)</f>
        <v>6.8981523346257735E-3</v>
      </c>
      <c r="K360" s="43">
        <f>IF('P6-preprocesseddata'!$R360="",0,+'P6-preprocesseddata'!H360/'P6-preprocesseddata'!$R360)</f>
        <v>3.0635071619841071E-2</v>
      </c>
      <c r="L360" s="43">
        <f>IF('P6-preprocesseddata'!$R360="",0,+'P6-preprocesseddata'!I360/'P6-preprocesseddata'!$R360)</f>
        <v>3.6230203102097162E-3</v>
      </c>
      <c r="M360" s="43">
        <f>IF('P6-preprocesseddata'!$R360="",0,+'P6-preprocesseddata'!J360/'P6-preprocesseddata'!$R360)+IF('P6-preprocesseddata'!$R360="",0,+'P6-preprocesseddata'!K360/'P6-preprocesseddata'!$R360)+IF('P6-preprocesseddata'!$R360="",0,+'P6-preprocesseddata'!L360/'P6-preprocesseddata'!$R360)</f>
        <v>1.6352063835848401E-2</v>
      </c>
      <c r="N360" s="43">
        <f>IF('P6-preprocesseddata'!$R360="",0,+'P6-preprocesseddata'!M360/'P6-preprocesseddata'!$R360)-S360</f>
        <v>5.5964918062397256E-2</v>
      </c>
      <c r="O360" s="43">
        <f>IF('P6-preprocesseddata'!$R360="",0,+'P6-preprocesseddata'!N360/'P6-preprocesseddata'!$R360)</f>
        <v>1.3955071209527761E-2</v>
      </c>
      <c r="P360" s="43">
        <f t="shared" si="17"/>
        <v>0.22694217992911289</v>
      </c>
      <c r="Q360" s="52">
        <f t="shared" si="16"/>
        <v>-3.228290102732545E-2</v>
      </c>
      <c r="R360" s="63">
        <f>IF(Profitability!O360="",0,Profitability!L360/Profitability!O360)-Q360</f>
        <v>5.1754089172686299E-2</v>
      </c>
      <c r="S360" s="62">
        <v>-5.1754087141150693E-2</v>
      </c>
    </row>
    <row r="361" spans="1:19" x14ac:dyDescent="0.25">
      <c r="A361">
        <f>+'P6-preprocesseddata'!A361</f>
        <v>2019</v>
      </c>
      <c r="B361">
        <f>+'P6-preprocesseddata'!B361</f>
        <v>4</v>
      </c>
      <c r="C361" t="str">
        <f t="shared" si="18"/>
        <v>2019 Q4</v>
      </c>
      <c r="D361" s="61">
        <f>VLOOKUP(C361,Dates!C:D,2,FALSE)</f>
        <v>43830</v>
      </c>
      <c r="E361" t="str">
        <f>+'P6-preprocesseddata'!C361</f>
        <v>UA</v>
      </c>
      <c r="F361" t="str">
        <f>+'P6-preprocesseddata'!D361</f>
        <v>P</v>
      </c>
      <c r="G361" s="51">
        <f>IF(Profitability!O361="",0,Profitability!E361/Profitability!O361)</f>
        <v>0.14912672652039652</v>
      </c>
      <c r="H361" s="43">
        <f>IF('P6-preprocesseddata'!$R361="",0,+'P6-preprocesseddata'!E361/'P6-preprocesseddata'!$R361)</f>
        <v>5.715543790904911E-2</v>
      </c>
      <c r="I361" s="43">
        <f>IF('P6-preprocesseddata'!$R361="",0,+'P6-preprocesseddata'!F361/'P6-preprocesseddata'!$R361)</f>
        <v>4.0044462976078922E-2</v>
      </c>
      <c r="J361" s="43">
        <f>IF('P6-preprocesseddata'!$R361="",0,+'P6-preprocesseddata'!G361/'P6-preprocesseddata'!$R361)</f>
        <v>6.8393469008666344E-3</v>
      </c>
      <c r="K361" s="43">
        <f>IF('P6-preprocesseddata'!$R361="",0,+'P6-preprocesseddata'!H361/'P6-preprocesseddata'!$R361)</f>
        <v>2.8063223292787456E-2</v>
      </c>
      <c r="L361" s="43">
        <f>IF('P6-preprocesseddata'!$R361="",0,+'P6-preprocesseddata'!I361/'P6-preprocesseddata'!$R361)</f>
        <v>2.4115385941562849E-3</v>
      </c>
      <c r="M361" s="43">
        <f>IF('P6-preprocesseddata'!$R361="",0,+'P6-preprocesseddata'!J361/'P6-preprocesseddata'!$R361)+IF('P6-preprocesseddata'!$R361="",0,+'P6-preprocesseddata'!K361/'P6-preprocesseddata'!$R361)+IF('P6-preprocesseddata'!$R361="",0,+'P6-preprocesseddata'!L361/'P6-preprocesseddata'!$R361)</f>
        <v>1.6555901134166908E-2</v>
      </c>
      <c r="N361" s="43">
        <f>IF('P6-preprocesseddata'!$R361="",0,+'P6-preprocesseddata'!M361/'P6-preprocesseddata'!$R361)-S361</f>
        <v>-1.977482007684064E-2</v>
      </c>
      <c r="O361" s="43">
        <f>IF('P6-preprocesseddata'!$R361="",0,+'P6-preprocesseddata'!N361/'P6-preprocesseddata'!$R361)</f>
        <v>3.1006740262243026E-3</v>
      </c>
      <c r="P361" s="43">
        <f t="shared" si="17"/>
        <v>0.13439576475648898</v>
      </c>
      <c r="Q361" s="52">
        <f t="shared" si="16"/>
        <v>1.4730961763907535E-2</v>
      </c>
      <c r="R361" s="63">
        <f>IF(Profitability!O361="",0,Profitability!L361/Profitability!O361)-Q361</f>
        <v>-2.4000580252830309E-2</v>
      </c>
      <c r="S361" s="62">
        <v>2.4000580252830299E-2</v>
      </c>
    </row>
    <row r="362" spans="1:19" x14ac:dyDescent="0.25">
      <c r="A362">
        <f>+'P6-preprocesseddata'!A362</f>
        <v>2020</v>
      </c>
      <c r="B362">
        <f>+'P6-preprocesseddata'!B362</f>
        <v>1</v>
      </c>
      <c r="C362" t="str">
        <f t="shared" si="18"/>
        <v>2020 Q1</v>
      </c>
      <c r="D362" s="61">
        <f>VLOOKUP(C362,Dates!C:D,2,FALSE)</f>
        <v>43921</v>
      </c>
      <c r="E362" t="str">
        <f>+'P6-preprocesseddata'!C362</f>
        <v>UA</v>
      </c>
      <c r="F362" t="str">
        <f>+'P6-preprocesseddata'!D362</f>
        <v>A</v>
      </c>
      <c r="G362" s="51">
        <f>IF(Profitability!O362="",0,Profitability!E362/Profitability!O362)</f>
        <v>0.17275185983041103</v>
      </c>
      <c r="H362" s="43">
        <f>IF('P6-preprocesseddata'!$R362="",0,+'P6-preprocesseddata'!E362/'P6-preprocesseddata'!$R362)</f>
        <v>7.0131897165643983E-2</v>
      </c>
      <c r="I362" s="43">
        <f>IF('P6-preprocesseddata'!$R362="",0,+'P6-preprocesseddata'!F362/'P6-preprocesseddata'!$R362)</f>
        <v>4.1339068119209801E-2</v>
      </c>
      <c r="J362" s="43">
        <f>IF('P6-preprocesseddata'!$R362="",0,+'P6-preprocesseddata'!G362/'P6-preprocesseddata'!$R362)</f>
        <v>8.6705921307323325E-3</v>
      </c>
      <c r="K362" s="43">
        <f>IF('P6-preprocesseddata'!$R362="",0,+'P6-preprocesseddata'!H362/'P6-preprocesseddata'!$R362)</f>
        <v>3.3998323518291115E-2</v>
      </c>
      <c r="L362" s="43">
        <f>IF('P6-preprocesseddata'!$R362="",0,+'P6-preprocesseddata'!I362/'P6-preprocesseddata'!$R362)</f>
        <v>3.580790543558927E-3</v>
      </c>
      <c r="M362" s="43">
        <f>IF('P6-preprocesseddata'!$R362="",0,+'P6-preprocesseddata'!J362/'P6-preprocesseddata'!$R362)+IF('P6-preprocesseddata'!$R362="",0,+'P6-preprocesseddata'!K362/'P6-preprocesseddata'!$R362)+IF('P6-preprocesseddata'!$R362="",0,+'P6-preprocesseddata'!L362/'P6-preprocesseddata'!$R362)</f>
        <v>2.3067453830473476E-2</v>
      </c>
      <c r="N362" s="43">
        <f>IF('P6-preprocesseddata'!$R362="",0,+'P6-preprocesseddata'!M362/'P6-preprocesseddata'!$R362)-S362</f>
        <v>0.43463692099402418</v>
      </c>
      <c r="O362" s="43">
        <f>IF('P6-preprocesseddata'!$R362="",0,+'P6-preprocesseddata'!N362/'P6-preprocesseddata'!$R362)</f>
        <v>3.5460828203403637E-3</v>
      </c>
      <c r="P362" s="43">
        <f t="shared" si="17"/>
        <v>0.61897112912227426</v>
      </c>
      <c r="Q362" s="52">
        <f t="shared" si="16"/>
        <v>-0.44621926929186323</v>
      </c>
      <c r="R362" s="63">
        <f>IF(Profitability!O362="",0,Profitability!L362/Profitability!O362)-Q362</f>
        <v>0.43084199616843177</v>
      </c>
      <c r="S362" s="62">
        <v>-0.43084199901216158</v>
      </c>
    </row>
    <row r="363" spans="1:19" x14ac:dyDescent="0.25">
      <c r="A363">
        <f>+'P6-preprocesseddata'!A363</f>
        <v>2020</v>
      </c>
      <c r="B363">
        <f>+'P6-preprocesseddata'!B363</f>
        <v>1</v>
      </c>
      <c r="C363" t="str">
        <f t="shared" si="18"/>
        <v>2020 Q1</v>
      </c>
      <c r="D363" s="61">
        <f>VLOOKUP(C363,Dates!C:D,2,FALSE)</f>
        <v>43921</v>
      </c>
      <c r="E363" t="str">
        <f>+'P6-preprocesseddata'!C363</f>
        <v>UA</v>
      </c>
      <c r="F363" t="str">
        <f>+'P6-preprocesseddata'!D363</f>
        <v>D</v>
      </c>
      <c r="G363" s="51">
        <f>IF(Profitability!O363="",0,Profitability!E363/Profitability!O363)</f>
        <v>0.24224937393711315</v>
      </c>
      <c r="H363" s="43">
        <f>IF('P6-preprocesseddata'!$R363="",0,+'P6-preprocesseddata'!E363/'P6-preprocesseddata'!$R363)</f>
        <v>8.8465682184522665E-2</v>
      </c>
      <c r="I363" s="43">
        <f>IF('P6-preprocesseddata'!$R363="",0,+'P6-preprocesseddata'!F363/'P6-preprocesseddata'!$R363)</f>
        <v>3.3564628142682407E-2</v>
      </c>
      <c r="J363" s="43">
        <f>IF('P6-preprocesseddata'!$R363="",0,+'P6-preprocesseddata'!G363/'P6-preprocesseddata'!$R363)</f>
        <v>8.8538416467314144E-3</v>
      </c>
      <c r="K363" s="43">
        <f>IF('P6-preprocesseddata'!$R363="",0,+'P6-preprocesseddata'!H363/'P6-preprocesseddata'!$R363)</f>
        <v>3.9645950458355901E-2</v>
      </c>
      <c r="L363" s="43">
        <f>IF('P6-preprocesseddata'!$R363="",0,+'P6-preprocesseddata'!I363/'P6-preprocesseddata'!$R363)</f>
        <v>6.3452455464166673E-3</v>
      </c>
      <c r="M363" s="43">
        <f>IF('P6-preprocesseddata'!$R363="",0,+'P6-preprocesseddata'!J363/'P6-preprocesseddata'!$R363)+IF('P6-preprocesseddata'!$R363="",0,+'P6-preprocesseddata'!K363/'P6-preprocesseddata'!$R363)+IF('P6-preprocesseddata'!$R363="",0,+'P6-preprocesseddata'!L363/'P6-preprocesseddata'!$R363)</f>
        <v>2.6775047828320631E-2</v>
      </c>
      <c r="N363" s="43">
        <f>IF('P6-preprocesseddata'!$R363="",0,+'P6-preprocesseddata'!M363/'P6-preprocesseddata'!$R363)-S363</f>
        <v>0.21681221783244528</v>
      </c>
      <c r="O363" s="43">
        <f>IF('P6-preprocesseddata'!$R363="",0,+'P6-preprocesseddata'!N363/'P6-preprocesseddata'!$R363)</f>
        <v>6.301583316002117E-2</v>
      </c>
      <c r="P363" s="43">
        <f t="shared" si="17"/>
        <v>0.48347844679949614</v>
      </c>
      <c r="Q363" s="52">
        <f t="shared" si="16"/>
        <v>-0.24122907286238299</v>
      </c>
      <c r="R363" s="63">
        <f>IF(Profitability!O363="",0,Profitability!L363/Profitability!O363)-Q363</f>
        <v>0.21312532759139122</v>
      </c>
      <c r="S363" s="62">
        <v>-0.21312532806850004</v>
      </c>
    </row>
    <row r="364" spans="1:19" x14ac:dyDescent="0.25">
      <c r="A364">
        <f>+'P6-preprocesseddata'!A364</f>
        <v>2020</v>
      </c>
      <c r="B364">
        <f>+'P6-preprocesseddata'!B364</f>
        <v>1</v>
      </c>
      <c r="C364" t="str">
        <f t="shared" si="18"/>
        <v>2020 Q1</v>
      </c>
      <c r="D364" s="61">
        <f>VLOOKUP(C364,Dates!C:D,2,FALSE)</f>
        <v>43921</v>
      </c>
      <c r="E364" t="str">
        <f>+'P6-preprocesseddata'!C364</f>
        <v>UA</v>
      </c>
      <c r="F364" t="str">
        <f>+'P6-preprocesseddata'!D364</f>
        <v>L</v>
      </c>
      <c r="G364" s="51">
        <f>IF(Profitability!O364="",0,Profitability!E364/Profitability!O364)</f>
        <v>0.19092929286659191</v>
      </c>
      <c r="H364" s="43">
        <f>IF('P6-preprocesseddata'!$R364="",0,+'P6-preprocesseddata'!E364/'P6-preprocesseddata'!$R364)</f>
        <v>8.3407304324761219E-2</v>
      </c>
      <c r="I364" s="43">
        <f>IF('P6-preprocesseddata'!$R364="",0,+'P6-preprocesseddata'!F364/'P6-preprocesseddata'!$R364)</f>
        <v>3.7248647053873062E-2</v>
      </c>
      <c r="J364" s="43">
        <f>IF('P6-preprocesseddata'!$R364="",0,+'P6-preprocesseddata'!G364/'P6-preprocesseddata'!$R364)</f>
        <v>8.4536187584217885E-3</v>
      </c>
      <c r="K364" s="43">
        <f>IF('P6-preprocesseddata'!$R364="",0,+'P6-preprocesseddata'!H364/'P6-preprocesseddata'!$R364)</f>
        <v>3.5074445901732677E-2</v>
      </c>
      <c r="L364" s="43">
        <f>IF('P6-preprocesseddata'!$R364="",0,+'P6-preprocesseddata'!I364/'P6-preprocesseddata'!$R364)</f>
        <v>4.838703811862936E-3</v>
      </c>
      <c r="M364" s="43">
        <f>IF('P6-preprocesseddata'!$R364="",0,+'P6-preprocesseddata'!J364/'P6-preprocesseddata'!$R364)+IF('P6-preprocesseddata'!$R364="",0,+'P6-preprocesseddata'!K364/'P6-preprocesseddata'!$R364)+IF('P6-preprocesseddata'!$R364="",0,+'P6-preprocesseddata'!L364/'P6-preprocesseddata'!$R364)</f>
        <v>2.2477321650044724E-2</v>
      </c>
      <c r="N364" s="43">
        <f>IF('P6-preprocesseddata'!$R364="",0,+'P6-preprocesseddata'!M364/'P6-preprocesseddata'!$R364)-S364</f>
        <v>1.7947267545680692</v>
      </c>
      <c r="O364" s="43">
        <f>IF('P6-preprocesseddata'!$R364="",0,+'P6-preprocesseddata'!N364/'P6-preprocesseddata'!$R364)</f>
        <v>1.4180113996193091E-2</v>
      </c>
      <c r="P364" s="43">
        <f t="shared" si="17"/>
        <v>2.0004069100649589</v>
      </c>
      <c r="Q364" s="52">
        <f t="shared" si="16"/>
        <v>-1.8094776171983669</v>
      </c>
      <c r="R364" s="63">
        <f>IF(Profitability!O364="",0,Profitability!L364/Profitability!O364)-Q364</f>
        <v>1.7908671152659164</v>
      </c>
      <c r="S364" s="62">
        <v>-1.7908671196058472</v>
      </c>
    </row>
    <row r="365" spans="1:19" x14ac:dyDescent="0.25">
      <c r="A365">
        <f>+'P6-preprocesseddata'!A365</f>
        <v>2020</v>
      </c>
      <c r="B365">
        <f>+'P6-preprocesseddata'!B365</f>
        <v>1</v>
      </c>
      <c r="C365" t="str">
        <f t="shared" si="18"/>
        <v>2020 Q1</v>
      </c>
      <c r="D365" s="61">
        <f>VLOOKUP(C365,Dates!C:D,2,FALSE)</f>
        <v>43921</v>
      </c>
      <c r="E365" t="str">
        <f>+'P6-preprocesseddata'!C365</f>
        <v>UA</v>
      </c>
      <c r="F365" t="str">
        <f>+'P6-preprocesseddata'!D365</f>
        <v>P</v>
      </c>
      <c r="G365" s="51">
        <f>IF(Profitability!O365="",0,Profitability!E365/Profitability!O365)</f>
        <v>0.15171640567194739</v>
      </c>
      <c r="H365" s="43">
        <f>IF('P6-preprocesseddata'!$R365="",0,+'P6-preprocesseddata'!E365/'P6-preprocesseddata'!$R365)</f>
        <v>7.2848593340829632E-2</v>
      </c>
      <c r="I365" s="43">
        <f>IF('P6-preprocesseddata'!$R365="",0,+'P6-preprocesseddata'!F365/'P6-preprocesseddata'!$R365)</f>
        <v>4.1444555678322947E-2</v>
      </c>
      <c r="J365" s="43">
        <f>IF('P6-preprocesseddata'!$R365="",0,+'P6-preprocesseddata'!G365/'P6-preprocesseddata'!$R365)</f>
        <v>7.5252628224663195E-3</v>
      </c>
      <c r="K365" s="43">
        <f>IF('P6-preprocesseddata'!$R365="",0,+'P6-preprocesseddata'!H365/'P6-preprocesseddata'!$R365)</f>
        <v>3.1850397899054285E-2</v>
      </c>
      <c r="L365" s="43">
        <f>IF('P6-preprocesseddata'!$R365="",0,+'P6-preprocesseddata'!I365/'P6-preprocesseddata'!$R365)</f>
        <v>3.0344833894627903E-3</v>
      </c>
      <c r="M365" s="43">
        <f>IF('P6-preprocesseddata'!$R365="",0,+'P6-preprocesseddata'!J365/'P6-preprocesseddata'!$R365)+IF('P6-preprocesseddata'!$R365="",0,+'P6-preprocesseddata'!K365/'P6-preprocesseddata'!$R365)+IF('P6-preprocesseddata'!$R365="",0,+'P6-preprocesseddata'!L365/'P6-preprocesseddata'!$R365)</f>
        <v>2.2949975083363376E-2</v>
      </c>
      <c r="N365" s="43">
        <f>IF('P6-preprocesseddata'!$R365="",0,+'P6-preprocesseddata'!M365/'P6-preprocesseddata'!$R365)-S365</f>
        <v>3.6003532018385755E-3</v>
      </c>
      <c r="O365" s="43">
        <f>IF('P6-preprocesseddata'!$R365="",0,+'P6-preprocesseddata'!N365/'P6-preprocesseddata'!$R365)</f>
        <v>3.9745035888224646E-3</v>
      </c>
      <c r="P365" s="43">
        <f t="shared" si="17"/>
        <v>0.18722812500416039</v>
      </c>
      <c r="Q365" s="52">
        <f t="shared" si="16"/>
        <v>-3.5511719332213004E-2</v>
      </c>
      <c r="R365" s="63">
        <f>IF(Profitability!O365="",0,Profitability!L365/Profitability!O365)-Q365</f>
        <v>2.3587862774121504E-9</v>
      </c>
      <c r="S365" s="62">
        <v>-4.7710882813967181E-10</v>
      </c>
    </row>
    <row r="366" spans="1:19" x14ac:dyDescent="0.25">
      <c r="A366">
        <f>+'P6-preprocesseddata'!A366</f>
        <v>2020</v>
      </c>
      <c r="B366">
        <f>+'P6-preprocesseddata'!B366</f>
        <v>2</v>
      </c>
      <c r="C366" t="str">
        <f t="shared" si="18"/>
        <v>2020 Q2</v>
      </c>
      <c r="D366" s="61">
        <f>VLOOKUP(C366,Dates!C:D,2,FALSE)</f>
        <v>44012</v>
      </c>
      <c r="E366" t="str">
        <f>+'P6-preprocesseddata'!C366</f>
        <v>UA</v>
      </c>
      <c r="F366" t="str">
        <f>+'P6-preprocesseddata'!D366</f>
        <v>A</v>
      </c>
      <c r="G366" s="51">
        <f>IF(Profitability!O366="",0,Profitability!E366/Profitability!O366)</f>
        <v>0.61046654628025898</v>
      </c>
      <c r="H366" s="43">
        <f>IF('P6-preprocesseddata'!$R366="",0,+'P6-preprocesseddata'!E366/'P6-preprocesseddata'!$R366)</f>
        <v>0.93612295170619408</v>
      </c>
      <c r="I366" s="43">
        <f>IF('P6-preprocesseddata'!$R366="",0,+'P6-preprocesseddata'!F366/'P6-preprocesseddata'!$R366)</f>
        <v>0.11354514121414698</v>
      </c>
      <c r="J366" s="43">
        <f>IF('P6-preprocesseddata'!$R366="",0,+'P6-preprocesseddata'!G366/'P6-preprocesseddata'!$R366)</f>
        <v>3.4217950250894719E-2</v>
      </c>
      <c r="K366" s="43">
        <f>IF('P6-preprocesseddata'!$R366="",0,+'P6-preprocesseddata'!H366/'P6-preprocesseddata'!$R366)</f>
        <v>0.12689361170219354</v>
      </c>
      <c r="L366" s="43">
        <f>IF('P6-preprocesseddata'!$R366="",0,+'P6-preprocesseddata'!I366/'P6-preprocesseddata'!$R366)</f>
        <v>8.9814310485296055E-3</v>
      </c>
      <c r="M366" s="43">
        <f>IF('P6-preprocesseddata'!$R366="",0,+'P6-preprocesseddata'!J366/'P6-preprocesseddata'!$R366)+IF('P6-preprocesseddata'!$R366="",0,+'P6-preprocesseddata'!K366/'P6-preprocesseddata'!$R366)+IF('P6-preprocesseddata'!$R366="",0,+'P6-preprocesseddata'!L366/'P6-preprocesseddata'!$R366)</f>
        <v>0.22079325576283923</v>
      </c>
      <c r="N366" s="43">
        <f>IF('P6-preprocesseddata'!$R366="",0,+'P6-preprocesseddata'!M366/'P6-preprocesseddata'!$R366)-S366</f>
        <v>4.132730176868777</v>
      </c>
      <c r="O366" s="43">
        <f>IF('P6-preprocesseddata'!$R366="",0,+'P6-preprocesseddata'!N366/'P6-preprocesseddata'!$R366)</f>
        <v>3.3096082189404949E-2</v>
      </c>
      <c r="P366" s="43">
        <f t="shared" si="17"/>
        <v>5.6063806007429804</v>
      </c>
      <c r="Q366" s="52">
        <f t="shared" si="16"/>
        <v>-4.9959140544627214</v>
      </c>
      <c r="R366" s="63">
        <f>IF(Profitability!O366="",0,Profitability!L366/Profitability!O366)-Q366</f>
        <v>4.0645071078060191</v>
      </c>
      <c r="S366" s="62">
        <v>-4.0645070799667202</v>
      </c>
    </row>
    <row r="367" spans="1:19" x14ac:dyDescent="0.25">
      <c r="A367">
        <f>+'P6-preprocesseddata'!A367</f>
        <v>2020</v>
      </c>
      <c r="B367">
        <f>+'P6-preprocesseddata'!B367</f>
        <v>2</v>
      </c>
      <c r="C367" t="str">
        <f t="shared" si="18"/>
        <v>2020 Q2</v>
      </c>
      <c r="D367" s="61">
        <f>VLOOKUP(C367,Dates!C:D,2,FALSE)</f>
        <v>44012</v>
      </c>
      <c r="E367" t="str">
        <f>+'P6-preprocesseddata'!C367</f>
        <v>UA</v>
      </c>
      <c r="F367" t="str">
        <f>+'P6-preprocesseddata'!D367</f>
        <v>D</v>
      </c>
      <c r="G367" s="51">
        <f>IF(Profitability!O367="",0,Profitability!E367/Profitability!O367)</f>
        <v>0.58643406216015059</v>
      </c>
      <c r="H367" s="43">
        <f>IF('P6-preprocesseddata'!$R367="",0,+'P6-preprocesseddata'!E367/'P6-preprocesseddata'!$R367)</f>
        <v>0.7767349621432792</v>
      </c>
      <c r="I367" s="43">
        <f>IF('P6-preprocesseddata'!$R367="",0,+'P6-preprocesseddata'!F367/'P6-preprocesseddata'!$R367)</f>
        <v>4.5779350156145877E-2</v>
      </c>
      <c r="J367" s="43">
        <f>IF('P6-preprocesseddata'!$R367="",0,+'P6-preprocesseddata'!G367/'P6-preprocesseddata'!$R367)</f>
        <v>4.2652114534580572E-2</v>
      </c>
      <c r="K367" s="43">
        <f>IF('P6-preprocesseddata'!$R367="",0,+'P6-preprocesseddata'!H367/'P6-preprocesseddata'!$R367)</f>
        <v>0.19074620286028307</v>
      </c>
      <c r="L367" s="43">
        <f>IF('P6-preprocesseddata'!$R367="",0,+'P6-preprocesseddata'!I367/'P6-preprocesseddata'!$R367)</f>
        <v>2.5099093856752117E-2</v>
      </c>
      <c r="M367" s="43">
        <f>IF('P6-preprocesseddata'!$R367="",0,+'P6-preprocesseddata'!J367/'P6-preprocesseddata'!$R367)+IF('P6-preprocesseddata'!$R367="",0,+'P6-preprocesseddata'!K367/'P6-preprocesseddata'!$R367)+IF('P6-preprocesseddata'!$R367="",0,+'P6-preprocesseddata'!L367/'P6-preprocesseddata'!$R367)</f>
        <v>0.48537748213037007</v>
      </c>
      <c r="N367" s="43">
        <f>IF('P6-preprocesseddata'!$R367="",0,+'P6-preprocesseddata'!M367/'P6-preprocesseddata'!$R367)-S367</f>
        <v>-5.1223010492194394</v>
      </c>
      <c r="O367" s="43">
        <f>IF('P6-preprocesseddata'!$R367="",0,+'P6-preprocesseddata'!N367/'P6-preprocesseddata'!$R367)</f>
        <v>0.33809664177853049</v>
      </c>
      <c r="P367" s="43">
        <f t="shared" si="17"/>
        <v>-3.2178152017594983</v>
      </c>
      <c r="Q367" s="52">
        <f t="shared" si="16"/>
        <v>3.8042492639196488</v>
      </c>
      <c r="R367" s="63">
        <f>IF(Profitability!O367="",0,Profitability!L367/Profitability!O367)-Q367</f>
        <v>-5.1968114514754582</v>
      </c>
      <c r="S367" s="62">
        <v>5.1968114514754573</v>
      </c>
    </row>
    <row r="368" spans="1:19" x14ac:dyDescent="0.25">
      <c r="A368">
        <f>+'P6-preprocesseddata'!A368</f>
        <v>2020</v>
      </c>
      <c r="B368">
        <f>+'P6-preprocesseddata'!B368</f>
        <v>2</v>
      </c>
      <c r="C368" t="str">
        <f t="shared" si="18"/>
        <v>2020 Q2</v>
      </c>
      <c r="D368" s="61">
        <f>VLOOKUP(C368,Dates!C:D,2,FALSE)</f>
        <v>44012</v>
      </c>
      <c r="E368" t="str">
        <f>+'P6-preprocesseddata'!C368</f>
        <v>UA</v>
      </c>
      <c r="F368" t="str">
        <f>+'P6-preprocesseddata'!D368</f>
        <v>L</v>
      </c>
      <c r="G368" s="51">
        <f>IF(Profitability!O368="",0,Profitability!E368/Profitability!O368)</f>
        <v>0.4219229794184135</v>
      </c>
      <c r="H368" s="43">
        <f>IF('P6-preprocesseddata'!$R368="",0,+'P6-preprocesseddata'!E368/'P6-preprocesseddata'!$R368)</f>
        <v>0.59334253780788482</v>
      </c>
      <c r="I368" s="43">
        <f>IF('P6-preprocesseddata'!$R368="",0,+'P6-preprocesseddata'!F368/'P6-preprocesseddata'!$R368)</f>
        <v>4.6811638737155811E-2</v>
      </c>
      <c r="J368" s="43">
        <f>IF('P6-preprocesseddata'!$R368="",0,+'P6-preprocesseddata'!G368/'P6-preprocesseddata'!$R368)</f>
        <v>4.1947434701125948E-2</v>
      </c>
      <c r="K368" s="43">
        <f>IF('P6-preprocesseddata'!$R368="",0,+'P6-preprocesseddata'!H368/'P6-preprocesseddata'!$R368)</f>
        <v>9.7579608305822976E-2</v>
      </c>
      <c r="L368" s="43">
        <f>IF('P6-preprocesseddata'!$R368="",0,+'P6-preprocesseddata'!I368/'P6-preprocesseddata'!$R368)</f>
        <v>1.4370072104922747E-2</v>
      </c>
      <c r="M368" s="43">
        <f>IF('P6-preprocesseddata'!$R368="",0,+'P6-preprocesseddata'!J368/'P6-preprocesseddata'!$R368)+IF('P6-preprocesseddata'!$R368="",0,+'P6-preprocesseddata'!K368/'P6-preprocesseddata'!$R368)+IF('P6-preprocesseddata'!$R368="",0,+'P6-preprocesseddata'!L368/'P6-preprocesseddata'!$R368)</f>
        <v>0.33256084968946581</v>
      </c>
      <c r="N368" s="43">
        <f>IF('P6-preprocesseddata'!$R368="",0,+'P6-preprocesseddata'!M368/'P6-preprocesseddata'!$R368)-S368</f>
        <v>-1.0527710620247397</v>
      </c>
      <c r="O368" s="43">
        <f>IF('P6-preprocesseddata'!$R368="",0,+'P6-preprocesseddata'!N368/'P6-preprocesseddata'!$R368)</f>
        <v>0.13473842294917904</v>
      </c>
      <c r="P368" s="43">
        <f t="shared" si="17"/>
        <v>0.20857950227081745</v>
      </c>
      <c r="Q368" s="52">
        <f t="shared" si="16"/>
        <v>0.21334347714759605</v>
      </c>
      <c r="R368" s="63">
        <f>IF(Profitability!O368="",0,Profitability!L368/Profitability!O368)-Q368</f>
        <v>-1.1109530697906878</v>
      </c>
      <c r="S368" s="62">
        <v>1.110953127488381</v>
      </c>
    </row>
    <row r="369" spans="1:19" x14ac:dyDescent="0.25">
      <c r="A369">
        <f>+'P6-preprocesseddata'!A369</f>
        <v>2020</v>
      </c>
      <c r="B369">
        <f>+'P6-preprocesseddata'!B369</f>
        <v>2</v>
      </c>
      <c r="C369" t="str">
        <f t="shared" si="18"/>
        <v>2020 Q2</v>
      </c>
      <c r="D369" s="61">
        <f>VLOOKUP(C369,Dates!C:D,2,FALSE)</f>
        <v>44012</v>
      </c>
      <c r="E369" t="str">
        <f>+'P6-preprocesseddata'!C369</f>
        <v>UA</v>
      </c>
      <c r="F369" t="str">
        <f>+'P6-preprocesseddata'!D369</f>
        <v>P</v>
      </c>
      <c r="G369" s="51">
        <f>IF(Profitability!O369="",0,Profitability!E369/Profitability!O369)</f>
        <v>1.7440483537366103</v>
      </c>
      <c r="H369" s="43">
        <f>IF('P6-preprocesseddata'!$R369="",0,+'P6-preprocesseddata'!E369/'P6-preprocesseddata'!$R369)</f>
        <v>3.6491176461734018</v>
      </c>
      <c r="I369" s="43">
        <f>IF('P6-preprocesseddata'!$R369="",0,+'P6-preprocesseddata'!F369/'P6-preprocesseddata'!$R369)</f>
        <v>0.43315363489572362</v>
      </c>
      <c r="J369" s="43">
        <f>IF('P6-preprocesseddata'!$R369="",0,+'P6-preprocesseddata'!G369/'P6-preprocesseddata'!$R369)</f>
        <v>8.6220155456044251E-2</v>
      </c>
      <c r="K369" s="43">
        <f>IF('P6-preprocesseddata'!$R369="",0,+'P6-preprocesseddata'!H369/'P6-preprocesseddata'!$R369)</f>
        <v>0.27235000334808962</v>
      </c>
      <c r="L369" s="43">
        <f>IF('P6-preprocesseddata'!$R369="",0,+'P6-preprocesseddata'!I369/'P6-preprocesseddata'!$R369)</f>
        <v>4.3945879684169242E-2</v>
      </c>
      <c r="M369" s="43">
        <f>IF('P6-preprocesseddata'!$R369="",0,+'P6-preprocesseddata'!J369/'P6-preprocesseddata'!$R369)+IF('P6-preprocesseddata'!$R369="",0,+'P6-preprocesseddata'!K369/'P6-preprocesseddata'!$R369)+IF('P6-preprocesseddata'!$R369="",0,+'P6-preprocesseddata'!L369/'P6-preprocesseddata'!$R369)</f>
        <v>0.74906982368328212</v>
      </c>
      <c r="N369" s="43">
        <f>IF('P6-preprocesseddata'!$R369="",0,+'P6-preprocesseddata'!M369/'P6-preprocesseddata'!$R369)-S369</f>
        <v>-1.6909096235328114</v>
      </c>
      <c r="O369" s="43">
        <f>IF('P6-preprocesseddata'!$R369="",0,+'P6-preprocesseddata'!N369/'P6-preprocesseddata'!$R369)</f>
        <v>5.0224937650814892E-2</v>
      </c>
      <c r="P369" s="43">
        <f t="shared" si="17"/>
        <v>3.5931724573587136</v>
      </c>
      <c r="Q369" s="52">
        <f t="shared" si="16"/>
        <v>-1.8491241036221033</v>
      </c>
      <c r="R369" s="63">
        <f>IF(Profitability!O369="",0,Profitability!L369/Profitability!O369)-Q369</f>
        <v>-1.7908672523672056</v>
      </c>
      <c r="S369" s="62">
        <v>1.7908671167621171</v>
      </c>
    </row>
    <row r="370" spans="1:19" x14ac:dyDescent="0.25">
      <c r="A370">
        <f>+'P6-preprocesseddata'!A370</f>
        <v>2020</v>
      </c>
      <c r="B370">
        <f>+'P6-preprocesseddata'!B370</f>
        <v>3</v>
      </c>
      <c r="C370" t="str">
        <f t="shared" si="18"/>
        <v>2020 Q3</v>
      </c>
      <c r="D370" s="61">
        <f>VLOOKUP(C370,Dates!C:D,2,FALSE)</f>
        <v>44104</v>
      </c>
      <c r="E370" t="str">
        <f>+'P6-preprocesseddata'!C370</f>
        <v>UA</v>
      </c>
      <c r="F370" t="str">
        <f>+'P6-preprocesseddata'!D370</f>
        <v>A</v>
      </c>
      <c r="G370" s="51">
        <f>IF(Profitability!O370="",0,Profitability!E370/Profitability!O370)</f>
        <v>0.27216159537593548</v>
      </c>
      <c r="H370" s="43">
        <f>IF('P6-preprocesseddata'!$R370="",0,+'P6-preprocesseddata'!E370/'P6-preprocesseddata'!$R370)</f>
        <v>0.2844202768472367</v>
      </c>
      <c r="I370" s="43">
        <f>IF('P6-preprocesseddata'!$R370="",0,+'P6-preprocesseddata'!F370/'P6-preprocesseddata'!$R370)</f>
        <v>6.3010191760962786E-2</v>
      </c>
      <c r="J370" s="43">
        <f>IF('P6-preprocesseddata'!$R370="",0,+'P6-preprocesseddata'!G370/'P6-preprocesseddata'!$R370)</f>
        <v>1.5385116355151844E-2</v>
      </c>
      <c r="K370" s="43">
        <f>IF('P6-preprocesseddata'!$R370="",0,+'P6-preprocesseddata'!H370/'P6-preprocesseddata'!$R370)</f>
        <v>7.4763529225355257E-2</v>
      </c>
      <c r="L370" s="43">
        <f>IF('P6-preprocesseddata'!$R370="",0,+'P6-preprocesseddata'!I370/'P6-preprocesseddata'!$R370)</f>
        <v>7.0879749319908711E-3</v>
      </c>
      <c r="M370" s="43">
        <f>IF('P6-preprocesseddata'!$R370="",0,+'P6-preprocesseddata'!J370/'P6-preprocesseddata'!$R370)+IF('P6-preprocesseddata'!$R370="",0,+'P6-preprocesseddata'!K370/'P6-preprocesseddata'!$R370)+IF('P6-preprocesseddata'!$R370="",0,+'P6-preprocesseddata'!L370/'P6-preprocesseddata'!$R370)</f>
        <v>8.6978044724909859E-2</v>
      </c>
      <c r="N370" s="43">
        <f>IF('P6-preprocesseddata'!$R370="",0,+'P6-preprocesseddata'!M370/'P6-preprocesseddata'!$R370)-S370</f>
        <v>-0.12741591189231247</v>
      </c>
      <c r="O370" s="43">
        <f>IF('P6-preprocesseddata'!$R370="",0,+'P6-preprocesseddata'!N370/'P6-preprocesseddata'!$R370)</f>
        <v>4.0885582217806997E-3</v>
      </c>
      <c r="P370" s="43">
        <f t="shared" si="17"/>
        <v>0.40831778017507553</v>
      </c>
      <c r="Q370" s="52">
        <f t="shared" si="16"/>
        <v>-0.13615618479914005</v>
      </c>
      <c r="R370" s="63">
        <f>IF(Profitability!O370="",0,Profitability!L370/Profitability!O370)-Q370</f>
        <v>-0.19865584052705065</v>
      </c>
      <c r="S370" s="62">
        <v>0.19865584798248134</v>
      </c>
    </row>
    <row r="371" spans="1:19" x14ac:dyDescent="0.25">
      <c r="A371">
        <f>+'P6-preprocesseddata'!A371</f>
        <v>2020</v>
      </c>
      <c r="B371">
        <f>+'P6-preprocesseddata'!B371</f>
        <v>3</v>
      </c>
      <c r="C371" t="str">
        <f t="shared" si="18"/>
        <v>2020 Q3</v>
      </c>
      <c r="D371" s="61">
        <f>VLOOKUP(C371,Dates!C:D,2,FALSE)</f>
        <v>44104</v>
      </c>
      <c r="E371" t="str">
        <f>+'P6-preprocesseddata'!C371</f>
        <v>UA</v>
      </c>
      <c r="F371" t="str">
        <f>+'P6-preprocesseddata'!D371</f>
        <v>D</v>
      </c>
      <c r="G371" s="51">
        <f>IF(Profitability!O371="",0,Profitability!E371/Profitability!O371)</f>
        <v>0.28176139050183391</v>
      </c>
      <c r="H371" s="43">
        <f>IF('P6-preprocesseddata'!$R371="",0,+'P6-preprocesseddata'!E371/'P6-preprocesseddata'!$R371)</f>
        <v>0.23899069541822862</v>
      </c>
      <c r="I371" s="43">
        <f>IF('P6-preprocesseddata'!$R371="",0,+'P6-preprocesseddata'!F371/'P6-preprocesseddata'!$R371)</f>
        <v>3.0566038773547893E-2</v>
      </c>
      <c r="J371" s="43">
        <f>IF('P6-preprocesseddata'!$R371="",0,+'P6-preprocesseddata'!G371/'P6-preprocesseddata'!$R371)</f>
        <v>1.2018219196606455E-2</v>
      </c>
      <c r="K371" s="43">
        <f>IF('P6-preprocesseddata'!$R371="",0,+'P6-preprocesseddata'!H371/'P6-preprocesseddata'!$R371)</f>
        <v>6.3688893029950705E-2</v>
      </c>
      <c r="L371" s="43">
        <f>IF('P6-preprocesseddata'!$R371="",0,+'P6-preprocesseddata'!I371/'P6-preprocesseddata'!$R371)</f>
        <v>1.6429422566013843E-2</v>
      </c>
      <c r="M371" s="43">
        <f>IF('P6-preprocesseddata'!$R371="",0,+'P6-preprocesseddata'!J371/'P6-preprocesseddata'!$R371)+IF('P6-preprocesseddata'!$R371="",0,+'P6-preprocesseddata'!K371/'P6-preprocesseddata'!$R371)+IF('P6-preprocesseddata'!$R371="",0,+'P6-preprocesseddata'!L371/'P6-preprocesseddata'!$R371)</f>
        <v>0.12793383257646687</v>
      </c>
      <c r="N371" s="43">
        <f>IF('P6-preprocesseddata'!$R371="",0,+'P6-preprocesseddata'!M371/'P6-preprocesseddata'!$R371)-S371</f>
        <v>-1.0301042116418626</v>
      </c>
      <c r="O371" s="43">
        <f>IF('P6-preprocesseddata'!$R371="",0,+'P6-preprocesseddata'!N371/'P6-preprocesseddata'!$R371)</f>
        <v>0.10273819127668295</v>
      </c>
      <c r="P371" s="43">
        <f t="shared" si="17"/>
        <v>-0.43773891880436533</v>
      </c>
      <c r="Q371" s="52">
        <f t="shared" si="16"/>
        <v>0.71950030930619924</v>
      </c>
      <c r="R371" s="63">
        <f>IF(Profitability!O371="",0,Profitability!L371/Profitability!O371)-Q371</f>
        <v>-1.0781207082756386</v>
      </c>
      <c r="S371" s="62">
        <v>1.0781207082756383</v>
      </c>
    </row>
    <row r="372" spans="1:19" x14ac:dyDescent="0.25">
      <c r="A372">
        <f>+'P6-preprocesseddata'!A372</f>
        <v>2020</v>
      </c>
      <c r="B372">
        <f>+'P6-preprocesseddata'!B372</f>
        <v>3</v>
      </c>
      <c r="C372" t="str">
        <f t="shared" si="18"/>
        <v>2020 Q3</v>
      </c>
      <c r="D372" s="61">
        <f>VLOOKUP(C372,Dates!C:D,2,FALSE)</f>
        <v>44104</v>
      </c>
      <c r="E372" t="str">
        <f>+'P6-preprocesseddata'!C372</f>
        <v>UA</v>
      </c>
      <c r="F372" t="str">
        <f>+'P6-preprocesseddata'!D372</f>
        <v>L</v>
      </c>
      <c r="G372" s="51">
        <f>IF(Profitability!O372="",0,Profitability!E372/Profitability!O372)</f>
        <v>0.24088041512032393</v>
      </c>
      <c r="H372" s="43">
        <f>IF('P6-preprocesseddata'!$R372="",0,+'P6-preprocesseddata'!E372/'P6-preprocesseddata'!$R372)</f>
        <v>0.23868389247364383</v>
      </c>
      <c r="I372" s="43">
        <f>IF('P6-preprocesseddata'!$R372="",0,+'P6-preprocesseddata'!F372/'P6-preprocesseddata'!$R372)</f>
        <v>4.4584046666555563E-2</v>
      </c>
      <c r="J372" s="43">
        <f>IF('P6-preprocesseddata'!$R372="",0,+'P6-preprocesseddata'!G372/'P6-preprocesseddata'!$R372)</f>
        <v>1.0072955023613618E-2</v>
      </c>
      <c r="K372" s="43">
        <f>IF('P6-preprocesseddata'!$R372="",0,+'P6-preprocesseddata'!H372/'P6-preprocesseddata'!$R372)</f>
        <v>5.286103755445884E-2</v>
      </c>
      <c r="L372" s="43">
        <f>IF('P6-preprocesseddata'!$R372="",0,+'P6-preprocesseddata'!I372/'P6-preprocesseddata'!$R372)</f>
        <v>1.3581401013500782E-2</v>
      </c>
      <c r="M372" s="43">
        <f>IF('P6-preprocesseddata'!$R372="",0,+'P6-preprocesseddata'!J372/'P6-preprocesseddata'!$R372)+IF('P6-preprocesseddata'!$R372="",0,+'P6-preprocesseddata'!K372/'P6-preprocesseddata'!$R372)+IF('P6-preprocesseddata'!$R372="",0,+'P6-preprocesseddata'!L372/'P6-preprocesseddata'!$R372)</f>
        <v>9.6581348376997861E-2</v>
      </c>
      <c r="N372" s="43">
        <f>IF('P6-preprocesseddata'!$R372="",0,+'P6-preprocesseddata'!M372/'P6-preprocesseddata'!$R372)-S372</f>
        <v>1.1253528139901201</v>
      </c>
      <c r="O372" s="43">
        <f>IF('P6-preprocesseddata'!$R372="",0,+'P6-preprocesseddata'!N372/'P6-preprocesseddata'!$R372)</f>
        <v>3.6318219933848844E-2</v>
      </c>
      <c r="P372" s="43">
        <f t="shared" si="17"/>
        <v>1.6180357150327394</v>
      </c>
      <c r="Q372" s="52">
        <f t="shared" si="16"/>
        <v>-1.3771552999124155</v>
      </c>
      <c r="R372" s="63">
        <f>IF(Profitability!O372="",0,Profitability!L372/Profitability!O372)-Q372</f>
        <v>1.0781207150420618</v>
      </c>
      <c r="S372" s="62">
        <v>-1.0781207008202081</v>
      </c>
    </row>
    <row r="373" spans="1:19" x14ac:dyDescent="0.25">
      <c r="A373">
        <f>+'P6-preprocesseddata'!A373</f>
        <v>2020</v>
      </c>
      <c r="B373">
        <f>+'P6-preprocesseddata'!B373</f>
        <v>3</v>
      </c>
      <c r="C373" t="str">
        <f t="shared" si="18"/>
        <v>2020 Q3</v>
      </c>
      <c r="D373" s="61">
        <f>VLOOKUP(C373,Dates!C:D,2,FALSE)</f>
        <v>44104</v>
      </c>
      <c r="E373" t="str">
        <f>+'P6-preprocesseddata'!C373</f>
        <v>UA</v>
      </c>
      <c r="F373" t="str">
        <f>+'P6-preprocesseddata'!D373</f>
        <v>P</v>
      </c>
      <c r="G373" s="51">
        <f>IF(Profitability!O373="",0,Profitability!E373/Profitability!O373)</f>
        <v>0.78847373151335387</v>
      </c>
      <c r="H373" s="43">
        <f>IF('P6-preprocesseddata'!$R373="",0,+'P6-preprocesseddata'!E373/'P6-preprocesseddata'!$R373)</f>
        <v>0.88821101610927045</v>
      </c>
      <c r="I373" s="43">
        <f>IF('P6-preprocesseddata'!$R373="",0,+'P6-preprocesseddata'!F373/'P6-preprocesseddata'!$R373)</f>
        <v>0.25143684992732257</v>
      </c>
      <c r="J373" s="43">
        <f>IF('P6-preprocesseddata'!$R373="",0,+'P6-preprocesseddata'!G373/'P6-preprocesseddata'!$R373)</f>
        <v>3.0626230271419402E-2</v>
      </c>
      <c r="K373" s="43">
        <f>IF('P6-preprocesseddata'!$R373="",0,+'P6-preprocesseddata'!H373/'P6-preprocesseddata'!$R373)</f>
        <v>0.16583072190360129</v>
      </c>
      <c r="L373" s="43">
        <f>IF('P6-preprocesseddata'!$R373="",0,+'P6-preprocesseddata'!I373/'P6-preprocesseddata'!$R373)</f>
        <v>3.2899259687663732E-2</v>
      </c>
      <c r="M373" s="43">
        <f>IF('P6-preprocesseddata'!$R373="",0,+'P6-preprocesseddata'!J373/'P6-preprocesseddata'!$R373)+IF('P6-preprocesseddata'!$R373="",0,+'P6-preprocesseddata'!K373/'P6-preprocesseddata'!$R373)+IF('P6-preprocesseddata'!$R373="",0,+'P6-preprocesseddata'!L373/'P6-preprocesseddata'!$R373)</f>
        <v>0.21170676105007352</v>
      </c>
      <c r="N373" s="43">
        <f>IF('P6-preprocesseddata'!$R373="",0,+'P6-preprocesseddata'!M373/'P6-preprocesseddata'!$R373)-S373</f>
        <v>-0.33526284376089788</v>
      </c>
      <c r="O373" s="43">
        <f>IF('P6-preprocesseddata'!$R373="",0,+'P6-preprocesseddata'!N373/'P6-preprocesseddata'!$R373)</f>
        <v>8.8043391170807145E-3</v>
      </c>
      <c r="P373" s="43">
        <f t="shared" si="17"/>
        <v>1.2542523343055336</v>
      </c>
      <c r="Q373" s="52">
        <f t="shared" si="16"/>
        <v>-0.46577860279217975</v>
      </c>
      <c r="R373" s="63">
        <f>IF(Profitability!O373="",0,Profitability!L373/Profitability!O373)-Q373</f>
        <v>-0.43084199467223128</v>
      </c>
      <c r="S373" s="62">
        <v>0.43084199467223083</v>
      </c>
    </row>
    <row r="374" spans="1:19" x14ac:dyDescent="0.25">
      <c r="A374">
        <f>+'P6-preprocesseddata'!A374</f>
        <v>2020</v>
      </c>
      <c r="B374">
        <f>+'P6-preprocesseddata'!B374</f>
        <v>4</v>
      </c>
      <c r="C374" t="str">
        <f t="shared" si="18"/>
        <v>2020 Q4</v>
      </c>
      <c r="D374" s="61">
        <f>VLOOKUP(C374,Dates!C:D,2,FALSE)</f>
        <v>44196</v>
      </c>
      <c r="E374" t="str">
        <f>+'P6-preprocesseddata'!C374</f>
        <v>UA</v>
      </c>
      <c r="F374" t="str">
        <f>+'P6-preprocesseddata'!D374</f>
        <v>A</v>
      </c>
      <c r="G374" s="51">
        <f>IF(Profitability!O374="",0,Profitability!E374/Profitability!O374)</f>
        <v>0.22526789176166495</v>
      </c>
      <c r="H374" s="43">
        <f>IF('P6-preprocesseddata'!$R374="",0,+'P6-preprocesseddata'!E374/'P6-preprocesseddata'!$R374)</f>
        <v>0.18147754075066724</v>
      </c>
      <c r="I374" s="43">
        <f>IF('P6-preprocesseddata'!$R374="",0,+'P6-preprocesseddata'!F374/'P6-preprocesseddata'!$R374)</f>
        <v>5.3866053919536125E-2</v>
      </c>
      <c r="J374" s="43">
        <f>IF('P6-preprocesseddata'!$R374="",0,+'P6-preprocesseddata'!G374/'P6-preprocesseddata'!$R374)</f>
        <v>1.2834328905671613E-2</v>
      </c>
      <c r="K374" s="43">
        <f>IF('P6-preprocesseddata'!$R374="",0,+'P6-preprocesseddata'!H374/'P6-preprocesseddata'!$R374)</f>
        <v>6.7964149910689872E-2</v>
      </c>
      <c r="L374" s="43">
        <f>IF('P6-preprocesseddata'!$R374="",0,+'P6-preprocesseddata'!I374/'P6-preprocesseddata'!$R374)</f>
        <v>6.8910804106752871E-3</v>
      </c>
      <c r="M374" s="43">
        <f>IF('P6-preprocesseddata'!$R374="",0,+'P6-preprocesseddata'!J374/'P6-preprocesseddata'!$R374)+IF('P6-preprocesseddata'!$R374="",0,+'P6-preprocesseddata'!K374/'P6-preprocesseddata'!$R374)+IF('P6-preprocesseddata'!$R374="",0,+'P6-preprocesseddata'!L374/'P6-preprocesseddata'!$R374)</f>
        <v>6.8535444268255474E-2</v>
      </c>
      <c r="N374" s="43">
        <f>IF('P6-preprocesseddata'!$R374="",0,+'P6-preprocesseddata'!M374/'P6-preprocesseddata'!$R374)-S374</f>
        <v>3.6510924158526144E-2</v>
      </c>
      <c r="O374" s="43">
        <f>IF('P6-preprocesseddata'!$R374="",0,+'P6-preprocesseddata'!N374/'P6-preprocesseddata'!$R374)</f>
        <v>2.8408762451107919E-3</v>
      </c>
      <c r="P374" s="43">
        <f t="shared" si="17"/>
        <v>0.43092039856913256</v>
      </c>
      <c r="Q374" s="52">
        <f t="shared" si="16"/>
        <v>-0.20565250680746761</v>
      </c>
      <c r="R374" s="63">
        <f>IF(Profitability!O374="",0,Profitability!L374/Profitability!O374)-Q374</f>
        <v>5.2812538786639607E-9</v>
      </c>
      <c r="S374" s="62">
        <v>0</v>
      </c>
    </row>
    <row r="375" spans="1:19" x14ac:dyDescent="0.25">
      <c r="A375">
        <f>+'P6-preprocesseddata'!A375</f>
        <v>2020</v>
      </c>
      <c r="B375">
        <f>+'P6-preprocesseddata'!B375</f>
        <v>4</v>
      </c>
      <c r="C375" t="str">
        <f t="shared" si="18"/>
        <v>2020 Q4</v>
      </c>
      <c r="D375" s="61">
        <f>VLOOKUP(C375,Dates!C:D,2,FALSE)</f>
        <v>44196</v>
      </c>
      <c r="E375" t="str">
        <f>+'P6-preprocesseddata'!C375</f>
        <v>UA</v>
      </c>
      <c r="F375" t="str">
        <f>+'P6-preprocesseddata'!D375</f>
        <v>D</v>
      </c>
      <c r="G375" s="51">
        <f>IF(Profitability!O375="",0,Profitability!E375/Profitability!O375)</f>
        <v>0.22811710993373396</v>
      </c>
      <c r="H375" s="43">
        <f>IF('P6-preprocesseddata'!$R375="",0,+'P6-preprocesseddata'!E375/'P6-preprocesseddata'!$R375)</f>
        <v>0.13678669335247975</v>
      </c>
      <c r="I375" s="43">
        <f>IF('P6-preprocesseddata'!$R375="",0,+'P6-preprocesseddata'!F375/'P6-preprocesseddata'!$R375)</f>
        <v>2.6586644751082369E-2</v>
      </c>
      <c r="J375" s="43">
        <f>IF('P6-preprocesseddata'!$R375="",0,+'P6-preprocesseddata'!G375/'P6-preprocesseddata'!$R375)</f>
        <v>8.9773474646609331E-3</v>
      </c>
      <c r="K375" s="43">
        <f>IF('P6-preprocesseddata'!$R375="",0,+'P6-preprocesseddata'!H375/'P6-preprocesseddata'!$R375)</f>
        <v>4.955237128717524E-2</v>
      </c>
      <c r="L375" s="43">
        <f>IF('P6-preprocesseddata'!$R375="",0,+'P6-preprocesseddata'!I375/'P6-preprocesseddata'!$R375)</f>
        <v>1.7972526130076286E-2</v>
      </c>
      <c r="M375" s="43">
        <f>IF('P6-preprocesseddata'!$R375="",0,+'P6-preprocesseddata'!J375/'P6-preprocesseddata'!$R375)+IF('P6-preprocesseddata'!$R375="",0,+'P6-preprocesseddata'!K375/'P6-preprocesseddata'!$R375)+IF('P6-preprocesseddata'!$R375="",0,+'P6-preprocesseddata'!L375/'P6-preprocesseddata'!$R375)</f>
        <v>6.7969475630728776E-2</v>
      </c>
      <c r="N375" s="43">
        <f>IF('P6-preprocesseddata'!$R375="",0,+'P6-preprocesseddata'!M375/'P6-preprocesseddata'!$R375)-S375</f>
        <v>0.22071992978282107</v>
      </c>
      <c r="O375" s="43">
        <f>IF('P6-preprocesseddata'!$R375="",0,+'P6-preprocesseddata'!N375/'P6-preprocesseddata'!$R375)</f>
        <v>7.0444298977363137E-2</v>
      </c>
      <c r="P375" s="43">
        <f t="shared" si="17"/>
        <v>0.59900928737638759</v>
      </c>
      <c r="Q375" s="52">
        <f t="shared" si="16"/>
        <v>-0.37089217744265363</v>
      </c>
      <c r="R375" s="63">
        <f>IF(Profitability!O375="",0,Profitability!L375/Profitability!O375)-Q375</f>
        <v>0.19865583478083598</v>
      </c>
      <c r="S375" s="62">
        <v>-0.19865583376062768</v>
      </c>
    </row>
    <row r="376" spans="1:19" x14ac:dyDescent="0.25">
      <c r="A376">
        <f>+'P6-preprocesseddata'!A376</f>
        <v>2020</v>
      </c>
      <c r="B376">
        <f>+'P6-preprocesseddata'!B376</f>
        <v>4</v>
      </c>
      <c r="C376" t="str">
        <f t="shared" si="18"/>
        <v>2020 Q4</v>
      </c>
      <c r="D376" s="61">
        <f>VLOOKUP(C376,Dates!C:D,2,FALSE)</f>
        <v>44196</v>
      </c>
      <c r="E376" t="str">
        <f>+'P6-preprocesseddata'!C376</f>
        <v>UA</v>
      </c>
      <c r="F376" t="str">
        <f>+'P6-preprocesseddata'!D376</f>
        <v>L</v>
      </c>
      <c r="G376" s="51">
        <f>IF(Profitability!O376="",0,Profitability!E376/Profitability!O376)</f>
        <v>0.19154716894911292</v>
      </c>
      <c r="H376" s="43">
        <f>IF('P6-preprocesseddata'!$R376="",0,+'P6-preprocesseddata'!E376/'P6-preprocesseddata'!$R376)</f>
        <v>0.1414861019276675</v>
      </c>
      <c r="I376" s="43">
        <f>IF('P6-preprocesseddata'!$R376="",0,+'P6-preprocesseddata'!F376/'P6-preprocesseddata'!$R376)</f>
        <v>3.6131704795677788E-2</v>
      </c>
      <c r="J376" s="43">
        <f>IF('P6-preprocesseddata'!$R376="",0,+'P6-preprocesseddata'!G376/'P6-preprocesseddata'!$R376)</f>
        <v>8.6564330391236191E-3</v>
      </c>
      <c r="K376" s="43">
        <f>IF('P6-preprocesseddata'!$R376="",0,+'P6-preprocesseddata'!H376/'P6-preprocesseddata'!$R376)</f>
        <v>4.3863025892521092E-2</v>
      </c>
      <c r="L376" s="43">
        <f>IF('P6-preprocesseddata'!$R376="",0,+'P6-preprocesseddata'!I376/'P6-preprocesseddata'!$R376)</f>
        <v>1.3687031800403668E-2</v>
      </c>
      <c r="M376" s="43">
        <f>IF('P6-preprocesseddata'!$R376="",0,+'P6-preprocesseddata'!J376/'P6-preprocesseddata'!$R376)+IF('P6-preprocesseddata'!$R376="",0,+'P6-preprocesseddata'!K376/'P6-preprocesseddata'!$R376)+IF('P6-preprocesseddata'!$R376="",0,+'P6-preprocesseddata'!L376/'P6-preprocesseddata'!$R376)</f>
        <v>5.8278513616958225E-2</v>
      </c>
      <c r="N376" s="43">
        <f>IF('P6-preprocesseddata'!$R376="",0,+'P6-preprocesseddata'!M376/'P6-preprocesseddata'!$R376)-S376</f>
        <v>1.1353277260918107</v>
      </c>
      <c r="O376" s="43">
        <f>IF('P6-preprocesseddata'!$R376="",0,+'P6-preprocesseddata'!N376/'P6-preprocesseddata'!$R376)</f>
        <v>1.4781723433716032E-2</v>
      </c>
      <c r="P376" s="43">
        <f t="shared" si="17"/>
        <v>1.4522122605978784</v>
      </c>
      <c r="Q376" s="52">
        <f t="shared" si="16"/>
        <v>-1.2606650916487656</v>
      </c>
      <c r="R376" s="63">
        <f>IF(Profitability!O376="",0,Profitability!L376/Profitability!O376)-Q376</f>
        <v>1.1109530943678285</v>
      </c>
      <c r="S376" s="62">
        <v>-1.1109530943678285</v>
      </c>
    </row>
    <row r="377" spans="1:19" x14ac:dyDescent="0.25">
      <c r="A377">
        <f>+'P6-preprocesseddata'!A377</f>
        <v>2020</v>
      </c>
      <c r="B377">
        <f>+'P6-preprocesseddata'!B377</f>
        <v>4</v>
      </c>
      <c r="C377" t="str">
        <f t="shared" si="18"/>
        <v>2020 Q4</v>
      </c>
      <c r="D377" s="61">
        <f>VLOOKUP(C377,Dates!C:D,2,FALSE)</f>
        <v>44196</v>
      </c>
      <c r="E377" t="str">
        <f>+'P6-preprocesseddata'!C377</f>
        <v>UA</v>
      </c>
      <c r="F377" t="str">
        <f>+'P6-preprocesseddata'!D377</f>
        <v>P</v>
      </c>
      <c r="G377" s="51">
        <f>IF(Profitability!O377="",0,Profitability!E377/Profitability!O377)</f>
        <v>0.92879703667746261</v>
      </c>
      <c r="H377" s="43">
        <f>IF('P6-preprocesseddata'!$R377="",0,+'P6-preprocesseddata'!E377/'P6-preprocesseddata'!$R377)</f>
        <v>0.70037266819456778</v>
      </c>
      <c r="I377" s="43">
        <f>IF('P6-preprocesseddata'!$R377="",0,+'P6-preprocesseddata'!F377/'P6-preprocesseddata'!$R377)</f>
        <v>0.26391664745448568</v>
      </c>
      <c r="J377" s="43">
        <f>IF('P6-preprocesseddata'!$R377="",0,+'P6-preprocesseddata'!G377/'P6-preprocesseddata'!$R377)</f>
        <v>2.8380738960281874E-2</v>
      </c>
      <c r="K377" s="43">
        <f>IF('P6-preprocesseddata'!$R377="",0,+'P6-preprocesseddata'!H377/'P6-preprocesseddata'!$R377)</f>
        <v>0.16808751743015665</v>
      </c>
      <c r="L377" s="43">
        <f>IF('P6-preprocesseddata'!$R377="",0,+'P6-preprocesseddata'!I377/'P6-preprocesseddata'!$R377)</f>
        <v>2.6023904421083717E-2</v>
      </c>
      <c r="M377" s="43">
        <f>IF('P6-preprocesseddata'!$R377="",0,+'P6-preprocesseddata'!J377/'P6-preprocesseddata'!$R377)+IF('P6-preprocesseddata'!$R377="",0,+'P6-preprocesseddata'!K377/'P6-preprocesseddata'!$R377)+IF('P6-preprocesseddata'!$R377="",0,+'P6-preprocesseddata'!L377/'P6-preprocesseddata'!$R377)</f>
        <v>0.20969282712707715</v>
      </c>
      <c r="N377" s="43">
        <f>IF('P6-preprocesseddata'!$R377="",0,+'P6-preprocesseddata'!M377/'P6-preprocesseddata'!$R377)-S377</f>
        <v>0.97266237621574936</v>
      </c>
      <c r="O377" s="43">
        <f>IF('P6-preprocesseddata'!$R377="",0,+'P6-preprocesseddata'!N377/'P6-preprocesseddata'!$R377)</f>
        <v>6.4250310453722289E-3</v>
      </c>
      <c r="P377" s="43">
        <f t="shared" si="17"/>
        <v>2.3755617108487743</v>
      </c>
      <c r="Q377" s="52">
        <f t="shared" si="16"/>
        <v>-1.4467646741713116</v>
      </c>
      <c r="R377" s="63">
        <f>IF(Profitability!O377="",0,Profitability!L377/Profitability!O377)-Q377</f>
        <v>0.91917911844574485</v>
      </c>
      <c r="S377" s="62">
        <v>-0.9191791184457454</v>
      </c>
    </row>
    <row r="378" spans="1:19" x14ac:dyDescent="0.25">
      <c r="A378">
        <f>+'P6-preprocesseddata'!A378</f>
        <v>2021</v>
      </c>
      <c r="B378">
        <f>+'P6-preprocesseddata'!B378</f>
        <v>1</v>
      </c>
      <c r="C378" t="str">
        <f t="shared" si="18"/>
        <v>2021 Q1</v>
      </c>
      <c r="D378" s="61">
        <f>VLOOKUP(C378,Dates!C:D,2,FALSE)</f>
        <v>44286</v>
      </c>
      <c r="E378" t="str">
        <f>+'P6-preprocesseddata'!C378</f>
        <v>UA</v>
      </c>
      <c r="F378" t="str">
        <f>+'P6-preprocesseddata'!D378</f>
        <v>A</v>
      </c>
      <c r="G378" s="51">
        <f>IF(Profitability!O378="",0,Profitability!E378/Profitability!O378)</f>
        <v>0.20064286068157372</v>
      </c>
      <c r="H378" s="43">
        <f>IF('P6-preprocesseddata'!$R378="",0,+'P6-preprocesseddata'!E378/'P6-preprocesseddata'!$R378)</f>
        <v>0.14481413703529691</v>
      </c>
      <c r="I378" s="43">
        <f>IF('P6-preprocesseddata'!$R378="",0,+'P6-preprocesseddata'!F378/'P6-preprocesseddata'!$R378)</f>
        <v>5.610821624478473E-2</v>
      </c>
      <c r="J378" s="43">
        <f>IF('P6-preprocesseddata'!$R378="",0,+'P6-preprocesseddata'!G378/'P6-preprocesseddata'!$R378)</f>
        <v>1.1651085518434457E-2</v>
      </c>
      <c r="K378" s="43">
        <f>IF('P6-preprocesseddata'!$R378="",0,+'P6-preprocesseddata'!H378/'P6-preprocesseddata'!$R378)</f>
        <v>5.6750012975830211E-2</v>
      </c>
      <c r="L378" s="43">
        <f>IF('P6-preprocesseddata'!$R378="",0,+'P6-preprocesseddata'!I378/'P6-preprocesseddata'!$R378)</f>
        <v>4.6892337074102329E-3</v>
      </c>
      <c r="M378" s="43">
        <f>IF('P6-preprocesseddata'!$R378="",0,+'P6-preprocesseddata'!J378/'P6-preprocesseddata'!$R378)+IF('P6-preprocesseddata'!$R378="",0,+'P6-preprocesseddata'!K378/'P6-preprocesseddata'!$R378)+IF('P6-preprocesseddata'!$R378="",0,+'P6-preprocesseddata'!L378/'P6-preprocesseddata'!$R378)</f>
        <v>5.5523004295237197E-2</v>
      </c>
      <c r="N378" s="43">
        <f>IF('P6-preprocesseddata'!$R378="",0,+'P6-preprocesseddata'!M378/'P6-preprocesseddata'!$R378)-S378</f>
        <v>-1.4542695159364005</v>
      </c>
      <c r="O378" s="43">
        <f>IF('P6-preprocesseddata'!$R378="",0,+'P6-preprocesseddata'!N378/'P6-preprocesseddata'!$R378)</f>
        <v>3.1519779142823302E-3</v>
      </c>
      <c r="P378" s="43">
        <f t="shared" si="17"/>
        <v>-1.1215818482451243</v>
      </c>
      <c r="Q378" s="52">
        <f t="shared" si="16"/>
        <v>1.3222247089266981</v>
      </c>
      <c r="R378" s="63">
        <f>IF(Profitability!O378="",0,Profitability!L378/Profitability!O378)-Q378</f>
        <v>-1.490640025473136</v>
      </c>
      <c r="S378" s="62">
        <v>1.4906400303680132</v>
      </c>
    </row>
    <row r="379" spans="1:19" x14ac:dyDescent="0.25">
      <c r="A379">
        <f>+'P6-preprocesseddata'!A379</f>
        <v>2021</v>
      </c>
      <c r="B379">
        <f>+'P6-preprocesseddata'!B379</f>
        <v>1</v>
      </c>
      <c r="C379" t="str">
        <f t="shared" si="18"/>
        <v>2021 Q1</v>
      </c>
      <c r="D379" s="61">
        <f>VLOOKUP(C379,Dates!C:D,2,FALSE)</f>
        <v>44286</v>
      </c>
      <c r="E379" t="str">
        <f>+'P6-preprocesseddata'!C379</f>
        <v>UA</v>
      </c>
      <c r="F379" t="str">
        <f>+'P6-preprocesseddata'!D379</f>
        <v>D</v>
      </c>
      <c r="G379" s="51">
        <f>IF(Profitability!O379="",0,Profitability!E379/Profitability!O379)</f>
        <v>0.21697769506784431</v>
      </c>
      <c r="H379" s="43">
        <f>IF('P6-preprocesseddata'!$R379="",0,+'P6-preprocesseddata'!E379/'P6-preprocesseddata'!$R379)</f>
        <v>0.14079500222789018</v>
      </c>
      <c r="I379" s="43">
        <f>IF('P6-preprocesseddata'!$R379="",0,+'P6-preprocesseddata'!F379/'P6-preprocesseddata'!$R379)</f>
        <v>3.3861969698896356E-2</v>
      </c>
      <c r="J379" s="43">
        <f>IF('P6-preprocesseddata'!$R379="",0,+'P6-preprocesseddata'!G379/'P6-preprocesseddata'!$R379)</f>
        <v>1.1255568400352529E-2</v>
      </c>
      <c r="K379" s="43">
        <f>IF('P6-preprocesseddata'!$R379="",0,+'P6-preprocesseddata'!H379/'P6-preprocesseddata'!$R379)</f>
        <v>5.6263192486485897E-2</v>
      </c>
      <c r="L379" s="43">
        <f>IF('P6-preprocesseddata'!$R379="",0,+'P6-preprocesseddata'!I379/'P6-preprocesseddata'!$R379)</f>
        <v>1.189197602408021E-2</v>
      </c>
      <c r="M379" s="43">
        <f>IF('P6-preprocesseddata'!$R379="",0,+'P6-preprocesseddata'!J379/'P6-preprocesseddata'!$R379)+IF('P6-preprocesseddata'!$R379="",0,+'P6-preprocesseddata'!K379/'P6-preprocesseddata'!$R379)+IF('P6-preprocesseddata'!$R379="",0,+'P6-preprocesseddata'!L379/'P6-preprocesseddata'!$R379)</f>
        <v>7.0299617071073878E-2</v>
      </c>
      <c r="N379" s="43">
        <f>IF('P6-preprocesseddata'!$R379="",0,+'P6-preprocesseddata'!M379/'P6-preprocesseddata'!$R379)-S379</f>
        <v>-0.10234832232685773</v>
      </c>
      <c r="O379" s="43">
        <f>IF('P6-preprocesseddata'!$R379="",0,+'P6-preprocesseddata'!N379/'P6-preprocesseddata'!$R379)</f>
        <v>7.5064616758709318E-2</v>
      </c>
      <c r="P379" s="43">
        <f t="shared" si="17"/>
        <v>0.29708362034063063</v>
      </c>
      <c r="Q379" s="52">
        <f t="shared" si="16"/>
        <v>-8.0105925272786316E-2</v>
      </c>
      <c r="R379" s="63">
        <f>IF(Profitability!O379="",0,Profitability!L379/Profitability!O379)-Q379</f>
        <v>-0.13106450976381823</v>
      </c>
      <c r="S379" s="62">
        <v>0.13106450976381809</v>
      </c>
    </row>
    <row r="380" spans="1:19" x14ac:dyDescent="0.25">
      <c r="A380">
        <f>+'P6-preprocesseddata'!A380</f>
        <v>2021</v>
      </c>
      <c r="B380">
        <f>+'P6-preprocesseddata'!B380</f>
        <v>1</v>
      </c>
      <c r="C380" t="str">
        <f t="shared" si="18"/>
        <v>2021 Q1</v>
      </c>
      <c r="D380" s="61">
        <f>VLOOKUP(C380,Dates!C:D,2,FALSE)</f>
        <v>44286</v>
      </c>
      <c r="E380" t="str">
        <f>+'P6-preprocesseddata'!C380</f>
        <v>UA</v>
      </c>
      <c r="F380" t="str">
        <f>+'P6-preprocesseddata'!D380</f>
        <v>L</v>
      </c>
      <c r="G380" s="51">
        <f>IF(Profitability!O380="",0,Profitability!E380/Profitability!O380)</f>
        <v>0.17644540069415451</v>
      </c>
      <c r="H380" s="43">
        <f>IF('P6-preprocesseddata'!$R380="",0,+'P6-preprocesseddata'!E380/'P6-preprocesseddata'!$R380)</f>
        <v>0.16579437904547845</v>
      </c>
      <c r="I380" s="43">
        <f>IF('P6-preprocesseddata'!$R380="",0,+'P6-preprocesseddata'!F380/'P6-preprocesseddata'!$R380)</f>
        <v>4.9983667174664473E-2</v>
      </c>
      <c r="J380" s="43">
        <f>IF('P6-preprocesseddata'!$R380="",0,+'P6-preprocesseddata'!G380/'P6-preprocesseddata'!$R380)</f>
        <v>1.149945494165794E-2</v>
      </c>
      <c r="K380" s="43">
        <f>IF('P6-preprocesseddata'!$R380="",0,+'P6-preprocesseddata'!H380/'P6-preprocesseddata'!$R380)</f>
        <v>5.5650067743682863E-2</v>
      </c>
      <c r="L380" s="43">
        <f>IF('P6-preprocesseddata'!$R380="",0,+'P6-preprocesseddata'!I380/'P6-preprocesseddata'!$R380)</f>
        <v>9.6534782436307458E-3</v>
      </c>
      <c r="M380" s="43">
        <f>IF('P6-preprocesseddata'!$R380="",0,+'P6-preprocesseddata'!J380/'P6-preprocesseddata'!$R380)+IF('P6-preprocesseddata'!$R380="",0,+'P6-preprocesseddata'!K380/'P6-preprocesseddata'!$R380)+IF('P6-preprocesseddata'!$R380="",0,+'P6-preprocesseddata'!L380/'P6-preprocesseddata'!$R380)</f>
        <v>6.4167789117054716E-2</v>
      </c>
      <c r="N380" s="43">
        <f>IF('P6-preprocesseddata'!$R380="",0,+'P6-preprocesseddata'!M380/'P6-preprocesseddata'!$R380)-S380</f>
        <v>3.8421986881598959E-2</v>
      </c>
      <c r="O380" s="43">
        <f>IF('P6-preprocesseddata'!$R380="",0,+'P6-preprocesseddata'!N380/'P6-preprocesseddata'!$R380)</f>
        <v>1.514732603850415E-2</v>
      </c>
      <c r="P380" s="43">
        <f t="shared" si="17"/>
        <v>0.4103181491862723</v>
      </c>
      <c r="Q380" s="52">
        <f t="shared" si="16"/>
        <v>-0.23387274849211778</v>
      </c>
      <c r="R380" s="63">
        <f>IF(Profitability!O380="",0,Profitability!L380/Profitability!O380)-Q380</f>
        <v>0</v>
      </c>
      <c r="S380" s="62">
        <v>0</v>
      </c>
    </row>
    <row r="381" spans="1:19" x14ac:dyDescent="0.25">
      <c r="A381">
        <f>+'P6-preprocesseddata'!A381</f>
        <v>2021</v>
      </c>
      <c r="B381">
        <f>+'P6-preprocesseddata'!B381</f>
        <v>1</v>
      </c>
      <c r="C381" t="str">
        <f t="shared" si="18"/>
        <v>2021 Q1</v>
      </c>
      <c r="D381" s="61">
        <f>VLOOKUP(C381,Dates!C:D,2,FALSE)</f>
        <v>44286</v>
      </c>
      <c r="E381" t="str">
        <f>+'P6-preprocesseddata'!C381</f>
        <v>UA</v>
      </c>
      <c r="F381" t="str">
        <f>+'P6-preprocesseddata'!D381</f>
        <v>P</v>
      </c>
      <c r="G381" s="51">
        <f>IF(Profitability!O381="",0,Profitability!E381/Profitability!O381)</f>
        <v>1.0182250010493514</v>
      </c>
      <c r="H381" s="43">
        <f>IF('P6-preprocesseddata'!$R381="",0,+'P6-preprocesseddata'!E381/'P6-preprocesseddata'!$R381)</f>
        <v>0.89040655554777359</v>
      </c>
      <c r="I381" s="43">
        <f>IF('P6-preprocesseddata'!$R381="",0,+'P6-preprocesseddata'!F381/'P6-preprocesseddata'!$R381)</f>
        <v>0.36272976615782637</v>
      </c>
      <c r="J381" s="43">
        <f>IF('P6-preprocesseddata'!$R381="",0,+'P6-preprocesseddata'!G381/'P6-preprocesseddata'!$R381)</f>
        <v>4.2185758737865148E-2</v>
      </c>
      <c r="K381" s="43">
        <f>IF('P6-preprocesseddata'!$R381="",0,+'P6-preprocesseddata'!H381/'P6-preprocesseddata'!$R381)</f>
        <v>0.25338642858461613</v>
      </c>
      <c r="L381" s="43">
        <f>IF('P6-preprocesseddata'!$R381="",0,+'P6-preprocesseddata'!I381/'P6-preprocesseddata'!$R381)</f>
        <v>1.3911366103461862E-3</v>
      </c>
      <c r="M381" s="43">
        <f>IF('P6-preprocesseddata'!$R381="",0,+'P6-preprocesseddata'!J381/'P6-preprocesseddata'!$R381)+IF('P6-preprocesseddata'!$R381="",0,+'P6-preprocesseddata'!K381/'P6-preprocesseddata'!$R381)+IF('P6-preprocesseddata'!$R381="",0,+'P6-preprocesseddata'!L381/'P6-preprocesseddata'!$R381)</f>
        <v>0.25926906252202009</v>
      </c>
      <c r="N381" s="43">
        <f>IF('P6-preprocesseddata'!$R381="",0,+'P6-preprocesseddata'!M381/'P6-preprocesseddata'!$R381)-S381</f>
        <v>-6.1854784035834234E-2</v>
      </c>
      <c r="O381" s="43">
        <f>IF('P6-preprocesseddata'!$R381="",0,+'P6-preprocesseddata'!N381/'P6-preprocesseddata'!$R381)</f>
        <v>7.5093590613367917E-3</v>
      </c>
      <c r="P381" s="43">
        <f t="shared" si="17"/>
        <v>1.7550232831859502</v>
      </c>
      <c r="Q381" s="52">
        <f t="shared" si="16"/>
        <v>-0.73679828213659881</v>
      </c>
      <c r="R381" s="63">
        <f>IF(Profitability!O381="",0,Profitability!L381/Profitability!O381)-Q381</f>
        <v>-0.1637649434444769</v>
      </c>
      <c r="S381" s="62">
        <v>0.16376487728651179</v>
      </c>
    </row>
    <row r="382" spans="1:19" x14ac:dyDescent="0.25">
      <c r="A382">
        <f>+'P6-preprocesseddata'!A382</f>
        <v>2021</v>
      </c>
      <c r="B382">
        <f>+'P6-preprocesseddata'!B382</f>
        <v>2</v>
      </c>
      <c r="C382" t="str">
        <f t="shared" si="18"/>
        <v>2021 Q2</v>
      </c>
      <c r="D382" s="61">
        <f>VLOOKUP(C382,Dates!C:D,2,FALSE)</f>
        <v>44377</v>
      </c>
      <c r="E382" t="str">
        <f>+'P6-preprocesseddata'!C382</f>
        <v>UA</v>
      </c>
      <c r="F382" t="str">
        <f>+'P6-preprocesseddata'!D382</f>
        <v>A</v>
      </c>
      <c r="G382" s="51">
        <f>IF(Profitability!O382="",0,Profitability!E382/Profitability!O382)</f>
        <v>0.20638277336204799</v>
      </c>
      <c r="H382" s="43">
        <f>IF('P6-preprocesseddata'!$R382="",0,+'P6-preprocesseddata'!E382/'P6-preprocesseddata'!$R382)</f>
        <v>0.10877204423022677</v>
      </c>
      <c r="I382" s="43">
        <f>IF('P6-preprocesseddata'!$R382="",0,+'P6-preprocesseddata'!F382/'P6-preprocesseddata'!$R382)</f>
        <v>5.6539919863356082E-2</v>
      </c>
      <c r="J382" s="43">
        <f>IF('P6-preprocesseddata'!$R382="",0,+'P6-preprocesseddata'!G382/'P6-preprocesseddata'!$R382)</f>
        <v>1.0655690522032369E-2</v>
      </c>
      <c r="K382" s="43">
        <f>IF('P6-preprocesseddata'!$R382="",0,+'P6-preprocesseddata'!H382/'P6-preprocesseddata'!$R382)</f>
        <v>5.1051887255282778E-2</v>
      </c>
      <c r="L382" s="43">
        <f>IF('P6-preprocesseddata'!$R382="",0,+'P6-preprocesseddata'!I382/'P6-preprocesseddata'!$R382)</f>
        <v>3.76011689535783E-3</v>
      </c>
      <c r="M382" s="43">
        <f>IF('P6-preprocesseddata'!$R382="",0,+'P6-preprocesseddata'!J382/'P6-preprocesseddata'!$R382)+IF('P6-preprocesseddata'!$R382="",0,+'P6-preprocesseddata'!K382/'P6-preprocesseddata'!$R382)+IF('P6-preprocesseddata'!$R382="",0,+'P6-preprocesseddata'!L382/'P6-preprocesseddata'!$R382)</f>
        <v>3.5479770380851872E-2</v>
      </c>
      <c r="N382" s="43">
        <f>IF('P6-preprocesseddata'!$R382="",0,+'P6-preprocesseddata'!M382/'P6-preprocesseddata'!$R382)-S382</f>
        <v>0.67521013784341455</v>
      </c>
      <c r="O382" s="43">
        <f>IF('P6-preprocesseddata'!$R382="",0,+'P6-preprocesseddata'!N382/'P6-preprocesseddata'!$R382)</f>
        <v>2.3927372589285633E-3</v>
      </c>
      <c r="P382" s="43">
        <f t="shared" si="17"/>
        <v>0.94386230424945072</v>
      </c>
      <c r="Q382" s="52">
        <f t="shared" si="16"/>
        <v>-0.7374795308874027</v>
      </c>
      <c r="R382" s="63">
        <f>IF(Profitability!O382="",0,Profitability!L382/Profitability!O382)-Q382</f>
        <v>0.66533123788472737</v>
      </c>
      <c r="S382" s="62">
        <v>-0.66533123788472748</v>
      </c>
    </row>
    <row r="383" spans="1:19" x14ac:dyDescent="0.25">
      <c r="A383">
        <f>+'P6-preprocesseddata'!A383</f>
        <v>2021</v>
      </c>
      <c r="B383">
        <f>+'P6-preprocesseddata'!B383</f>
        <v>2</v>
      </c>
      <c r="C383" t="str">
        <f t="shared" si="18"/>
        <v>2021 Q2</v>
      </c>
      <c r="D383" s="61">
        <f>VLOOKUP(C383,Dates!C:D,2,FALSE)</f>
        <v>44377</v>
      </c>
      <c r="E383" t="str">
        <f>+'P6-preprocesseddata'!C383</f>
        <v>UA</v>
      </c>
      <c r="F383" t="str">
        <f>+'P6-preprocesseddata'!D383</f>
        <v>D</v>
      </c>
      <c r="G383" s="51">
        <f>IF(Profitability!O383="",0,Profitability!E383/Profitability!O383)</f>
        <v>0.22366079584648729</v>
      </c>
      <c r="H383" s="43">
        <f>IF('P6-preprocesseddata'!$R383="",0,+'P6-preprocesseddata'!E383/'P6-preprocesseddata'!$R383)</f>
        <v>8.3928506234241446E-2</v>
      </c>
      <c r="I383" s="43">
        <f>IF('P6-preprocesseddata'!$R383="",0,+'P6-preprocesseddata'!F383/'P6-preprocesseddata'!$R383)</f>
        <v>3.0869319206443622E-2</v>
      </c>
      <c r="J383" s="43">
        <f>IF('P6-preprocesseddata'!$R383="",0,+'P6-preprocesseddata'!G383/'P6-preprocesseddata'!$R383)</f>
        <v>7.3251675870502977E-3</v>
      </c>
      <c r="K383" s="43">
        <f>IF('P6-preprocesseddata'!$R383="",0,+'P6-preprocesseddata'!H383/'P6-preprocesseddata'!$R383)</f>
        <v>3.5613564554037767E-2</v>
      </c>
      <c r="L383" s="43">
        <f>IF('P6-preprocesseddata'!$R383="",0,+'P6-preprocesseddata'!I383/'P6-preprocesseddata'!$R383)</f>
        <v>7.5177611308819853E-3</v>
      </c>
      <c r="M383" s="43">
        <f>IF('P6-preprocesseddata'!$R383="",0,+'P6-preprocesseddata'!J383/'P6-preprocesseddata'!$R383)+IF('P6-preprocesseddata'!$R383="",0,+'P6-preprocesseddata'!K383/'P6-preprocesseddata'!$R383)+IF('P6-preprocesseddata'!$R383="",0,+'P6-preprocesseddata'!L383/'P6-preprocesseddata'!$R383)</f>
        <v>4.0924220250930808E-2</v>
      </c>
      <c r="N383" s="43">
        <f>IF('P6-preprocesseddata'!$R383="",0,+'P6-preprocesseddata'!M383/'P6-preprocesseddata'!$R383)-S383</f>
        <v>-1.0033730284749512E-2</v>
      </c>
      <c r="O383" s="43">
        <f>IF('P6-preprocesseddata'!$R383="",0,+'P6-preprocesseddata'!N383/'P6-preprocesseddata'!$R383)</f>
        <v>5.2382191792296098E-2</v>
      </c>
      <c r="P383" s="43">
        <f t="shared" si="17"/>
        <v>0.24852700047113252</v>
      </c>
      <c r="Q383" s="52">
        <f t="shared" si="16"/>
        <v>-2.4866204624645227E-2</v>
      </c>
      <c r="R383" s="63">
        <f>IF(Profitability!O383="",0,Profitability!L383/Profitability!O383)-Q383</f>
        <v>-1.5856252346804441E-2</v>
      </c>
      <c r="S383" s="62">
        <v>1.5856252940583807E-2</v>
      </c>
    </row>
    <row r="384" spans="1:19" x14ac:dyDescent="0.25">
      <c r="A384">
        <f>+'P6-preprocesseddata'!A384</f>
        <v>2021</v>
      </c>
      <c r="B384">
        <f>+'P6-preprocesseddata'!B384</f>
        <v>2</v>
      </c>
      <c r="C384" t="str">
        <f t="shared" si="18"/>
        <v>2021 Q2</v>
      </c>
      <c r="D384" s="61">
        <f>VLOOKUP(C384,Dates!C:D,2,FALSE)</f>
        <v>44377</v>
      </c>
      <c r="E384" t="str">
        <f>+'P6-preprocesseddata'!C384</f>
        <v>UA</v>
      </c>
      <c r="F384" t="str">
        <f>+'P6-preprocesseddata'!D384</f>
        <v>L</v>
      </c>
      <c r="G384" s="51">
        <f>IF(Profitability!O384="",0,Profitability!E384/Profitability!O384)</f>
        <v>0.1877016572123297</v>
      </c>
      <c r="H384" s="43">
        <f>IF('P6-preprocesseddata'!$R384="",0,+'P6-preprocesseddata'!E384/'P6-preprocesseddata'!$R384)</f>
        <v>0.10540875566812706</v>
      </c>
      <c r="I384" s="43">
        <f>IF('P6-preprocesseddata'!$R384="",0,+'P6-preprocesseddata'!F384/'P6-preprocesseddata'!$R384)</f>
        <v>4.1586518984845236E-2</v>
      </c>
      <c r="J384" s="43">
        <f>IF('P6-preprocesseddata'!$R384="",0,+'P6-preprocesseddata'!G384/'P6-preprocesseddata'!$R384)</f>
        <v>8.5370000729893883E-3</v>
      </c>
      <c r="K384" s="43">
        <f>IF('P6-preprocesseddata'!$R384="",0,+'P6-preprocesseddata'!H384/'P6-preprocesseddata'!$R384)</f>
        <v>3.810023616872401E-2</v>
      </c>
      <c r="L384" s="43">
        <f>IF('P6-preprocesseddata'!$R384="",0,+'P6-preprocesseddata'!I384/'P6-preprocesseddata'!$R384)</f>
        <v>7.05930767051251E-3</v>
      </c>
      <c r="M384" s="43">
        <f>IF('P6-preprocesseddata'!$R384="",0,+'P6-preprocesseddata'!J384/'P6-preprocesseddata'!$R384)+IF('P6-preprocesseddata'!$R384="",0,+'P6-preprocesseddata'!K384/'P6-preprocesseddata'!$R384)+IF('P6-preprocesseddata'!$R384="",0,+'P6-preprocesseddata'!L384/'P6-preprocesseddata'!$R384)</f>
        <v>4.3205186870808675E-2</v>
      </c>
      <c r="N384" s="43">
        <f>IF('P6-preprocesseddata'!$R384="",0,+'P6-preprocesseddata'!M384/'P6-preprocesseddata'!$R384)-S384</f>
        <v>0.99890619939591219</v>
      </c>
      <c r="O384" s="43">
        <f>IF('P6-preprocesseddata'!$R384="",0,+'P6-preprocesseddata'!N384/'P6-preprocesseddata'!$R384)</f>
        <v>1.0653783913780924E-2</v>
      </c>
      <c r="P384" s="43">
        <f t="shared" si="17"/>
        <v>1.2534569887457001</v>
      </c>
      <c r="Q384" s="52">
        <f t="shared" ref="Q384:Q445" si="19">+G384-P384</f>
        <v>-1.0657553315333703</v>
      </c>
      <c r="R384" s="63">
        <f>IF(Profitability!O384="",0,Profitability!L384/Profitability!O384)-Q384</f>
        <v>0.99078217532156043</v>
      </c>
      <c r="S384" s="62">
        <v>-0.9907821727417182</v>
      </c>
    </row>
    <row r="385" spans="1:19" x14ac:dyDescent="0.25">
      <c r="A385">
        <f>+'P6-preprocesseddata'!A385</f>
        <v>2021</v>
      </c>
      <c r="B385">
        <f>+'P6-preprocesseddata'!B385</f>
        <v>2</v>
      </c>
      <c r="C385" t="str">
        <f t="shared" si="18"/>
        <v>2021 Q2</v>
      </c>
      <c r="D385" s="61">
        <f>VLOOKUP(C385,Dates!C:D,2,FALSE)</f>
        <v>44377</v>
      </c>
      <c r="E385" t="str">
        <f>+'P6-preprocesseddata'!C385</f>
        <v>UA</v>
      </c>
      <c r="F385" t="str">
        <f>+'P6-preprocesseddata'!D385</f>
        <v>P</v>
      </c>
      <c r="G385" s="51">
        <f>IF(Profitability!O385="",0,Profitability!E385/Profitability!O385)</f>
        <v>0.87776511661168755</v>
      </c>
      <c r="H385" s="43">
        <f>IF('P6-preprocesseddata'!$R385="",0,+'P6-preprocesseddata'!E385/'P6-preprocesseddata'!$R385)</f>
        <v>0.54337333709507651</v>
      </c>
      <c r="I385" s="43">
        <f>IF('P6-preprocesseddata'!$R385="",0,+'P6-preprocesseddata'!F385/'P6-preprocesseddata'!$R385)</f>
        <v>0.29290282907276571</v>
      </c>
      <c r="J385" s="43">
        <f>IF('P6-preprocesseddata'!$R385="",0,+'P6-preprocesseddata'!G385/'P6-preprocesseddata'!$R385)</f>
        <v>3.0718587989024659E-2</v>
      </c>
      <c r="K385" s="43">
        <f>IF('P6-preprocesseddata'!$R385="",0,+'P6-preprocesseddata'!H385/'P6-preprocesseddata'!$R385)</f>
        <v>0.17647883440767001</v>
      </c>
      <c r="L385" s="43">
        <f>IF('P6-preprocesseddata'!$R385="",0,+'P6-preprocesseddata'!I385/'P6-preprocesseddata'!$R385)</f>
        <v>2.1186801310333687E-2</v>
      </c>
      <c r="M385" s="43">
        <f>IF('P6-preprocesseddata'!$R385="",0,+'P6-preprocesseddata'!J385/'P6-preprocesseddata'!$R385)+IF('P6-preprocesseddata'!$R385="",0,+'P6-preprocesseddata'!K385/'P6-preprocesseddata'!$R385)+IF('P6-preprocesseddata'!$R385="",0,+'P6-preprocesseddata'!L385/'P6-preprocesseddata'!$R385)</f>
        <v>0.1613539212649078</v>
      </c>
      <c r="N385" s="43">
        <f>IF('P6-preprocesseddata'!$R385="",0,+'P6-preprocesseddata'!M385/'P6-preprocesseddata'!$R385)-S385</f>
        <v>-3.9303290376821731E-2</v>
      </c>
      <c r="O385" s="43">
        <f>IF('P6-preprocesseddata'!$R385="",0,+'P6-preprocesseddata'!N385/'P6-preprocesseddata'!$R385)</f>
        <v>7.7635800751650564E-3</v>
      </c>
      <c r="P385" s="43">
        <f t="shared" si="17"/>
        <v>1.1944746008381215</v>
      </c>
      <c r="Q385" s="52">
        <f t="shared" si="19"/>
        <v>-0.31670948422643397</v>
      </c>
      <c r="R385" s="63">
        <f>IF(Profitability!O385="",0,Profitability!L385/Profitability!O385)-Q385</f>
        <v>-5.8982387907578482E-2</v>
      </c>
      <c r="S385" s="62">
        <v>5.8982387907578017E-2</v>
      </c>
    </row>
    <row r="386" spans="1:19" x14ac:dyDescent="0.25">
      <c r="A386">
        <f>+'P6-preprocesseddata'!A386</f>
        <v>2021</v>
      </c>
      <c r="B386">
        <f>+'P6-preprocesseddata'!B386</f>
        <v>3</v>
      </c>
      <c r="C386" t="str">
        <f t="shared" si="18"/>
        <v>2021 Q3</v>
      </c>
      <c r="D386" s="61">
        <f>VLOOKUP(C386,Dates!C:D,2,FALSE)</f>
        <v>44469</v>
      </c>
      <c r="E386" t="str">
        <f>+'P6-preprocesseddata'!C386</f>
        <v>UA</v>
      </c>
      <c r="F386" t="str">
        <f>+'P6-preprocesseddata'!D386</f>
        <v>A</v>
      </c>
      <c r="G386" s="51">
        <f>IF(Profitability!O386="",0,Profitability!E386/Profitability!O386)</f>
        <v>0.16723373826893095</v>
      </c>
      <c r="H386" s="43">
        <f>IF('P6-preprocesseddata'!$R386="",0,+'P6-preprocesseddata'!E386/'P6-preprocesseddata'!$R386)</f>
        <v>6.3478972241972881E-2</v>
      </c>
      <c r="I386" s="43">
        <f>IF('P6-preprocesseddata'!$R386="",0,+'P6-preprocesseddata'!F386/'P6-preprocesseddata'!$R386)</f>
        <v>4.1660965664677925E-2</v>
      </c>
      <c r="J386" s="43">
        <f>IF('P6-preprocesseddata'!$R386="",0,+'P6-preprocesseddata'!G386/'P6-preprocesseddata'!$R386)</f>
        <v>8.070843986592531E-3</v>
      </c>
      <c r="K386" s="43">
        <f>IF('P6-preprocesseddata'!$R386="",0,+'P6-preprocesseddata'!H386/'P6-preprocesseddata'!$R386)</f>
        <v>3.2521064597017528E-2</v>
      </c>
      <c r="L386" s="43">
        <f>IF('P6-preprocesseddata'!$R386="",0,+'P6-preprocesseddata'!I386/'P6-preprocesseddata'!$R386)</f>
        <v>3.1480417377937019E-3</v>
      </c>
      <c r="M386" s="43">
        <f>IF('P6-preprocesseddata'!$R386="",0,+'P6-preprocesseddata'!J386/'P6-preprocesseddata'!$R386)+IF('P6-preprocesseddata'!$R386="",0,+'P6-preprocesseddata'!K386/'P6-preprocesseddata'!$R386)+IF('P6-preprocesseddata'!$R386="",0,+'P6-preprocesseddata'!L386/'P6-preprocesseddata'!$R386)</f>
        <v>2.259817310386987E-2</v>
      </c>
      <c r="N386" s="43">
        <f>IF('P6-preprocesseddata'!$R386="",0,+'P6-preprocesseddata'!M386/'P6-preprocesseddata'!$R386)-S386</f>
        <v>-8.797681424935215E-2</v>
      </c>
      <c r="O386" s="43">
        <f>IF('P6-preprocesseddata'!$R386="",0,+'P6-preprocesseddata'!N386/'P6-preprocesseddata'!$R386)</f>
        <v>1.9071794862754675E-3</v>
      </c>
      <c r="P386" s="43">
        <f t="shared" si="17"/>
        <v>8.540842656884777E-2</v>
      </c>
      <c r="Q386" s="52">
        <f t="shared" si="19"/>
        <v>8.1825311700083184E-2</v>
      </c>
      <c r="R386" s="63">
        <f>IF(Profitability!O386="",0,Profitability!L386/Profitability!O386)-Q386</f>
        <v>-9.1075825967336377E-2</v>
      </c>
      <c r="S386" s="62">
        <v>9.1075825967336377E-2</v>
      </c>
    </row>
    <row r="387" spans="1:19" x14ac:dyDescent="0.25">
      <c r="A387">
        <f>+'P6-preprocesseddata'!A387</f>
        <v>2021</v>
      </c>
      <c r="B387">
        <f>+'P6-preprocesseddata'!B387</f>
        <v>3</v>
      </c>
      <c r="C387" t="str">
        <f t="shared" si="18"/>
        <v>2021 Q3</v>
      </c>
      <c r="D387" s="61">
        <f>VLOOKUP(C387,Dates!C:D,2,FALSE)</f>
        <v>44469</v>
      </c>
      <c r="E387" t="str">
        <f>+'P6-preprocesseddata'!C387</f>
        <v>UA</v>
      </c>
      <c r="F387" t="str">
        <f>+'P6-preprocesseddata'!D387</f>
        <v>D</v>
      </c>
      <c r="G387" s="51">
        <f>IF(Profitability!O387="",0,Profitability!E387/Profitability!O387)</f>
        <v>0.22882385050767221</v>
      </c>
      <c r="H387" s="43">
        <f>IF('P6-preprocesseddata'!$R387="",0,+'P6-preprocesseddata'!E387/'P6-preprocesseddata'!$R387)</f>
        <v>7.2956996390453638E-2</v>
      </c>
      <c r="I387" s="43">
        <f>IF('P6-preprocesseddata'!$R387="",0,+'P6-preprocesseddata'!F387/'P6-preprocesseddata'!$R387)</f>
        <v>3.4271702840028291E-2</v>
      </c>
      <c r="J387" s="43">
        <f>IF('P6-preprocesseddata'!$R387="",0,+'P6-preprocesseddata'!G387/'P6-preprocesseddata'!$R387)</f>
        <v>6.4549532581893417E-3</v>
      </c>
      <c r="K387" s="43">
        <f>IF('P6-preprocesseddata'!$R387="",0,+'P6-preprocesseddata'!H387/'P6-preprocesseddata'!$R387)</f>
        <v>3.243025009830857E-2</v>
      </c>
      <c r="L387" s="43">
        <f>IF('P6-preprocesseddata'!$R387="",0,+'P6-preprocesseddata'!I387/'P6-preprocesseddata'!$R387)</f>
        <v>8.2297911032052536E-3</v>
      </c>
      <c r="M387" s="43">
        <f>IF('P6-preprocesseddata'!$R387="",0,+'P6-preprocesseddata'!J387/'P6-preprocesseddata'!$R387)+IF('P6-preprocesseddata'!$R387="",0,+'P6-preprocesseddata'!K387/'P6-preprocesseddata'!$R387)+IF('P6-preprocesseddata'!$R387="",0,+'P6-preprocesseddata'!L387/'P6-preprocesseddata'!$R387)</f>
        <v>3.08725126730971E-2</v>
      </c>
      <c r="N387" s="43">
        <f>IF('P6-preprocesseddata'!$R387="",0,+'P6-preprocesseddata'!M387/'P6-preprocesseddata'!$R387)-S387</f>
        <v>-1.016006341047929E-2</v>
      </c>
      <c r="O387" s="43">
        <f>IF('P6-preprocesseddata'!$R387="",0,+'P6-preprocesseddata'!N387/'P6-preprocesseddata'!$R387)</f>
        <v>4.0607003405531444E-2</v>
      </c>
      <c r="P387" s="43">
        <f t="shared" ref="P387:P445" si="20">SUM(H387:O387)</f>
        <v>0.21566314635833436</v>
      </c>
      <c r="Q387" s="52">
        <f t="shared" si="19"/>
        <v>1.3160704149337843E-2</v>
      </c>
      <c r="R387" s="63">
        <f>IF(Profitability!O387="",0,Profitability!L387/Profitability!O387)-Q387</f>
        <v>-1.2632968459909867E-2</v>
      </c>
      <c r="S387" s="62">
        <v>1.2632968459909872E-2</v>
      </c>
    </row>
    <row r="388" spans="1:19" x14ac:dyDescent="0.25">
      <c r="A388">
        <f>+'P6-preprocesseddata'!A388</f>
        <v>2021</v>
      </c>
      <c r="B388">
        <f>+'P6-preprocesseddata'!B388</f>
        <v>3</v>
      </c>
      <c r="C388" t="str">
        <f t="shared" si="18"/>
        <v>2021 Q3</v>
      </c>
      <c r="D388" s="61">
        <f>VLOOKUP(C388,Dates!C:D,2,FALSE)</f>
        <v>44469</v>
      </c>
      <c r="E388" t="str">
        <f>+'P6-preprocesseddata'!C388</f>
        <v>UA</v>
      </c>
      <c r="F388" t="str">
        <f>+'P6-preprocesseddata'!D388</f>
        <v>L</v>
      </c>
      <c r="G388" s="51">
        <f>IF(Profitability!O388="",0,Profitability!E388/Profitability!O388)</f>
        <v>0.18761912485743223</v>
      </c>
      <c r="H388" s="43">
        <f>IF('P6-preprocesseddata'!$R388="",0,+'P6-preprocesseddata'!E388/'P6-preprocesseddata'!$R388)</f>
        <v>7.5658202751680934E-2</v>
      </c>
      <c r="I388" s="43">
        <f>IF('P6-preprocesseddata'!$R388="",0,+'P6-preprocesseddata'!F388/'P6-preprocesseddata'!$R388)</f>
        <v>4.2215100641575388E-2</v>
      </c>
      <c r="J388" s="43">
        <f>IF('P6-preprocesseddata'!$R388="",0,+'P6-preprocesseddata'!G388/'P6-preprocesseddata'!$R388)</f>
        <v>6.5736111764600359E-3</v>
      </c>
      <c r="K388" s="43">
        <f>IF('P6-preprocesseddata'!$R388="",0,+'P6-preprocesseddata'!H388/'P6-preprocesseddata'!$R388)</f>
        <v>3.2293164378823007E-2</v>
      </c>
      <c r="L388" s="43">
        <f>IF('P6-preprocesseddata'!$R388="",0,+'P6-preprocesseddata'!I388/'P6-preprocesseddata'!$R388)</f>
        <v>6.7763287809077168E-3</v>
      </c>
      <c r="M388" s="43">
        <f>IF('P6-preprocesseddata'!$R388="",0,+'P6-preprocesseddata'!J388/'P6-preprocesseddata'!$R388)+IF('P6-preprocesseddata'!$R388="",0,+'P6-preprocesseddata'!K388/'P6-preprocesseddata'!$R388)+IF('P6-preprocesseddata'!$R388="",0,+'P6-preprocesseddata'!L388/'P6-preprocesseddata'!$R388)</f>
        <v>2.8926166276465617E-2</v>
      </c>
      <c r="N388" s="43">
        <f>IF('P6-preprocesseddata'!$R388="",0,+'P6-preprocesseddata'!M388/'P6-preprocesseddata'!$R388)-S388</f>
        <v>0.10478579472416145</v>
      </c>
      <c r="O388" s="43">
        <f>IF('P6-preprocesseddata'!$R388="",0,+'P6-preprocesseddata'!N388/'P6-preprocesseddata'!$R388)</f>
        <v>9.821827412065564E-3</v>
      </c>
      <c r="P388" s="43">
        <f t="shared" si="20"/>
        <v>0.30705019614213969</v>
      </c>
      <c r="Q388" s="52">
        <f t="shared" si="19"/>
        <v>-0.11943107128470745</v>
      </c>
      <c r="R388" s="63">
        <f>IF(Profitability!O388="",0,Profitability!L388/Profitability!O388)-Q388</f>
        <v>0.10204681382853921</v>
      </c>
      <c r="S388" s="62">
        <v>-0.10204681382853922</v>
      </c>
    </row>
    <row r="389" spans="1:19" x14ac:dyDescent="0.25">
      <c r="A389">
        <f>+'P6-preprocesseddata'!A389</f>
        <v>2021</v>
      </c>
      <c r="B389">
        <f>+'P6-preprocesseddata'!B389</f>
        <v>3</v>
      </c>
      <c r="C389" t="str">
        <f t="shared" si="18"/>
        <v>2021 Q3</v>
      </c>
      <c r="D389" s="61">
        <f>VLOOKUP(C389,Dates!C:D,2,FALSE)</f>
        <v>44469</v>
      </c>
      <c r="E389" t="str">
        <f>+'P6-preprocesseddata'!C389</f>
        <v>UA</v>
      </c>
      <c r="F389" t="str">
        <f>+'P6-preprocesseddata'!D389</f>
        <v>P</v>
      </c>
      <c r="G389" s="51">
        <f>IF(Profitability!O389="",0,Profitability!E389/Profitability!O389)</f>
        <v>0.50397346424753353</v>
      </c>
      <c r="H389" s="43">
        <f>IF('P6-preprocesseddata'!$R389="",0,+'P6-preprocesseddata'!E389/'P6-preprocesseddata'!$R389)</f>
        <v>0.18185131501762</v>
      </c>
      <c r="I389" s="43">
        <f>IF('P6-preprocesseddata'!$R389="",0,+'P6-preprocesseddata'!F389/'P6-preprocesseddata'!$R389)</f>
        <v>0.11393616738578508</v>
      </c>
      <c r="J389" s="43">
        <f>IF('P6-preprocesseddata'!$R389="",0,+'P6-preprocesseddata'!G389/'P6-preprocesseddata'!$R389)</f>
        <v>1.5905630027735079E-2</v>
      </c>
      <c r="K389" s="43">
        <f>IF('P6-preprocesseddata'!$R389="",0,+'P6-preprocesseddata'!H389/'P6-preprocesseddata'!$R389)</f>
        <v>7.9144697044578508E-2</v>
      </c>
      <c r="L389" s="43">
        <f>IF('P6-preprocesseddata'!$R389="",0,+'P6-preprocesseddata'!I389/'P6-preprocesseddata'!$R389)</f>
        <v>5.1656933333677664E-3</v>
      </c>
      <c r="M389" s="43">
        <f>IF('P6-preprocesseddata'!$R389="",0,+'P6-preprocesseddata'!J389/'P6-preprocesseddata'!$R389)+IF('P6-preprocesseddata'!$R389="",0,+'P6-preprocesseddata'!K389/'P6-preprocesseddata'!$R389)+IF('P6-preprocesseddata'!$R389="",0,+'P6-preprocesseddata'!L389/'P6-preprocesseddata'!$R389)</f>
        <v>5.5518031152172236E-2</v>
      </c>
      <c r="N389" s="43">
        <f>IF('P6-preprocesseddata'!$R389="",0,+'P6-preprocesseddata'!M389/'P6-preprocesseddata'!$R389)-S389</f>
        <v>0.28971873812867793</v>
      </c>
      <c r="O389" s="43">
        <f>IF('P6-preprocesseddata'!$R389="",0,+'P6-preprocesseddata'!N389/'P6-preprocesseddata'!$R389)</f>
        <v>5.0314294589626401E-3</v>
      </c>
      <c r="P389" s="43">
        <f t="shared" si="20"/>
        <v>0.74627170154889921</v>
      </c>
      <c r="Q389" s="52">
        <f t="shared" si="19"/>
        <v>-0.24229823730136568</v>
      </c>
      <c r="R389" s="63">
        <f>IF(Profitability!O389="",0,Profitability!L389/Profitability!O389)-Q389</f>
        <v>0.28613768486782654</v>
      </c>
      <c r="S389" s="62">
        <v>-0.2861376983535513</v>
      </c>
    </row>
    <row r="390" spans="1:19" x14ac:dyDescent="0.25">
      <c r="A390">
        <f>+'P6-preprocesseddata'!A390</f>
        <v>2021</v>
      </c>
      <c r="B390">
        <f>+'P6-preprocesseddata'!B390</f>
        <v>4</v>
      </c>
      <c r="C390" t="str">
        <f t="shared" si="18"/>
        <v>2021 Q4</v>
      </c>
      <c r="D390" s="61">
        <f>VLOOKUP(C390,Dates!C:D,2,FALSE)</f>
        <v>44561</v>
      </c>
      <c r="E390" t="str">
        <f>+'P6-preprocesseddata'!C390</f>
        <v>UA</v>
      </c>
      <c r="F390" t="str">
        <f>+'P6-preprocesseddata'!D390</f>
        <v>A</v>
      </c>
      <c r="G390" s="51">
        <f>IF(Profitability!O390="",0,Profitability!E390/Profitability!O390)</f>
        <v>0.19740627456102045</v>
      </c>
      <c r="H390" s="43">
        <f>IF('P6-preprocesseddata'!$R390="",0,+'P6-preprocesseddata'!E390/'P6-preprocesseddata'!$R390)</f>
        <v>6.4614733958789791E-2</v>
      </c>
      <c r="I390" s="43">
        <f>IF('P6-preprocesseddata'!$R390="",0,+'P6-preprocesseddata'!F390/'P6-preprocesseddata'!$R390)</f>
        <v>4.8246106414477463E-2</v>
      </c>
      <c r="J390" s="43">
        <f>IF('P6-preprocesseddata'!$R390="",0,+'P6-preprocesseddata'!G390/'P6-preprocesseddata'!$R390)</f>
        <v>9.7113889572675947E-3</v>
      </c>
      <c r="K390" s="43">
        <f>IF('P6-preprocesseddata'!$R390="",0,+'P6-preprocesseddata'!H390/'P6-preprocesseddata'!$R390)</f>
        <v>3.6173610038526087E-2</v>
      </c>
      <c r="L390" s="43">
        <f>IF('P6-preprocesseddata'!$R390="",0,+'P6-preprocesseddata'!I390/'P6-preprocesseddata'!$R390)</f>
        <v>3.3642402779375121E-3</v>
      </c>
      <c r="M390" s="43">
        <f>IF('P6-preprocesseddata'!$R390="",0,+'P6-preprocesseddata'!J390/'P6-preprocesseddata'!$R390)+IF('P6-preprocesseddata'!$R390="",0,+'P6-preprocesseddata'!K390/'P6-preprocesseddata'!$R390)+IF('P6-preprocesseddata'!$R390="",0,+'P6-preprocesseddata'!L390/'P6-preprocesseddata'!$R390)</f>
        <v>2.3171799973592762E-2</v>
      </c>
      <c r="N390" s="43">
        <f>IF('P6-preprocesseddata'!$R390="",0,+'P6-preprocesseddata'!M390/'P6-preprocesseddata'!$R390)-S390</f>
        <v>-0.30567254639155861</v>
      </c>
      <c r="O390" s="43">
        <f>IF('P6-preprocesseddata'!$R390="",0,+'P6-preprocesseddata'!N390/'P6-preprocesseddata'!$R390)</f>
        <v>3.3306396921832901E-3</v>
      </c>
      <c r="P390" s="43">
        <f t="shared" si="20"/>
        <v>-0.11706002707878409</v>
      </c>
      <c r="Q390" s="52">
        <f t="shared" si="19"/>
        <v>0.31446630163980455</v>
      </c>
      <c r="R390" s="63">
        <f>IF(Profitability!O390="",0,Profitability!L390/Profitability!O390)-Q390</f>
        <v>-0.30943044093247474</v>
      </c>
      <c r="S390" s="62">
        <v>0.30943044244758433</v>
      </c>
    </row>
    <row r="391" spans="1:19" x14ac:dyDescent="0.25">
      <c r="A391">
        <f>+'P6-preprocesseddata'!A391</f>
        <v>2021</v>
      </c>
      <c r="B391">
        <f>+'P6-preprocesseddata'!B391</f>
        <v>4</v>
      </c>
      <c r="C391" t="str">
        <f t="shared" si="18"/>
        <v>2021 Q4</v>
      </c>
      <c r="D391" s="61">
        <f>VLOOKUP(C391,Dates!C:D,2,FALSE)</f>
        <v>44561</v>
      </c>
      <c r="E391" t="str">
        <f>+'P6-preprocesseddata'!C391</f>
        <v>UA</v>
      </c>
      <c r="F391" t="str">
        <f>+'P6-preprocesseddata'!D391</f>
        <v>D</v>
      </c>
      <c r="G391" s="51">
        <f>IF(Profitability!O391="",0,Profitability!E391/Profitability!O391)</f>
        <v>0.22428184491590894</v>
      </c>
      <c r="H391" s="43">
        <f>IF('P6-preprocesseddata'!$R391="",0,+'P6-preprocesseddata'!E391/'P6-preprocesseddata'!$R391)</f>
        <v>7.2600855369947759E-2</v>
      </c>
      <c r="I391" s="43">
        <f>IF('P6-preprocesseddata'!$R391="",0,+'P6-preprocesseddata'!F391/'P6-preprocesseddata'!$R391)</f>
        <v>3.7839377285583467E-2</v>
      </c>
      <c r="J391" s="43">
        <f>IF('P6-preprocesseddata'!$R391="",0,+'P6-preprocesseddata'!G391/'P6-preprocesseddata'!$R391)</f>
        <v>8.48321339287475E-3</v>
      </c>
      <c r="K391" s="43">
        <f>IF('P6-preprocesseddata'!$R391="",0,+'P6-preprocesseddata'!H391/'P6-preprocesseddata'!$R391)</f>
        <v>3.3722694896744634E-2</v>
      </c>
      <c r="L391" s="43">
        <f>IF('P6-preprocesseddata'!$R391="",0,+'P6-preprocesseddata'!I391/'P6-preprocesseddata'!$R391)</f>
        <v>8.3542818540617396E-3</v>
      </c>
      <c r="M391" s="43">
        <f>IF('P6-preprocesseddata'!$R391="",0,+'P6-preprocesseddata'!J391/'P6-preprocesseddata'!$R391)+IF('P6-preprocesseddata'!$R391="",0,+'P6-preprocesseddata'!K391/'P6-preprocesseddata'!$R391)+IF('P6-preprocesseddata'!$R391="",0,+'P6-preprocesseddata'!L391/'P6-preprocesseddata'!$R391)</f>
        <v>2.9848889198937387E-2</v>
      </c>
      <c r="N391" s="43">
        <f>IF('P6-preprocesseddata'!$R391="",0,+'P6-preprocesseddata'!M391/'P6-preprocesseddata'!$R391)-S391</f>
        <v>0.2578585298802456</v>
      </c>
      <c r="O391" s="43">
        <f>IF('P6-preprocesseddata'!$R391="",0,+'P6-preprocesseddata'!N391/'P6-preprocesseddata'!$R391)</f>
        <v>4.4018982061381377E-2</v>
      </c>
      <c r="P391" s="43">
        <f t="shared" si="20"/>
        <v>0.49272682393977668</v>
      </c>
      <c r="Q391" s="52">
        <f t="shared" si="19"/>
        <v>-0.26844497902386777</v>
      </c>
      <c r="R391" s="63">
        <f>IF(Profitability!O391="",0,Profitability!L391/Profitability!O391)-Q391</f>
        <v>0.25473315158070592</v>
      </c>
      <c r="S391" s="62">
        <v>-0.25473315117693435</v>
      </c>
    </row>
    <row r="392" spans="1:19" x14ac:dyDescent="0.25">
      <c r="A392">
        <f>+'P6-preprocesseddata'!A392</f>
        <v>2021</v>
      </c>
      <c r="B392">
        <f>+'P6-preprocesseddata'!B392</f>
        <v>4</v>
      </c>
      <c r="C392" t="str">
        <f t="shared" si="18"/>
        <v>2021 Q4</v>
      </c>
      <c r="D392" s="61">
        <f>VLOOKUP(C392,Dates!C:D,2,FALSE)</f>
        <v>44561</v>
      </c>
      <c r="E392" t="str">
        <f>+'P6-preprocesseddata'!C392</f>
        <v>UA</v>
      </c>
      <c r="F392" t="str">
        <f>+'P6-preprocesseddata'!D392</f>
        <v>L</v>
      </c>
      <c r="G392" s="51">
        <f>IF(Profitability!O392="",0,Profitability!E392/Profitability!O392)</f>
        <v>0.18663068813959463</v>
      </c>
      <c r="H392" s="43">
        <f>IF('P6-preprocesseddata'!$R392="",0,+'P6-preprocesseddata'!E392/'P6-preprocesseddata'!$R392)</f>
        <v>7.1639646420360872E-2</v>
      </c>
      <c r="I392" s="43">
        <f>IF('P6-preprocesseddata'!$R392="",0,+'P6-preprocesseddata'!F392/'P6-preprocesseddata'!$R392)</f>
        <v>4.654605502735365E-2</v>
      </c>
      <c r="J392" s="43">
        <f>IF('P6-preprocesseddata'!$R392="",0,+'P6-preprocesseddata'!G392/'P6-preprocesseddata'!$R392)</f>
        <v>8.3524165728833914E-3</v>
      </c>
      <c r="K392" s="43">
        <f>IF('P6-preprocesseddata'!$R392="",0,+'P6-preprocesseddata'!H392/'P6-preprocesseddata'!$R392)</f>
        <v>3.1956177574483005E-2</v>
      </c>
      <c r="L392" s="43">
        <f>IF('P6-preprocesseddata'!$R392="",0,+'P6-preprocesseddata'!I392/'P6-preprocesseddata'!$R392)</f>
        <v>6.3021578902937745E-3</v>
      </c>
      <c r="M392" s="43">
        <f>IF('P6-preprocesseddata'!$R392="",0,+'P6-preprocesseddata'!J392/'P6-preprocesseddata'!$R392)+IF('P6-preprocesseddata'!$R392="",0,+'P6-preprocesseddata'!K392/'P6-preprocesseddata'!$R392)+IF('P6-preprocesseddata'!$R392="",0,+'P6-preprocesseddata'!L392/'P6-preprocesseddata'!$R392)</f>
        <v>2.5857514820313784E-2</v>
      </c>
      <c r="N392" s="43">
        <f>IF('P6-preprocesseddata'!$R392="",0,+'P6-preprocesseddata'!M392/'P6-preprocesseddata'!$R392)-S392</f>
        <v>-1.2564515556112672E-2</v>
      </c>
      <c r="O392" s="43">
        <f>IF('P6-preprocesseddata'!$R392="",0,+'P6-preprocesseddata'!N392/'P6-preprocesseddata'!$R392)</f>
        <v>1.1425249921946393E-2</v>
      </c>
      <c r="P392" s="43">
        <f t="shared" si="20"/>
        <v>0.18951470267152221</v>
      </c>
      <c r="Q392" s="52">
        <f t="shared" si="19"/>
        <v>-2.8840145319275756E-3</v>
      </c>
      <c r="R392" s="63">
        <f>IF(Profitability!O392="",0,Profitability!L392/Profitability!O392)-Q392</f>
        <v>-1.5886162832616089E-2</v>
      </c>
      <c r="S392" s="62">
        <v>1.5886162832616076E-2</v>
      </c>
    </row>
    <row r="393" spans="1:19" x14ac:dyDescent="0.25">
      <c r="A393">
        <f>+'P6-preprocesseddata'!A393</f>
        <v>2021</v>
      </c>
      <c r="B393">
        <f>+'P6-preprocesseddata'!B393</f>
        <v>4</v>
      </c>
      <c r="C393" t="str">
        <f t="shared" si="18"/>
        <v>2021 Q4</v>
      </c>
      <c r="D393" s="61">
        <f>VLOOKUP(C393,Dates!C:D,2,FALSE)</f>
        <v>44561</v>
      </c>
      <c r="E393" t="str">
        <f>+'P6-preprocesseddata'!C393</f>
        <v>UA</v>
      </c>
      <c r="F393" t="str">
        <f>+'P6-preprocesseddata'!D393</f>
        <v>P</v>
      </c>
      <c r="G393" s="51">
        <f>IF(Profitability!O393="",0,Profitability!E393/Profitability!O393)</f>
        <v>0.50252794076898588</v>
      </c>
      <c r="H393" s="43">
        <f>IF('P6-preprocesseddata'!$R393="",0,+'P6-preprocesseddata'!E393/'P6-preprocesseddata'!$R393)</f>
        <v>0.1838835909534251</v>
      </c>
      <c r="I393" s="43">
        <f>IF('P6-preprocesseddata'!$R393="",0,+'P6-preprocesseddata'!F393/'P6-preprocesseddata'!$R393)</f>
        <v>0.14198961729554388</v>
      </c>
      <c r="J393" s="43">
        <f>IF('P6-preprocesseddata'!$R393="",0,+'P6-preprocesseddata'!G393/'P6-preprocesseddata'!$R393)</f>
        <v>1.9886395451212773E-2</v>
      </c>
      <c r="K393" s="43">
        <f>IF('P6-preprocesseddata'!$R393="",0,+'P6-preprocesseddata'!H393/'P6-preprocesseddata'!$R393)</f>
        <v>8.9834676445243289E-2</v>
      </c>
      <c r="L393" s="43">
        <f>IF('P6-preprocesseddata'!$R393="",0,+'P6-preprocesseddata'!I393/'P6-preprocesseddata'!$R393)</f>
        <v>6.1287240591902051E-3</v>
      </c>
      <c r="M393" s="43">
        <f>IF('P6-preprocesseddata'!$R393="",0,+'P6-preprocesseddata'!J393/'P6-preprocesseddata'!$R393)+IF('P6-preprocesseddata'!$R393="",0,+'P6-preprocesseddata'!K393/'P6-preprocesseddata'!$R393)+IF('P6-preprocesseddata'!$R393="",0,+'P6-preprocesseddata'!L393/'P6-preprocesseddata'!$R393)</f>
        <v>5.8617972434917877E-2</v>
      </c>
      <c r="N393" s="43">
        <f>IF('P6-preprocesseddata'!$R393="",0,+'P6-preprocesseddata'!M393/'P6-preprocesseddata'!$R393)-S393</f>
        <v>-3.2342713934149373E-3</v>
      </c>
      <c r="O393" s="43">
        <f>IF('P6-preprocesseddata'!$R393="",0,+'P6-preprocesseddata'!N393/'P6-preprocesseddata'!$R393)</f>
        <v>7.6295615704684624E-3</v>
      </c>
      <c r="P393" s="43">
        <f t="shared" si="20"/>
        <v>0.50473626681658668</v>
      </c>
      <c r="Q393" s="52">
        <f t="shared" si="19"/>
        <v>-2.2083260476007949E-3</v>
      </c>
      <c r="R393" s="63">
        <f>IF(Profitability!O393="",0,Profitability!L393/Profitability!O393)-Q393</f>
        <v>-9.6975463552087925E-3</v>
      </c>
      <c r="S393" s="62">
        <v>9.6975579445981053E-3</v>
      </c>
    </row>
    <row r="394" spans="1:19" x14ac:dyDescent="0.25">
      <c r="A394">
        <f>+'P6-preprocesseddata'!A394</f>
        <v>2022</v>
      </c>
      <c r="B394">
        <f>+'P6-preprocesseddata'!B394</f>
        <v>1</v>
      </c>
      <c r="C394" t="str">
        <f t="shared" si="18"/>
        <v>2022 Q1</v>
      </c>
      <c r="D394" s="61">
        <f>VLOOKUP(C394,Dates!C:D,2,FALSE)</f>
        <v>44651</v>
      </c>
      <c r="E394" t="str">
        <f>+'P6-preprocesseddata'!C394</f>
        <v>UA</v>
      </c>
      <c r="F394" t="str">
        <f>+'P6-preprocesseddata'!D394</f>
        <v>A</v>
      </c>
      <c r="G394" s="51">
        <f>IF(Profitability!O394="",0,Profitability!E394/Profitability!O394)</f>
        <v>0.18283085879721814</v>
      </c>
      <c r="H394" s="43">
        <f>IF('P6-preprocesseddata'!$R394="",0,+'P6-preprocesseddata'!E394/'P6-preprocesseddata'!$R394)</f>
        <v>7.2216313550678354E-2</v>
      </c>
      <c r="I394" s="43">
        <f>IF('P6-preprocesseddata'!$R394="",0,+'P6-preprocesseddata'!F394/'P6-preprocesseddata'!$R394)</f>
        <v>5.7597762255943673E-2</v>
      </c>
      <c r="J394" s="43">
        <f>IF('P6-preprocesseddata'!$R394="",0,+'P6-preprocesseddata'!G394/'P6-preprocesseddata'!$R394)</f>
        <v>9.5792110040905654E-3</v>
      </c>
      <c r="K394" s="43">
        <f>IF('P6-preprocesseddata'!$R394="",0,+'P6-preprocesseddata'!H394/'P6-preprocesseddata'!$R394)</f>
        <v>3.7206117270659159E-2</v>
      </c>
      <c r="L394" s="43">
        <f>IF('P6-preprocesseddata'!$R394="",0,+'P6-preprocesseddata'!I394/'P6-preprocesseddata'!$R394)</f>
        <v>3.9636508452625882E-3</v>
      </c>
      <c r="M394" s="43">
        <f>IF('P6-preprocesseddata'!$R394="",0,+'P6-preprocesseddata'!J394/'P6-preprocesseddata'!$R394)+IF('P6-preprocesseddata'!$R394="",0,+'P6-preprocesseddata'!K394/'P6-preprocesseddata'!$R394)+IF('P6-preprocesseddata'!$R394="",0,+'P6-preprocesseddata'!L394/'P6-preprocesseddata'!$R394)</f>
        <v>2.3624344675908633E-2</v>
      </c>
      <c r="N394" s="43">
        <f>IF('P6-preprocesseddata'!$R394="",0,+'P6-preprocesseddata'!M394/'P6-preprocesseddata'!$R394)-S394</f>
        <v>-0.2185432836182444</v>
      </c>
      <c r="O394" s="43">
        <f>IF('P6-preprocesseddata'!$R394="",0,+'P6-preprocesseddata'!N394/'P6-preprocesseddata'!$R394)</f>
        <v>3.5379530191445162E-3</v>
      </c>
      <c r="P394" s="43">
        <f t="shared" si="20"/>
        <v>-1.081793099655691E-2</v>
      </c>
      <c r="Q394" s="52">
        <f t="shared" si="19"/>
        <v>0.19364878979377503</v>
      </c>
      <c r="R394" s="63">
        <f>IF(Profitability!O394="",0,Profitability!L394/Profitability!O394)-Q394</f>
        <v>-0.22074861370563548</v>
      </c>
      <c r="S394" s="62">
        <v>0.22074861370563548</v>
      </c>
    </row>
    <row r="395" spans="1:19" x14ac:dyDescent="0.25">
      <c r="A395">
        <f>+'P6-preprocesseddata'!A395</f>
        <v>2022</v>
      </c>
      <c r="B395">
        <f>+'P6-preprocesseddata'!B395</f>
        <v>1</v>
      </c>
      <c r="C395" t="str">
        <f t="shared" si="18"/>
        <v>2022 Q1</v>
      </c>
      <c r="D395" s="61">
        <f>VLOOKUP(C395,Dates!C:D,2,FALSE)</f>
        <v>44651</v>
      </c>
      <c r="E395" t="str">
        <f>+'P6-preprocesseddata'!C395</f>
        <v>UA</v>
      </c>
      <c r="F395" t="str">
        <f>+'P6-preprocesseddata'!D395</f>
        <v>D</v>
      </c>
      <c r="G395" s="51">
        <f>IF(Profitability!O395="",0,Profitability!E395/Profitability!O395)</f>
        <v>0.22576671238685961</v>
      </c>
      <c r="H395" s="43">
        <f>IF('P6-preprocesseddata'!$R395="",0,+'P6-preprocesseddata'!E395/'P6-preprocesseddata'!$R395)</f>
        <v>8.5418186215608358E-2</v>
      </c>
      <c r="I395" s="43">
        <f>IF('P6-preprocesseddata'!$R395="",0,+'P6-preprocesseddata'!F395/'P6-preprocesseddata'!$R395)</f>
        <v>4.8213116363670219E-2</v>
      </c>
      <c r="J395" s="43">
        <f>IF('P6-preprocesseddata'!$R395="",0,+'P6-preprocesseddata'!G395/'P6-preprocesseddata'!$R395)</f>
        <v>1.0014683986067035E-2</v>
      </c>
      <c r="K395" s="43">
        <f>IF('P6-preprocesseddata'!$R395="",0,+'P6-preprocesseddata'!H395/'P6-preprocesseddata'!$R395)</f>
        <v>3.7725358063599654E-2</v>
      </c>
      <c r="L395" s="43">
        <f>IF('P6-preprocesseddata'!$R395="",0,+'P6-preprocesseddata'!I395/'P6-preprocesseddata'!$R395)</f>
        <v>7.842532174793226E-3</v>
      </c>
      <c r="M395" s="43">
        <f>IF('P6-preprocesseddata'!$R395="",0,+'P6-preprocesseddata'!J395/'P6-preprocesseddata'!$R395)+IF('P6-preprocesseddata'!$R395="",0,+'P6-preprocesseddata'!K395/'P6-preprocesseddata'!$R395)+IF('P6-preprocesseddata'!$R395="",0,+'P6-preprocesseddata'!L395/'P6-preprocesseddata'!$R395)</f>
        <v>3.0947066304555487E-2</v>
      </c>
      <c r="N395" s="43">
        <f>IF('P6-preprocesseddata'!$R395="",0,+'P6-preprocesseddata'!M395/'P6-preprocesseddata'!$R395)-S395</f>
        <v>1.9352655119447126E-3</v>
      </c>
      <c r="O395" s="43">
        <f>IF('P6-preprocesseddata'!$R395="",0,+'P6-preprocesseddata'!N395/'P6-preprocesseddata'!$R395)</f>
        <v>4.6758676880058164E-2</v>
      </c>
      <c r="P395" s="43">
        <f t="shared" si="20"/>
        <v>0.26885488550029685</v>
      </c>
      <c r="Q395" s="52">
        <f t="shared" si="19"/>
        <v>-4.3088173113437239E-2</v>
      </c>
      <c r="R395" s="63">
        <f>IF(Profitability!O395="",0,Profitability!L395/Profitability!O395)-Q395</f>
        <v>-4.4391903347706929E-10</v>
      </c>
      <c r="S395" s="62">
        <v>0</v>
      </c>
    </row>
    <row r="396" spans="1:19" x14ac:dyDescent="0.25">
      <c r="A396">
        <f>+'P6-preprocesseddata'!A396</f>
        <v>2022</v>
      </c>
      <c r="B396">
        <f>+'P6-preprocesseddata'!B396</f>
        <v>1</v>
      </c>
      <c r="C396" t="str">
        <f t="shared" si="18"/>
        <v>2022 Q1</v>
      </c>
      <c r="D396" s="61">
        <f>VLOOKUP(C396,Dates!C:D,2,FALSE)</f>
        <v>44651</v>
      </c>
      <c r="E396" t="str">
        <f>+'P6-preprocesseddata'!C396</f>
        <v>UA</v>
      </c>
      <c r="F396" t="str">
        <f>+'P6-preprocesseddata'!D396</f>
        <v>L</v>
      </c>
      <c r="G396" s="51">
        <f>IF(Profitability!O396="",0,Profitability!E396/Profitability!O396)</f>
        <v>0.18165973500640722</v>
      </c>
      <c r="H396" s="43">
        <f>IF('P6-preprocesseddata'!$R396="",0,+'P6-preprocesseddata'!E396/'P6-preprocesseddata'!$R396)</f>
        <v>8.0108512528433401E-2</v>
      </c>
      <c r="I396" s="43">
        <f>IF('P6-preprocesseddata'!$R396="",0,+'P6-preprocesseddata'!F396/'P6-preprocesseddata'!$R396)</f>
        <v>5.557925431872289E-2</v>
      </c>
      <c r="J396" s="43">
        <f>IF('P6-preprocesseddata'!$R396="",0,+'P6-preprocesseddata'!G396/'P6-preprocesseddata'!$R396)</f>
        <v>9.0693745236549144E-3</v>
      </c>
      <c r="K396" s="43">
        <f>IF('P6-preprocesseddata'!$R396="",0,+'P6-preprocesseddata'!H396/'P6-preprocesseddata'!$R396)</f>
        <v>3.3706852835695071E-2</v>
      </c>
      <c r="L396" s="43">
        <f>IF('P6-preprocesseddata'!$R396="",0,+'P6-preprocesseddata'!I396/'P6-preprocesseddata'!$R396)</f>
        <v>5.768472705815918E-3</v>
      </c>
      <c r="M396" s="43">
        <f>IF('P6-preprocesseddata'!$R396="",0,+'P6-preprocesseddata'!J396/'P6-preprocesseddata'!$R396)+IF('P6-preprocesseddata'!$R396="",0,+'P6-preprocesseddata'!K396/'P6-preprocesseddata'!$R396)+IF('P6-preprocesseddata'!$R396="",0,+'P6-preprocesseddata'!L396/'P6-preprocesseddata'!$R396)</f>
        <v>2.4558483248323281E-2</v>
      </c>
      <c r="N396" s="43">
        <f>IF('P6-preprocesseddata'!$R396="",0,+'P6-preprocesseddata'!M396/'P6-preprocesseddata'!$R396)-S396</f>
        <v>2.1160257818706005E-3</v>
      </c>
      <c r="O396" s="43">
        <f>IF('P6-preprocesseddata'!$R396="",0,+'P6-preprocesseddata'!N396/'P6-preprocesseddata'!$R396)</f>
        <v>1.0961342341758063E-2</v>
      </c>
      <c r="P396" s="43">
        <f t="shared" si="20"/>
        <v>0.22186831828427411</v>
      </c>
      <c r="Q396" s="52">
        <f t="shared" si="19"/>
        <v>-4.0208583277866888E-2</v>
      </c>
      <c r="R396" s="63">
        <f>IF(Profitability!O396="",0,Profitability!L396/Profitability!O396)-Q396</f>
        <v>0</v>
      </c>
      <c r="S396" s="62">
        <v>0</v>
      </c>
    </row>
    <row r="397" spans="1:19" x14ac:dyDescent="0.25">
      <c r="A397">
        <f>+'P6-preprocesseddata'!A397</f>
        <v>2022</v>
      </c>
      <c r="B397">
        <f>+'P6-preprocesseddata'!B397</f>
        <v>1</v>
      </c>
      <c r="C397" t="str">
        <f t="shared" si="18"/>
        <v>2022 Q1</v>
      </c>
      <c r="D397" s="61">
        <f>VLOOKUP(C397,Dates!C:D,2,FALSE)</f>
        <v>44651</v>
      </c>
      <c r="E397" t="str">
        <f>+'P6-preprocesseddata'!C397</f>
        <v>UA</v>
      </c>
      <c r="F397" t="str">
        <f>+'P6-preprocesseddata'!D397</f>
        <v>P</v>
      </c>
      <c r="G397" s="51">
        <f>IF(Profitability!O397="",0,Profitability!E397/Profitability!O397)</f>
        <v>0.45049669896003236</v>
      </c>
      <c r="H397" s="43">
        <f>IF('P6-preprocesseddata'!$R397="",0,+'P6-preprocesseddata'!E397/'P6-preprocesseddata'!$R397)</f>
        <v>0.1806003225397248</v>
      </c>
      <c r="I397" s="43">
        <f>IF('P6-preprocesseddata'!$R397="",0,+'P6-preprocesseddata'!F397/'P6-preprocesseddata'!$R397)</f>
        <v>0.14113385038114487</v>
      </c>
      <c r="J397" s="43">
        <f>IF('P6-preprocesseddata'!$R397="",0,+'P6-preprocesseddata'!G397/'P6-preprocesseddata'!$R397)</f>
        <v>1.9093810786639989E-2</v>
      </c>
      <c r="K397" s="43">
        <f>IF('P6-preprocesseddata'!$R397="",0,+'P6-preprocesseddata'!H397/'P6-preprocesseddata'!$R397)</f>
        <v>8.1401949895931219E-2</v>
      </c>
      <c r="L397" s="43">
        <f>IF('P6-preprocesseddata'!$R397="",0,+'P6-preprocesseddata'!I397/'P6-preprocesseddata'!$R397)</f>
        <v>5.9970204450948581E-3</v>
      </c>
      <c r="M397" s="43">
        <f>IF('P6-preprocesseddata'!$R397="",0,+'P6-preprocesseddata'!J397/'P6-preprocesseddata'!$R397)+IF('P6-preprocesseddata'!$R397="",0,+'P6-preprocesseddata'!K397/'P6-preprocesseddata'!$R397)+IF('P6-preprocesseddata'!$R397="",0,+'P6-preprocesseddata'!L397/'P6-preprocesseddata'!$R397)</f>
        <v>5.2809914396246008E-2</v>
      </c>
      <c r="N397" s="43">
        <f>IF('P6-preprocesseddata'!$R397="",0,+'P6-preprocesseddata'!M397/'P6-preprocesseddata'!$R397)-S397</f>
        <v>0.22382390570046246</v>
      </c>
      <c r="O397" s="43">
        <f>IF('P6-preprocesseddata'!$R397="",0,+'P6-preprocesseddata'!N397/'P6-preprocesseddata'!$R397)</f>
        <v>5.4913583505345094E-3</v>
      </c>
      <c r="P397" s="43">
        <f t="shared" si="20"/>
        <v>0.71035213249577867</v>
      </c>
      <c r="Q397" s="52">
        <f t="shared" si="19"/>
        <v>-0.25985543353574631</v>
      </c>
      <c r="R397" s="63">
        <f>IF(Profitability!O397="",0,Profitability!L397/Profitability!O397)-Q397</f>
        <v>0.22074861414955455</v>
      </c>
      <c r="S397" s="62">
        <v>-0.22074863284592727</v>
      </c>
    </row>
    <row r="398" spans="1:19" x14ac:dyDescent="0.25">
      <c r="A398">
        <f>+'P6-preprocesseddata'!A398</f>
        <v>2022</v>
      </c>
      <c r="B398">
        <f>+'P6-preprocesseddata'!B398</f>
        <v>2</v>
      </c>
      <c r="C398" t="str">
        <f t="shared" si="18"/>
        <v>2022 Q2</v>
      </c>
      <c r="D398" s="61">
        <f>VLOOKUP(C398,Dates!C:D,2,FALSE)</f>
        <v>44742</v>
      </c>
      <c r="E398" t="str">
        <f>+'P6-preprocesseddata'!C398</f>
        <v>UA</v>
      </c>
      <c r="F398" t="str">
        <f>+'P6-preprocesseddata'!D398</f>
        <v>A</v>
      </c>
      <c r="G398" s="51">
        <f>IF(Profitability!O398="",0,Profitability!E398/Profitability!O398)</f>
        <v>0.19262088939871169</v>
      </c>
      <c r="H398" s="43">
        <f>IF('P6-preprocesseddata'!$R398="",0,+'P6-preprocesseddata'!E398/'P6-preprocesseddata'!$R398)</f>
        <v>5.0552579572051018E-2</v>
      </c>
      <c r="I398" s="43">
        <f>IF('P6-preprocesseddata'!$R398="",0,+'P6-preprocesseddata'!F398/'P6-preprocesseddata'!$R398)</f>
        <v>6.9882250365884788E-2</v>
      </c>
      <c r="J398" s="43">
        <f>IF('P6-preprocesseddata'!$R398="",0,+'P6-preprocesseddata'!G398/'P6-preprocesseddata'!$R398)</f>
        <v>9.1956594101510088E-3</v>
      </c>
      <c r="K398" s="43">
        <f>IF('P6-preprocesseddata'!$R398="",0,+'P6-preprocesseddata'!H398/'P6-preprocesseddata'!$R398)</f>
        <v>3.0517852905998857E-2</v>
      </c>
      <c r="L398" s="43">
        <f>IF('P6-preprocesseddata'!$R398="",0,+'P6-preprocesseddata'!I398/'P6-preprocesseddata'!$R398)</f>
        <v>3.1571264223245118E-3</v>
      </c>
      <c r="M398" s="43">
        <f>IF('P6-preprocesseddata'!$R398="",0,+'P6-preprocesseddata'!J398/'P6-preprocesseddata'!$R398)+IF('P6-preprocesseddata'!$R398="",0,+'P6-preprocesseddata'!K398/'P6-preprocesseddata'!$R398)+IF('P6-preprocesseddata'!$R398="",0,+'P6-preprocesseddata'!L398/'P6-preprocesseddata'!$R398)</f>
        <v>1.7598061759019231E-2</v>
      </c>
      <c r="N398" s="43">
        <f>IF('P6-preprocesseddata'!$R398="",0,+'P6-preprocesseddata'!M398/'P6-preprocesseddata'!$R398)-S398</f>
        <v>-5.6058843669251367E-2</v>
      </c>
      <c r="O398" s="43">
        <f>IF('P6-preprocesseddata'!$R398="",0,+'P6-preprocesseddata'!N398/'P6-preprocesseddata'!$R398)</f>
        <v>2.2995865199399047E-3</v>
      </c>
      <c r="P398" s="43">
        <f t="shared" si="20"/>
        <v>0.12714427328611799</v>
      </c>
      <c r="Q398" s="52">
        <f t="shared" si="19"/>
        <v>6.54766161125937E-2</v>
      </c>
      <c r="R398" s="63">
        <f>IF(Profitability!O398="",0,Profitability!L398/Profitability!O398)-Q398</f>
        <v>-6.0312154586679365E-2</v>
      </c>
      <c r="S398" s="62">
        <v>6.0312153810185218E-2</v>
      </c>
    </row>
    <row r="399" spans="1:19" x14ac:dyDescent="0.25">
      <c r="A399">
        <f>+'P6-preprocesseddata'!A399</f>
        <v>2022</v>
      </c>
      <c r="B399">
        <f>+'P6-preprocesseddata'!B399</f>
        <v>2</v>
      </c>
      <c r="C399" t="str">
        <f t="shared" si="18"/>
        <v>2022 Q2</v>
      </c>
      <c r="D399" s="61">
        <f>VLOOKUP(C399,Dates!C:D,2,FALSE)</f>
        <v>44742</v>
      </c>
      <c r="E399" t="str">
        <f>+'P6-preprocesseddata'!C399</f>
        <v>UA</v>
      </c>
      <c r="F399" t="str">
        <f>+'P6-preprocesseddata'!D399</f>
        <v>D</v>
      </c>
      <c r="G399" s="51">
        <f>IF(Profitability!O399="",0,Profitability!E399/Profitability!O399)</f>
        <v>0.26868641603129234</v>
      </c>
      <c r="H399" s="43">
        <f>IF('P6-preprocesseddata'!$R399="",0,+'P6-preprocesseddata'!E399/'P6-preprocesseddata'!$R399)</f>
        <v>6.4303315872459507E-2</v>
      </c>
      <c r="I399" s="43">
        <f>IF('P6-preprocesseddata'!$R399="",0,+'P6-preprocesseddata'!F399/'P6-preprocesseddata'!$R399)</f>
        <v>6.0622026787918851E-2</v>
      </c>
      <c r="J399" s="43">
        <f>IF('P6-preprocesseddata'!$R399="",0,+'P6-preprocesseddata'!G399/'P6-preprocesseddata'!$R399)</f>
        <v>8.2455431484484178E-3</v>
      </c>
      <c r="K399" s="43">
        <f>IF('P6-preprocesseddata'!$R399="",0,+'P6-preprocesseddata'!H399/'P6-preprocesseddata'!$R399)</f>
        <v>3.4204200919517772E-2</v>
      </c>
      <c r="L399" s="43">
        <f>IF('P6-preprocesseddata'!$R399="",0,+'P6-preprocesseddata'!I399/'P6-preprocesseddata'!$R399)</f>
        <v>6.6199795459617088E-3</v>
      </c>
      <c r="M399" s="43">
        <f>IF('P6-preprocesseddata'!$R399="",0,+'P6-preprocesseddata'!J399/'P6-preprocesseddata'!$R399)+IF('P6-preprocesseddata'!$R399="",0,+'P6-preprocesseddata'!K399/'P6-preprocesseddata'!$R399)+IF('P6-preprocesseddata'!$R399="",0,+'P6-preprocesseddata'!L399/'P6-preprocesseddata'!$R399)</f>
        <v>2.2958307620229206E-2</v>
      </c>
      <c r="N399" s="43">
        <f>IF('P6-preprocesseddata'!$R399="",0,+'P6-preprocesseddata'!M399/'P6-preprocesseddata'!$R399)-S399</f>
        <v>3.8193321470219913E-3</v>
      </c>
      <c r="O399" s="43">
        <f>IF('P6-preprocesseddata'!$R399="",0,+'P6-preprocesseddata'!N399/'P6-preprocesseddata'!$R399)</f>
        <v>4.2567116299350762E-2</v>
      </c>
      <c r="P399" s="43">
        <f t="shared" si="20"/>
        <v>0.24333982234090823</v>
      </c>
      <c r="Q399" s="52">
        <f t="shared" si="19"/>
        <v>2.5346593690384112E-2</v>
      </c>
      <c r="R399" s="63">
        <f>IF(Profitability!O399="",0,Profitability!L399/Profitability!O399)-Q399</f>
        <v>-1.7517198351579832E-9</v>
      </c>
      <c r="S399" s="62">
        <v>1.7517198377600685E-9</v>
      </c>
    </row>
    <row r="400" spans="1:19" x14ac:dyDescent="0.25">
      <c r="A400">
        <f>+'P6-preprocesseddata'!A400</f>
        <v>2022</v>
      </c>
      <c r="B400">
        <f>+'P6-preprocesseddata'!B400</f>
        <v>2</v>
      </c>
      <c r="C400" t="str">
        <f t="shared" si="18"/>
        <v>2022 Q2</v>
      </c>
      <c r="D400" s="61">
        <f>VLOOKUP(C400,Dates!C:D,2,FALSE)</f>
        <v>44742</v>
      </c>
      <c r="E400" t="str">
        <f>+'P6-preprocesseddata'!C400</f>
        <v>UA</v>
      </c>
      <c r="F400" t="str">
        <f>+'P6-preprocesseddata'!D400</f>
        <v>L</v>
      </c>
      <c r="G400" s="51">
        <f>IF(Profitability!O400="",0,Profitability!E400/Profitability!O400)</f>
        <v>0.20924444180742874</v>
      </c>
      <c r="H400" s="43">
        <f>IF('P6-preprocesseddata'!$R400="",0,+'P6-preprocesseddata'!E400/'P6-preprocesseddata'!$R400)</f>
        <v>6.0855187560810826E-2</v>
      </c>
      <c r="I400" s="43">
        <f>IF('P6-preprocesseddata'!$R400="",0,+'P6-preprocesseddata'!F400/'P6-preprocesseddata'!$R400)</f>
        <v>7.1590177044791578E-2</v>
      </c>
      <c r="J400" s="43">
        <f>IF('P6-preprocesseddata'!$R400="",0,+'P6-preprocesseddata'!G400/'P6-preprocesseddata'!$R400)</f>
        <v>7.5342101726840983E-3</v>
      </c>
      <c r="K400" s="43">
        <f>IF('P6-preprocesseddata'!$R400="",0,+'P6-preprocesseddata'!H400/'P6-preprocesseddata'!$R400)</f>
        <v>3.3559739831791911E-2</v>
      </c>
      <c r="L400" s="43">
        <f>IF('P6-preprocesseddata'!$R400="",0,+'P6-preprocesseddata'!I400/'P6-preprocesseddata'!$R400)</f>
        <v>4.9301314587767127E-3</v>
      </c>
      <c r="M400" s="43">
        <f>IF('P6-preprocesseddata'!$R400="",0,+'P6-preprocesseddata'!J400/'P6-preprocesseddata'!$R400)+IF('P6-preprocesseddata'!$R400="",0,+'P6-preprocesseddata'!K400/'P6-preprocesseddata'!$R400)+IF('P6-preprocesseddata'!$R400="",0,+'P6-preprocesseddata'!L400/'P6-preprocesseddata'!$R400)</f>
        <v>1.8474187666209001E-2</v>
      </c>
      <c r="N400" s="43">
        <f>IF('P6-preprocesseddata'!$R400="",0,+'P6-preprocesseddata'!M400/'P6-preprocesseddata'!$R400)-S400</f>
        <v>6.4521639006049541E-2</v>
      </c>
      <c r="O400" s="43">
        <f>IF('P6-preprocesseddata'!$R400="",0,+'P6-preprocesseddata'!N400/'P6-preprocesseddata'!$R400)</f>
        <v>1.0498957495106915E-2</v>
      </c>
      <c r="P400" s="43">
        <f t="shared" si="20"/>
        <v>0.27196423023622063</v>
      </c>
      <c r="Q400" s="52">
        <f t="shared" si="19"/>
        <v>-6.2719788428791889E-2</v>
      </c>
      <c r="R400" s="63">
        <f>IF(Profitability!O400="",0,Profitability!L400/Profitability!O400)-Q400</f>
        <v>6.03121563383993E-2</v>
      </c>
      <c r="S400" s="62">
        <v>-6.0312154586679427E-2</v>
      </c>
    </row>
    <row r="401" spans="1:19" x14ac:dyDescent="0.25">
      <c r="A401">
        <f>+'P6-preprocesseddata'!A401</f>
        <v>2022</v>
      </c>
      <c r="B401">
        <f>+'P6-preprocesseddata'!B401</f>
        <v>2</v>
      </c>
      <c r="C401" t="str">
        <f t="shared" si="18"/>
        <v>2022 Q2</v>
      </c>
      <c r="D401" s="61">
        <f>VLOOKUP(C401,Dates!C:D,2,FALSE)</f>
        <v>44742</v>
      </c>
      <c r="E401" t="str">
        <f>+'P6-preprocesseddata'!C401</f>
        <v>UA</v>
      </c>
      <c r="F401" t="str">
        <f>+'P6-preprocesseddata'!D401</f>
        <v>P</v>
      </c>
      <c r="G401" s="51">
        <f>IF(Profitability!O401="",0,Profitability!E401/Profitability!O401)</f>
        <v>0.28869314395102247</v>
      </c>
      <c r="H401" s="43">
        <f>IF('P6-preprocesseddata'!$R401="",0,+'P6-preprocesseddata'!E401/'P6-preprocesseddata'!$R401)</f>
        <v>7.3755397835163827E-2</v>
      </c>
      <c r="I401" s="43">
        <f>IF('P6-preprocesseddata'!$R401="",0,+'P6-preprocesseddata'!F401/'P6-preprocesseddata'!$R401)</f>
        <v>9.187179176950179E-2</v>
      </c>
      <c r="J401" s="43">
        <f>IF('P6-preprocesseddata'!$R401="",0,+'P6-preprocesseddata'!G401/'P6-preprocesseddata'!$R401)</f>
        <v>1.0720198034509755E-2</v>
      </c>
      <c r="K401" s="43">
        <f>IF('P6-preprocesseddata'!$R401="",0,+'P6-preprocesseddata'!H401/'P6-preprocesseddata'!$R401)</f>
        <v>3.7960006104657995E-2</v>
      </c>
      <c r="L401" s="43">
        <f>IF('P6-preprocesseddata'!$R401="",0,+'P6-preprocesseddata'!I401/'P6-preprocesseddata'!$R401)</f>
        <v>2.9139046844714979E-3</v>
      </c>
      <c r="M401" s="43">
        <f>IF('P6-preprocesseddata'!$R401="",0,+'P6-preprocesseddata'!J401/'P6-preprocesseddata'!$R401)+IF('P6-preprocesseddata'!$R401="",0,+'P6-preprocesseddata'!K401/'P6-preprocesseddata'!$R401)+IF('P6-preprocesseddata'!$R401="",0,+'P6-preprocesseddata'!L401/'P6-preprocesseddata'!$R401)</f>
        <v>2.2307189020972066E-2</v>
      </c>
      <c r="N401" s="43">
        <f>IF('P6-preprocesseddata'!$R401="",0,+'P6-preprocesseddata'!M401/'P6-preprocesseddata'!$R401)-S401</f>
        <v>5.0568306507719771E-3</v>
      </c>
      <c r="O401" s="43">
        <f>IF('P6-preprocesseddata'!$R401="",0,+'P6-preprocesseddata'!N401/'P6-preprocesseddata'!$R401)</f>
        <v>3.1832635829336917E-3</v>
      </c>
      <c r="P401" s="43">
        <f t="shared" si="20"/>
        <v>0.24776858168298257</v>
      </c>
      <c r="Q401" s="52">
        <f t="shared" si="19"/>
        <v>4.0924562268039893E-2</v>
      </c>
      <c r="R401" s="63">
        <f>IF(Profitability!O401="",0,Profitability!L401/Profitability!O401)-Q401</f>
        <v>-7.6327832942979512E-17</v>
      </c>
      <c r="S401" s="62">
        <v>0</v>
      </c>
    </row>
    <row r="402" spans="1:19" x14ac:dyDescent="0.25">
      <c r="A402">
        <f>+'P6-preprocesseddata'!A402</f>
        <v>2017</v>
      </c>
      <c r="B402">
        <f>+'P6-preprocesseddata'!B402</f>
        <v>1</v>
      </c>
      <c r="C402" t="str">
        <f t="shared" si="18"/>
        <v>2017 Q1</v>
      </c>
      <c r="D402" s="61">
        <f>VLOOKUP(C402,Dates!C:D,2,FALSE)</f>
        <v>42825</v>
      </c>
      <c r="E402" t="str">
        <f>+'P6-preprocesseddata'!C402</f>
        <v>WN</v>
      </c>
      <c r="F402" t="str">
        <f>+'P6-preprocesseddata'!D402</f>
        <v>D</v>
      </c>
      <c r="G402" s="51">
        <f>IF(Profitability!O402="",0,Profitability!E402/Profitability!O402)</f>
        <v>0.16882207157841</v>
      </c>
      <c r="H402" s="43">
        <f>IF('P6-preprocesseddata'!$R402="",0,+'P6-preprocesseddata'!E402/'P6-preprocesseddata'!$R402)</f>
        <v>6.3175067812146282E-2</v>
      </c>
      <c r="I402" s="43">
        <f>IF('P6-preprocesseddata'!$R402="",0,+'P6-preprocesseddata'!F402/'P6-preprocesseddata'!$R402)</f>
        <v>3.1878155734144986E-2</v>
      </c>
      <c r="J402" s="43">
        <f>IF('P6-preprocesseddata'!$R402="",0,+'P6-preprocesseddata'!G402/'P6-preprocesseddata'!$R402)</f>
        <v>3.1664286608114964E-3</v>
      </c>
      <c r="K402" s="43">
        <f>IF('P6-preprocesseddata'!$R402="",0,+'P6-preprocesseddata'!H402/'P6-preprocesseddata'!$R402)</f>
        <v>2.1281620470104769E-2</v>
      </c>
      <c r="L402" s="43">
        <f>IF('P6-preprocesseddata'!$R402="",0,+'P6-preprocesseddata'!I402/'P6-preprocesseddata'!$R402)</f>
        <v>4.702401049670563E-3</v>
      </c>
      <c r="M402" s="43">
        <f>IF('P6-preprocesseddata'!$R402="",0,+'P6-preprocesseddata'!J402/'P6-preprocesseddata'!$R402)+IF('P6-preprocesseddata'!$R402="",0,+'P6-preprocesseddata'!K402/'P6-preprocesseddata'!$R402)+IF('P6-preprocesseddata'!$R402="",0,+'P6-preprocesseddata'!L402/'P6-preprocesseddata'!$R402)</f>
        <v>1.8969184828146107E-2</v>
      </c>
      <c r="N402" s="43">
        <f>IF('P6-preprocesseddata'!$R402="",0,+'P6-preprocesseddata'!M402/'P6-preprocesseddata'!$R402)-S402</f>
        <v>2.0149968458729713E-3</v>
      </c>
      <c r="O402" s="43">
        <f>IF('P6-preprocesseddata'!$R402="",0,+'P6-preprocesseddata'!N402/'P6-preprocesseddata'!$R402)</f>
        <v>8.8260309186428629E-4</v>
      </c>
      <c r="P402" s="43">
        <f t="shared" si="20"/>
        <v>0.14607045849276146</v>
      </c>
      <c r="Q402" s="52">
        <f t="shared" si="19"/>
        <v>2.2751613085648548E-2</v>
      </c>
      <c r="R402" s="63">
        <f>IF(Profitability!O402="",0,Profitability!L402/Profitability!O402)-Q402</f>
        <v>0</v>
      </c>
      <c r="S402" s="62">
        <v>0</v>
      </c>
    </row>
    <row r="403" spans="1:19" x14ac:dyDescent="0.25">
      <c r="A403">
        <f>+'P6-preprocesseddata'!A403</f>
        <v>2017</v>
      </c>
      <c r="B403">
        <f>+'P6-preprocesseddata'!B403</f>
        <v>1</v>
      </c>
      <c r="C403" t="str">
        <f t="shared" si="18"/>
        <v>2017 Q1</v>
      </c>
      <c r="D403" s="61">
        <f>VLOOKUP(C403,Dates!C:D,2,FALSE)</f>
        <v>42825</v>
      </c>
      <c r="E403" t="str">
        <f>+'P6-preprocesseddata'!C403</f>
        <v>WN</v>
      </c>
      <c r="F403" t="str">
        <f>+'P6-preprocesseddata'!D403</f>
        <v>L</v>
      </c>
      <c r="G403" s="51">
        <f>IF(Profitability!O403="",0,Profitability!E403/Profitability!O403)</f>
        <v>9.7523406888487651E-2</v>
      </c>
      <c r="H403" s="43">
        <f>IF('P6-preprocesseddata'!$R403="",0,+'P6-preprocesseddata'!E403/'P6-preprocesseddata'!$R403)</f>
        <v>3.6494009904244451E-2</v>
      </c>
      <c r="I403" s="43">
        <f>IF('P6-preprocesseddata'!$R403="",0,+'P6-preprocesseddata'!F403/'P6-preprocesseddata'!$R403)</f>
        <v>1.8415502922732193E-2</v>
      </c>
      <c r="J403" s="43">
        <f>IF('P6-preprocesseddata'!$R403="",0,+'P6-preprocesseddata'!G403/'P6-preprocesseddata'!$R403)</f>
        <v>1.8279189957744356E-3</v>
      </c>
      <c r="K403" s="43">
        <f>IF('P6-preprocesseddata'!$R403="",0,+'P6-preprocesseddata'!H403/'P6-preprocesseddata'!$R403)</f>
        <v>1.2293725529840805E-2</v>
      </c>
      <c r="L403" s="43">
        <f>IF('P6-preprocesseddata'!$R403="",0,+'P6-preprocesseddata'!I403/'P6-preprocesseddata'!$R403)</f>
        <v>2.7167931216326409E-3</v>
      </c>
      <c r="M403" s="43">
        <f>IF('P6-preprocesseddata'!$R403="",0,+'P6-preprocesseddata'!J403/'P6-preprocesseddata'!$R403)+IF('P6-preprocesseddata'!$R403="",0,+'P6-preprocesseddata'!K403/'P6-preprocesseddata'!$R403)+IF('P6-preprocesseddata'!$R403="",0,+'P6-preprocesseddata'!L403/'P6-preprocesseddata'!$R403)</f>
        <v>1.0958994414334872E-2</v>
      </c>
      <c r="N403" s="43">
        <f>IF('P6-preprocesseddata'!$R403="",0,+'P6-preprocesseddata'!M403/'P6-preprocesseddata'!$R403)-S403</f>
        <v>-4.5865950427892731E-2</v>
      </c>
      <c r="O403" s="43">
        <f>IF('P6-preprocesseddata'!$R403="",0,+'P6-preprocesseddata'!N403/'P6-preprocesseddata'!$R403)</f>
        <v>5.1022700089198379E-4</v>
      </c>
      <c r="P403" s="43">
        <f t="shared" si="20"/>
        <v>3.7351221461558649E-2</v>
      </c>
      <c r="Q403" s="52">
        <f t="shared" si="19"/>
        <v>6.0172185426929002E-2</v>
      </c>
      <c r="R403" s="63">
        <f>IF(Profitability!O403="",0,Profitability!L403/Profitability!O403)-Q403</f>
        <v>-4.7029343719351448E-2</v>
      </c>
      <c r="S403" s="62">
        <v>4.7029343719351448E-2</v>
      </c>
    </row>
    <row r="404" spans="1:19" x14ac:dyDescent="0.25">
      <c r="A404">
        <f>+'P6-preprocesseddata'!A404</f>
        <v>2017</v>
      </c>
      <c r="B404">
        <f>+'P6-preprocesseddata'!B404</f>
        <v>2</v>
      </c>
      <c r="C404" t="str">
        <f t="shared" si="18"/>
        <v>2017 Q2</v>
      </c>
      <c r="D404" s="61">
        <f>VLOOKUP(C404,Dates!C:D,2,FALSE)</f>
        <v>42916</v>
      </c>
      <c r="E404" t="str">
        <f>+'P6-preprocesseddata'!C404</f>
        <v>WN</v>
      </c>
      <c r="F404" t="str">
        <f>+'P6-preprocesseddata'!D404</f>
        <v>D</v>
      </c>
      <c r="G404" s="51">
        <f>IF(Profitability!O404="",0,Profitability!E404/Profitability!O404)</f>
        <v>0.16900308407334078</v>
      </c>
      <c r="H404" s="43">
        <f>IF('P6-preprocesseddata'!$R404="",0,+'P6-preprocesseddata'!E404/'P6-preprocesseddata'!$R404)</f>
        <v>5.8366814469750221E-2</v>
      </c>
      <c r="I404" s="43">
        <f>IF('P6-preprocesseddata'!$R404="",0,+'P6-preprocesseddata'!F404/'P6-preprocesseddata'!$R404)</f>
        <v>2.9113920670493263E-2</v>
      </c>
      <c r="J404" s="43">
        <f>IF('P6-preprocesseddata'!$R404="",0,+'P6-preprocesseddata'!G404/'P6-preprocesseddata'!$R404)</f>
        <v>2.2732916244047443E-3</v>
      </c>
      <c r="K404" s="43">
        <f>IF('P6-preprocesseddata'!$R404="",0,+'P6-preprocesseddata'!H404/'P6-preprocesseddata'!$R404)</f>
        <v>1.9090969968370623E-2</v>
      </c>
      <c r="L404" s="43">
        <f>IF('P6-preprocesseddata'!$R404="",0,+'P6-preprocesseddata'!I404/'P6-preprocesseddata'!$R404)</f>
        <v>4.1234222835090468E-3</v>
      </c>
      <c r="M404" s="43">
        <f>IF('P6-preprocesseddata'!$R404="",0,+'P6-preprocesseddata'!J404/'P6-preprocesseddata'!$R404)+IF('P6-preprocesseddata'!$R404="",0,+'P6-preprocesseddata'!K404/'P6-preprocesseddata'!$R404)+IF('P6-preprocesseddata'!$R404="",0,+'P6-preprocesseddata'!L404/'P6-preprocesseddata'!$R404)</f>
        <v>1.6866344568705432E-2</v>
      </c>
      <c r="N404" s="43">
        <f>IF('P6-preprocesseddata'!$R404="",0,+'P6-preprocesseddata'!M404/'P6-preprocesseddata'!$R404)-S404</f>
        <v>1.5949194284998469E-3</v>
      </c>
      <c r="O404" s="43">
        <f>IF('P6-preprocesseddata'!$R404="",0,+'P6-preprocesseddata'!N404/'P6-preprocesseddata'!$R404)</f>
        <v>7.9892211319655812E-4</v>
      </c>
      <c r="P404" s="43">
        <f t="shared" si="20"/>
        <v>0.13222860512692974</v>
      </c>
      <c r="Q404" s="52">
        <f t="shared" si="19"/>
        <v>3.6774478946411032E-2</v>
      </c>
      <c r="R404" s="63">
        <f>IF(Profitability!O404="",0,Profitability!L404/Profitability!O404)-Q404</f>
        <v>0</v>
      </c>
      <c r="S404" s="62">
        <v>0</v>
      </c>
    </row>
    <row r="405" spans="1:19" x14ac:dyDescent="0.25">
      <c r="A405">
        <f>+'P6-preprocesseddata'!A405</f>
        <v>2017</v>
      </c>
      <c r="B405">
        <f>+'P6-preprocesseddata'!B405</f>
        <v>2</v>
      </c>
      <c r="C405" t="str">
        <f t="shared" si="18"/>
        <v>2017 Q2</v>
      </c>
      <c r="D405" s="61">
        <f>VLOOKUP(C405,Dates!C:D,2,FALSE)</f>
        <v>42916</v>
      </c>
      <c r="E405" t="str">
        <f>+'P6-preprocesseddata'!C405</f>
        <v>WN</v>
      </c>
      <c r="F405" t="str">
        <f>+'P6-preprocesseddata'!D405</f>
        <v>L</v>
      </c>
      <c r="G405" s="51">
        <f>IF(Profitability!O405="",0,Profitability!E405/Profitability!O405)</f>
        <v>0.11139499928595857</v>
      </c>
      <c r="H405" s="43">
        <f>IF('P6-preprocesseddata'!$R405="",0,+'P6-preprocesseddata'!E405/'P6-preprocesseddata'!$R405)</f>
        <v>3.8470237840079718E-2</v>
      </c>
      <c r="I405" s="43">
        <f>IF('P6-preprocesseddata'!$R405="",0,+'P6-preprocesseddata'!F405/'P6-preprocesseddata'!$R405)</f>
        <v>1.9189840960703031E-2</v>
      </c>
      <c r="J405" s="43">
        <f>IF('P6-preprocesseddata'!$R405="",0,+'P6-preprocesseddata'!G405/'P6-preprocesseddata'!$R405)</f>
        <v>1.4985802470773686E-3</v>
      </c>
      <c r="K405" s="43">
        <f>IF('P6-preprocesseddata'!$R405="",0,+'P6-preprocesseddata'!H405/'P6-preprocesseddata'!$R405)</f>
        <v>1.2583265796582267E-2</v>
      </c>
      <c r="L405" s="43">
        <f>IF('P6-preprocesseddata'!$R405="",0,+'P6-preprocesseddata'!I405/'P6-preprocesseddata'!$R405)</f>
        <v>2.7174789400210464E-3</v>
      </c>
      <c r="M405" s="43">
        <f>IF('P6-preprocesseddata'!$R405="",0,+'P6-preprocesseddata'!J405/'P6-preprocesseddata'!$R405)+IF('P6-preprocesseddata'!$R405="",0,+'P6-preprocesseddata'!K405/'P6-preprocesseddata'!$R405)+IF('P6-preprocesseddata'!$R405="",0,+'P6-preprocesseddata'!L405/'P6-preprocesseddata'!$R405)</f>
        <v>1.1116740741955752E-2</v>
      </c>
      <c r="N405" s="43">
        <f>IF('P6-preprocesseddata'!$R405="",0,+'P6-preprocesseddata'!M405/'P6-preprocesseddata'!$R405)-S405</f>
        <v>-3.2241679407770063E-2</v>
      </c>
      <c r="O405" s="43">
        <f>IF('P6-preprocesseddata'!$R405="",0,+'P6-preprocesseddata'!N405/'P6-preprocesseddata'!$R405)</f>
        <v>5.2650653600525726E-4</v>
      </c>
      <c r="P405" s="43">
        <f t="shared" si="20"/>
        <v>5.3860971654654373E-2</v>
      </c>
      <c r="Q405" s="52">
        <f t="shared" si="19"/>
        <v>5.7534027631304198E-2</v>
      </c>
      <c r="R405" s="63">
        <f>IF(Profitability!O405="",0,Profitability!L405/Profitability!O405)-Q405</f>
        <v>-3.3293089720158042E-2</v>
      </c>
      <c r="S405" s="62">
        <v>3.3293089720158035E-2</v>
      </c>
    </row>
    <row r="406" spans="1:19" x14ac:dyDescent="0.25">
      <c r="A406">
        <f>+'P6-preprocesseddata'!A406</f>
        <v>2017</v>
      </c>
      <c r="B406">
        <f>+'P6-preprocesseddata'!B406</f>
        <v>3</v>
      </c>
      <c r="C406" t="str">
        <f t="shared" si="18"/>
        <v>2017 Q3</v>
      </c>
      <c r="D406" s="61">
        <f>VLOOKUP(C406,Dates!C:D,2,FALSE)</f>
        <v>43008</v>
      </c>
      <c r="E406" t="str">
        <f>+'P6-preprocesseddata'!C406</f>
        <v>WN</v>
      </c>
      <c r="F406" t="str">
        <f>+'P6-preprocesseddata'!D406</f>
        <v>D</v>
      </c>
      <c r="G406" s="51">
        <f>IF(Profitability!O406="",0,Profitability!E406/Profitability!O406)</f>
        <v>0.160405643781972</v>
      </c>
      <c r="H406" s="43">
        <f>IF('P6-preprocesseddata'!$R406="",0,+'P6-preprocesseddata'!E406/'P6-preprocesseddata'!$R406)</f>
        <v>5.7722177765527072E-2</v>
      </c>
      <c r="I406" s="43">
        <f>IF('P6-preprocesseddata'!$R406="",0,+'P6-preprocesseddata'!F406/'P6-preprocesseddata'!$R406)</f>
        <v>3.0530431829468314E-2</v>
      </c>
      <c r="J406" s="43">
        <f>IF('P6-preprocesseddata'!$R406="",0,+'P6-preprocesseddata'!G406/'P6-preprocesseddata'!$R406)</f>
        <v>2.8080701941205761E-3</v>
      </c>
      <c r="K406" s="43">
        <f>IF('P6-preprocesseddata'!$R406="",0,+'P6-preprocesseddata'!H406/'P6-preprocesseddata'!$R406)</f>
        <v>1.8882281622628404E-2</v>
      </c>
      <c r="L406" s="43">
        <f>IF('P6-preprocesseddata'!$R406="",0,+'P6-preprocesseddata'!I406/'P6-preprocesseddata'!$R406)</f>
        <v>4.199220514381337E-3</v>
      </c>
      <c r="M406" s="43">
        <f>IF('P6-preprocesseddata'!$R406="",0,+'P6-preprocesseddata'!J406/'P6-preprocesseddata'!$R406)+IF('P6-preprocesseddata'!$R406="",0,+'P6-preprocesseddata'!K406/'P6-preprocesseddata'!$R406)+IF('P6-preprocesseddata'!$R406="",0,+'P6-preprocesseddata'!L406/'P6-preprocesseddata'!$R406)</f>
        <v>1.64210084718578E-2</v>
      </c>
      <c r="N406" s="43">
        <f>IF('P6-preprocesseddata'!$R406="",0,+'P6-preprocesseddata'!M406/'P6-preprocesseddata'!$R406)-S406</f>
        <v>5.0662039628641742E-2</v>
      </c>
      <c r="O406" s="43">
        <f>IF('P6-preprocesseddata'!$R406="",0,+'P6-preprocesseddata'!N406/'P6-preprocesseddata'!$R406)</f>
        <v>8.2490649723071453E-4</v>
      </c>
      <c r="P406" s="43">
        <f t="shared" si="20"/>
        <v>0.18205013652385596</v>
      </c>
      <c r="Q406" s="52">
        <f t="shared" si="19"/>
        <v>-2.1644492741883958E-2</v>
      </c>
      <c r="R406" s="63">
        <f>IF(Profitability!O406="",0,Profitability!L406/Profitability!O406)-Q406</f>
        <v>4.7029343719351462E-2</v>
      </c>
      <c r="S406" s="62">
        <v>-4.7029343719351455E-2</v>
      </c>
    </row>
    <row r="407" spans="1:19" x14ac:dyDescent="0.25">
      <c r="A407">
        <f>+'P6-preprocesseddata'!A407</f>
        <v>2017</v>
      </c>
      <c r="B407">
        <f>+'P6-preprocesseddata'!B407</f>
        <v>3</v>
      </c>
      <c r="C407" t="str">
        <f t="shared" si="18"/>
        <v>2017 Q3</v>
      </c>
      <c r="D407" s="61">
        <f>VLOOKUP(C407,Dates!C:D,2,FALSE)</f>
        <v>43008</v>
      </c>
      <c r="E407" t="str">
        <f>+'P6-preprocesseddata'!C407</f>
        <v>WN</v>
      </c>
      <c r="F407" t="str">
        <f>+'P6-preprocesseddata'!D407</f>
        <v>L</v>
      </c>
      <c r="G407" s="51">
        <f>IF(Profitability!O407="",0,Profitability!E407/Profitability!O407)</f>
        <v>0.11765990038184318</v>
      </c>
      <c r="H407" s="43">
        <f>IF('P6-preprocesseddata'!$R407="",0,+'P6-preprocesseddata'!E407/'P6-preprocesseddata'!$R407)</f>
        <v>4.2341017345516346E-2</v>
      </c>
      <c r="I407" s="43">
        <f>IF('P6-preprocesseddata'!$R407="",0,+'P6-preprocesseddata'!F407/'P6-preprocesseddata'!$R407)</f>
        <v>2.2394661480085662E-2</v>
      </c>
      <c r="J407" s="43">
        <f>IF('P6-preprocesseddata'!$R407="",0,+'P6-preprocesseddata'!G407/'P6-preprocesseddata'!$R407)</f>
        <v>2.0601484907833709E-3</v>
      </c>
      <c r="K407" s="43">
        <f>IF('P6-preprocesseddata'!$R407="",0,+'P6-preprocesseddata'!H407/'P6-preprocesseddata'!$R407)</f>
        <v>1.3850648920122962E-2</v>
      </c>
      <c r="L407" s="43">
        <f>IF('P6-preprocesseddata'!$R407="",0,+'P6-preprocesseddata'!I407/'P6-preprocesseddata'!$R407)</f>
        <v>3.0806554831218826E-3</v>
      </c>
      <c r="M407" s="43">
        <f>IF('P6-preprocesseddata'!$R407="",0,+'P6-preprocesseddata'!J407/'P6-preprocesseddata'!$R407)+IF('P6-preprocesseddata'!$R407="",0,+'P6-preprocesseddata'!K407/'P6-preprocesseddata'!$R407)+IF('P6-preprocesseddata'!$R407="",0,+'P6-preprocesseddata'!L407/'P6-preprocesseddata'!$R407)</f>
        <v>1.2045627177424219E-2</v>
      </c>
      <c r="N407" s="43">
        <f>IF('P6-preprocesseddata'!$R407="",0,+'P6-preprocesseddata'!M407/'P6-preprocesseddata'!$R407)-S407</f>
        <v>2.6633410166120269E-3</v>
      </c>
      <c r="O407" s="43">
        <f>IF('P6-preprocesseddata'!$R407="",0,+'P6-preprocesseddata'!N407/'P6-preprocesseddata'!$R407)</f>
        <v>6.0501485974354628E-4</v>
      </c>
      <c r="P407" s="43">
        <f t="shared" si="20"/>
        <v>9.9041114773410002E-2</v>
      </c>
      <c r="Q407" s="52">
        <f t="shared" si="19"/>
        <v>1.8618785608433178E-2</v>
      </c>
      <c r="R407" s="63">
        <f>IF(Profitability!O407="",0,Profitability!L407/Profitability!O407)-Q407</f>
        <v>0</v>
      </c>
      <c r="S407" s="62">
        <v>0</v>
      </c>
    </row>
    <row r="408" spans="1:19" x14ac:dyDescent="0.25">
      <c r="A408">
        <f>+'P6-preprocesseddata'!A408</f>
        <v>2017</v>
      </c>
      <c r="B408">
        <f>+'P6-preprocesseddata'!B408</f>
        <v>4</v>
      </c>
      <c r="C408" t="str">
        <f t="shared" si="18"/>
        <v>2017 Q4</v>
      </c>
      <c r="D408" s="61">
        <f>VLOOKUP(C408,Dates!C:D,2,FALSE)</f>
        <v>43100</v>
      </c>
      <c r="E408" t="str">
        <f>+'P6-preprocesseddata'!C408</f>
        <v>WN</v>
      </c>
      <c r="F408" t="str">
        <f>+'P6-preprocesseddata'!D408</f>
        <v>D</v>
      </c>
      <c r="G408" s="51">
        <f>IF(Profitability!O408="",0,Profitability!E408/Profitability!O408)</f>
        <v>0.16523490611606734</v>
      </c>
      <c r="H408" s="43">
        <f>IF('P6-preprocesseddata'!$R408="",0,+'P6-preprocesseddata'!E408/'P6-preprocesseddata'!$R408)</f>
        <v>6.3672132475005222E-2</v>
      </c>
      <c r="I408" s="43">
        <f>IF('P6-preprocesseddata'!$R408="",0,+'P6-preprocesseddata'!F408/'P6-preprocesseddata'!$R408)</f>
        <v>3.2119162539822908E-2</v>
      </c>
      <c r="J408" s="43">
        <f>IF('P6-preprocesseddata'!$R408="",0,+'P6-preprocesseddata'!G408/'P6-preprocesseddata'!$R408)</f>
        <v>2.7154167826295788E-3</v>
      </c>
      <c r="K408" s="43">
        <f>IF('P6-preprocesseddata'!$R408="",0,+'P6-preprocesseddata'!H408/'P6-preprocesseddata'!$R408)</f>
        <v>2.1554934830253631E-2</v>
      </c>
      <c r="L408" s="43">
        <f>IF('P6-preprocesseddata'!$R408="",0,+'P6-preprocesseddata'!I408/'P6-preprocesseddata'!$R408)</f>
        <v>4.2971021861848728E-3</v>
      </c>
      <c r="M408" s="43">
        <f>IF('P6-preprocesseddata'!$R408="",0,+'P6-preprocesseddata'!J408/'P6-preprocesseddata'!$R408)+IF('P6-preprocesseddata'!$R408="",0,+'P6-preprocesseddata'!K408/'P6-preprocesseddata'!$R408)+IF('P6-preprocesseddata'!$R408="",0,+'P6-preprocesseddata'!L408/'P6-preprocesseddata'!$R408)</f>
        <v>1.6030061689448732E-2</v>
      </c>
      <c r="N408" s="43">
        <f>IF('P6-preprocesseddata'!$R408="",0,+'P6-preprocesseddata'!M408/'P6-preprocesseddata'!$R408)-S408</f>
        <v>3.3031035333770171E-2</v>
      </c>
      <c r="O408" s="43">
        <f>IF('P6-preprocesseddata'!$R408="",0,+'P6-preprocesseddata'!N408/'P6-preprocesseddata'!$R408)</f>
        <v>8.9122850634794706E-4</v>
      </c>
      <c r="P408" s="43">
        <f t="shared" si="20"/>
        <v>0.17431107434346307</v>
      </c>
      <c r="Q408" s="52">
        <f t="shared" si="19"/>
        <v>-9.0761682273957367E-3</v>
      </c>
      <c r="R408" s="63">
        <f>IF(Profitability!O408="",0,Profitability!L408/Profitability!O408)-Q408</f>
        <v>3.3293089720158035E-2</v>
      </c>
      <c r="S408" s="62">
        <v>-3.3293089720158028E-2</v>
      </c>
    </row>
    <row r="409" spans="1:19" x14ac:dyDescent="0.25">
      <c r="A409">
        <f>+'P6-preprocesseddata'!A409</f>
        <v>2017</v>
      </c>
      <c r="B409">
        <f>+'P6-preprocesseddata'!B409</f>
        <v>4</v>
      </c>
      <c r="C409" t="str">
        <f t="shared" si="18"/>
        <v>2017 Q4</v>
      </c>
      <c r="D409" s="61">
        <f>VLOOKUP(C409,Dates!C:D,2,FALSE)</f>
        <v>43100</v>
      </c>
      <c r="E409" t="str">
        <f>+'P6-preprocesseddata'!C409</f>
        <v>WN</v>
      </c>
      <c r="F409" t="str">
        <f>+'P6-preprocesseddata'!D409</f>
        <v>L</v>
      </c>
      <c r="G409" s="51">
        <f>IF(Profitability!O409="",0,Profitability!E409/Profitability!O409)</f>
        <v>0.11592527498620701</v>
      </c>
      <c r="H409" s="43">
        <f>IF('P6-preprocesseddata'!$R409="",0,+'P6-preprocesseddata'!E409/'P6-preprocesseddata'!$R409)</f>
        <v>4.467074148202034E-2</v>
      </c>
      <c r="I409" s="43">
        <f>IF('P6-preprocesseddata'!$R409="",0,+'P6-preprocesseddata'!F409/'P6-preprocesseddata'!$R409)</f>
        <v>2.2534592159368844E-2</v>
      </c>
      <c r="J409" s="43">
        <f>IF('P6-preprocesseddata'!$R409="",0,+'P6-preprocesseddata'!G409/'P6-preprocesseddata'!$R409)</f>
        <v>1.9048708031240715E-3</v>
      </c>
      <c r="K409" s="43">
        <f>IF('P6-preprocesseddata'!$R409="",0,+'P6-preprocesseddata'!H409/'P6-preprocesseddata'!$R409)</f>
        <v>1.5122181455609901E-2</v>
      </c>
      <c r="L409" s="43">
        <f>IF('P6-preprocesseddata'!$R409="",0,+'P6-preprocesseddata'!I409/'P6-preprocesseddata'!$R409)</f>
        <v>3.0148187054081133E-3</v>
      </c>
      <c r="M409" s="43">
        <f>IF('P6-preprocesseddata'!$R409="",0,+'P6-preprocesseddata'!J409/'P6-preprocesseddata'!$R409)+IF('P6-preprocesseddata'!$R409="",0,+'P6-preprocesseddata'!K409/'P6-preprocesseddata'!$R409)+IF('P6-preprocesseddata'!$R409="",0,+'P6-preprocesseddata'!L409/'P6-preprocesseddata'!$R409)</f>
        <v>1.1246686967440423E-2</v>
      </c>
      <c r="N409" s="43">
        <f>IF('P6-preprocesseddata'!$R409="",0,+'P6-preprocesseddata'!M409/'P6-preprocesseddata'!$R409)-S409</f>
        <v>-1.835192376013402E-4</v>
      </c>
      <c r="O409" s="43">
        <f>IF('P6-preprocesseddata'!$R409="",0,+'P6-preprocesseddata'!N409/'P6-preprocesseddata'!$R409)</f>
        <v>6.2514307140135682E-4</v>
      </c>
      <c r="P409" s="43">
        <f t="shared" si="20"/>
        <v>9.8935515406771701E-2</v>
      </c>
      <c r="Q409" s="52">
        <f t="shared" si="19"/>
        <v>1.6989759579435312E-2</v>
      </c>
      <c r="R409" s="63">
        <f>IF(Profitability!O409="",0,Profitability!L409/Profitability!O409)-Q409</f>
        <v>0</v>
      </c>
      <c r="S409" s="62">
        <v>0</v>
      </c>
    </row>
    <row r="410" spans="1:19" x14ac:dyDescent="0.25">
      <c r="A410">
        <f>+'P6-preprocesseddata'!A410</f>
        <v>2018</v>
      </c>
      <c r="B410">
        <f>+'P6-preprocesseddata'!B410</f>
        <v>1</v>
      </c>
      <c r="C410" t="str">
        <f t="shared" si="18"/>
        <v>2018 Q1</v>
      </c>
      <c r="D410" s="61">
        <f>VLOOKUP(C410,Dates!C:D,2,FALSE)</f>
        <v>43190</v>
      </c>
      <c r="E410" t="str">
        <f>+'P6-preprocesseddata'!C410</f>
        <v>WN</v>
      </c>
      <c r="F410" t="str">
        <f>+'P6-preprocesseddata'!D410</f>
        <v>D</v>
      </c>
      <c r="G410" s="51">
        <f>IF(Profitability!O410="",0,Profitability!E410/Profitability!O410)</f>
        <v>0.16420943461751555</v>
      </c>
      <c r="H410" s="43">
        <f>IF('P6-preprocesseddata'!$R410="",0,+'P6-preprocesseddata'!E410/'P6-preprocesseddata'!$R410)</f>
        <v>6.3884791801535057E-2</v>
      </c>
      <c r="I410" s="43">
        <f>IF('P6-preprocesseddata'!$R410="",0,+'P6-preprocesseddata'!F410/'P6-preprocesseddata'!$R410)</f>
        <v>3.3810020494376564E-2</v>
      </c>
      <c r="J410" s="43">
        <f>IF('P6-preprocesseddata'!$R410="",0,+'P6-preprocesseddata'!G410/'P6-preprocesseddata'!$R410)</f>
        <v>3.0786104363912815E-3</v>
      </c>
      <c r="K410" s="43">
        <f>IF('P6-preprocesseddata'!$R410="",0,+'P6-preprocesseddata'!H410/'P6-preprocesseddata'!$R410)</f>
        <v>2.0488357344581418E-2</v>
      </c>
      <c r="L410" s="43">
        <f>IF('P6-preprocesseddata'!$R410="",0,+'P6-preprocesseddata'!I410/'P6-preprocesseddata'!$R410)</f>
        <v>4.4319447784434349E-3</v>
      </c>
      <c r="M410" s="43">
        <f>IF('P6-preprocesseddata'!$R410="",0,+'P6-preprocesseddata'!J410/'P6-preprocesseddata'!$R410)+IF('P6-preprocesseddata'!$R410="",0,+'P6-preprocesseddata'!K410/'P6-preprocesseddata'!$R410)+IF('P6-preprocesseddata'!$R410="",0,+'P6-preprocesseddata'!L410/'P6-preprocesseddata'!$R410)</f>
        <v>1.7159272235817081E-2</v>
      </c>
      <c r="N410" s="43">
        <f>IF('P6-preprocesseddata'!$R410="",0,+'P6-preprocesseddata'!M410/'P6-preprocesseddata'!$R410)-S410</f>
        <v>-1.1293708834692993E-4</v>
      </c>
      <c r="O410" s="43">
        <f>IF('P6-preprocesseddata'!$R410="",0,+'P6-preprocesseddata'!N410/'P6-preprocesseddata'!$R410)</f>
        <v>9.9415345714939495E-4</v>
      </c>
      <c r="P410" s="43">
        <f t="shared" si="20"/>
        <v>0.14373421345994733</v>
      </c>
      <c r="Q410" s="52">
        <f t="shared" si="19"/>
        <v>2.0475221157568224E-2</v>
      </c>
      <c r="R410" s="63">
        <f>IF(Profitability!O410="",0,Profitability!L410/Profitability!O410)-Q410</f>
        <v>2.7755575615628914E-17</v>
      </c>
      <c r="S410" s="62">
        <v>0</v>
      </c>
    </row>
    <row r="411" spans="1:19" x14ac:dyDescent="0.25">
      <c r="A411">
        <f>+'P6-preprocesseddata'!A411</f>
        <v>2018</v>
      </c>
      <c r="B411">
        <f>+'P6-preprocesseddata'!B411</f>
        <v>1</v>
      </c>
      <c r="C411" t="str">
        <f t="shared" si="18"/>
        <v>2018 Q1</v>
      </c>
      <c r="D411" s="61">
        <f>VLOOKUP(C411,Dates!C:D,2,FALSE)</f>
        <v>43190</v>
      </c>
      <c r="E411" t="str">
        <f>+'P6-preprocesseddata'!C411</f>
        <v>WN</v>
      </c>
      <c r="F411" t="str">
        <f>+'P6-preprocesseddata'!D411</f>
        <v>L</v>
      </c>
      <c r="G411" s="51">
        <f>IF(Profitability!O411="",0,Profitability!E411/Profitability!O411)</f>
        <v>0.11362661105117268</v>
      </c>
      <c r="H411" s="43">
        <f>IF('P6-preprocesseddata'!$R411="",0,+'P6-preprocesseddata'!E411/'P6-preprocesseddata'!$R411)</f>
        <v>4.4204991187142148E-2</v>
      </c>
      <c r="I411" s="43">
        <f>IF('P6-preprocesseddata'!$R411="",0,+'P6-preprocesseddata'!F411/'P6-preprocesseddata'!$R411)</f>
        <v>2.3395244614789416E-2</v>
      </c>
      <c r="J411" s="43">
        <f>IF('P6-preprocesseddata'!$R411="",0,+'P6-preprocesseddata'!G411/'P6-preprocesseddata'!$R411)</f>
        <v>2.1310193526558018E-3</v>
      </c>
      <c r="K411" s="43">
        <f>IF('P6-preprocesseddata'!$R411="",0,+'P6-preprocesseddata'!H411/'P6-preprocesseddata'!$R411)</f>
        <v>1.4177306609080885E-2</v>
      </c>
      <c r="L411" s="43">
        <f>IF('P6-preprocesseddata'!$R411="",0,+'P6-preprocesseddata'!I411/'P6-preprocesseddata'!$R411)</f>
        <v>3.0668638302771326E-3</v>
      </c>
      <c r="M411" s="43">
        <f>IF('P6-preprocesseddata'!$R411="",0,+'P6-preprocesseddata'!J411/'P6-preprocesseddata'!$R411)+IF('P6-preprocesseddata'!$R411="",0,+'P6-preprocesseddata'!K411/'P6-preprocesseddata'!$R411)+IF('P6-preprocesseddata'!$R411="",0,+'P6-preprocesseddata'!L411/'P6-preprocesseddata'!$R411)</f>
        <v>1.1873689433397611E-2</v>
      </c>
      <c r="N411" s="43">
        <f>IF('P6-preprocesseddata'!$R411="",0,+'P6-preprocesseddata'!M411/'P6-preprocesseddata'!$R411)-S411</f>
        <v>-4.0739504271449165E-2</v>
      </c>
      <c r="O411" s="43">
        <f>IF('P6-preprocesseddata'!$R411="",0,+'P6-preprocesseddata'!N411/'P6-preprocesseddata'!$R411)</f>
        <v>6.8778931487832758E-4</v>
      </c>
      <c r="P411" s="43">
        <f t="shared" si="20"/>
        <v>5.8797400070772152E-2</v>
      </c>
      <c r="Q411" s="52">
        <f t="shared" si="19"/>
        <v>5.4829210980400528E-2</v>
      </c>
      <c r="R411" s="63">
        <f>IF(Profitability!O411="",0,Profitability!L411/Profitability!O411)-Q411</f>
        <v>-4.0661444954502066E-2</v>
      </c>
      <c r="S411" s="62">
        <v>4.0661444954502066E-2</v>
      </c>
    </row>
    <row r="412" spans="1:19" x14ac:dyDescent="0.25">
      <c r="A412">
        <f>+'P6-preprocesseddata'!A412</f>
        <v>2018</v>
      </c>
      <c r="B412">
        <f>+'P6-preprocesseddata'!B412</f>
        <v>2</v>
      </c>
      <c r="C412" t="str">
        <f t="shared" ref="C412:C445" si="21">A412&amp;" Q"&amp;B412</f>
        <v>2018 Q2</v>
      </c>
      <c r="D412" s="61">
        <f>VLOOKUP(C412,Dates!C:D,2,FALSE)</f>
        <v>43281</v>
      </c>
      <c r="E412" t="str">
        <f>+'P6-preprocesseddata'!C412</f>
        <v>WN</v>
      </c>
      <c r="F412" t="str">
        <f>+'P6-preprocesseddata'!D412</f>
        <v>D</v>
      </c>
      <c r="G412" s="51">
        <f>IF(Profitability!O412="",0,Profitability!E412/Profitability!O412)</f>
        <v>0.16514648724151881</v>
      </c>
      <c r="H412" s="43">
        <f>IF('P6-preprocesseddata'!$R412="",0,+'P6-preprocesseddata'!E412/'P6-preprocesseddata'!$R412)</f>
        <v>5.8634784585863971E-2</v>
      </c>
      <c r="I412" s="43">
        <f>IF('P6-preprocesseddata'!$R412="",0,+'P6-preprocesseddata'!F412/'P6-preprocesseddata'!$R412)</f>
        <v>3.4568557108560403E-2</v>
      </c>
      <c r="J412" s="43">
        <f>IF('P6-preprocesseddata'!$R412="",0,+'P6-preprocesseddata'!G412/'P6-preprocesseddata'!$R412)</f>
        <v>2.5969046701338205E-3</v>
      </c>
      <c r="K412" s="43">
        <f>IF('P6-preprocesseddata'!$R412="",0,+'P6-preprocesseddata'!H412/'P6-preprocesseddata'!$R412)</f>
        <v>1.9522456705070235E-2</v>
      </c>
      <c r="L412" s="43">
        <f>IF('P6-preprocesseddata'!$R412="",0,+'P6-preprocesseddata'!I412/'P6-preprocesseddata'!$R412)</f>
        <v>4.1827399896507324E-3</v>
      </c>
      <c r="M412" s="43">
        <f>IF('P6-preprocesseddata'!$R412="",0,+'P6-preprocesseddata'!J412/'P6-preprocesseddata'!$R412)+IF('P6-preprocesseddata'!$R412="",0,+'P6-preprocesseddata'!K412/'P6-preprocesseddata'!$R412)+IF('P6-preprocesseddata'!$R412="",0,+'P6-preprocesseddata'!L412/'P6-preprocesseddata'!$R412)</f>
        <v>1.5372478611981497E-2</v>
      </c>
      <c r="N412" s="43">
        <f>IF('P6-preprocesseddata'!$R412="",0,+'P6-preprocesseddata'!M412/'P6-preprocesseddata'!$R412)-S412</f>
        <v>1.1097980705804221E-2</v>
      </c>
      <c r="O412" s="43">
        <f>IF('P6-preprocesseddata'!$R412="",0,+'P6-preprocesseddata'!N412/'P6-preprocesseddata'!$R412)</f>
        <v>8.6894357572084053E-4</v>
      </c>
      <c r="P412" s="43">
        <f t="shared" si="20"/>
        <v>0.14684484595278571</v>
      </c>
      <c r="Q412" s="52">
        <f t="shared" si="19"/>
        <v>1.83016412887331E-2</v>
      </c>
      <c r="R412" s="63">
        <f>IF(Profitability!O412="",0,Profitability!L412/Profitability!O412)-Q412</f>
        <v>9.6400910797137911E-3</v>
      </c>
      <c r="S412" s="62">
        <v>-9.6400910797138049E-3</v>
      </c>
    </row>
    <row r="413" spans="1:19" x14ac:dyDescent="0.25">
      <c r="A413">
        <f>+'P6-preprocesseddata'!A413</f>
        <v>2018</v>
      </c>
      <c r="B413">
        <f>+'P6-preprocesseddata'!B413</f>
        <v>2</v>
      </c>
      <c r="C413" t="str">
        <f t="shared" si="21"/>
        <v>2018 Q2</v>
      </c>
      <c r="D413" s="61">
        <f>VLOOKUP(C413,Dates!C:D,2,FALSE)</f>
        <v>43281</v>
      </c>
      <c r="E413" t="str">
        <f>+'P6-preprocesseddata'!C413</f>
        <v>WN</v>
      </c>
      <c r="F413" t="str">
        <f>+'P6-preprocesseddata'!D413</f>
        <v>L</v>
      </c>
      <c r="G413" s="51">
        <f>IF(Profitability!O413="",0,Profitability!E413/Profitability!O413)</f>
        <v>0.11595747607644587</v>
      </c>
      <c r="H413" s="43">
        <f>IF('P6-preprocesseddata'!$R413="",0,+'P6-preprocesseddata'!E413/'P6-preprocesseddata'!$R413)</f>
        <v>4.1170634215713188E-2</v>
      </c>
      <c r="I413" s="43">
        <f>IF('P6-preprocesseddata'!$R413="",0,+'P6-preprocesseddata'!F413/'P6-preprocesseddata'!$R413)</f>
        <v>2.4271852890488846E-2</v>
      </c>
      <c r="J413" s="43">
        <f>IF('P6-preprocesseddata'!$R413="",0,+'P6-preprocesseddata'!G413/'P6-preprocesseddata'!$R413)</f>
        <v>1.8234559999667161E-3</v>
      </c>
      <c r="K413" s="43">
        <f>IF('P6-preprocesseddata'!$R413="",0,+'P6-preprocesseddata'!H413/'P6-preprocesseddata'!$R413)</f>
        <v>1.370754282632731E-2</v>
      </c>
      <c r="L413" s="43">
        <f>IF('P6-preprocesseddata'!$R413="",0,+'P6-preprocesseddata'!I413/'P6-preprocesseddata'!$R413)</f>
        <v>2.9367318946392491E-3</v>
      </c>
      <c r="M413" s="43">
        <f>IF('P6-preprocesseddata'!$R413="",0,+'P6-preprocesseddata'!J413/'P6-preprocesseddata'!$R413)+IF('P6-preprocesseddata'!$R413="",0,+'P6-preprocesseddata'!K413/'P6-preprocesseddata'!$R413)+IF('P6-preprocesseddata'!$R413="",0,+'P6-preprocesseddata'!L413/'P6-preprocesseddata'!$R413)</f>
        <v>1.0792908810500863E-2</v>
      </c>
      <c r="N413" s="43">
        <f>IF('P6-preprocesseddata'!$R413="",0,+'P6-preprocesseddata'!M413/'P6-preprocesseddata'!$R413)-S413</f>
        <v>-3.9844548807151596E-2</v>
      </c>
      <c r="O413" s="43">
        <f>IF('P6-preprocesseddata'!$R413="",0,+'P6-preprocesseddata'!N413/'P6-preprocesseddata'!$R413)</f>
        <v>6.1035865272600896E-4</v>
      </c>
      <c r="P413" s="43">
        <f t="shared" si="20"/>
        <v>5.5468936483210607E-2</v>
      </c>
      <c r="Q413" s="52">
        <f t="shared" si="19"/>
        <v>6.048853959323526E-2</v>
      </c>
      <c r="R413" s="63">
        <f>IF(Profitability!O413="",0,Profitability!L413/Profitability!O413)-Q413</f>
        <v>-4.0867909194930635E-2</v>
      </c>
      <c r="S413" s="62">
        <v>4.0867909194930663E-2</v>
      </c>
    </row>
    <row r="414" spans="1:19" x14ac:dyDescent="0.25">
      <c r="A414">
        <f>+'P6-preprocesseddata'!A414</f>
        <v>2018</v>
      </c>
      <c r="B414">
        <f>+'P6-preprocesseddata'!B414</f>
        <v>3</v>
      </c>
      <c r="C414" t="str">
        <f t="shared" si="21"/>
        <v>2018 Q3</v>
      </c>
      <c r="D414" s="61">
        <f>VLOOKUP(C414,Dates!C:D,2,FALSE)</f>
        <v>43373</v>
      </c>
      <c r="E414" t="str">
        <f>+'P6-preprocesseddata'!C414</f>
        <v>WN</v>
      </c>
      <c r="F414" t="str">
        <f>+'P6-preprocesseddata'!D414</f>
        <v>D</v>
      </c>
      <c r="G414" s="51">
        <f>IF(Profitability!O414="",0,Profitability!E414/Profitability!O414)</f>
        <v>0.16528584729137641</v>
      </c>
      <c r="H414" s="43">
        <f>IF('P6-preprocesseddata'!$R414="",0,+'P6-preprocesseddata'!E414/'P6-preprocesseddata'!$R414)</f>
        <v>5.9869478784794039E-2</v>
      </c>
      <c r="I414" s="43">
        <f>IF('P6-preprocesseddata'!$R414="",0,+'P6-preprocesseddata'!F414/'P6-preprocesseddata'!$R414)</f>
        <v>3.5714583795359404E-2</v>
      </c>
      <c r="J414" s="43">
        <f>IF('P6-preprocesseddata'!$R414="",0,+'P6-preprocesseddata'!G414/'P6-preprocesseddata'!$R414)</f>
        <v>3.0770528124540409E-3</v>
      </c>
      <c r="K414" s="43">
        <f>IF('P6-preprocesseddata'!$R414="",0,+'P6-preprocesseddata'!H414/'P6-preprocesseddata'!$R414)</f>
        <v>2.0299516296083814E-2</v>
      </c>
      <c r="L414" s="43">
        <f>IF('P6-preprocesseddata'!$R414="",0,+'P6-preprocesseddata'!I414/'P6-preprocesseddata'!$R414)</f>
        <v>4.2364369236339719E-3</v>
      </c>
      <c r="M414" s="43">
        <f>IF('P6-preprocesseddata'!$R414="",0,+'P6-preprocesseddata'!J414/'P6-preprocesseddata'!$R414)+IF('P6-preprocesseddata'!$R414="",0,+'P6-preprocesseddata'!K414/'P6-preprocesseddata'!$R414)+IF('P6-preprocesseddata'!$R414="",0,+'P6-preprocesseddata'!L414/'P6-preprocesseddata'!$R414)</f>
        <v>1.5518558413693274E-2</v>
      </c>
      <c r="N414" s="43">
        <f>IF('P6-preprocesseddata'!$R414="",0,+'P6-preprocesseddata'!M414/'P6-preprocesseddata'!$R414)-S414</f>
        <v>4.2693917711587696E-2</v>
      </c>
      <c r="O414" s="43">
        <f>IF('P6-preprocesseddata'!$R414="",0,+'P6-preprocesseddata'!N414/'P6-preprocesseddata'!$R414)</f>
        <v>8.7932303834054298E-4</v>
      </c>
      <c r="P414" s="43">
        <f t="shared" si="20"/>
        <v>0.1822888677759468</v>
      </c>
      <c r="Q414" s="52">
        <f t="shared" si="19"/>
        <v>-1.7003020484570391E-2</v>
      </c>
      <c r="R414" s="63">
        <f>IF(Profitability!O414="",0,Profitability!L414/Profitability!O414)-Q414</f>
        <v>4.0661444954502038E-2</v>
      </c>
      <c r="S414" s="62">
        <v>-4.0661444954502024E-2</v>
      </c>
    </row>
    <row r="415" spans="1:19" x14ac:dyDescent="0.25">
      <c r="A415">
        <f>+'P6-preprocesseddata'!A415</f>
        <v>2018</v>
      </c>
      <c r="B415">
        <f>+'P6-preprocesseddata'!B415</f>
        <v>3</v>
      </c>
      <c r="C415" t="str">
        <f t="shared" si="21"/>
        <v>2018 Q3</v>
      </c>
      <c r="D415" s="61">
        <f>VLOOKUP(C415,Dates!C:D,2,FALSE)</f>
        <v>43373</v>
      </c>
      <c r="E415" t="str">
        <f>+'P6-preprocesseddata'!C415</f>
        <v>WN</v>
      </c>
      <c r="F415" t="str">
        <f>+'P6-preprocesseddata'!D415</f>
        <v>L</v>
      </c>
      <c r="G415" s="51">
        <f>IF(Profitability!O415="",0,Profitability!E415/Profitability!O415)</f>
        <v>0.12029182415364974</v>
      </c>
      <c r="H415" s="43">
        <f>IF('P6-preprocesseddata'!$R415="",0,+'P6-preprocesseddata'!E415/'P6-preprocesseddata'!$R415)</f>
        <v>4.3572033725873385E-2</v>
      </c>
      <c r="I415" s="43">
        <f>IF('P6-preprocesseddata'!$R415="",0,+'P6-preprocesseddata'!F415/'P6-preprocesseddata'!$R415)</f>
        <v>2.5991919496927727E-2</v>
      </c>
      <c r="J415" s="43">
        <f>IF('P6-preprocesseddata'!$R415="",0,+'P6-preprocesseddata'!G415/'P6-preprocesseddata'!$R415)</f>
        <v>2.240282527170288E-3</v>
      </c>
      <c r="K415" s="43">
        <f>IF('P6-preprocesseddata'!$R415="",0,+'P6-preprocesseddata'!H415/'P6-preprocesseddata'!$R415)</f>
        <v>1.4771594268751749E-2</v>
      </c>
      <c r="L415" s="43">
        <f>IF('P6-preprocesseddata'!$R415="",0,+'P6-preprocesseddata'!I415/'P6-preprocesseddata'!$R415)</f>
        <v>3.0836122121871922E-3</v>
      </c>
      <c r="M415" s="43">
        <f>IF('P6-preprocesseddata'!$R415="",0,+'P6-preprocesseddata'!J415/'P6-preprocesseddata'!$R415)+IF('P6-preprocesseddata'!$R415="",0,+'P6-preprocesseddata'!K415/'P6-preprocesseddata'!$R415)+IF('P6-preprocesseddata'!$R415="",0,+'P6-preprocesseddata'!L415/'P6-preprocesseddata'!$R415)</f>
        <v>1.1294256270899172E-2</v>
      </c>
      <c r="N415" s="43">
        <f>IF('P6-preprocesseddata'!$R415="",0,+'P6-preprocesseddata'!M415/'P6-preprocesseddata'!$R415)-S415</f>
        <v>1.4794805177513683E-3</v>
      </c>
      <c r="O415" s="43">
        <f>IF('P6-preprocesseddata'!$R415="",0,+'P6-preprocesseddata'!N415/'P6-preprocesseddata'!$R415)</f>
        <v>6.3958948588438002E-4</v>
      </c>
      <c r="P415" s="43">
        <f t="shared" si="20"/>
        <v>0.10307276850544528</v>
      </c>
      <c r="Q415" s="52">
        <f t="shared" si="19"/>
        <v>1.7219055648204459E-2</v>
      </c>
      <c r="R415" s="63">
        <f>IF(Profitability!O415="",0,Profitability!L415/Profitability!O415)-Q415</f>
        <v>0</v>
      </c>
      <c r="S415" s="62">
        <v>0</v>
      </c>
    </row>
    <row r="416" spans="1:19" x14ac:dyDescent="0.25">
      <c r="A416">
        <f>+'P6-preprocesseddata'!A416</f>
        <v>2018</v>
      </c>
      <c r="B416">
        <f>+'P6-preprocesseddata'!B416</f>
        <v>4</v>
      </c>
      <c r="C416" t="str">
        <f t="shared" si="21"/>
        <v>2018 Q4</v>
      </c>
      <c r="D416" s="61">
        <f>VLOOKUP(C416,Dates!C:D,2,FALSE)</f>
        <v>43465</v>
      </c>
      <c r="E416" t="str">
        <f>+'P6-preprocesseddata'!C416</f>
        <v>WN</v>
      </c>
      <c r="F416" t="str">
        <f>+'P6-preprocesseddata'!D416</f>
        <v>D</v>
      </c>
      <c r="G416" s="51">
        <f>IF(Profitability!O416="",0,Profitability!E416/Profitability!O416)</f>
        <v>0.17064992634216197</v>
      </c>
      <c r="H416" s="43">
        <f>IF('P6-preprocesseddata'!$R416="",0,+'P6-preprocesseddata'!E416/'P6-preprocesseddata'!$R416)</f>
        <v>6.2804943806232263E-2</v>
      </c>
      <c r="I416" s="43">
        <f>IF('P6-preprocesseddata'!$R416="",0,+'P6-preprocesseddata'!F416/'P6-preprocesseddata'!$R416)</f>
        <v>3.5657458049818229E-2</v>
      </c>
      <c r="J416" s="43">
        <f>IF('P6-preprocesseddata'!$R416="",0,+'P6-preprocesseddata'!G416/'P6-preprocesseddata'!$R416)</f>
        <v>3.1205921758254828E-3</v>
      </c>
      <c r="K416" s="43">
        <f>IF('P6-preprocesseddata'!$R416="",0,+'P6-preprocesseddata'!H416/'P6-preprocesseddata'!$R416)</f>
        <v>2.0801083943717193E-2</v>
      </c>
      <c r="L416" s="43">
        <f>IF('P6-preprocesseddata'!$R416="",0,+'P6-preprocesseddata'!I416/'P6-preprocesseddata'!$R416)</f>
        <v>4.1187005377095846E-3</v>
      </c>
      <c r="M416" s="43">
        <f>IF('P6-preprocesseddata'!$R416="",0,+'P6-preprocesseddata'!J416/'P6-preprocesseddata'!$R416)+IF('P6-preprocesseddata'!$R416="",0,+'P6-preprocesseddata'!K416/'P6-preprocesseddata'!$R416)+IF('P6-preprocesseddata'!$R416="",0,+'P6-preprocesseddata'!L416/'P6-preprocesseddata'!$R416)</f>
        <v>1.7491075790336662E-2</v>
      </c>
      <c r="N416" s="43">
        <f>IF('P6-preprocesseddata'!$R416="",0,+'P6-preprocesseddata'!M416/'P6-preprocesseddata'!$R416)-S416</f>
        <v>4.1367091828213895E-2</v>
      </c>
      <c r="O416" s="43">
        <f>IF('P6-preprocesseddata'!$R416="",0,+'P6-preprocesseddata'!N416/'P6-preprocesseddata'!$R416)</f>
        <v>9.1651803557292932E-4</v>
      </c>
      <c r="P416" s="43">
        <f t="shared" si="20"/>
        <v>0.18627746416742622</v>
      </c>
      <c r="Q416" s="52">
        <f t="shared" si="19"/>
        <v>-1.5627537825264243E-2</v>
      </c>
      <c r="R416" s="63">
        <f>IF(Profitability!O416="",0,Profitability!L416/Profitability!O416)-Q416</f>
        <v>4.0150263704785576E-2</v>
      </c>
      <c r="S416" s="62">
        <v>-4.015026370478559E-2</v>
      </c>
    </row>
    <row r="417" spans="1:19" x14ac:dyDescent="0.25">
      <c r="A417">
        <f>+'P6-preprocesseddata'!A417</f>
        <v>2018</v>
      </c>
      <c r="B417">
        <f>+'P6-preprocesseddata'!B417</f>
        <v>4</v>
      </c>
      <c r="C417" t="str">
        <f t="shared" si="21"/>
        <v>2018 Q4</v>
      </c>
      <c r="D417" s="61">
        <f>VLOOKUP(C417,Dates!C:D,2,FALSE)</f>
        <v>43465</v>
      </c>
      <c r="E417" t="str">
        <f>+'P6-preprocesseddata'!C417</f>
        <v>WN</v>
      </c>
      <c r="F417" t="str">
        <f>+'P6-preprocesseddata'!D417</f>
        <v>L</v>
      </c>
      <c r="G417" s="51">
        <f>IF(Profitability!O417="",0,Profitability!E417/Profitability!O417)</f>
        <v>0.1237667656965119</v>
      </c>
      <c r="H417" s="43">
        <f>IF('P6-preprocesseddata'!$R417="",0,+'P6-preprocesseddata'!E417/'P6-preprocesseddata'!$R417)</f>
        <v>4.5548627735800908E-2</v>
      </c>
      <c r="I417" s="43">
        <f>IF('P6-preprocesseddata'!$R417="",0,+'P6-preprocesseddata'!F417/'P6-preprocesseddata'!$R417)</f>
        <v>2.5860650000303426E-2</v>
      </c>
      <c r="J417" s="43">
        <f>IF('P6-preprocesseddata'!$R417="",0,+'P6-preprocesseddata'!G417/'P6-preprocesseddata'!$R417)</f>
        <v>2.2618087629477355E-3</v>
      </c>
      <c r="K417" s="43">
        <f>IF('P6-preprocesseddata'!$R417="",0,+'P6-preprocesseddata'!H417/'P6-preprocesseddata'!$R417)</f>
        <v>1.508624709039046E-2</v>
      </c>
      <c r="L417" s="43">
        <f>IF('P6-preprocesseddata'!$R417="",0,+'P6-preprocesseddata'!I417/'P6-preprocesseddata'!$R417)</f>
        <v>2.9873928480683445E-3</v>
      </c>
      <c r="M417" s="43">
        <f>IF('P6-preprocesseddata'!$R417="",0,+'P6-preprocesseddata'!J417/'P6-preprocesseddata'!$R417)+IF('P6-preprocesseddata'!$R417="",0,+'P6-preprocesseddata'!K417/'P6-preprocesseddata'!$R417)+IF('P6-preprocesseddata'!$R417="",0,+'P6-preprocesseddata'!L417/'P6-preprocesseddata'!$R417)</f>
        <v>1.2685570559955527E-2</v>
      </c>
      <c r="N417" s="43">
        <f>IF('P6-preprocesseddata'!$R417="",0,+'P6-preprocesseddata'!M417/'P6-preprocesseddata'!$R417)-S417</f>
        <v>-8.0406352660250049E-3</v>
      </c>
      <c r="O417" s="43">
        <f>IF('P6-preprocesseddata'!$R417="",0,+'P6-preprocesseddata'!N417/'P6-preprocesseddata'!$R417)</f>
        <v>6.6482943684495986E-4</v>
      </c>
      <c r="P417" s="43">
        <f t="shared" si="20"/>
        <v>9.705449116828635E-2</v>
      </c>
      <c r="Q417" s="52">
        <f t="shared" si="19"/>
        <v>2.6712274528225555E-2</v>
      </c>
      <c r="R417" s="63">
        <f>IF(Profitability!O417="",0,Profitability!L417/Profitability!O417)-Q417</f>
        <v>-8.9224455895687109E-3</v>
      </c>
      <c r="S417" s="62">
        <v>8.9224455895687109E-3</v>
      </c>
    </row>
    <row r="418" spans="1:19" x14ac:dyDescent="0.25">
      <c r="A418">
        <f>+'P6-preprocesseddata'!A418</f>
        <v>2019</v>
      </c>
      <c r="B418">
        <f>+'P6-preprocesseddata'!B418</f>
        <v>1</v>
      </c>
      <c r="C418" t="str">
        <f t="shared" si="21"/>
        <v>2019 Q1</v>
      </c>
      <c r="D418" s="61">
        <f>VLOOKUP(C418,Dates!C:D,2,FALSE)</f>
        <v>43555</v>
      </c>
      <c r="E418" t="str">
        <f>+'P6-preprocesseddata'!C418</f>
        <v>WN</v>
      </c>
      <c r="F418" t="str">
        <f>+'P6-preprocesseddata'!D418</f>
        <v>D</v>
      </c>
      <c r="G418" s="51">
        <f>IF(Profitability!O418="",0,Profitability!E418/Profitability!O418)</f>
        <v>0.16909429412876478</v>
      </c>
      <c r="H418" s="43">
        <f>IF('P6-preprocesseddata'!$R418="",0,+'P6-preprocesseddata'!E418/'P6-preprocesseddata'!$R418)</f>
        <v>6.8463043460801135E-2</v>
      </c>
      <c r="I418" s="43">
        <f>IF('P6-preprocesseddata'!$R418="",0,+'P6-preprocesseddata'!F418/'P6-preprocesseddata'!$R418)</f>
        <v>3.3347423263990969E-2</v>
      </c>
      <c r="J418" s="43">
        <f>IF('P6-preprocesseddata'!$R418="",0,+'P6-preprocesseddata'!G418/'P6-preprocesseddata'!$R418)</f>
        <v>3.5317156475604045E-3</v>
      </c>
      <c r="K418" s="43">
        <f>IF('P6-preprocesseddata'!$R418="",0,+'P6-preprocesseddata'!H418/'P6-preprocesseddata'!$R418)</f>
        <v>2.1496920570255724E-2</v>
      </c>
      <c r="L418" s="43">
        <f>IF('P6-preprocesseddata'!$R418="",0,+'P6-preprocesseddata'!I418/'P6-preprocesseddata'!$R418)</f>
        <v>4.2517883301274092E-3</v>
      </c>
      <c r="M418" s="43">
        <f>IF('P6-preprocesseddata'!$R418="",0,+'P6-preprocesseddata'!J418/'P6-preprocesseddata'!$R418)+IF('P6-preprocesseddata'!$R418="",0,+'P6-preprocesseddata'!K418/'P6-preprocesseddata'!$R418)+IF('P6-preprocesseddata'!$R418="",0,+'P6-preprocesseddata'!L418/'P6-preprocesseddata'!$R418)</f>
        <v>1.8423534693812776E-2</v>
      </c>
      <c r="N418" s="43">
        <f>IF('P6-preprocesseddata'!$R418="",0,+'P6-preprocesseddata'!M418/'P6-preprocesseddata'!$R418)-S418</f>
        <v>1.9321718664653037E-3</v>
      </c>
      <c r="O418" s="43">
        <f>IF('P6-preprocesseddata'!$R418="",0,+'P6-preprocesseddata'!N418/'P6-preprocesseddata'!$R418)</f>
        <v>1.0659896192890853E-3</v>
      </c>
      <c r="P418" s="43">
        <f t="shared" si="20"/>
        <v>0.15251258745230278</v>
      </c>
      <c r="Q418" s="52">
        <f t="shared" si="19"/>
        <v>1.6581706676461999E-2</v>
      </c>
      <c r="R418" s="63">
        <f>IF(Profitability!O418="",0,Profitability!L418/Profitability!O418)-Q418</f>
        <v>0</v>
      </c>
      <c r="S418" s="62">
        <v>-2.4286128663675299E-17</v>
      </c>
    </row>
    <row r="419" spans="1:19" x14ac:dyDescent="0.25">
      <c r="A419">
        <f>+'P6-preprocesseddata'!A419</f>
        <v>2019</v>
      </c>
      <c r="B419">
        <f>+'P6-preprocesseddata'!B419</f>
        <v>1</v>
      </c>
      <c r="C419" t="str">
        <f t="shared" si="21"/>
        <v>2019 Q1</v>
      </c>
      <c r="D419" s="61">
        <f>VLOOKUP(C419,Dates!C:D,2,FALSE)</f>
        <v>43555</v>
      </c>
      <c r="E419" t="str">
        <f>+'P6-preprocesseddata'!C419</f>
        <v>WN</v>
      </c>
      <c r="F419" t="str">
        <f>+'P6-preprocesseddata'!D419</f>
        <v>L</v>
      </c>
      <c r="G419" s="51">
        <f>IF(Profitability!O419="",0,Profitability!E419/Profitability!O419)</f>
        <v>0.13190629119104794</v>
      </c>
      <c r="H419" s="43">
        <f>IF('P6-preprocesseddata'!$R419="",0,+'P6-preprocesseddata'!E419/'P6-preprocesseddata'!$R419)</f>
        <v>5.3407438964838516E-2</v>
      </c>
      <c r="I419" s="43">
        <f>IF('P6-preprocesseddata'!$R419="",0,+'P6-preprocesseddata'!F419/'P6-preprocesseddata'!$R419)</f>
        <v>2.601296493898534E-2</v>
      </c>
      <c r="J419" s="43">
        <f>IF('P6-preprocesseddata'!$R419="",0,+'P6-preprocesseddata'!G419/'P6-preprocesseddata'!$R419)</f>
        <v>2.7540154486435211E-3</v>
      </c>
      <c r="K419" s="43">
        <f>IF('P6-preprocesseddata'!$R419="",0,+'P6-preprocesseddata'!H419/'P6-preprocesseddata'!$R419)</f>
        <v>1.6768803128456789E-2</v>
      </c>
      <c r="L419" s="43">
        <f>IF('P6-preprocesseddata'!$R419="",0,+'P6-preprocesseddata'!I419/'P6-preprocesseddata'!$R419)</f>
        <v>3.3170949816796998E-3</v>
      </c>
      <c r="M419" s="43">
        <f>IF('P6-preprocesseddata'!$R419="",0,+'P6-preprocesseddata'!J419/'P6-preprocesseddata'!$R419)+IF('P6-preprocesseddata'!$R419="",0,+'P6-preprocesseddata'!K419/'P6-preprocesseddata'!$R419)+IF('P6-preprocesseddata'!$R419="",0,+'P6-preprocesseddata'!L419/'P6-preprocesseddata'!$R419)</f>
        <v>1.4371622965283871E-2</v>
      </c>
      <c r="N419" s="43">
        <f>IF('P6-preprocesseddata'!$R419="",0,+'P6-preprocesseddata'!M419/'P6-preprocesseddata'!$R419)-S419</f>
        <v>-2.3657808587874366E-2</v>
      </c>
      <c r="O419" s="43">
        <f>IF('P6-preprocesseddata'!$R419="",0,+'P6-preprocesseddata'!N419/'P6-preprocesseddata'!$R419)</f>
        <v>8.3152442669296204E-4</v>
      </c>
      <c r="P419" s="43">
        <f t="shared" si="20"/>
        <v>9.3805656266706325E-2</v>
      </c>
      <c r="Q419" s="52">
        <f t="shared" si="19"/>
        <v>3.8100634924341611E-2</v>
      </c>
      <c r="R419" s="63">
        <f>IF(Profitability!O419="",0,Profitability!L419/Profitability!O419)-Q419</f>
        <v>-2.5165355826032295E-2</v>
      </c>
      <c r="S419" s="62">
        <v>2.5165355826032274E-2</v>
      </c>
    </row>
    <row r="420" spans="1:19" x14ac:dyDescent="0.25">
      <c r="A420">
        <f>+'P6-preprocesseddata'!A420</f>
        <v>2019</v>
      </c>
      <c r="B420">
        <f>+'P6-preprocesseddata'!B420</f>
        <v>2</v>
      </c>
      <c r="C420" t="str">
        <f t="shared" si="21"/>
        <v>2019 Q2</v>
      </c>
      <c r="D420" s="61">
        <f>VLOOKUP(C420,Dates!C:D,2,FALSE)</f>
        <v>43646</v>
      </c>
      <c r="E420" t="str">
        <f>+'P6-preprocesseddata'!C420</f>
        <v>WN</v>
      </c>
      <c r="F420" t="str">
        <f>+'P6-preprocesseddata'!D420</f>
        <v>D</v>
      </c>
      <c r="G420" s="51">
        <f>IF(Profitability!O420="",0,Profitability!E420/Profitability!O420)</f>
        <v>0.17236949958856909</v>
      </c>
      <c r="H420" s="43">
        <f>IF('P6-preprocesseddata'!$R420="",0,+'P6-preprocesseddata'!E420/'P6-preprocesseddata'!$R420)</f>
        <v>6.3477691619690912E-2</v>
      </c>
      <c r="I420" s="43">
        <f>IF('P6-preprocesseddata'!$R420="",0,+'P6-preprocesseddata'!F420/'P6-preprocesseddata'!$R420)</f>
        <v>3.3140366086286406E-2</v>
      </c>
      <c r="J420" s="43">
        <f>IF('P6-preprocesseddata'!$R420="",0,+'P6-preprocesseddata'!G420/'P6-preprocesseddata'!$R420)</f>
        <v>2.9463896283113476E-3</v>
      </c>
      <c r="K420" s="43">
        <f>IF('P6-preprocesseddata'!$R420="",0,+'P6-preprocesseddata'!H420/'P6-preprocesseddata'!$R420)</f>
        <v>2.0667404757531045E-2</v>
      </c>
      <c r="L420" s="43">
        <f>IF('P6-preprocesseddata'!$R420="",0,+'P6-preprocesseddata'!I420/'P6-preprocesseddata'!$R420)</f>
        <v>4.1655024860176E-3</v>
      </c>
      <c r="M420" s="43">
        <f>IF('P6-preprocesseddata'!$R420="",0,+'P6-preprocesseddata'!J420/'P6-preprocesseddata'!$R420)+IF('P6-preprocesseddata'!$R420="",0,+'P6-preprocesseddata'!K420/'P6-preprocesseddata'!$R420)+IF('P6-preprocesseddata'!$R420="",0,+'P6-preprocesseddata'!L420/'P6-preprocesseddata'!$R420)</f>
        <v>1.6740216730665475E-2</v>
      </c>
      <c r="N420" s="43">
        <f>IF('P6-preprocesseddata'!$R420="",0,+'P6-preprocesseddata'!M420/'P6-preprocesseddata'!$R420)-S420</f>
        <v>1.3384820353595324E-2</v>
      </c>
      <c r="O420" s="43">
        <f>IF('P6-preprocesseddata'!$R420="",0,+'P6-preprocesseddata'!N420/'P6-preprocesseddata'!$R420)</f>
        <v>9.3403650656938471E-4</v>
      </c>
      <c r="P420" s="43">
        <f t="shared" si="20"/>
        <v>0.15545642816866748</v>
      </c>
      <c r="Q420" s="52">
        <f t="shared" si="19"/>
        <v>1.6913071419901615E-2</v>
      </c>
      <c r="R420" s="63">
        <f>IF(Profitability!O420="",0,Profitability!L420/Profitability!O420)-Q420</f>
        <v>1.1323242606957294E-2</v>
      </c>
      <c r="S420" s="62">
        <v>-1.1323242606957308E-2</v>
      </c>
    </row>
    <row r="421" spans="1:19" x14ac:dyDescent="0.25">
      <c r="A421">
        <f>+'P6-preprocesseddata'!A421</f>
        <v>2019</v>
      </c>
      <c r="B421">
        <f>+'P6-preprocesseddata'!B421</f>
        <v>2</v>
      </c>
      <c r="C421" t="str">
        <f t="shared" si="21"/>
        <v>2019 Q2</v>
      </c>
      <c r="D421" s="61">
        <f>VLOOKUP(C421,Dates!C:D,2,FALSE)</f>
        <v>43646</v>
      </c>
      <c r="E421" t="str">
        <f>+'P6-preprocesseddata'!C421</f>
        <v>WN</v>
      </c>
      <c r="F421" t="str">
        <f>+'P6-preprocesseddata'!D421</f>
        <v>L</v>
      </c>
      <c r="G421" s="51">
        <f>IF(Profitability!O421="",0,Profitability!E421/Profitability!O421)</f>
        <v>0.13753460919438248</v>
      </c>
      <c r="H421" s="43">
        <f>IF('P6-preprocesseddata'!$R421="",0,+'P6-preprocesseddata'!E421/'P6-preprocesseddata'!$R421)</f>
        <v>5.064878412791942E-2</v>
      </c>
      <c r="I421" s="43">
        <f>IF('P6-preprocesseddata'!$R421="",0,+'P6-preprocesseddata'!F421/'P6-preprocesseddata'!$R421)</f>
        <v>2.6442809276816949E-2</v>
      </c>
      <c r="J421" s="43">
        <f>IF('P6-preprocesseddata'!$R421="",0,+'P6-preprocesseddata'!G421/'P6-preprocesseddata'!$R421)</f>
        <v>2.3499691148763427E-3</v>
      </c>
      <c r="K421" s="43">
        <f>IF('P6-preprocesseddata'!$R421="",0,+'P6-preprocesseddata'!H421/'P6-preprocesseddata'!$R421)</f>
        <v>1.6491805260108804E-2</v>
      </c>
      <c r="L421" s="43">
        <f>IF('P6-preprocesseddata'!$R421="",0,+'P6-preprocesseddata'!I421/'P6-preprocesseddata'!$R421)</f>
        <v>3.3237355465909209E-3</v>
      </c>
      <c r="M421" s="43">
        <f>IF('P6-preprocesseddata'!$R421="",0,+'P6-preprocesseddata'!J421/'P6-preprocesseddata'!$R421)+IF('P6-preprocesseddata'!$R421="",0,+'P6-preprocesseddata'!K421/'P6-preprocesseddata'!$R421)+IF('P6-preprocesseddata'!$R421="",0,+'P6-preprocesseddata'!L421/'P6-preprocesseddata'!$R421)</f>
        <v>1.3356358160480123E-2</v>
      </c>
      <c r="N421" s="43">
        <f>IF('P6-preprocesseddata'!$R421="",0,+'P6-preprocesseddata'!M421/'P6-preprocesseddata'!$R421)-S421</f>
        <v>-2.7484048091529576E-2</v>
      </c>
      <c r="O421" s="43">
        <f>IF('P6-preprocesseddata'!$R421="",0,+'P6-preprocesseddata'!N421/'P6-preprocesseddata'!$R421)</f>
        <v>7.4507273862310457E-4</v>
      </c>
      <c r="P421" s="43">
        <f t="shared" si="20"/>
        <v>8.5874486133886097E-2</v>
      </c>
      <c r="Q421" s="52">
        <f t="shared" si="19"/>
        <v>5.1660123060496388E-2</v>
      </c>
      <c r="R421" s="63">
        <f>IF(Profitability!O421="",0,Profitability!L421/Profitability!O421)-Q421</f>
        <v>-2.9129349713912029E-2</v>
      </c>
      <c r="S421" s="62">
        <v>2.912934971391205E-2</v>
      </c>
    </row>
    <row r="422" spans="1:19" x14ac:dyDescent="0.25">
      <c r="A422">
        <f>+'P6-preprocesseddata'!A422</f>
        <v>2019</v>
      </c>
      <c r="B422">
        <f>+'P6-preprocesseddata'!B422</f>
        <v>3</v>
      </c>
      <c r="C422" t="str">
        <f t="shared" si="21"/>
        <v>2019 Q3</v>
      </c>
      <c r="D422" s="61">
        <f>VLOOKUP(C422,Dates!C:D,2,FALSE)</f>
        <v>43738</v>
      </c>
      <c r="E422" t="str">
        <f>+'P6-preprocesseddata'!C422</f>
        <v>WN</v>
      </c>
      <c r="F422" t="str">
        <f>+'P6-preprocesseddata'!D422</f>
        <v>D</v>
      </c>
      <c r="G422" s="51">
        <f>IF(Profitability!O422="",0,Profitability!E422/Profitability!O422)</f>
        <v>0.17212355169390908</v>
      </c>
      <c r="H422" s="43">
        <f>IF('P6-preprocesseddata'!$R422="",0,+'P6-preprocesseddata'!E422/'P6-preprocesseddata'!$R422)</f>
        <v>6.4461276797118133E-2</v>
      </c>
      <c r="I422" s="43">
        <f>IF('P6-preprocesseddata'!$R422="",0,+'P6-preprocesseddata'!F422/'P6-preprocesseddata'!$R422)</f>
        <v>3.3272259417718664E-2</v>
      </c>
      <c r="J422" s="43">
        <f>IF('P6-preprocesseddata'!$R422="",0,+'P6-preprocesseddata'!G422/'P6-preprocesseddata'!$R422)</f>
        <v>3.7345619367947984E-3</v>
      </c>
      <c r="K422" s="43">
        <f>IF('P6-preprocesseddata'!$R422="",0,+'P6-preprocesseddata'!H422/'P6-preprocesseddata'!$R422)</f>
        <v>2.1732026328072775E-2</v>
      </c>
      <c r="L422" s="43">
        <f>IF('P6-preprocesseddata'!$R422="",0,+'P6-preprocesseddata'!I422/'P6-preprocesseddata'!$R422)</f>
        <v>4.4400420592519202E-3</v>
      </c>
      <c r="M422" s="43">
        <f>IF('P6-preprocesseddata'!$R422="",0,+'P6-preprocesseddata'!J422/'P6-preprocesseddata'!$R422)+IF('P6-preprocesseddata'!$R422="",0,+'P6-preprocesseddata'!K422/'P6-preprocesseddata'!$R422)+IF('P6-preprocesseddata'!$R422="",0,+'P6-preprocesseddata'!L422/'P6-preprocesseddata'!$R422)</f>
        <v>1.6676627293875423E-2</v>
      </c>
      <c r="N422" s="43">
        <f>IF('P6-preprocesseddata'!$R422="",0,+'P6-preprocesseddata'!M422/'P6-preprocesseddata'!$R422)-S422</f>
        <v>2.8016637548290476E-2</v>
      </c>
      <c r="O422" s="43">
        <f>IF('P6-preprocesseddata'!$R422="",0,+'P6-preprocesseddata'!N422/'P6-preprocesseddata'!$R422)</f>
        <v>9.6587756219780932E-4</v>
      </c>
      <c r="P422" s="43">
        <f t="shared" si="20"/>
        <v>0.17329930894332002</v>
      </c>
      <c r="Q422" s="52">
        <f t="shared" si="19"/>
        <v>-1.1757572494109358E-3</v>
      </c>
      <c r="R422" s="63">
        <f>IF(Profitability!O422="",0,Profitability!L422/Profitability!O422)-Q422</f>
        <v>2.6185508997547371E-2</v>
      </c>
      <c r="S422" s="62">
        <v>-2.618550899754735E-2</v>
      </c>
    </row>
    <row r="423" spans="1:19" x14ac:dyDescent="0.25">
      <c r="A423">
        <f>+'P6-preprocesseddata'!A423</f>
        <v>2019</v>
      </c>
      <c r="B423">
        <f>+'P6-preprocesseddata'!B423</f>
        <v>3</v>
      </c>
      <c r="C423" t="str">
        <f t="shared" si="21"/>
        <v>2019 Q3</v>
      </c>
      <c r="D423" s="61">
        <f>VLOOKUP(C423,Dates!C:D,2,FALSE)</f>
        <v>43738</v>
      </c>
      <c r="E423" t="str">
        <f>+'P6-preprocesseddata'!C423</f>
        <v>WN</v>
      </c>
      <c r="F423" t="str">
        <f>+'P6-preprocesseddata'!D423</f>
        <v>L</v>
      </c>
      <c r="G423" s="51">
        <f>IF(Profitability!O423="",0,Profitability!E423/Profitability!O423)</f>
        <v>0.14780511456143189</v>
      </c>
      <c r="H423" s="43">
        <f>IF('P6-preprocesseddata'!$R423="",0,+'P6-preprocesseddata'!E423/'P6-preprocesseddata'!$R423)</f>
        <v>5.5354349556093738E-2</v>
      </c>
      <c r="I423" s="43">
        <f>IF('P6-preprocesseddata'!$R423="",0,+'P6-preprocesseddata'!F423/'P6-preprocesseddata'!$R423)</f>
        <v>2.8571770422916417E-2</v>
      </c>
      <c r="J423" s="43">
        <f>IF('P6-preprocesseddata'!$R423="",0,+'P6-preprocesseddata'!G423/'P6-preprocesseddata'!$R423)</f>
        <v>3.2057265444707288E-3</v>
      </c>
      <c r="K423" s="43">
        <f>IF('P6-preprocesseddata'!$R423="",0,+'P6-preprocesseddata'!H423/'P6-preprocesseddata'!$R423)</f>
        <v>1.8661552661085899E-2</v>
      </c>
      <c r="L423" s="43">
        <f>IF('P6-preprocesseddata'!$R423="",0,+'P6-preprocesseddata'!I423/'P6-preprocesseddata'!$R423)</f>
        <v>3.8128130822128576E-3</v>
      </c>
      <c r="M423" s="43">
        <f>IF('P6-preprocesseddata'!$R423="",0,+'P6-preprocesseddata'!J423/'P6-preprocesseddata'!$R423)+IF('P6-preprocesseddata'!$R423="",0,+'P6-preprocesseddata'!K423/'P6-preprocesseddata'!$R423)+IF('P6-preprocesseddata'!$R423="",0,+'P6-preprocesseddata'!L423/'P6-preprocesseddata'!$R423)</f>
        <v>1.4319059339203679E-2</v>
      </c>
      <c r="N423" s="43">
        <f>IF('P6-preprocesseddata'!$R423="",0,+'P6-preprocesseddata'!M423/'P6-preprocesseddata'!$R423)-S423</f>
        <v>7.6678366385636108E-3</v>
      </c>
      <c r="O423" s="43">
        <f>IF('P6-preprocesseddata'!$R423="",0,+'P6-preprocesseddata'!N423/'P6-preprocesseddata'!$R423)</f>
        <v>8.2935319363678739E-4</v>
      </c>
      <c r="P423" s="43">
        <f t="shared" si="20"/>
        <v>0.1324224614381837</v>
      </c>
      <c r="Q423" s="52">
        <f t="shared" si="19"/>
        <v>1.5382653123248186E-2</v>
      </c>
      <c r="R423" s="63">
        <f>IF(Profitability!O423="",0,Profitability!L423/Profitability!O423)-Q423</f>
        <v>6.095382983428245E-3</v>
      </c>
      <c r="S423" s="62">
        <v>-6.0953829834282623E-3</v>
      </c>
    </row>
    <row r="424" spans="1:19" x14ac:dyDescent="0.25">
      <c r="A424">
        <f>+'P6-preprocesseddata'!A424</f>
        <v>2019</v>
      </c>
      <c r="B424">
        <f>+'P6-preprocesseddata'!B424</f>
        <v>4</v>
      </c>
      <c r="C424" t="str">
        <f t="shared" si="21"/>
        <v>2019 Q4</v>
      </c>
      <c r="D424" s="61">
        <f>VLOOKUP(C424,Dates!C:D,2,FALSE)</f>
        <v>43830</v>
      </c>
      <c r="E424" t="str">
        <f>+'P6-preprocesseddata'!C424</f>
        <v>WN</v>
      </c>
      <c r="F424" t="str">
        <f>+'P6-preprocesseddata'!D424</f>
        <v>D</v>
      </c>
      <c r="G424" s="51">
        <f>IF(Profitability!O424="",0,Profitability!E424/Profitability!O424)</f>
        <v>0.17331830713780599</v>
      </c>
      <c r="H424" s="43">
        <f>IF('P6-preprocesseddata'!$R424="",0,+'P6-preprocesseddata'!E424/'P6-preprocesseddata'!$R424)</f>
        <v>7.1397632092274413E-2</v>
      </c>
      <c r="I424" s="43">
        <f>IF('P6-preprocesseddata'!$R424="",0,+'P6-preprocesseddata'!F424/'P6-preprocesseddata'!$R424)</f>
        <v>3.3436909987392634E-2</v>
      </c>
      <c r="J424" s="43">
        <f>IF('P6-preprocesseddata'!$R424="",0,+'P6-preprocesseddata'!G424/'P6-preprocesseddata'!$R424)</f>
        <v>3.2660483452499555E-3</v>
      </c>
      <c r="K424" s="43">
        <f>IF('P6-preprocesseddata'!$R424="",0,+'P6-preprocesseddata'!H424/'P6-preprocesseddata'!$R424)</f>
        <v>2.1434634271154766E-2</v>
      </c>
      <c r="L424" s="43">
        <f>IF('P6-preprocesseddata'!$R424="",0,+'P6-preprocesseddata'!I424/'P6-preprocesseddata'!$R424)</f>
        <v>4.3292084912647374E-3</v>
      </c>
      <c r="M424" s="43">
        <f>IF('P6-preprocesseddata'!$R424="",0,+'P6-preprocesseddata'!J424/'P6-preprocesseddata'!$R424)+IF('P6-preprocesseddata'!$R424="",0,+'P6-preprocesseddata'!K424/'P6-preprocesseddata'!$R424)+IF('P6-preprocesseddata'!$R424="",0,+'P6-preprocesseddata'!L424/'P6-preprocesseddata'!$R424)</f>
        <v>1.6944835077961833E-2</v>
      </c>
      <c r="N424" s="43">
        <f>IF('P6-preprocesseddata'!$R424="",0,+'P6-preprocesseddata'!M424/'P6-preprocesseddata'!$R424)-S424</f>
        <v>2.1232634073778192E-2</v>
      </c>
      <c r="O424" s="43">
        <f>IF('P6-preprocesseddata'!$R424="",0,+'P6-preprocesseddata'!N424/'P6-preprocesseddata'!$R424)</f>
        <v>9.3384890962656367E-4</v>
      </c>
      <c r="P424" s="43">
        <f t="shared" si="20"/>
        <v>0.17297575124870307</v>
      </c>
      <c r="Q424" s="52">
        <f t="shared" si="19"/>
        <v>3.4255588910292456E-4</v>
      </c>
      <c r="R424" s="63">
        <f>IF(Profitability!O424="",0,Profitability!L424/Profitability!O424)-Q424</f>
        <v>1.9766568319502135E-2</v>
      </c>
      <c r="S424" s="62">
        <v>-1.9766568319502163E-2</v>
      </c>
    </row>
    <row r="425" spans="1:19" x14ac:dyDescent="0.25">
      <c r="A425">
        <f>+'P6-preprocesseddata'!A425</f>
        <v>2019</v>
      </c>
      <c r="B425">
        <f>+'P6-preprocesseddata'!B425</f>
        <v>4</v>
      </c>
      <c r="C425" t="str">
        <f t="shared" si="21"/>
        <v>2019 Q4</v>
      </c>
      <c r="D425" s="61">
        <f>VLOOKUP(C425,Dates!C:D,2,FALSE)</f>
        <v>43830</v>
      </c>
      <c r="E425" t="str">
        <f>+'P6-preprocesseddata'!C425</f>
        <v>WN</v>
      </c>
      <c r="F425" t="str">
        <f>+'P6-preprocesseddata'!D425</f>
        <v>L</v>
      </c>
      <c r="G425" s="51">
        <f>IF(Profitability!O425="",0,Profitability!E425/Profitability!O425)</f>
        <v>0.14405910516164774</v>
      </c>
      <c r="H425" s="43">
        <f>IF('P6-preprocesseddata'!$R425="",0,+'P6-preprocesseddata'!E425/'P6-preprocesseddata'!$R425)</f>
        <v>5.9344636523850768E-2</v>
      </c>
      <c r="I425" s="43">
        <f>IF('P6-preprocesseddata'!$R425="",0,+'P6-preprocesseddata'!F425/'P6-preprocesseddata'!$R425)</f>
        <v>2.7791786922728035E-2</v>
      </c>
      <c r="J425" s="43">
        <f>IF('P6-preprocesseddata'!$R425="",0,+'P6-preprocesseddata'!G425/'P6-preprocesseddata'!$R425)</f>
        <v>2.7148244435748615E-3</v>
      </c>
      <c r="K425" s="43">
        <f>IF('P6-preprocesseddata'!$R425="",0,+'P6-preprocesseddata'!H425/'P6-preprocesseddata'!$R425)</f>
        <v>1.7817841761503573E-2</v>
      </c>
      <c r="L425" s="43">
        <f>IF('P6-preprocesseddata'!$R425="",0,+'P6-preprocesseddata'!I425/'P6-preprocesseddata'!$R425)</f>
        <v>3.598250282736731E-3</v>
      </c>
      <c r="M425" s="43">
        <f>IF('P6-preprocesseddata'!$R425="",0,+'P6-preprocesseddata'!J425/'P6-preprocesseddata'!$R425)+IF('P6-preprocesseddata'!$R425="",0,+'P6-preprocesseddata'!K425/'P6-preprocesseddata'!$R425)+IF('P6-preprocesseddata'!$R425="",0,+'P6-preprocesseddata'!L425/'P6-preprocesseddata'!$R425)</f>
        <v>1.4084717304848997E-2</v>
      </c>
      <c r="N425" s="43">
        <f>IF('P6-preprocesseddata'!$R425="",0,+'P6-preprocesseddata'!M425/'P6-preprocesseddata'!$R425)-S425</f>
        <v>-7.8573128674473639E-3</v>
      </c>
      <c r="O425" s="43">
        <f>IF('P6-preprocesseddata'!$R425="",0,+'P6-preprocesseddata'!N425/'P6-preprocesseddata'!$R425)</f>
        <v>7.7648988698415127E-4</v>
      </c>
      <c r="P425" s="43">
        <f t="shared" si="20"/>
        <v>0.11827123425877976</v>
      </c>
      <c r="Q425" s="52">
        <f t="shared" si="19"/>
        <v>2.5787870902867979E-2</v>
      </c>
      <c r="R425" s="63">
        <f>IF(Profitability!O425="",0,Profitability!L425/Profitability!O425)-Q425</f>
        <v>-9.0759973674907173E-3</v>
      </c>
      <c r="S425" s="62">
        <v>9.0759973674907277E-3</v>
      </c>
    </row>
    <row r="426" spans="1:19" x14ac:dyDescent="0.25">
      <c r="A426">
        <f>+'P6-preprocesseddata'!A426</f>
        <v>2020</v>
      </c>
      <c r="B426">
        <f>+'P6-preprocesseddata'!B426</f>
        <v>1</v>
      </c>
      <c r="C426" t="str">
        <f t="shared" si="21"/>
        <v>2020 Q1</v>
      </c>
      <c r="D426" s="61">
        <f>VLOOKUP(C426,Dates!C:D,2,FALSE)</f>
        <v>43921</v>
      </c>
      <c r="E426" t="str">
        <f>+'P6-preprocesseddata'!C426</f>
        <v>WN</v>
      </c>
      <c r="F426" t="str">
        <f>+'P6-preprocesseddata'!D426</f>
        <v>D</v>
      </c>
      <c r="G426" s="51">
        <f>IF(Profitability!O426="",0,Profitability!E426/Profitability!O426)</f>
        <v>0.17764629107154689</v>
      </c>
      <c r="H426" s="43">
        <f>IF('P6-preprocesseddata'!$R426="",0,+'P6-preprocesseddata'!E426/'P6-preprocesseddata'!$R426)</f>
        <v>8.2164854621760777E-2</v>
      </c>
      <c r="I426" s="43">
        <f>IF('P6-preprocesseddata'!$R426="",0,+'P6-preprocesseddata'!F426/'P6-preprocesseddata'!$R426)</f>
        <v>3.6510532779645909E-2</v>
      </c>
      <c r="J426" s="43">
        <f>IF('P6-preprocesseddata'!$R426="",0,+'P6-preprocesseddata'!G426/'P6-preprocesseddata'!$R426)</f>
        <v>3.9581443540773484E-3</v>
      </c>
      <c r="K426" s="43">
        <f>IF('P6-preprocesseddata'!$R426="",0,+'P6-preprocesseddata'!H426/'P6-preprocesseddata'!$R426)</f>
        <v>2.5644286329510591E-2</v>
      </c>
      <c r="L426" s="43">
        <f>IF('P6-preprocesseddata'!$R426="",0,+'P6-preprocesseddata'!I426/'P6-preprocesseddata'!$R426)</f>
        <v>5.5337734160006615E-3</v>
      </c>
      <c r="M426" s="43">
        <f>IF('P6-preprocesseddata'!$R426="",0,+'P6-preprocesseddata'!J426/'P6-preprocesseddata'!$R426)+IF('P6-preprocesseddata'!$R426="",0,+'P6-preprocesseddata'!K426/'P6-preprocesseddata'!$R426)+IF('P6-preprocesseddata'!$R426="",0,+'P6-preprocesseddata'!L426/'P6-preprocesseddata'!$R426)</f>
        <v>2.5124188347178677E-2</v>
      </c>
      <c r="N426" s="43">
        <f>IF('P6-preprocesseddata'!$R426="",0,+'P6-preprocesseddata'!M426/'P6-preprocesseddata'!$R426)-S426</f>
        <v>0.21850615210902116</v>
      </c>
      <c r="O426" s="43">
        <f>IF('P6-preprocesseddata'!$R426="",0,+'P6-preprocesseddata'!N426/'P6-preprocesseddata'!$R426)</f>
        <v>1.2865081486552465E-3</v>
      </c>
      <c r="P426" s="43">
        <f t="shared" si="20"/>
        <v>0.3987284401058504</v>
      </c>
      <c r="Q426" s="52">
        <f t="shared" si="19"/>
        <v>-0.22108214903430351</v>
      </c>
      <c r="R426" s="63">
        <f>IF(Profitability!O426="",0,Profitability!L426/Profitability!O426)-Q426</f>
        <v>0.21648666866433536</v>
      </c>
      <c r="S426" s="62">
        <v>-0.21648666866433536</v>
      </c>
    </row>
    <row r="427" spans="1:19" x14ac:dyDescent="0.25">
      <c r="A427">
        <f>+'P6-preprocesseddata'!A427</f>
        <v>2020</v>
      </c>
      <c r="B427">
        <f>+'P6-preprocesseddata'!B427</f>
        <v>1</v>
      </c>
      <c r="C427" t="str">
        <f t="shared" si="21"/>
        <v>2020 Q1</v>
      </c>
      <c r="D427" s="61">
        <f>VLOOKUP(C427,Dates!C:D,2,FALSE)</f>
        <v>43921</v>
      </c>
      <c r="E427" t="str">
        <f>+'P6-preprocesseddata'!C427</f>
        <v>WN</v>
      </c>
      <c r="F427" t="str">
        <f>+'P6-preprocesseddata'!D427</f>
        <v>L</v>
      </c>
      <c r="G427" s="51">
        <f>IF(Profitability!O427="",0,Profitability!E427/Profitability!O427)</f>
        <v>0.15409410332132253</v>
      </c>
      <c r="H427" s="43">
        <f>IF('P6-preprocesseddata'!$R427="",0,+'P6-preprocesseddata'!E427/'P6-preprocesseddata'!$R427)</f>
        <v>7.1270773695746747E-2</v>
      </c>
      <c r="I427" s="43">
        <f>IF('P6-preprocesseddata'!$R427="",0,+'P6-preprocesseddata'!F427/'P6-preprocesseddata'!$R427)</f>
        <v>3.1669981535845326E-2</v>
      </c>
      <c r="J427" s="43">
        <f>IF('P6-preprocesseddata'!$R427="",0,+'P6-preprocesseddata'!G427/'P6-preprocesseddata'!$R427)</f>
        <v>3.4327957082378995E-3</v>
      </c>
      <c r="K427" s="43">
        <f>IF('P6-preprocesseddata'!$R427="",0,+'P6-preprocesseddata'!H427/'P6-preprocesseddata'!$R427)</f>
        <v>2.2245327784968315E-2</v>
      </c>
      <c r="L427" s="43">
        <f>IF('P6-preprocesseddata'!$R427="",0,+'P6-preprocesseddata'!I427/'P6-preprocesseddata'!$R427)</f>
        <v>4.7998270246326002E-3</v>
      </c>
      <c r="M427" s="43">
        <f>IF('P6-preprocesseddata'!$R427="",0,+'P6-preprocesseddata'!J427/'P6-preprocesseddata'!$R427)+IF('P6-preprocesseddata'!$R427="",0,+'P6-preprocesseddata'!K427/'P6-preprocesseddata'!$R427)+IF('P6-preprocesseddata'!$R427="",0,+'P6-preprocesseddata'!L427/'P6-preprocesseddata'!$R427)</f>
        <v>2.1793877739850955E-2</v>
      </c>
      <c r="N427" s="43">
        <f>IF('P6-preprocesseddata'!$R427="",0,+'P6-preprocesseddata'!M427/'P6-preprocesseddata'!$R427)-S427</f>
        <v>0.39300186218527366</v>
      </c>
      <c r="O427" s="43">
        <f>IF('P6-preprocesseddata'!$R427="",0,+'P6-preprocesseddata'!N427/'P6-preprocesseddata'!$R427)</f>
        <v>1.1159439317507762E-3</v>
      </c>
      <c r="P427" s="43">
        <f t="shared" si="20"/>
        <v>0.5493303896063062</v>
      </c>
      <c r="Q427" s="52">
        <f t="shared" si="19"/>
        <v>-0.39523628628498364</v>
      </c>
      <c r="R427" s="63">
        <f>IF(Profitability!O427="",0,Profitability!L427/Profitability!O427)-Q427</f>
        <v>0.39125059108328741</v>
      </c>
      <c r="S427" s="62">
        <v>-0.39125059108328752</v>
      </c>
    </row>
    <row r="428" spans="1:19" x14ac:dyDescent="0.25">
      <c r="A428">
        <f>+'P6-preprocesseddata'!A428</f>
        <v>2020</v>
      </c>
      <c r="B428">
        <f>+'P6-preprocesseddata'!B428</f>
        <v>2</v>
      </c>
      <c r="C428" t="str">
        <f t="shared" si="21"/>
        <v>2020 Q2</v>
      </c>
      <c r="D428" s="61">
        <f>VLOOKUP(C428,Dates!C:D,2,FALSE)</f>
        <v>44012</v>
      </c>
      <c r="E428" t="str">
        <f>+'P6-preprocesseddata'!C428</f>
        <v>WN</v>
      </c>
      <c r="F428" t="str">
        <f>+'P6-preprocesseddata'!D428</f>
        <v>D</v>
      </c>
      <c r="G428" s="51">
        <f>IF(Profitability!O428="",0,Profitability!E428/Profitability!O428)</f>
        <v>0.17917309413044374</v>
      </c>
      <c r="H428" s="43">
        <f>IF('P6-preprocesseddata'!$R428="",0,+'P6-preprocesseddata'!E428/'P6-preprocesseddata'!$R428)</f>
        <v>0.37115706102256635</v>
      </c>
      <c r="I428" s="43">
        <f>IF('P6-preprocesseddata'!$R428="",0,+'P6-preprocesseddata'!F428/'P6-preprocesseddata'!$R428)</f>
        <v>4.57569795296199E-2</v>
      </c>
      <c r="J428" s="43">
        <f>IF('P6-preprocesseddata'!$R428="",0,+'P6-preprocesseddata'!G428/'P6-preprocesseddata'!$R428)</f>
        <v>1.2370621302568132E-2</v>
      </c>
      <c r="K428" s="43">
        <f>IF('P6-preprocesseddata'!$R428="",0,+'P6-preprocesseddata'!H428/'P6-preprocesseddata'!$R428)</f>
        <v>5.551935552110087E-2</v>
      </c>
      <c r="L428" s="43">
        <f>IF('P6-preprocesseddata'!$R428="",0,+'P6-preprocesseddata'!I428/'P6-preprocesseddata'!$R428)</f>
        <v>1.1534232469946443E-2</v>
      </c>
      <c r="M428" s="43">
        <f>IF('P6-preprocesseddata'!$R428="",0,+'P6-preprocesseddata'!J428/'P6-preprocesseddata'!$R428)+IF('P6-preprocesseddata'!$R428="",0,+'P6-preprocesseddata'!K428/'P6-preprocesseddata'!$R428)+IF('P6-preprocesseddata'!$R428="",0,+'P6-preprocesseddata'!L428/'P6-preprocesseddata'!$R428)</f>
        <v>0.1019223929495047</v>
      </c>
      <c r="N428" s="43">
        <f>IF('P6-preprocesseddata'!$R428="",0,+'P6-preprocesseddata'!M428/'P6-preprocesseddata'!$R428)-S428</f>
        <v>-1.2154014257238639</v>
      </c>
      <c r="O428" s="43">
        <f>IF('P6-preprocesseddata'!$R428="",0,+'P6-preprocesseddata'!N428/'P6-preprocesseddata'!$R428)</f>
        <v>4.5996049412870338E-3</v>
      </c>
      <c r="P428" s="43">
        <f t="shared" si="20"/>
        <v>-0.61254117798727048</v>
      </c>
      <c r="Q428" s="52">
        <f t="shared" si="19"/>
        <v>0.79171427211771417</v>
      </c>
      <c r="R428" s="63">
        <f>IF(Profitability!O428="",0,Profitability!L428/Profitability!O428)-Q428</f>
        <v>-1.186033540512073</v>
      </c>
      <c r="S428" s="62">
        <v>1.186033540512073</v>
      </c>
    </row>
    <row r="429" spans="1:19" x14ac:dyDescent="0.25">
      <c r="A429">
        <f>+'P6-preprocesseddata'!A429</f>
        <v>2020</v>
      </c>
      <c r="B429">
        <f>+'P6-preprocesseddata'!B429</f>
        <v>2</v>
      </c>
      <c r="C429" t="str">
        <f t="shared" si="21"/>
        <v>2020 Q2</v>
      </c>
      <c r="D429" s="61">
        <f>VLOOKUP(C429,Dates!C:D,2,FALSE)</f>
        <v>44012</v>
      </c>
      <c r="E429" t="str">
        <f>+'P6-preprocesseddata'!C429</f>
        <v>WN</v>
      </c>
      <c r="F429" t="str">
        <f>+'P6-preprocesseddata'!D429</f>
        <v>L</v>
      </c>
      <c r="G429" s="51">
        <f>IF(Profitability!O429="",0,Profitability!E429/Profitability!O429)</f>
        <v>0.44944171086734497</v>
      </c>
      <c r="H429" s="43">
        <f>IF('P6-preprocesseddata'!$R429="",0,+'P6-preprocesseddata'!E429/'P6-preprocesseddata'!$R429)</f>
        <v>0.93234062105483961</v>
      </c>
      <c r="I429" s="43">
        <f>IF('P6-preprocesseddata'!$R429="",0,+'P6-preprocesseddata'!F429/'P6-preprocesseddata'!$R429)</f>
        <v>0.11486971766584747</v>
      </c>
      <c r="J429" s="43">
        <f>IF('P6-preprocesseddata'!$R429="",0,+'P6-preprocesseddata'!G429/'P6-preprocesseddata'!$R429)</f>
        <v>3.0111479388134774E-2</v>
      </c>
      <c r="K429" s="43">
        <f>IF('P6-preprocesseddata'!$R429="",0,+'P6-preprocesseddata'!H429/'P6-preprocesseddata'!$R429)</f>
        <v>0.13940499716729063</v>
      </c>
      <c r="L429" s="43">
        <f>IF('P6-preprocesseddata'!$R429="",0,+'P6-preprocesseddata'!I429/'P6-preprocesseddata'!$R429)</f>
        <v>2.8996239410796449E-2</v>
      </c>
      <c r="M429" s="43">
        <f>IF('P6-preprocesseddata'!$R429="",0,+'P6-preprocesseddata'!J429/'P6-preprocesseddata'!$R429)+IF('P6-preprocesseddata'!$R429="",0,+'P6-preprocesseddata'!K429/'P6-preprocesseddata'!$R429)+IF('P6-preprocesseddata'!$R429="",0,+'P6-preprocesseddata'!L429/'P6-preprocesseddata'!$R429)</f>
        <v>0.25315947485579976</v>
      </c>
      <c r="N429" s="43">
        <f>IF('P6-preprocesseddata'!$R429="",0,+'P6-preprocesseddata'!M429/'P6-preprocesseddata'!$R429)-S429</f>
        <v>-0.46597166956495523</v>
      </c>
      <c r="O429" s="43">
        <f>IF('P6-preprocesseddata'!$R429="",0,+'P6-preprocesseddata'!N429/'P6-preprocesseddata'!$R429)</f>
        <v>1.1152399773383248E-2</v>
      </c>
      <c r="P429" s="43">
        <f t="shared" si="20"/>
        <v>1.0440632597511368</v>
      </c>
      <c r="Q429" s="52">
        <f t="shared" si="19"/>
        <v>-0.59462154888379182</v>
      </c>
      <c r="R429" s="63">
        <f>IF(Profitability!O429="",0,Profitability!L429/Profitability!O429)-Q429</f>
        <v>-0.39125059108328741</v>
      </c>
      <c r="S429" s="62">
        <v>0.39125059108328747</v>
      </c>
    </row>
    <row r="430" spans="1:19" x14ac:dyDescent="0.25">
      <c r="A430">
        <f>+'P6-preprocesseddata'!A430</f>
        <v>2020</v>
      </c>
      <c r="B430">
        <f>+'P6-preprocesseddata'!B430</f>
        <v>3</v>
      </c>
      <c r="C430" t="str">
        <f t="shared" si="21"/>
        <v>2020 Q3</v>
      </c>
      <c r="D430" s="61">
        <f>VLOOKUP(C430,Dates!C:D,2,FALSE)</f>
        <v>44104</v>
      </c>
      <c r="E430" t="str">
        <f>+'P6-preprocesseddata'!C430</f>
        <v>WN</v>
      </c>
      <c r="F430" t="str">
        <f>+'P6-preprocesseddata'!D430</f>
        <v>D</v>
      </c>
      <c r="G430" s="51">
        <f>IF(Profitability!O430="",0,Profitability!E430/Profitability!O430)</f>
        <v>0.15088274198914853</v>
      </c>
      <c r="H430" s="43">
        <f>IF('P6-preprocesseddata'!$R430="",0,+'P6-preprocesseddata'!E430/'P6-preprocesseddata'!$R430)</f>
        <v>0.23955191846261292</v>
      </c>
      <c r="I430" s="43">
        <f>IF('P6-preprocesseddata'!$R430="",0,+'P6-preprocesseddata'!F430/'P6-preprocesseddata'!$R430)</f>
        <v>3.1925365510547164E-2</v>
      </c>
      <c r="J430" s="43">
        <f>IF('P6-preprocesseddata'!$R430="",0,+'P6-preprocesseddata'!G430/'P6-preprocesseddata'!$R430)</f>
        <v>4.8560195706701557E-3</v>
      </c>
      <c r="K430" s="43">
        <f>IF('P6-preprocesseddata'!$R430="",0,+'P6-preprocesseddata'!H430/'P6-preprocesseddata'!$R430)</f>
        <v>3.3302078668778892E-2</v>
      </c>
      <c r="L430" s="43">
        <f>IF('P6-preprocesseddata'!$R430="",0,+'P6-preprocesseddata'!I430/'P6-preprocesseddata'!$R430)</f>
        <v>9.3763695857640335E-3</v>
      </c>
      <c r="M430" s="43">
        <f>IF('P6-preprocesseddata'!$R430="",0,+'P6-preprocesseddata'!J430/'P6-preprocesseddata'!$R430)+IF('P6-preprocesseddata'!$R430="",0,+'P6-preprocesseddata'!K430/'P6-preprocesseddata'!$R430)+IF('P6-preprocesseddata'!$R430="",0,+'P6-preprocesseddata'!L430/'P6-preprocesseddata'!$R430)</f>
        <v>4.9186523615091154E-2</v>
      </c>
      <c r="N430" s="43">
        <f>IF('P6-preprocesseddata'!$R430="",0,+'P6-preprocesseddata'!M430/'P6-preprocesseddata'!$R430)-S430</f>
        <v>-9.9718286793807356E-2</v>
      </c>
      <c r="O430" s="43">
        <f>IF('P6-preprocesseddata'!$R430="",0,+'P6-preprocesseddata'!N430/'P6-preprocesseddata'!$R430)</f>
        <v>2.1570491516892838E-3</v>
      </c>
      <c r="P430" s="43">
        <f t="shared" si="20"/>
        <v>0.27063703777134623</v>
      </c>
      <c r="Q430" s="52">
        <f t="shared" si="19"/>
        <v>-0.11975429578219771</v>
      </c>
      <c r="R430" s="63">
        <f>IF(Profitability!O430="",0,Profitability!L430/Profitability!O430)-Q430</f>
        <v>-0.10392942941600791</v>
      </c>
      <c r="S430" s="62">
        <v>0.1039294294160079</v>
      </c>
    </row>
    <row r="431" spans="1:19" x14ac:dyDescent="0.25">
      <c r="A431">
        <f>+'P6-preprocesseddata'!A431</f>
        <v>2020</v>
      </c>
      <c r="B431">
        <f>+'P6-preprocesseddata'!B431</f>
        <v>3</v>
      </c>
      <c r="C431" t="str">
        <f t="shared" si="21"/>
        <v>2020 Q3</v>
      </c>
      <c r="D431" s="61">
        <f>VLOOKUP(C431,Dates!C:D,2,FALSE)</f>
        <v>44104</v>
      </c>
      <c r="E431" t="str">
        <f>+'P6-preprocesseddata'!C431</f>
        <v>WN</v>
      </c>
      <c r="F431" t="str">
        <f>+'P6-preprocesseddata'!D431</f>
        <v>L</v>
      </c>
      <c r="G431" s="51">
        <f>IF(Profitability!O431="",0,Profitability!E431/Profitability!O431)</f>
        <v>0.13031497892320035</v>
      </c>
      <c r="H431" s="43">
        <f>IF('P6-preprocesseddata'!$R431="",0,+'P6-preprocesseddata'!E431/'P6-preprocesseddata'!$R431)</f>
        <v>0.20690118283444198</v>
      </c>
      <c r="I431" s="43">
        <f>IF('P6-preprocesseddata'!$R431="",0,+'P6-preprocesseddata'!F431/'P6-preprocesseddata'!$R431)</f>
        <v>2.7568401579733892E-2</v>
      </c>
      <c r="J431" s="43">
        <f>IF('P6-preprocesseddata'!$R431="",0,+'P6-preprocesseddata'!G431/'P6-preprocesseddata'!$R431)</f>
        <v>4.1911865886134821E-3</v>
      </c>
      <c r="K431" s="43">
        <f>IF('P6-preprocesseddata'!$R431="",0,+'P6-preprocesseddata'!H431/'P6-preprocesseddata'!$R431)</f>
        <v>2.877246303297764E-2</v>
      </c>
      <c r="L431" s="43">
        <f>IF('P6-preprocesseddata'!$R431="",0,+'P6-preprocesseddata'!I431/'P6-preprocesseddata'!$R431)</f>
        <v>8.0994516335685957E-3</v>
      </c>
      <c r="M431" s="43">
        <f>IF('P6-preprocesseddata'!$R431="",0,+'P6-preprocesseddata'!J431/'P6-preprocesseddata'!$R431)+IF('P6-preprocesseddata'!$R431="",0,+'P6-preprocesseddata'!K431/'P6-preprocesseddata'!$R431)+IF('P6-preprocesseddata'!$R431="",0,+'P6-preprocesseddata'!L431/'P6-preprocesseddata'!$R431)</f>
        <v>4.2477708973451551E-2</v>
      </c>
      <c r="N431" s="43">
        <f>IF('P6-preprocesseddata'!$R431="",0,+'P6-preprocesseddata'!M431/'P6-preprocesseddata'!$R431)-S431</f>
        <v>-4.7430207868888977E-2</v>
      </c>
      <c r="O431" s="43">
        <f>IF('P6-preprocesseddata'!$R431="",0,+'P6-preprocesseddata'!N431/'P6-preprocesseddata'!$R431)</f>
        <v>1.8620185315190193E-3</v>
      </c>
      <c r="P431" s="43">
        <f t="shared" si="20"/>
        <v>0.27244220530541718</v>
      </c>
      <c r="Q431" s="52">
        <f t="shared" si="19"/>
        <v>-0.14212722638221684</v>
      </c>
      <c r="R431" s="63">
        <f>IF(Profitability!O431="",0,Profitability!L431/Profitability!O431)-Q431</f>
        <v>-5.1062130940968481E-2</v>
      </c>
      <c r="S431" s="62">
        <v>5.1062130940968481E-2</v>
      </c>
    </row>
    <row r="432" spans="1:19" x14ac:dyDescent="0.25">
      <c r="A432">
        <f>+'P6-preprocesseddata'!A432</f>
        <v>2020</v>
      </c>
      <c r="B432">
        <f>+'P6-preprocesseddata'!B432</f>
        <v>4</v>
      </c>
      <c r="C432" t="str">
        <f t="shared" si="21"/>
        <v>2020 Q4</v>
      </c>
      <c r="D432" s="61">
        <f>VLOOKUP(C432,Dates!C:D,2,FALSE)</f>
        <v>44196</v>
      </c>
      <c r="E432" t="str">
        <f>+'P6-preprocesseddata'!C432</f>
        <v>WN</v>
      </c>
      <c r="F432" t="str">
        <f>+'P6-preprocesseddata'!D432</f>
        <v>D</v>
      </c>
      <c r="G432" s="51">
        <f>IF(Profitability!O432="",0,Profitability!E432/Profitability!O432)</f>
        <v>0.15773717549987101</v>
      </c>
      <c r="H432" s="43">
        <f>IF('P6-preprocesseddata'!$R432="",0,+'P6-preprocesseddata'!E432/'P6-preprocesseddata'!$R432)</f>
        <v>0.12481333073062502</v>
      </c>
      <c r="I432" s="43">
        <f>IF('P6-preprocesseddata'!$R432="",0,+'P6-preprocesseddata'!F432/'P6-preprocesseddata'!$R432)</f>
        <v>2.6851896371841568E-2</v>
      </c>
      <c r="J432" s="43">
        <f>IF('P6-preprocesseddata'!$R432="",0,+'P6-preprocesseddata'!G432/'P6-preprocesseddata'!$R432)</f>
        <v>4.6382883573451153E-3</v>
      </c>
      <c r="K432" s="43">
        <f>IF('P6-preprocesseddata'!$R432="",0,+'P6-preprocesseddata'!H432/'P6-preprocesseddata'!$R432)</f>
        <v>2.9497145192615253E-2</v>
      </c>
      <c r="L432" s="43">
        <f>IF('P6-preprocesseddata'!$R432="",0,+'P6-preprocesseddata'!I432/'P6-preprocesseddata'!$R432)</f>
        <v>7.3495583633294576E-3</v>
      </c>
      <c r="M432" s="43">
        <f>IF('P6-preprocesseddata'!$R432="",0,+'P6-preprocesseddata'!J432/'P6-preprocesseddata'!$R432)+IF('P6-preprocesseddata'!$R432="",0,+'P6-preprocesseddata'!K432/'P6-preprocesseddata'!$R432)+IF('P6-preprocesseddata'!$R432="",0,+'P6-preprocesseddata'!L432/'P6-preprocesseddata'!$R432)</f>
        <v>4.7386485614332188E-2</v>
      </c>
      <c r="N432" s="43">
        <f>IF('P6-preprocesseddata'!$R432="",0,+'P6-preprocesseddata'!M432/'P6-preprocesseddata'!$R432)-S432</f>
        <v>-5.4895550608022564E-2</v>
      </c>
      <c r="O432" s="43">
        <f>IF('P6-preprocesseddata'!$R432="",0,+'P6-preprocesseddata'!N432/'P6-preprocesseddata'!$R432)</f>
        <v>2.1440479929259889E-3</v>
      </c>
      <c r="P432" s="43">
        <f t="shared" si="20"/>
        <v>0.18778520201499202</v>
      </c>
      <c r="Q432" s="52">
        <f t="shared" si="19"/>
        <v>-3.0048026515121007E-2</v>
      </c>
      <c r="R432" s="63">
        <f>IF(Profitability!O432="",0,Profitability!L432/Profitability!O432)-Q432</f>
        <v>-6.1495108307358964E-2</v>
      </c>
      <c r="S432" s="62">
        <v>6.1495108307358951E-2</v>
      </c>
    </row>
    <row r="433" spans="1:19" x14ac:dyDescent="0.25">
      <c r="A433">
        <f>+'P6-preprocesseddata'!A433</f>
        <v>2020</v>
      </c>
      <c r="B433">
        <f>+'P6-preprocesseddata'!B433</f>
        <v>4</v>
      </c>
      <c r="C433" t="str">
        <f t="shared" si="21"/>
        <v>2020 Q4</v>
      </c>
      <c r="D433" s="61">
        <f>VLOOKUP(C433,Dates!C:D,2,FALSE)</f>
        <v>44196</v>
      </c>
      <c r="E433" t="str">
        <f>+'P6-preprocesseddata'!C433</f>
        <v>WN</v>
      </c>
      <c r="F433" t="str">
        <f>+'P6-preprocesseddata'!D433</f>
        <v>L</v>
      </c>
      <c r="G433" s="51">
        <f>IF(Profitability!O433="",0,Profitability!E433/Profitability!O433)</f>
        <v>0.13893511728380353</v>
      </c>
      <c r="H433" s="43">
        <f>IF('P6-preprocesseddata'!$R433="",0,+'P6-preprocesseddata'!E433/'P6-preprocesseddata'!$R433)</f>
        <v>0.1099385626835261</v>
      </c>
      <c r="I433" s="43">
        <f>IF('P6-preprocesseddata'!$R433="",0,+'P6-preprocesseddata'!F433/'P6-preprocesseddata'!$R433)</f>
        <v>2.3651885478871364E-2</v>
      </c>
      <c r="J433" s="43">
        <f>IF('P6-preprocesseddata'!$R433="",0,+'P6-preprocesseddata'!G433/'P6-preprocesseddata'!$R433)</f>
        <v>4.0865202132938858E-3</v>
      </c>
      <c r="K433" s="43">
        <f>IF('P6-preprocesseddata'!$R433="",0,+'P6-preprocesseddata'!H433/'P6-preprocesseddata'!$R433)</f>
        <v>2.5980939201721336E-2</v>
      </c>
      <c r="L433" s="43">
        <f>IF('P6-preprocesseddata'!$R433="",0,+'P6-preprocesseddata'!I433/'P6-preprocesseddata'!$R433)</f>
        <v>6.4714186657467481E-3</v>
      </c>
      <c r="M433" s="43">
        <f>IF('P6-preprocesseddata'!$R433="",0,+'P6-preprocesseddata'!J433/'P6-preprocesseddata'!$R433)+IF('P6-preprocesseddata'!$R433="",0,+'P6-preprocesseddata'!K433/'P6-preprocesseddata'!$R433)+IF('P6-preprocesseddata'!$R433="",0,+'P6-preprocesseddata'!L433/'P6-preprocesseddata'!$R433)</f>
        <v>4.1742292886113669E-2</v>
      </c>
      <c r="N433" s="43">
        <f>IF('P6-preprocesseddata'!$R433="",0,+'P6-preprocesseddata'!M433/'P6-preprocesseddata'!$R433)-S433</f>
        <v>1.1918479623589624</v>
      </c>
      <c r="O433" s="43">
        <f>IF('P6-preprocesseddata'!$R433="",0,+'P6-preprocesseddata'!N433/'P6-preprocesseddata'!$R433)</f>
        <v>1.8888658542154215E-3</v>
      </c>
      <c r="P433" s="43">
        <f t="shared" si="20"/>
        <v>1.4056084473424508</v>
      </c>
      <c r="Q433" s="52">
        <f t="shared" si="19"/>
        <v>-1.2666733300586472</v>
      </c>
      <c r="R433" s="63">
        <f>IF(Profitability!O433="",0,Profitability!L433/Profitability!O433)-Q433</f>
        <v>1.186033540512073</v>
      </c>
      <c r="S433" s="62">
        <v>-1.1860335405120732</v>
      </c>
    </row>
    <row r="434" spans="1:19" x14ac:dyDescent="0.25">
      <c r="A434">
        <f>+'P6-preprocesseddata'!A434</f>
        <v>2021</v>
      </c>
      <c r="B434">
        <f>+'P6-preprocesseddata'!B434</f>
        <v>1</v>
      </c>
      <c r="C434" t="str">
        <f t="shared" si="21"/>
        <v>2021 Q1</v>
      </c>
      <c r="D434" s="61">
        <f>VLOOKUP(C434,Dates!C:D,2,FALSE)</f>
        <v>44286</v>
      </c>
      <c r="E434" t="str">
        <f>+'P6-preprocesseddata'!C434</f>
        <v>WN</v>
      </c>
      <c r="F434" t="str">
        <f>+'P6-preprocesseddata'!D434</f>
        <v>D</v>
      </c>
      <c r="G434" s="51">
        <f>IF(Profitability!O434="",0,Profitability!E434/Profitability!O434)</f>
        <v>0.1381871383695667</v>
      </c>
      <c r="H434" s="43">
        <f>IF('P6-preprocesseddata'!$R434="",0,+'P6-preprocesseddata'!E434/'P6-preprocesseddata'!$R434)</f>
        <v>9.4293253367737445E-2</v>
      </c>
      <c r="I434" s="43">
        <f>IF('P6-preprocesseddata'!$R434="",0,+'P6-preprocesseddata'!F434/'P6-preprocesseddata'!$R434)</f>
        <v>3.1531928083581864E-2</v>
      </c>
      <c r="J434" s="43">
        <f>IF('P6-preprocesseddata'!$R434="",0,+'P6-preprocesseddata'!G434/'P6-preprocesseddata'!$R434)</f>
        <v>4.4399942932699188E-3</v>
      </c>
      <c r="K434" s="43">
        <f>IF('P6-preprocesseddata'!$R434="",0,+'P6-preprocesseddata'!H434/'P6-preprocesseddata'!$R434)</f>
        <v>2.686557031775785E-2</v>
      </c>
      <c r="L434" s="43">
        <f>IF('P6-preprocesseddata'!$R434="",0,+'P6-preprocesseddata'!I434/'P6-preprocesseddata'!$R434)</f>
        <v>6.6660282591211187E-3</v>
      </c>
      <c r="M434" s="43">
        <f>IF('P6-preprocesseddata'!$R434="",0,+'P6-preprocesseddata'!J434/'P6-preprocesseddata'!$R434)+IF('P6-preprocesseddata'!$R434="",0,+'P6-preprocesseddata'!K434/'P6-preprocesseddata'!$R434)+IF('P6-preprocesseddata'!$R434="",0,+'P6-preprocesseddata'!L434/'P6-preprocesseddata'!$R434)</f>
        <v>3.9603672817341694E-2</v>
      </c>
      <c r="N434" s="43">
        <f>IF('P6-preprocesseddata'!$R434="",0,+'P6-preprocesseddata'!M434/'P6-preprocesseddata'!$R434)-S434</f>
        <v>-2.2636182100466286E-2</v>
      </c>
      <c r="O434" s="43">
        <f>IF('P6-preprocesseddata'!$R434="",0,+'P6-preprocesseddata'!N434/'P6-preprocesseddata'!$R434)</f>
        <v>1.8731387625247193E-3</v>
      </c>
      <c r="P434" s="43">
        <f t="shared" si="20"/>
        <v>0.18263740380086835</v>
      </c>
      <c r="Q434" s="52">
        <f t="shared" si="19"/>
        <v>-4.445026543130165E-2</v>
      </c>
      <c r="R434" s="63">
        <f>IF(Profitability!O434="",0,Profitability!L434/Profitability!O434)-Q434</f>
        <v>-2.4059974536643894E-2</v>
      </c>
      <c r="S434" s="62">
        <v>2.4059974536643915E-2</v>
      </c>
    </row>
    <row r="435" spans="1:19" x14ac:dyDescent="0.25">
      <c r="A435">
        <f>+'P6-preprocesseddata'!A435</f>
        <v>2021</v>
      </c>
      <c r="B435">
        <f>+'P6-preprocesseddata'!B435</f>
        <v>1</v>
      </c>
      <c r="C435" t="str">
        <f t="shared" si="21"/>
        <v>2021 Q1</v>
      </c>
      <c r="D435" s="61">
        <f>VLOOKUP(C435,Dates!C:D,2,FALSE)</f>
        <v>44286</v>
      </c>
      <c r="E435" t="str">
        <f>+'P6-preprocesseddata'!C435</f>
        <v>WN</v>
      </c>
      <c r="F435" t="str">
        <f>+'P6-preprocesseddata'!D435</f>
        <v>L</v>
      </c>
      <c r="G435" s="51">
        <f>IF(Profitability!O435="",0,Profitability!E435/Profitability!O435)</f>
        <v>0.12497481270829099</v>
      </c>
      <c r="H435" s="43">
        <f>IF('P6-preprocesseddata'!$R435="",0,+'P6-preprocesseddata'!E435/'P6-preprocesseddata'!$R435)</f>
        <v>8.5279407381893019E-2</v>
      </c>
      <c r="I435" s="43">
        <f>IF('P6-preprocesseddata'!$R435="",0,+'P6-preprocesseddata'!F435/'P6-preprocesseddata'!$R435)</f>
        <v>2.8518879538042E-2</v>
      </c>
      <c r="J435" s="43">
        <f>IF('P6-preprocesseddata'!$R435="",0,+'P6-preprocesseddata'!G435/'P6-preprocesseddata'!$R435)</f>
        <v>4.0172859115243679E-3</v>
      </c>
      <c r="K435" s="43">
        <f>IF('P6-preprocesseddata'!$R435="",0,+'P6-preprocesseddata'!H435/'P6-preprocesseddata'!$R435)</f>
        <v>2.4293670202342889E-2</v>
      </c>
      <c r="L435" s="43">
        <f>IF('P6-preprocesseddata'!$R435="",0,+'P6-preprocesseddata'!I435/'P6-preprocesseddata'!$R435)</f>
        <v>6.0297793010675666E-3</v>
      </c>
      <c r="M435" s="43">
        <f>IF('P6-preprocesseddata'!$R435="",0,+'P6-preprocesseddata'!J435/'P6-preprocesseddata'!$R435)+IF('P6-preprocesseddata'!$R435="",0,+'P6-preprocesseddata'!K435/'P6-preprocesseddata'!$R435)+IF('P6-preprocesseddata'!$R435="",0,+'P6-preprocesseddata'!L435/'P6-preprocesseddata'!$R435)</f>
        <v>3.5816735030990102E-2</v>
      </c>
      <c r="N435" s="43">
        <f>IF('P6-preprocesseddata'!$R435="",0,+'P6-preprocesseddata'!M435/'P6-preprocesseddata'!$R435)-S435</f>
        <v>-1.8477907298143068E-2</v>
      </c>
      <c r="O435" s="43">
        <f>IF('P6-preprocesseddata'!$R435="",0,+'P6-preprocesseddata'!N435/'P6-preprocesseddata'!$R435)</f>
        <v>1.6916239077920503E-3</v>
      </c>
      <c r="P435" s="43">
        <f t="shared" si="20"/>
        <v>0.16716947397550891</v>
      </c>
      <c r="Q435" s="52">
        <f t="shared" si="19"/>
        <v>-4.2194661267217923E-2</v>
      </c>
      <c r="R435" s="63">
        <f>IF(Profitability!O435="",0,Profitability!L435/Profitability!O435)-Q435</f>
        <v>-1.976395218100168E-2</v>
      </c>
      <c r="S435" s="62">
        <v>1.9763952181001666E-2</v>
      </c>
    </row>
    <row r="436" spans="1:19" x14ac:dyDescent="0.25">
      <c r="A436">
        <f>+'P6-preprocesseddata'!A436</f>
        <v>2021</v>
      </c>
      <c r="B436">
        <f>+'P6-preprocesseddata'!B436</f>
        <v>2</v>
      </c>
      <c r="C436" t="str">
        <f t="shared" si="21"/>
        <v>2021 Q2</v>
      </c>
      <c r="D436" s="61">
        <f>VLOOKUP(C436,Dates!C:D,2,FALSE)</f>
        <v>44377</v>
      </c>
      <c r="E436" t="str">
        <f>+'P6-preprocesseddata'!C436</f>
        <v>WN</v>
      </c>
      <c r="F436" t="str">
        <f>+'P6-preprocesseddata'!D436</f>
        <v>D</v>
      </c>
      <c r="G436" s="51">
        <f>IF(Profitability!O436="",0,Profitability!E436/Profitability!O436)</f>
        <v>0.14462778798549128</v>
      </c>
      <c r="H436" s="43">
        <f>IF('P6-preprocesseddata'!$R436="",0,+'P6-preprocesseddata'!E436/'P6-preprocesseddata'!$R436)</f>
        <v>6.8253382271653562E-2</v>
      </c>
      <c r="I436" s="43">
        <f>IF('P6-preprocesseddata'!$R436="",0,+'P6-preprocesseddata'!F436/'P6-preprocesseddata'!$R436)</f>
        <v>2.8986243003206031E-2</v>
      </c>
      <c r="J436" s="43">
        <f>IF('P6-preprocesseddata'!$R436="",0,+'P6-preprocesseddata'!G436/'P6-preprocesseddata'!$R436)</f>
        <v>2.7293900445673853E-3</v>
      </c>
      <c r="K436" s="43">
        <f>IF('P6-preprocesseddata'!$R436="",0,+'P6-preprocesseddata'!H436/'P6-preprocesseddata'!$R436)</f>
        <v>1.8411198023845176E-2</v>
      </c>
      <c r="L436" s="43">
        <f>IF('P6-preprocesseddata'!$R436="",0,+'P6-preprocesseddata'!I436/'P6-preprocesseddata'!$R436)</f>
        <v>4.6880091046454147E-3</v>
      </c>
      <c r="M436" s="43">
        <f>IF('P6-preprocesseddata'!$R436="",0,+'P6-preprocesseddata'!J436/'P6-preprocesseddata'!$R436)+IF('P6-preprocesseddata'!$R436="",0,+'P6-preprocesseddata'!K436/'P6-preprocesseddata'!$R436)+IF('P6-preprocesseddata'!$R436="",0,+'P6-preprocesseddata'!L436/'P6-preprocesseddata'!$R436)</f>
        <v>2.3634927430352011E-2</v>
      </c>
      <c r="N436" s="43">
        <f>IF('P6-preprocesseddata'!$R436="",0,+'P6-preprocesseddata'!M436/'P6-preprocesseddata'!$R436)-S436</f>
        <v>1.5549191400413996E-3</v>
      </c>
      <c r="O436" s="43">
        <f>IF('P6-preprocesseddata'!$R436="",0,+'P6-preprocesseddata'!N436/'P6-preprocesseddata'!$R436)</f>
        <v>1.0727075224307269E-3</v>
      </c>
      <c r="P436" s="43">
        <f t="shared" si="20"/>
        <v>0.1493307765407417</v>
      </c>
      <c r="Q436" s="52">
        <f t="shared" si="19"/>
        <v>-4.7029885552504203E-3</v>
      </c>
      <c r="R436" s="63">
        <f>IF(Profitability!O436="",0,Profitability!L436/Profitability!O436)-Q436</f>
        <v>-8.6736173798840355E-18</v>
      </c>
      <c r="S436" s="62">
        <v>0</v>
      </c>
    </row>
    <row r="437" spans="1:19" x14ac:dyDescent="0.25">
      <c r="A437">
        <f>+'P6-preprocesseddata'!A437</f>
        <v>2021</v>
      </c>
      <c r="B437">
        <f>+'P6-preprocesseddata'!B437</f>
        <v>2</v>
      </c>
      <c r="C437" t="str">
        <f t="shared" si="21"/>
        <v>2021 Q2</v>
      </c>
      <c r="D437" s="61">
        <f>VLOOKUP(C437,Dates!C:D,2,FALSE)</f>
        <v>44377</v>
      </c>
      <c r="E437" t="str">
        <f>+'P6-preprocesseddata'!C437</f>
        <v>WN</v>
      </c>
      <c r="F437" t="str">
        <f>+'P6-preprocesseddata'!D437</f>
        <v>L</v>
      </c>
      <c r="G437" s="51">
        <f>IF(Profitability!O437="",0,Profitability!E437/Profitability!O437)</f>
        <v>0.14587262491850028</v>
      </c>
      <c r="H437" s="43">
        <f>IF('P6-preprocesseddata'!$R437="",0,+'P6-preprocesseddata'!E437/'P6-preprocesseddata'!$R437)</f>
        <v>6.8840190900465378E-2</v>
      </c>
      <c r="I437" s="43">
        <f>IF('P6-preprocesseddata'!$R437="",0,+'P6-preprocesseddata'!F437/'P6-preprocesseddata'!$R437)</f>
        <v>2.9236283665992846E-2</v>
      </c>
      <c r="J437" s="43">
        <f>IF('P6-preprocesseddata'!$R437="",0,+'P6-preprocesseddata'!G437/'P6-preprocesseddata'!$R437)</f>
        <v>2.7514875618503552E-3</v>
      </c>
      <c r="K437" s="43">
        <f>IF('P6-preprocesseddata'!$R437="",0,+'P6-preprocesseddata'!H437/'P6-preprocesseddata'!$R437)</f>
        <v>1.8570236614046137E-2</v>
      </c>
      <c r="L437" s="43">
        <f>IF('P6-preprocesseddata'!$R437="",0,+'P6-preprocesseddata'!I437/'P6-preprocesseddata'!$R437)</f>
        <v>4.7286871665970925E-3</v>
      </c>
      <c r="M437" s="43">
        <f>IF('P6-preprocesseddata'!$R437="",0,+'P6-preprocesseddata'!J437/'P6-preprocesseddata'!$R437)+IF('P6-preprocesseddata'!$R437="",0,+'P6-preprocesseddata'!K437/'P6-preprocesseddata'!$R437)+IF('P6-preprocesseddata'!$R437="",0,+'P6-preprocesseddata'!L437/'P6-preprocesseddata'!$R437)</f>
        <v>2.3837007822261367E-2</v>
      </c>
      <c r="N437" s="43">
        <f>IF('P6-preprocesseddata'!$R437="",0,+'P6-preprocesseddata'!M437/'P6-preprocesseddata'!$R437)-S437</f>
        <v>2.2075378819873082E-2</v>
      </c>
      <c r="O437" s="43">
        <f>IF('P6-preprocesseddata'!$R437="",0,+'P6-preprocesseddata'!N437/'P6-preprocesseddata'!$R437)</f>
        <v>1.0819291543456798E-3</v>
      </c>
      <c r="P437" s="43">
        <f t="shared" si="20"/>
        <v>0.17112120170543196</v>
      </c>
      <c r="Q437" s="52">
        <f t="shared" si="19"/>
        <v>-2.5248576786931681E-2</v>
      </c>
      <c r="R437" s="63">
        <f>IF(Profitability!O437="",0,Profitability!L437/Profitability!O437)-Q437</f>
        <v>2.0507215263893902E-2</v>
      </c>
      <c r="S437" s="62">
        <v>-2.0507215263893881E-2</v>
      </c>
    </row>
    <row r="438" spans="1:19" x14ac:dyDescent="0.25">
      <c r="A438">
        <f>+'P6-preprocesseddata'!A438</f>
        <v>2021</v>
      </c>
      <c r="B438">
        <f>+'P6-preprocesseddata'!B438</f>
        <v>3</v>
      </c>
      <c r="C438" t="str">
        <f t="shared" si="21"/>
        <v>2021 Q3</v>
      </c>
      <c r="D438" s="61">
        <f>VLOOKUP(C438,Dates!C:D,2,FALSE)</f>
        <v>44469</v>
      </c>
      <c r="E438" t="str">
        <f>+'P6-preprocesseddata'!C438</f>
        <v>WN</v>
      </c>
      <c r="F438" t="str">
        <f>+'P6-preprocesseddata'!D438</f>
        <v>D</v>
      </c>
      <c r="G438" s="51">
        <f>IF(Profitability!O438="",0,Profitability!E438/Profitability!O438)</f>
        <v>0.14884310209865012</v>
      </c>
      <c r="H438" s="43">
        <f>IF('P6-preprocesseddata'!$R438="",0,+'P6-preprocesseddata'!E438/'P6-preprocesseddata'!$R438)</f>
        <v>7.0255769000358376E-2</v>
      </c>
      <c r="I438" s="43">
        <f>IF('P6-preprocesseddata'!$R438="",0,+'P6-preprocesseddata'!F438/'P6-preprocesseddata'!$R438)</f>
        <v>3.1473957389982016E-2</v>
      </c>
      <c r="J438" s="43">
        <f>IF('P6-preprocesseddata'!$R438="",0,+'P6-preprocesseddata'!G438/'P6-preprocesseddata'!$R438)</f>
        <v>2.5953296156578992E-3</v>
      </c>
      <c r="K438" s="43">
        <f>IF('P6-preprocesseddata'!$R438="",0,+'P6-preprocesseddata'!H438/'P6-preprocesseddata'!$R438)</f>
        <v>1.8652248474091384E-2</v>
      </c>
      <c r="L438" s="43">
        <f>IF('P6-preprocesseddata'!$R438="",0,+'P6-preprocesseddata'!I438/'P6-preprocesseddata'!$R438)</f>
        <v>4.6167398466575235E-3</v>
      </c>
      <c r="M438" s="43">
        <f>IF('P6-preprocesseddata'!$R438="",0,+'P6-preprocesseddata'!J438/'P6-preprocesseddata'!$R438)+IF('P6-preprocesseddata'!$R438="",0,+'P6-preprocesseddata'!K438/'P6-preprocesseddata'!$R438)+IF('P6-preprocesseddata'!$R438="",0,+'P6-preprocesseddata'!L438/'P6-preprocesseddata'!$R438)</f>
        <v>1.9561496716589986E-2</v>
      </c>
      <c r="N438" s="43">
        <f>IF('P6-preprocesseddata'!$R438="",0,+'P6-preprocesseddata'!M438/'P6-preprocesseddata'!$R438)-S438</f>
        <v>-4.7365009962029476E-3</v>
      </c>
      <c r="O438" s="43">
        <f>IF('P6-preprocesseddata'!$R438="",0,+'P6-preprocesseddata'!N438/'P6-preprocesseddata'!$R438)</f>
        <v>9.1993483583044313E-4</v>
      </c>
      <c r="P438" s="43">
        <f t="shared" si="20"/>
        <v>0.14333897488296468</v>
      </c>
      <c r="Q438" s="52">
        <f t="shared" si="19"/>
        <v>5.5041272156854393E-3</v>
      </c>
      <c r="R438" s="63">
        <f>IF(Profitability!O438="",0,Profitability!L438/Profitability!O438)-Q438</f>
        <v>-6.4454681200051996E-3</v>
      </c>
      <c r="S438" s="62">
        <v>6.4454681200052004E-3</v>
      </c>
    </row>
    <row r="439" spans="1:19" x14ac:dyDescent="0.25">
      <c r="A439">
        <f>+'P6-preprocesseddata'!A439</f>
        <v>2021</v>
      </c>
      <c r="B439">
        <f>+'P6-preprocesseddata'!B439</f>
        <v>3</v>
      </c>
      <c r="C439" t="str">
        <f t="shared" si="21"/>
        <v>2021 Q3</v>
      </c>
      <c r="D439" s="61">
        <f>VLOOKUP(C439,Dates!C:D,2,FALSE)</f>
        <v>44469</v>
      </c>
      <c r="E439" t="str">
        <f>+'P6-preprocesseddata'!C439</f>
        <v>WN</v>
      </c>
      <c r="F439" t="str">
        <f>+'P6-preprocesseddata'!D439</f>
        <v>L</v>
      </c>
      <c r="G439" s="51">
        <f>IF(Profitability!O439="",0,Profitability!E439/Profitability!O439)</f>
        <v>0.16877195436445064</v>
      </c>
      <c r="H439" s="43">
        <f>IF('P6-preprocesseddata'!$R439="",0,+'P6-preprocesseddata'!E439/'P6-preprocesseddata'!$R439)</f>
        <v>7.9662271385094935E-2</v>
      </c>
      <c r="I439" s="43">
        <f>IF('P6-preprocesseddata'!$R439="",0,+'P6-preprocesseddata'!F439/'P6-preprocesseddata'!$R439)</f>
        <v>3.5686293748947565E-2</v>
      </c>
      <c r="J439" s="43">
        <f>IF('P6-preprocesseddata'!$R439="",0,+'P6-preprocesseddata'!G439/'P6-preprocesseddata'!$R439)</f>
        <v>2.9429261561167755E-3</v>
      </c>
      <c r="K439" s="43">
        <f>IF('P6-preprocesseddata'!$R439="",0,+'P6-preprocesseddata'!H439/'P6-preprocesseddata'!$R439)</f>
        <v>2.1150624694073493E-2</v>
      </c>
      <c r="L439" s="43">
        <f>IF('P6-preprocesseddata'!$R439="",0,+'P6-preprocesseddata'!I439/'P6-preprocesseddata'!$R439)</f>
        <v>5.2351828280170418E-3</v>
      </c>
      <c r="M439" s="43">
        <f>IF('P6-preprocesseddata'!$R439="",0,+'P6-preprocesseddata'!J439/'P6-preprocesseddata'!$R439)+IF('P6-preprocesseddata'!$R439="",0,+'P6-preprocesseddata'!K439/'P6-preprocesseddata'!$R439)+IF('P6-preprocesseddata'!$R439="",0,+'P6-preprocesseddata'!L439/'P6-preprocesseddata'!$R439)</f>
        <v>2.2180206967910142E-2</v>
      </c>
      <c r="N439" s="43">
        <f>IF('P6-preprocesseddata'!$R439="",0,+'P6-preprocesseddata'!M439/'P6-preprocesseddata'!$R439)-S439</f>
        <v>5.8850582661054668E-2</v>
      </c>
      <c r="O439" s="43">
        <f>IF('P6-preprocesseddata'!$R439="",0,+'P6-preprocesseddata'!N439/'P6-preprocesseddata'!$R439)</f>
        <v>1.0428386979633019E-3</v>
      </c>
      <c r="P439" s="43">
        <f t="shared" si="20"/>
        <v>0.22675092713917791</v>
      </c>
      <c r="Q439" s="52">
        <f t="shared" si="19"/>
        <v>-5.7978972774727272E-2</v>
      </c>
      <c r="R439" s="63">
        <f>IF(Profitability!O439="",0,Profitability!L439/Profitability!O439)-Q439</f>
        <v>5.6912935334542329E-2</v>
      </c>
      <c r="S439" s="62">
        <v>-5.691293533454235E-2</v>
      </c>
    </row>
    <row r="440" spans="1:19" x14ac:dyDescent="0.25">
      <c r="A440">
        <f>+'P6-preprocesseddata'!A440</f>
        <v>2021</v>
      </c>
      <c r="B440">
        <f>+'P6-preprocesseddata'!B440</f>
        <v>4</v>
      </c>
      <c r="C440" t="str">
        <f t="shared" si="21"/>
        <v>2021 Q4</v>
      </c>
      <c r="D440" s="61">
        <f>VLOOKUP(C440,Dates!C:D,2,FALSE)</f>
        <v>44561</v>
      </c>
      <c r="E440" t="str">
        <f>+'P6-preprocesseddata'!C440</f>
        <v>WN</v>
      </c>
      <c r="F440" t="str">
        <f>+'P6-preprocesseddata'!D440</f>
        <v>D</v>
      </c>
      <c r="G440" s="51">
        <f>IF(Profitability!O440="",0,Profitability!E440/Profitability!O440)</f>
        <v>0.16994680433914303</v>
      </c>
      <c r="H440" s="43">
        <f>IF('P6-preprocesseddata'!$R440="",0,+'P6-preprocesseddata'!E440/'P6-preprocesseddata'!$R440)</f>
        <v>7.8391992038181382E-2</v>
      </c>
      <c r="I440" s="43">
        <f>IF('P6-preprocesseddata'!$R440="",0,+'P6-preprocesseddata'!F440/'P6-preprocesseddata'!$R440)</f>
        <v>3.5293335882373704E-2</v>
      </c>
      <c r="J440" s="43">
        <f>IF('P6-preprocesseddata'!$R440="",0,+'P6-preprocesseddata'!G440/'P6-preprocesseddata'!$R440)</f>
        <v>2.8582618972303134E-3</v>
      </c>
      <c r="K440" s="43">
        <f>IF('P6-preprocesseddata'!$R440="",0,+'P6-preprocesseddata'!H440/'P6-preprocesseddata'!$R440)</f>
        <v>1.8432660512024364E-2</v>
      </c>
      <c r="L440" s="43">
        <f>IF('P6-preprocesseddata'!$R440="",0,+'P6-preprocesseddata'!I440/'P6-preprocesseddata'!$R440)</f>
        <v>4.5331173030806315E-3</v>
      </c>
      <c r="M440" s="43">
        <f>IF('P6-preprocesseddata'!$R440="",0,+'P6-preprocesseddata'!J440/'P6-preprocesseddata'!$R440)+IF('P6-preprocesseddata'!$R440="",0,+'P6-preprocesseddata'!K440/'P6-preprocesseddata'!$R440)+IF('P6-preprocesseddata'!$R440="",0,+'P6-preprocesseddata'!L440/'P6-preprocesseddata'!$R440)</f>
        <v>2.0659252558739419E-2</v>
      </c>
      <c r="N440" s="43">
        <f>IF('P6-preprocesseddata'!$R440="",0,+'P6-preprocesseddata'!M440/'P6-preprocesseddata'!$R440)-S440</f>
        <v>-1.1266640167142756E-2</v>
      </c>
      <c r="O440" s="43">
        <f>IF('P6-preprocesseddata'!$R440="",0,+'P6-preprocesseddata'!N440/'P6-preprocesseddata'!$R440)</f>
        <v>9.4786858101837332E-4</v>
      </c>
      <c r="P440" s="43">
        <f t="shared" si="20"/>
        <v>0.1498498486055054</v>
      </c>
      <c r="Q440" s="52">
        <f t="shared" si="19"/>
        <v>2.0096955733637623E-2</v>
      </c>
      <c r="R440" s="63">
        <f>IF(Profitability!O440="",0,Profitability!L440/Profitability!O440)-Q440</f>
        <v>-1.3542675079124971E-2</v>
      </c>
      <c r="S440" s="62">
        <v>1.3542675079124952E-2</v>
      </c>
    </row>
    <row r="441" spans="1:19" x14ac:dyDescent="0.25">
      <c r="A441">
        <f>+'P6-preprocesseddata'!A441</f>
        <v>2021</v>
      </c>
      <c r="B441">
        <f>+'P6-preprocesseddata'!B441</f>
        <v>4</v>
      </c>
      <c r="C441" t="str">
        <f t="shared" si="21"/>
        <v>2021 Q4</v>
      </c>
      <c r="D441" s="61">
        <f>VLOOKUP(C441,Dates!C:D,2,FALSE)</f>
        <v>44561</v>
      </c>
      <c r="E441" t="str">
        <f>+'P6-preprocesseddata'!C441</f>
        <v>WN</v>
      </c>
      <c r="F441" t="str">
        <f>+'P6-preprocesseddata'!D441</f>
        <v>L</v>
      </c>
      <c r="G441" s="51">
        <f>IF(Profitability!O441="",0,Profitability!E441/Profitability!O441)</f>
        <v>0.16940828686402043</v>
      </c>
      <c r="H441" s="43">
        <f>IF('P6-preprocesseddata'!$R441="",0,+'P6-preprocesseddata'!E441/'P6-preprocesseddata'!$R441)</f>
        <v>7.8142701494527456E-2</v>
      </c>
      <c r="I441" s="43">
        <f>IF('P6-preprocesseddata'!$R441="",0,+'P6-preprocesseddata'!F441/'P6-preprocesseddata'!$R441)</f>
        <v>3.5180989457462161E-2</v>
      </c>
      <c r="J441" s="43">
        <f>IF('P6-preprocesseddata'!$R441="",0,+'P6-preprocesseddata'!G441/'P6-preprocesseddata'!$R441)</f>
        <v>2.8492298117101574E-3</v>
      </c>
      <c r="K441" s="43">
        <f>IF('P6-preprocesseddata'!$R441="",0,+'P6-preprocesseddata'!H441/'P6-preprocesseddata'!$R441)</f>
        <v>1.8374813775559943E-2</v>
      </c>
      <c r="L441" s="43">
        <f>IF('P6-preprocesseddata'!$R441="",0,+'P6-preprocesseddata'!I441/'P6-preprocesseddata'!$R441)</f>
        <v>4.5185106149167173E-3</v>
      </c>
      <c r="M441" s="43">
        <f>IF('P6-preprocesseddata'!$R441="",0,+'P6-preprocesseddata'!J441/'P6-preprocesseddata'!$R441)+IF('P6-preprocesseddata'!$R441="",0,+'P6-preprocesseddata'!K441/'P6-preprocesseddata'!$R441)+IF('P6-preprocesseddata'!$R441="",0,+'P6-preprocesseddata'!L441/'P6-preprocesseddata'!$R441)</f>
        <v>2.0593580636648082E-2</v>
      </c>
      <c r="N441" s="43">
        <f>IF('P6-preprocesseddata'!$R441="",0,+'P6-preprocesseddata'!M441/'P6-preprocesseddata'!$R441)-S441</f>
        <v>-1.1339570872174645E-2</v>
      </c>
      <c r="O441" s="43">
        <f>IF('P6-preprocesseddata'!$R441="",0,+'P6-preprocesseddata'!N441/'P6-preprocesseddata'!$R441)</f>
        <v>9.4511601955631292E-4</v>
      </c>
      <c r="P441" s="43">
        <f t="shared" si="20"/>
        <v>0.14926537093820619</v>
      </c>
      <c r="Q441" s="52">
        <f t="shared" si="19"/>
        <v>2.0142915925814242E-2</v>
      </c>
      <c r="R441" s="63">
        <f>IF(Profitability!O441="",0,Profitability!L441/Profitability!O441)-Q441</f>
        <v>-1.3608080681660494E-2</v>
      </c>
      <c r="S441" s="62">
        <v>1.3608080681660483E-2</v>
      </c>
    </row>
    <row r="442" spans="1:19" x14ac:dyDescent="0.25">
      <c r="A442">
        <f>+'P6-preprocesseddata'!A442</f>
        <v>2022</v>
      </c>
      <c r="B442">
        <f>+'P6-preprocesseddata'!B442</f>
        <v>1</v>
      </c>
      <c r="C442" t="str">
        <f t="shared" si="21"/>
        <v>2022 Q1</v>
      </c>
      <c r="D442" s="61">
        <f>VLOOKUP(C442,Dates!C:D,2,FALSE)</f>
        <v>44651</v>
      </c>
      <c r="E442" t="str">
        <f>+'P6-preprocesseddata'!C442</f>
        <v>WN</v>
      </c>
      <c r="F442" t="str">
        <f>+'P6-preprocesseddata'!D442</f>
        <v>D</v>
      </c>
      <c r="G442" s="51">
        <f>IF(Profitability!O442="",0,Profitability!E442/Profitability!O442)</f>
        <v>0.17748930994491829</v>
      </c>
      <c r="H442" s="43">
        <f>IF('P6-preprocesseddata'!$R442="",0,+'P6-preprocesseddata'!E442/'P6-preprocesseddata'!$R442)</f>
        <v>8.8420272767746499E-2</v>
      </c>
      <c r="I442" s="43">
        <f>IF('P6-preprocesseddata'!$R442="",0,+'P6-preprocesseddata'!F442/'P6-preprocesseddata'!$R442)</f>
        <v>3.7959801215833047E-2</v>
      </c>
      <c r="J442" s="43">
        <f>IF('P6-preprocesseddata'!$R442="",0,+'P6-preprocesseddata'!G442/'P6-preprocesseddata'!$R442)</f>
        <v>4.0099494957523086E-3</v>
      </c>
      <c r="K442" s="43">
        <f>IF('P6-preprocesseddata'!$R442="",0,+'P6-preprocesseddata'!H442/'P6-preprocesseddata'!$R442)</f>
        <v>2.1212459468653865E-2</v>
      </c>
      <c r="L442" s="43">
        <f>IF('P6-preprocesseddata'!$R442="",0,+'P6-preprocesseddata'!I442/'P6-preprocesseddata'!$R442)</f>
        <v>4.6828204847533059E-3</v>
      </c>
      <c r="M442" s="43">
        <f>IF('P6-preprocesseddata'!$R442="",0,+'P6-preprocesseddata'!J442/'P6-preprocesseddata'!$R442)+IF('P6-preprocesseddata'!$R442="",0,+'P6-preprocesseddata'!K442/'P6-preprocesseddata'!$R442)+IF('P6-preprocesseddata'!$R442="",0,+'P6-preprocesseddata'!L442/'P6-preprocesseddata'!$R442)</f>
        <v>2.2954003306767296E-2</v>
      </c>
      <c r="N442" s="43">
        <f>IF('P6-preprocesseddata'!$R442="",0,+'P6-preprocesseddata'!M442/'P6-preprocesseddata'!$R442)-S442</f>
        <v>1.1737397463276376E-2</v>
      </c>
      <c r="O442" s="43">
        <f>IF('P6-preprocesseddata'!$R442="",0,+'P6-preprocesseddata'!N442/'P6-preprocesseddata'!$R442)</f>
        <v>1.1337136530975276E-3</v>
      </c>
      <c r="P442" s="43">
        <f t="shared" si="20"/>
        <v>0.19211041785588021</v>
      </c>
      <c r="Q442" s="52">
        <f t="shared" si="19"/>
        <v>-1.4621107910961911E-2</v>
      </c>
      <c r="R442" s="63">
        <f>IF(Profitability!O442="",0,Profitability!L442/Profitability!O442)-Q442</f>
        <v>8.9141882688765668E-3</v>
      </c>
      <c r="S442" s="62">
        <v>-8.9141882688765876E-3</v>
      </c>
    </row>
    <row r="443" spans="1:19" x14ac:dyDescent="0.25">
      <c r="A443">
        <f>+'P6-preprocesseddata'!A443</f>
        <v>2022</v>
      </c>
      <c r="B443">
        <f>+'P6-preprocesseddata'!B443</f>
        <v>1</v>
      </c>
      <c r="C443" t="str">
        <f t="shared" si="21"/>
        <v>2022 Q1</v>
      </c>
      <c r="D443" s="61">
        <f>VLOOKUP(C443,Dates!C:D,2,FALSE)</f>
        <v>44651</v>
      </c>
      <c r="E443" t="str">
        <f>+'P6-preprocesseddata'!C443</f>
        <v>WN</v>
      </c>
      <c r="F443" t="str">
        <f>+'P6-preprocesseddata'!D443</f>
        <v>L</v>
      </c>
      <c r="G443" s="51">
        <f>IF(Profitability!O443="",0,Profitability!E443/Profitability!O443)</f>
        <v>0.16885015630473055</v>
      </c>
      <c r="H443" s="43">
        <f>IF('P6-preprocesseddata'!$R443="",0,+'P6-preprocesseddata'!E443/'P6-preprocesseddata'!$R443)</f>
        <v>8.411637561774056E-2</v>
      </c>
      <c r="I443" s="43">
        <f>IF('P6-preprocesseddata'!$R443="",0,+'P6-preprocesseddata'!F443/'P6-preprocesseddata'!$R443)</f>
        <v>3.6112331736098596E-2</v>
      </c>
      <c r="J443" s="43">
        <f>IF('P6-preprocesseddata'!$R443="",0,+'P6-preprocesseddata'!G443/'P6-preprocesseddata'!$R443)</f>
        <v>3.8142624053630393E-3</v>
      </c>
      <c r="K443" s="43">
        <f>IF('P6-preprocesseddata'!$R443="",0,+'P6-preprocesseddata'!H443/'P6-preprocesseddata'!$R443)</f>
        <v>2.018136155546572E-2</v>
      </c>
      <c r="L443" s="43">
        <f>IF('P6-preprocesseddata'!$R443="",0,+'P6-preprocesseddata'!I443/'P6-preprocesseddata'!$R443)</f>
        <v>4.4551267345839468E-3</v>
      </c>
      <c r="M443" s="43">
        <f>IF('P6-preprocesseddata'!$R443="",0,+'P6-preprocesseddata'!J443/'P6-preprocesseddata'!$R443)+IF('P6-preprocesseddata'!$R443="",0,+'P6-preprocesseddata'!K443/'P6-preprocesseddata'!$R443)+IF('P6-preprocesseddata'!$R443="",0,+'P6-preprocesseddata'!L443/'P6-preprocesseddata'!$R443)</f>
        <v>2.1837372043452524E-2</v>
      </c>
      <c r="N443" s="43">
        <f>IF('P6-preprocesseddata'!$R443="",0,+'P6-preprocesseddata'!M443/'P6-preprocesseddata'!$R443)-S443</f>
        <v>-6.2270366721433133E-3</v>
      </c>
      <c r="O443" s="43">
        <f>IF('P6-preprocesseddata'!$R443="",0,+'P6-preprocesseddata'!N443/'P6-preprocesseddata'!$R443)</f>
        <v>1.0780596286894136E-3</v>
      </c>
      <c r="P443" s="43">
        <f t="shared" si="20"/>
        <v>0.1653678530492505</v>
      </c>
      <c r="Q443" s="52">
        <f t="shared" si="19"/>
        <v>3.4823032554800459E-3</v>
      </c>
      <c r="R443" s="63">
        <f>IF(Profitability!O443="",0,Profitability!L443/Profitability!O443)-Q443</f>
        <v>-8.9141882688765564E-3</v>
      </c>
      <c r="S443" s="62">
        <v>8.9141882688765703E-3</v>
      </c>
    </row>
    <row r="444" spans="1:19" x14ac:dyDescent="0.25">
      <c r="A444">
        <f>+'P6-preprocesseddata'!A444</f>
        <v>2022</v>
      </c>
      <c r="B444">
        <f>+'P6-preprocesseddata'!B444</f>
        <v>2</v>
      </c>
      <c r="C444" t="str">
        <f t="shared" si="21"/>
        <v>2022 Q2</v>
      </c>
      <c r="D444" s="61">
        <f>VLOOKUP(C444,Dates!C:D,2,FALSE)</f>
        <v>44742</v>
      </c>
      <c r="E444" t="str">
        <f>+'P6-preprocesseddata'!C444</f>
        <v>WN</v>
      </c>
      <c r="F444" t="str">
        <f>+'P6-preprocesseddata'!D444</f>
        <v>D</v>
      </c>
      <c r="G444" s="51">
        <f>IF(Profitability!O444="",0,Profitability!E444/Profitability!O444)</f>
        <v>0.20686937447316286</v>
      </c>
      <c r="H444" s="43">
        <f>IF('P6-preprocesseddata'!$R444="",0,+'P6-preprocesseddata'!E444/'P6-preprocesseddata'!$R444)</f>
        <v>7.1942451831095419E-2</v>
      </c>
      <c r="I444" s="43">
        <f>IF('P6-preprocesseddata'!$R444="",0,+'P6-preprocesseddata'!F444/'P6-preprocesseddata'!$R444)</f>
        <v>5.0301376469327586E-2</v>
      </c>
      <c r="J444" s="43">
        <f>IF('P6-preprocesseddata'!$R444="",0,+'P6-preprocesseddata'!G444/'P6-preprocesseddata'!$R444)</f>
        <v>3.1189018133461048E-3</v>
      </c>
      <c r="K444" s="43">
        <f>IF('P6-preprocesseddata'!$R444="",0,+'P6-preprocesseddata'!H444/'P6-preprocesseddata'!$R444)</f>
        <v>1.9301269721968155E-2</v>
      </c>
      <c r="L444" s="43">
        <f>IF('P6-preprocesseddata'!$R444="",0,+'P6-preprocesseddata'!I444/'P6-preprocesseddata'!$R444)</f>
        <v>4.2137530613177336E-3</v>
      </c>
      <c r="M444" s="43">
        <f>IF('P6-preprocesseddata'!$R444="",0,+'P6-preprocesseddata'!J444/'P6-preprocesseddata'!$R444)+IF('P6-preprocesseddata'!$R444="",0,+'P6-preprocesseddata'!K444/'P6-preprocesseddata'!$R444)+IF('P6-preprocesseddata'!$R444="",0,+'P6-preprocesseddata'!L444/'P6-preprocesseddata'!$R444)</f>
        <v>1.9631617715070122E-2</v>
      </c>
      <c r="N444" s="43">
        <f>IF('P6-preprocesseddata'!$R444="",0,+'P6-preprocesseddata'!M444/'P6-preprocesseddata'!$R444)-S444</f>
        <v>1.8058258928479148E-3</v>
      </c>
      <c r="O444" s="43">
        <f>IF('P6-preprocesseddata'!$R444="",0,+'P6-preprocesseddata'!N444/'P6-preprocesseddata'!$R444)</f>
        <v>9.4551279854368465E-4</v>
      </c>
      <c r="P444" s="43">
        <f t="shared" si="20"/>
        <v>0.17126070930351675</v>
      </c>
      <c r="Q444" s="52">
        <f t="shared" si="19"/>
        <v>3.5608665169646114E-2</v>
      </c>
      <c r="R444" s="63">
        <f>IF(Profitability!O444="",0,Profitability!L444/Profitability!O444)-Q444</f>
        <v>0</v>
      </c>
      <c r="S444" s="62">
        <v>0</v>
      </c>
    </row>
    <row r="445" spans="1:19" x14ac:dyDescent="0.25">
      <c r="A445">
        <f>+'P6-preprocesseddata'!A445</f>
        <v>2022</v>
      </c>
      <c r="B445">
        <f>+'P6-preprocesseddata'!B445</f>
        <v>2</v>
      </c>
      <c r="C445" t="str">
        <f t="shared" si="21"/>
        <v>2022 Q2</v>
      </c>
      <c r="D445" s="61">
        <f>VLOOKUP(C445,Dates!C:D,2,FALSE)</f>
        <v>44742</v>
      </c>
      <c r="E445" t="str">
        <f>+'P6-preprocesseddata'!C445</f>
        <v>WN</v>
      </c>
      <c r="F445" t="str">
        <f>+'P6-preprocesseddata'!D445</f>
        <v>L</v>
      </c>
      <c r="G445" s="51">
        <f>IF(Profitability!O445="",0,Profitability!E445/Profitability!O445)</f>
        <v>0.20590988744021133</v>
      </c>
      <c r="H445" s="43">
        <f>IF('P6-preprocesseddata'!$R445="",0,+'P6-preprocesseddata'!E445/'P6-preprocesseddata'!$R445)</f>
        <v>7.160947478422533E-2</v>
      </c>
      <c r="I445" s="43">
        <f>IF('P6-preprocesseddata'!$R445="",0,+'P6-preprocesseddata'!F445/'P6-preprocesseddata'!$R445)</f>
        <v>5.006784512719388E-2</v>
      </c>
      <c r="J445" s="43">
        <f>IF('P6-preprocesseddata'!$R445="",0,+'P6-preprocesseddata'!G445/'P6-preprocesseddata'!$R445)</f>
        <v>3.1044544747208043E-3</v>
      </c>
      <c r="K445" s="43">
        <f>IF('P6-preprocesseddata'!$R445="",0,+'P6-preprocesseddata'!H445/'P6-preprocesseddata'!$R445)</f>
        <v>1.9208484496091863E-2</v>
      </c>
      <c r="L445" s="43">
        <f>IF('P6-preprocesseddata'!$R445="",0,+'P6-preprocesseddata'!I445/'P6-preprocesseddata'!$R445)</f>
        <v>4.1945949317977781E-3</v>
      </c>
      <c r="M445" s="43">
        <f>IF('P6-preprocesseddata'!$R445="",0,+'P6-preprocesseddata'!J445/'P6-preprocesseddata'!$R445)+IF('P6-preprocesseddata'!$R445="",0,+'P6-preprocesseddata'!K445/'P6-preprocesseddata'!$R445)+IF('P6-preprocesseddata'!$R445="",0,+'P6-preprocesseddata'!L445/'P6-preprocesseddata'!$R445)</f>
        <v>1.9540418289112096E-2</v>
      </c>
      <c r="N445" s="43">
        <f>IF('P6-preprocesseddata'!$R445="",0,+'P6-preprocesseddata'!M445/'P6-preprocesseddata'!$R445)-S445</f>
        <v>1.7976835421990476E-3</v>
      </c>
      <c r="O445" s="43">
        <f>IF('P6-preprocesseddata'!$R445="",0,+'P6-preprocesseddata'!N445/'P6-preprocesseddata'!$R445)</f>
        <v>9.4077025021786895E-4</v>
      </c>
      <c r="P445" s="43">
        <f t="shared" si="20"/>
        <v>0.17046372589555869</v>
      </c>
      <c r="Q445" s="52">
        <f t="shared" si="19"/>
        <v>3.5446161544652632E-2</v>
      </c>
      <c r="R445" s="63">
        <f>IF(Profitability!O445="",0,Profitability!L445/Profitability!O445)-Q445</f>
        <v>0</v>
      </c>
      <c r="S445" s="62">
        <v>0</v>
      </c>
    </row>
  </sheetData>
  <autoFilter ref="A1:Q127" xr:uid="{2C2AD52A-CD63-4EA2-A651-EC7C57059089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942D3-C72E-4F48-AFF0-2A742965FB4A}">
  <sheetPr codeName="Sheet4">
    <tabColor rgb="FF00B050"/>
  </sheetPr>
  <dimension ref="A1:R447"/>
  <sheetViews>
    <sheetView topLeftCell="G1" workbookViewId="0">
      <selection activeCell="P4" sqref="P4"/>
    </sheetView>
  </sheetViews>
  <sheetFormatPr defaultRowHeight="15" x14ac:dyDescent="0.25"/>
  <cols>
    <col min="7" max="7" width="9.140625" style="51"/>
    <col min="8" max="8" width="14.7109375" style="43" bestFit="1" customWidth="1"/>
    <col min="9" max="9" width="14.7109375" style="43" customWidth="1"/>
    <col min="10" max="10" width="16.42578125" style="43" bestFit="1" customWidth="1"/>
    <col min="11" max="11" width="14.7109375" style="43" bestFit="1" customWidth="1"/>
    <col min="12" max="12" width="19.85546875" style="43" bestFit="1" customWidth="1"/>
    <col min="13" max="13" width="17.85546875" style="43" bestFit="1" customWidth="1"/>
    <col min="14" max="14" width="11.28515625" style="43" bestFit="1" customWidth="1"/>
    <col min="15" max="15" width="21.42578125" style="43" bestFit="1" customWidth="1"/>
    <col min="16" max="16" width="18" style="43" bestFit="1" customWidth="1"/>
    <col min="17" max="17" width="18" style="52" customWidth="1"/>
    <col min="18" max="18" width="18" style="63" customWidth="1"/>
  </cols>
  <sheetData>
    <row r="1" spans="1:18" x14ac:dyDescent="0.25">
      <c r="A1" t="s">
        <v>26</v>
      </c>
      <c r="B1" t="s">
        <v>27</v>
      </c>
      <c r="C1" t="s">
        <v>63</v>
      </c>
      <c r="D1" t="s">
        <v>64</v>
      </c>
      <c r="E1" t="s">
        <v>29</v>
      </c>
      <c r="F1" t="s">
        <v>65</v>
      </c>
      <c r="G1" s="51" t="s">
        <v>89</v>
      </c>
      <c r="H1" t="s">
        <v>66</v>
      </c>
      <c r="I1" t="s">
        <v>67</v>
      </c>
      <c r="J1" t="s">
        <v>68</v>
      </c>
      <c r="K1" t="s">
        <v>69</v>
      </c>
      <c r="L1" t="s">
        <v>70</v>
      </c>
      <c r="M1" t="s">
        <v>88</v>
      </c>
      <c r="N1" t="s">
        <v>74</v>
      </c>
      <c r="O1" t="s">
        <v>75</v>
      </c>
      <c r="P1" t="s">
        <v>76</v>
      </c>
      <c r="Q1" s="51" t="s">
        <v>86</v>
      </c>
      <c r="R1" s="62" t="s">
        <v>90</v>
      </c>
    </row>
    <row r="2" spans="1:18" x14ac:dyDescent="0.25">
      <c r="A2">
        <f>+'P6-preprocesseddata'!A2</f>
        <v>2017</v>
      </c>
      <c r="B2">
        <f>+'P6-preprocesseddata'!B2</f>
        <v>1</v>
      </c>
      <c r="C2" t="str">
        <f>A2&amp;" Q"&amp;B2</f>
        <v>2017 Q1</v>
      </c>
      <c r="D2" s="61">
        <f>VLOOKUP(C2,Dates!C:D,2,FALSE)</f>
        <v>42825</v>
      </c>
      <c r="E2" t="str">
        <f>+'P6-preprocesseddata'!C2</f>
        <v>AA</v>
      </c>
      <c r="F2" t="str">
        <f>+'P6-preprocesseddata'!D2</f>
        <v>A</v>
      </c>
      <c r="G2" s="51">
        <f>IF(Profitability!Q2="",0,Profitability!E2/Profitability!Q2)</f>
        <v>0.12631853504427706</v>
      </c>
      <c r="H2" s="43">
        <f>IF('P6-preprocesseddata'!$S2="",0,+'P6-preprocesseddata'!E2/'P6-preprocesseddata'!$S2)</f>
        <v>5.2896306768431302E-2</v>
      </c>
      <c r="I2" s="43">
        <f>IF('P6-preprocesseddata'!$S2="",0,+'P6-preprocesseddata'!F2/'P6-preprocesseddata'!$S2)</f>
        <v>2.6163302999113267E-2</v>
      </c>
      <c r="J2" s="43">
        <f>IF('P6-preprocesseddata'!$S2="",0,+'P6-preprocesseddata'!G2/'P6-preprocesseddata'!$S2)</f>
        <v>6.558876902962303E-3</v>
      </c>
      <c r="K2" s="43">
        <f>IF('P6-preprocesseddata'!$S2="",0,+'P6-preprocesseddata'!H2/'P6-preprocesseddata'!$S2)</f>
        <v>2.2130529079249159E-2</v>
      </c>
      <c r="L2" s="43">
        <f>IF('P6-preprocesseddata'!$S2="",0,+'P6-preprocesseddata'!I2/'P6-preprocesseddata'!$S2)</f>
        <v>2.6245244221256843E-3</v>
      </c>
      <c r="M2" s="43">
        <f>IF('P6-preprocesseddata'!$S2="",0,+'P6-preprocesseddata'!J2/'P6-preprocesseddata'!$S2)+IF('P6-preprocesseddata'!$S2="",0,+'P6-preprocesseddata'!K2/'P6-preprocesseddata'!$S2)+IF('P6-preprocesseddata'!$S2="",0,+'P6-preprocesseddata'!L2/'P6-preprocesseddata'!$S2)</f>
        <v>1.7476387693342234E-2</v>
      </c>
      <c r="N2" s="43">
        <f>IF('P6-preprocesseddata'!$S2="",0,+'P6-preprocesseddata'!M2/'P6-preprocesseddata'!$S2)</f>
        <v>4.7045594387517794E-3</v>
      </c>
      <c r="O2" s="43">
        <f>IF('P6-preprocesseddata'!$S2="",0,+'P6-preprocesseddata'!N2/'P6-preprocesseddata'!$S2)</f>
        <v>5.385096370577985E-4</v>
      </c>
      <c r="P2" s="43">
        <f>SUM(H2:O2)</f>
        <v>0.13309299694103352</v>
      </c>
      <c r="Q2" s="52">
        <f>+G2-P2</f>
        <v>-6.7744618967564563E-3</v>
      </c>
      <c r="R2" s="63">
        <f>IF(Profitability!Q2="",0,Profitability!L2/Profitability!Q2)-Q2</f>
        <v>-2.9490299091605721E-17</v>
      </c>
    </row>
    <row r="3" spans="1:18" x14ac:dyDescent="0.25">
      <c r="A3">
        <f>+'P6-preprocesseddata'!A3</f>
        <v>2017</v>
      </c>
      <c r="B3">
        <f>+'P6-preprocesseddata'!B3</f>
        <v>1</v>
      </c>
      <c r="C3" t="str">
        <f t="shared" ref="C3:C66" si="0">A3&amp;" Q"&amp;B3</f>
        <v>2017 Q1</v>
      </c>
      <c r="D3" s="61">
        <f>VLOOKUP(C3,Dates!C:D,2,FALSE)</f>
        <v>42825</v>
      </c>
      <c r="E3" t="str">
        <f>+'P6-preprocesseddata'!C3</f>
        <v>AA</v>
      </c>
      <c r="F3" t="str">
        <f>+'P6-preprocesseddata'!D3</f>
        <v>D</v>
      </c>
      <c r="G3" s="51">
        <f>IF(Profitability!Q3="",0,Profitability!E3/Profitability!Q3)</f>
        <v>0.19379259631894372</v>
      </c>
      <c r="H3" s="43">
        <f>IF('P6-preprocesseddata'!$S3="",0,+'P6-preprocesseddata'!E3/'P6-preprocesseddata'!$S3)</f>
        <v>5.3005367051126073E-2</v>
      </c>
      <c r="I3" s="43">
        <f>IF('P6-preprocesseddata'!$S3="",0,+'P6-preprocesseddata'!F3/'P6-preprocesseddata'!$S3)</f>
        <v>2.4107057159184632E-2</v>
      </c>
      <c r="J3" s="43">
        <f>IF('P6-preprocesseddata'!$S3="",0,+'P6-preprocesseddata'!G3/'P6-preprocesseddata'!$S3)</f>
        <v>6.5763570347354521E-3</v>
      </c>
      <c r="K3" s="43">
        <f>IF('P6-preprocesseddata'!$S3="",0,+'P6-preprocesseddata'!H3/'P6-preprocesseddata'!$S3)</f>
        <v>2.2151569780828797E-2</v>
      </c>
      <c r="L3" s="43">
        <f>IF('P6-preprocesseddata'!$S3="",0,+'P6-preprocesseddata'!I3/'P6-preprocesseddata'!$S3)</f>
        <v>2.6278299721060939E-3</v>
      </c>
      <c r="M3" s="43">
        <f>IF('P6-preprocesseddata'!$S3="",0,+'P6-preprocesseddata'!J3/'P6-preprocesseddata'!$S3)+IF('P6-preprocesseddata'!$S3="",0,+'P6-preprocesseddata'!K3/'P6-preprocesseddata'!$S3)+IF('P6-preprocesseddata'!$S3="",0,+'P6-preprocesseddata'!L3/'P6-preprocesseddata'!$S3)</f>
        <v>1.7519349836160027E-2</v>
      </c>
      <c r="N3" s="43">
        <f>IF('P6-preprocesseddata'!$S3="",0,+'P6-preprocesseddata'!M3/'P6-preprocesseddata'!$S3)</f>
        <v>4.6786863045068499E-3</v>
      </c>
      <c r="O3" s="43">
        <f>IF('P6-preprocesseddata'!$S3="",0,+'P6-preprocesseddata'!N3/'P6-preprocesseddata'!$S3)</f>
        <v>4.4383900605302021E-2</v>
      </c>
      <c r="P3" s="43">
        <f t="shared" ref="P3:P66" si="1">SUM(H3:O3)</f>
        <v>0.17505011774394996</v>
      </c>
      <c r="Q3" s="52">
        <f t="shared" ref="Q3:S66" si="2">+G3-P3</f>
        <v>1.8742478574993754E-2</v>
      </c>
      <c r="R3" s="63">
        <f>IF(Profitability!Q3="",0,Profitability!L3/Profitability!Q3)-Q3</f>
        <v>0</v>
      </c>
    </row>
    <row r="4" spans="1:18" x14ac:dyDescent="0.25">
      <c r="A4">
        <f>+'P6-preprocesseddata'!A4</f>
        <v>2017</v>
      </c>
      <c r="B4">
        <f>+'P6-preprocesseddata'!B4</f>
        <v>1</v>
      </c>
      <c r="C4" t="str">
        <f t="shared" si="0"/>
        <v>2017 Q1</v>
      </c>
      <c r="D4" s="61">
        <f>VLOOKUP(C4,Dates!C:D,2,FALSE)</f>
        <v>42825</v>
      </c>
      <c r="E4" t="str">
        <f>+'P6-preprocesseddata'!C4</f>
        <v>AA</v>
      </c>
      <c r="F4" t="str">
        <f>+'P6-preprocesseddata'!D4</f>
        <v>L</v>
      </c>
      <c r="G4" s="51">
        <f>IF(Profitability!Q4="",0,Profitability!E4/Profitability!Q4)</f>
        <v>0.13957767665228293</v>
      </c>
      <c r="H4" s="43">
        <f>IF('P6-preprocesseddata'!$S4="",0,+'P6-preprocesseddata'!E4/'P6-preprocesseddata'!$S4)</f>
        <v>5.3016416017230457E-2</v>
      </c>
      <c r="I4" s="43">
        <f>IF('P6-preprocesseddata'!$S4="",0,+'P6-preprocesseddata'!F4/'P6-preprocesseddata'!$S4)</f>
        <v>2.460508369672533E-2</v>
      </c>
      <c r="J4" s="43">
        <f>IF('P6-preprocesseddata'!$S4="",0,+'P6-preprocesseddata'!G4/'P6-preprocesseddata'!$S4)</f>
        <v>6.5803182228781291E-3</v>
      </c>
      <c r="K4" s="43">
        <f>IF('P6-preprocesseddata'!$S4="",0,+'P6-preprocesseddata'!H4/'P6-preprocesseddata'!$S4)</f>
        <v>2.2154143309714165E-2</v>
      </c>
      <c r="L4" s="43">
        <f>IF('P6-preprocesseddata'!$S4="",0,+'P6-preprocesseddata'!I4/'P6-preprocesseddata'!$S4)</f>
        <v>2.6275884064849925E-3</v>
      </c>
      <c r="M4" s="43">
        <f>IF('P6-preprocesseddata'!$S4="",0,+'P6-preprocesseddata'!J4/'P6-preprocesseddata'!$S4)+IF('P6-preprocesseddata'!$S4="",0,+'P6-preprocesseddata'!K4/'P6-preprocesseddata'!$S4)+IF('P6-preprocesseddata'!$S4="",0,+'P6-preprocesseddata'!L4/'P6-preprocesseddata'!$S4)</f>
        <v>1.7525718505530065E-2</v>
      </c>
      <c r="N4" s="43">
        <f>IF('P6-preprocesseddata'!$S4="",0,+'P6-preprocesseddata'!M4/'P6-preprocesseddata'!$S4)</f>
        <v>4.6811827438329899E-3</v>
      </c>
      <c r="O4" s="43">
        <f>IF('P6-preprocesseddata'!$S4="",0,+'P6-preprocesseddata'!N4/'P6-preprocesseddata'!$S4)</f>
        <v>5.3941497948363363E-4</v>
      </c>
      <c r="P4" s="43">
        <f t="shared" si="1"/>
        <v>0.13172986588187977</v>
      </c>
      <c r="Q4" s="52">
        <f t="shared" si="2"/>
        <v>7.8478107704031685E-3</v>
      </c>
      <c r="R4" s="63">
        <f>IF(Profitability!Q4="",0,Profitability!L4/Profitability!Q4)-Q4</f>
        <v>-1.0227776715832082E-9</v>
      </c>
    </row>
    <row r="5" spans="1:18" x14ac:dyDescent="0.25">
      <c r="A5">
        <f>+'P6-preprocesseddata'!A5</f>
        <v>2017</v>
      </c>
      <c r="B5">
        <f>+'P6-preprocesseddata'!B5</f>
        <v>1</v>
      </c>
      <c r="C5" t="str">
        <f t="shared" si="0"/>
        <v>2017 Q1</v>
      </c>
      <c r="D5" s="61">
        <f>VLOOKUP(C5,Dates!C:D,2,FALSE)</f>
        <v>42825</v>
      </c>
      <c r="E5" t="str">
        <f>+'P6-preprocesseddata'!C5</f>
        <v>AA</v>
      </c>
      <c r="F5" t="str">
        <f>+'P6-preprocesseddata'!D5</f>
        <v>P</v>
      </c>
      <c r="G5" s="51">
        <f>IF(Profitability!Q5="",0,Profitability!E5/Profitability!Q5)</f>
        <v>0.11091811233223875</v>
      </c>
      <c r="H5" s="43">
        <f>IF('P6-preprocesseddata'!$S5="",0,+'P6-preprocesseddata'!E5/'P6-preprocesseddata'!$S5)</f>
        <v>5.304357138367756E-2</v>
      </c>
      <c r="I5" s="43">
        <f>IF('P6-preprocesseddata'!$S5="",0,+'P6-preprocesseddata'!F5/'P6-preprocesseddata'!$S5)</f>
        <v>2.574868668470176E-2</v>
      </c>
      <c r="J5" s="43">
        <f>IF('P6-preprocesseddata'!$S5="",0,+'P6-preprocesseddata'!G5/'P6-preprocesseddata'!$S5)</f>
        <v>6.5821821073614615E-3</v>
      </c>
      <c r="K5" s="43">
        <f>IF('P6-preprocesseddata'!$S5="",0,+'P6-preprocesseddata'!H5/'P6-preprocesseddata'!$S5)</f>
        <v>2.2158808431531556E-2</v>
      </c>
      <c r="L5" s="43">
        <f>IF('P6-preprocesseddata'!$S5="",0,+'P6-preprocesseddata'!I5/'P6-preprocesseddata'!$S5)</f>
        <v>2.6290139519264031E-3</v>
      </c>
      <c r="M5" s="43">
        <f>IF('P6-preprocesseddata'!$S5="",0,+'P6-preprocesseddata'!J5/'P6-preprocesseddata'!$S5)+IF('P6-preprocesseddata'!$S5="",0,+'P6-preprocesseddata'!K5/'P6-preprocesseddata'!$S5)+IF('P6-preprocesseddata'!$S5="",0,+'P6-preprocesseddata'!L5/'P6-preprocesseddata'!$S5)</f>
        <v>1.7533820743893251E-2</v>
      </c>
      <c r="N5" s="43">
        <f>IF('P6-preprocesseddata'!$S5="",0,+'P6-preprocesseddata'!M5/'P6-preprocesseddata'!$S5)</f>
        <v>4.6936782238774753E-3</v>
      </c>
      <c r="O5" s="43">
        <f>IF('P6-preprocesseddata'!$S5="",0,+'P6-preprocesseddata'!N5/'P6-preprocesseddata'!$S5)</f>
        <v>5.3982453662810019E-4</v>
      </c>
      <c r="P5" s="43">
        <f t="shared" si="1"/>
        <v>0.13292958606359756</v>
      </c>
      <c r="Q5" s="52">
        <f t="shared" si="2"/>
        <v>-2.201147373135881E-2</v>
      </c>
      <c r="R5" s="63">
        <f>IF(Profitability!Q5="",0,Profitability!L5/Profitability!Q5)-Q5</f>
        <v>0</v>
      </c>
    </row>
    <row r="6" spans="1:18" x14ac:dyDescent="0.25">
      <c r="A6">
        <f>+'P6-preprocesseddata'!A6</f>
        <v>2017</v>
      </c>
      <c r="B6">
        <f>+'P6-preprocesseddata'!B6</f>
        <v>2</v>
      </c>
      <c r="C6" t="str">
        <f t="shared" si="0"/>
        <v>2017 Q2</v>
      </c>
      <c r="D6" s="61">
        <f>VLOOKUP(C6,Dates!C:D,2,FALSE)</f>
        <v>42916</v>
      </c>
      <c r="E6" t="str">
        <f>+'P6-preprocesseddata'!C6</f>
        <v>AA</v>
      </c>
      <c r="F6" t="str">
        <f>+'P6-preprocesseddata'!D6</f>
        <v>A</v>
      </c>
      <c r="G6" s="51">
        <f>IF(Profitability!Q6="",0,Profitability!E6/Profitability!Q6)</f>
        <v>0.1339634593566558</v>
      </c>
      <c r="H6" s="43">
        <f>IF('P6-preprocesseddata'!$S6="",0,+'P6-preprocesseddata'!E6/'P6-preprocesseddata'!$S6)</f>
        <v>5.0255644046099356E-2</v>
      </c>
      <c r="I6" s="43">
        <f>IF('P6-preprocesseddata'!$S6="",0,+'P6-preprocesseddata'!F6/'P6-preprocesseddata'!$S6)</f>
        <v>2.462552076067373E-2</v>
      </c>
      <c r="J6" s="43">
        <f>IF('P6-preprocesseddata'!$S6="",0,+'P6-preprocesseddata'!G6/'P6-preprocesseddata'!$S6)</f>
        <v>5.4900526731111428E-3</v>
      </c>
      <c r="K6" s="43">
        <f>IF('P6-preprocesseddata'!$S6="",0,+'P6-preprocesseddata'!H6/'P6-preprocesseddata'!$S6)</f>
        <v>2.1354461316129343E-2</v>
      </c>
      <c r="L6" s="43">
        <f>IF('P6-preprocesseddata'!$S6="",0,+'P6-preprocesseddata'!I6/'P6-preprocesseddata'!$S6)</f>
        <v>2.4775052940392422E-3</v>
      </c>
      <c r="M6" s="43">
        <f>IF('P6-preprocesseddata'!$S6="",0,+'P6-preprocesseddata'!J6/'P6-preprocesseddata'!$S6)+IF('P6-preprocesseddata'!$S6="",0,+'P6-preprocesseddata'!K6/'P6-preprocesseddata'!$S6)+IF('P6-preprocesseddata'!$S6="",0,+'P6-preprocesseddata'!L6/'P6-preprocesseddata'!$S6)</f>
        <v>1.5768808607364095E-2</v>
      </c>
      <c r="N6" s="43">
        <f>IF('P6-preprocesseddata'!$S6="",0,+'P6-preprocesseddata'!M6/'P6-preprocesseddata'!$S6)</f>
        <v>5.4859197454059433E-3</v>
      </c>
      <c r="O6" s="43">
        <f>IF('P6-preprocesseddata'!$S6="",0,+'P6-preprocesseddata'!N6/'P6-preprocesseddata'!$S6)</f>
        <v>5.6264008500572023E-4</v>
      </c>
      <c r="P6" s="43">
        <f t="shared" si="1"/>
        <v>0.12602055252782859</v>
      </c>
      <c r="Q6" s="52">
        <f t="shared" si="2"/>
        <v>7.9429068288272009E-3</v>
      </c>
      <c r="R6" s="63">
        <f>IF(Profitability!Q6="",0,Profitability!L6/Profitability!Q6)-Q6</f>
        <v>-9.1517442235566904E-10</v>
      </c>
    </row>
    <row r="7" spans="1:18" x14ac:dyDescent="0.25">
      <c r="A7">
        <f>+'P6-preprocesseddata'!A7</f>
        <v>2017</v>
      </c>
      <c r="B7">
        <f>+'P6-preprocesseddata'!B7</f>
        <v>2</v>
      </c>
      <c r="C7" t="str">
        <f t="shared" si="0"/>
        <v>2017 Q2</v>
      </c>
      <c r="D7" s="61">
        <f>VLOOKUP(C7,Dates!C:D,2,FALSE)</f>
        <v>42916</v>
      </c>
      <c r="E7" t="str">
        <f>+'P6-preprocesseddata'!C7</f>
        <v>AA</v>
      </c>
      <c r="F7" t="str">
        <f>+'P6-preprocesseddata'!D7</f>
        <v>D</v>
      </c>
      <c r="G7" s="51">
        <f>IF(Profitability!Q7="",0,Profitability!E7/Profitability!Q7)</f>
        <v>0.20397005247649802</v>
      </c>
      <c r="H7" s="43">
        <f>IF('P6-preprocesseddata'!$S7="",0,+'P6-preprocesseddata'!E7/'P6-preprocesseddata'!$S7)</f>
        <v>5.0274234946249309E-2</v>
      </c>
      <c r="I7" s="43">
        <f>IF('P6-preprocesseddata'!$S7="",0,+'P6-preprocesseddata'!F7/'P6-preprocesseddata'!$S7)</f>
        <v>2.3180767454354927E-2</v>
      </c>
      <c r="J7" s="43">
        <f>IF('P6-preprocesseddata'!$S7="",0,+'P6-preprocesseddata'!G7/'P6-preprocesseddata'!$S7)</f>
        <v>5.4866798559003553E-3</v>
      </c>
      <c r="K7" s="43">
        <f>IF('P6-preprocesseddata'!$S7="",0,+'P6-preprocesseddata'!H7/'P6-preprocesseddata'!$S7)</f>
        <v>2.1397386752472689E-2</v>
      </c>
      <c r="L7" s="43">
        <f>IF('P6-preprocesseddata'!$S7="",0,+'P6-preprocesseddata'!I7/'P6-preprocesseddata'!$S7)</f>
        <v>2.4822579061973011E-3</v>
      </c>
      <c r="M7" s="43">
        <f>IF('P6-preprocesseddata'!$S7="",0,+'P6-preprocesseddata'!J7/'P6-preprocesseddata'!$S7)+IF('P6-preprocesseddata'!$S7="",0,+'P6-preprocesseddata'!K7/'P6-preprocesseddata'!$S7)+IF('P6-preprocesseddata'!$S7="",0,+'P6-preprocesseddata'!L7/'P6-preprocesseddata'!$S7)</f>
        <v>1.5835421283782125E-2</v>
      </c>
      <c r="N7" s="43">
        <f>IF('P6-preprocesseddata'!$S7="",0,+'P6-preprocesseddata'!M7/'P6-preprocesseddata'!$S7)</f>
        <v>5.4558614956373985E-3</v>
      </c>
      <c r="O7" s="43">
        <f>IF('P6-preprocesseddata'!$S7="",0,+'P6-preprocesseddata'!N7/'P6-preprocesseddata'!$S7)</f>
        <v>4.3328312544137174E-2</v>
      </c>
      <c r="P7" s="43">
        <f t="shared" si="1"/>
        <v>0.16744092223873128</v>
      </c>
      <c r="Q7" s="52">
        <f t="shared" si="2"/>
        <v>3.6529130237766744E-2</v>
      </c>
      <c r="R7" s="63">
        <f>IF(Profitability!Q7="",0,Profitability!L7/Profitability!Q7)-Q7</f>
        <v>0</v>
      </c>
    </row>
    <row r="8" spans="1:18" x14ac:dyDescent="0.25">
      <c r="A8">
        <f>+'P6-preprocesseddata'!A8</f>
        <v>2017</v>
      </c>
      <c r="B8">
        <f>+'P6-preprocesseddata'!B8</f>
        <v>2</v>
      </c>
      <c r="C8" t="str">
        <f t="shared" si="0"/>
        <v>2017 Q2</v>
      </c>
      <c r="D8" s="61">
        <f>VLOOKUP(C8,Dates!C:D,2,FALSE)</f>
        <v>42916</v>
      </c>
      <c r="E8" t="str">
        <f>+'P6-preprocesseddata'!C8</f>
        <v>AA</v>
      </c>
      <c r="F8" t="str">
        <f>+'P6-preprocesseddata'!D8</f>
        <v>L</v>
      </c>
      <c r="G8" s="51">
        <f>IF(Profitability!Q8="",0,Profitability!E8/Profitability!Q8)</f>
        <v>0.13737333940602092</v>
      </c>
      <c r="H8" s="43">
        <f>IF('P6-preprocesseddata'!$S8="",0,+'P6-preprocesseddata'!E8/'P6-preprocesseddata'!$S8)</f>
        <v>5.0287545888545324E-2</v>
      </c>
      <c r="I8" s="43">
        <f>IF('P6-preprocesseddata'!$S8="",0,+'P6-preprocesseddata'!F8/'P6-preprocesseddata'!$S8)</f>
        <v>2.3623102367604561E-2</v>
      </c>
      <c r="J8" s="43">
        <f>IF('P6-preprocesseddata'!$S8="",0,+'P6-preprocesseddata'!G8/'P6-preprocesseddata'!$S8)</f>
        <v>5.4856151177437697E-3</v>
      </c>
      <c r="K8" s="43">
        <f>IF('P6-preprocesseddata'!$S8="",0,+'P6-preprocesseddata'!H8/'P6-preprocesseddata'!$S8)</f>
        <v>2.1419855732740561E-2</v>
      </c>
      <c r="L8" s="43">
        <f>IF('P6-preprocesseddata'!$S8="",0,+'P6-preprocesseddata'!I8/'P6-preprocesseddata'!$S8)</f>
        <v>2.4855293962419826E-3</v>
      </c>
      <c r="M8" s="43">
        <f>IF('P6-preprocesseddata'!$S8="",0,+'P6-preprocesseddata'!J8/'P6-preprocesseddata'!$S8)+IF('P6-preprocesseddata'!$S8="",0,+'P6-preprocesseddata'!K8/'P6-preprocesseddata'!$S8)+IF('P6-preprocesseddata'!$S8="",0,+'P6-preprocesseddata'!L8/'P6-preprocesseddata'!$S8)</f>
        <v>1.5872527901810013E-2</v>
      </c>
      <c r="N8" s="43">
        <f>IF('P6-preprocesseddata'!$S8="",0,+'P6-preprocesseddata'!M8/'P6-preprocesseddata'!$S8)</f>
        <v>5.4514214264936257E-3</v>
      </c>
      <c r="O8" s="43">
        <f>IF('P6-preprocesseddata'!$S8="",0,+'P6-preprocesseddata'!N8/'P6-preprocesseddata'!$S8)</f>
        <v>5.6373080407393225E-4</v>
      </c>
      <c r="P8" s="43">
        <f t="shared" si="1"/>
        <v>0.12518932863525378</v>
      </c>
      <c r="Q8" s="52">
        <f t="shared" si="2"/>
        <v>1.218401077076714E-2</v>
      </c>
      <c r="R8" s="63">
        <f>IF(Profitability!Q8="",0,Profitability!L8/Profitability!Q8)-Q8</f>
        <v>1.0267142604852841E-9</v>
      </c>
    </row>
    <row r="9" spans="1:18" x14ac:dyDescent="0.25">
      <c r="A9">
        <f>+'P6-preprocesseddata'!A9</f>
        <v>2017</v>
      </c>
      <c r="B9">
        <f>+'P6-preprocesseddata'!B9</f>
        <v>2</v>
      </c>
      <c r="C9" t="str">
        <f t="shared" si="0"/>
        <v>2017 Q2</v>
      </c>
      <c r="D9" s="61">
        <f>VLOOKUP(C9,Dates!C:D,2,FALSE)</f>
        <v>42916</v>
      </c>
      <c r="E9" t="str">
        <f>+'P6-preprocesseddata'!C9</f>
        <v>AA</v>
      </c>
      <c r="F9" t="str">
        <f>+'P6-preprocesseddata'!D9</f>
        <v>P</v>
      </c>
      <c r="G9" s="51">
        <f>IF(Profitability!Q9="",0,Profitability!E9/Profitability!Q9)</f>
        <v>0.11133389186851726</v>
      </c>
      <c r="H9" s="43">
        <f>IF('P6-preprocesseddata'!$S9="",0,+'P6-preprocesseddata'!E9/'P6-preprocesseddata'!$S9)</f>
        <v>5.0297149423700567E-2</v>
      </c>
      <c r="I9" s="43">
        <f>IF('P6-preprocesseddata'!$S9="",0,+'P6-preprocesseddata'!F9/'P6-preprocesseddata'!$S9)</f>
        <v>2.4453310284134364E-2</v>
      </c>
      <c r="J9" s="43">
        <f>IF('P6-preprocesseddata'!$S9="",0,+'P6-preprocesseddata'!G9/'P6-preprocesseddata'!$S9)</f>
        <v>5.4882690591472978E-3</v>
      </c>
      <c r="K9" s="43">
        <f>IF('P6-preprocesseddata'!$S9="",0,+'P6-preprocesseddata'!H9/'P6-preprocesseddata'!$S9)</f>
        <v>2.1417662807158122E-2</v>
      </c>
      <c r="L9" s="43">
        <f>IF('P6-preprocesseddata'!$S9="",0,+'P6-preprocesseddata'!I9/'P6-preprocesseddata'!$S9)</f>
        <v>2.4865731844868344E-3</v>
      </c>
      <c r="M9" s="43">
        <f>IF('P6-preprocesseddata'!$S9="",0,+'P6-preprocesseddata'!J9/'P6-preprocesseddata'!$S9)+IF('P6-preprocesseddata'!$S9="",0,+'P6-preprocesseddata'!K9/'P6-preprocesseddata'!$S9)+IF('P6-preprocesseddata'!$S9="",0,+'P6-preprocesseddata'!L9/'P6-preprocesseddata'!$S9)</f>
        <v>1.5868548830964061E-2</v>
      </c>
      <c r="N9" s="43">
        <f>IF('P6-preprocesseddata'!$S9="",0,+'P6-preprocesseddata'!M9/'P6-preprocesseddata'!$S9)</f>
        <v>5.4633119958751577E-3</v>
      </c>
      <c r="O9" s="43">
        <f>IF('P6-preprocesseddata'!$S9="",0,+'P6-preprocesseddata'!N9/'P6-preprocesseddata'!$S9)</f>
        <v>5.6426609623483445E-4</v>
      </c>
      <c r="P9" s="43">
        <f t="shared" si="1"/>
        <v>0.12603909168170124</v>
      </c>
      <c r="Q9" s="52">
        <f t="shared" si="2"/>
        <v>-1.4705199813183981E-2</v>
      </c>
      <c r="R9" s="63">
        <f>IF(Profitability!Q9="",0,Profitability!L9/Profitability!Q9)-Q9</f>
        <v>0</v>
      </c>
    </row>
    <row r="10" spans="1:18" x14ac:dyDescent="0.25">
      <c r="A10">
        <f>+'P6-preprocesseddata'!A10</f>
        <v>2017</v>
      </c>
      <c r="B10">
        <f>+'P6-preprocesseddata'!B10</f>
        <v>3</v>
      </c>
      <c r="C10" t="str">
        <f t="shared" si="0"/>
        <v>2017 Q3</v>
      </c>
      <c r="D10" s="61">
        <f>VLOOKUP(C10,Dates!C:D,2,FALSE)</f>
        <v>43008</v>
      </c>
      <c r="E10" t="str">
        <f>+'P6-preprocesseddata'!C10</f>
        <v>AA</v>
      </c>
      <c r="F10" t="str">
        <f>+'P6-preprocesseddata'!D10</f>
        <v>A</v>
      </c>
      <c r="G10" s="51">
        <f>IF(Profitability!Q10="",0,Profitability!E10/Profitability!Q10)</f>
        <v>0.1354790465790118</v>
      </c>
      <c r="H10" s="43">
        <f>IF('P6-preprocesseddata'!$S10="",0,+'P6-preprocesseddata'!E10/'P6-preprocesseddata'!$S10)</f>
        <v>4.9413336485747396E-2</v>
      </c>
      <c r="I10" s="43">
        <f>IF('P6-preprocesseddata'!$S10="",0,+'P6-preprocesseddata'!F10/'P6-preprocesseddata'!$S10)</f>
        <v>2.5188867403022903E-2</v>
      </c>
      <c r="J10" s="43">
        <f>IF('P6-preprocesseddata'!$S10="",0,+'P6-preprocesseddata'!G10/'P6-preprocesseddata'!$S10)</f>
        <v>5.7234538748032592E-3</v>
      </c>
      <c r="K10" s="43">
        <f>IF('P6-preprocesseddata'!$S10="",0,+'P6-preprocesseddata'!H10/'P6-preprocesseddata'!$S10)</f>
        <v>2.1588765157261509E-2</v>
      </c>
      <c r="L10" s="43">
        <f>IF('P6-preprocesseddata'!$S10="",0,+'P6-preprocesseddata'!I10/'P6-preprocesseddata'!$S10)</f>
        <v>2.5403383616166945E-3</v>
      </c>
      <c r="M10" s="43">
        <f>IF('P6-preprocesseddata'!$S10="",0,+'P6-preprocesseddata'!J10/'P6-preprocesseddata'!$S10)+IF('P6-preprocesseddata'!$S10="",0,+'P6-preprocesseddata'!K10/'P6-preprocesseddata'!$S10)+IF('P6-preprocesseddata'!$S10="",0,+'P6-preprocesseddata'!L10/'P6-preprocesseddata'!$S10)</f>
        <v>1.6245884115530889E-2</v>
      </c>
      <c r="N10" s="43">
        <f>IF('P6-preprocesseddata'!$S10="",0,+'P6-preprocesseddata'!M10/'P6-preprocesseddata'!$S10)</f>
        <v>3.911195307834802E-3</v>
      </c>
      <c r="O10" s="43">
        <f>IF('P6-preprocesseddata'!$S10="",0,+'P6-preprocesseddata'!N10/'P6-preprocesseddata'!$S10)</f>
        <v>5.0725818336044999E-4</v>
      </c>
      <c r="P10" s="43">
        <f t="shared" si="1"/>
        <v>0.12511909888917791</v>
      </c>
      <c r="Q10" s="52">
        <f t="shared" si="2"/>
        <v>1.0359947689833893E-2</v>
      </c>
      <c r="R10" s="63">
        <f>IF(Profitability!Q10="",0,Profitability!L10/Profitability!Q10)-Q10</f>
        <v>1.6379784629344529E-9</v>
      </c>
    </row>
    <row r="11" spans="1:18" x14ac:dyDescent="0.25">
      <c r="A11">
        <f>+'P6-preprocesseddata'!A11</f>
        <v>2017</v>
      </c>
      <c r="B11">
        <f>+'P6-preprocesseddata'!B11</f>
        <v>3</v>
      </c>
      <c r="C11" t="str">
        <f t="shared" si="0"/>
        <v>2017 Q3</v>
      </c>
      <c r="D11" s="61">
        <f>VLOOKUP(C11,Dates!C:D,2,FALSE)</f>
        <v>43008</v>
      </c>
      <c r="E11" t="str">
        <f>+'P6-preprocesseddata'!C11</f>
        <v>AA</v>
      </c>
      <c r="F11" t="str">
        <f>+'P6-preprocesseddata'!D11</f>
        <v>D</v>
      </c>
      <c r="G11" s="51">
        <f>IF(Profitability!Q11="",0,Profitability!E11/Profitability!Q11)</f>
        <v>0.18993455559012767</v>
      </c>
      <c r="H11" s="43">
        <f>IF('P6-preprocesseddata'!$S11="",0,+'P6-preprocesseddata'!E11/'P6-preprocesseddata'!$S11)</f>
        <v>4.9233054153069757E-2</v>
      </c>
      <c r="I11" s="43">
        <f>IF('P6-preprocesseddata'!$S11="",0,+'P6-preprocesseddata'!F11/'P6-preprocesseddata'!$S11)</f>
        <v>2.3637781044178463E-2</v>
      </c>
      <c r="J11" s="43">
        <f>IF('P6-preprocesseddata'!$S11="",0,+'P6-preprocesseddata'!G11/'P6-preprocesseddata'!$S11)</f>
        <v>5.7034139560296297E-3</v>
      </c>
      <c r="K11" s="43">
        <f>IF('P6-preprocesseddata'!$S11="",0,+'P6-preprocesseddata'!H11/'P6-preprocesseddata'!$S11)</f>
        <v>2.1517795940511709E-2</v>
      </c>
      <c r="L11" s="43">
        <f>IF('P6-preprocesseddata'!$S11="",0,+'P6-preprocesseddata'!I11/'P6-preprocesseddata'!$S11)</f>
        <v>2.5373208527206133E-3</v>
      </c>
      <c r="M11" s="43">
        <f>IF('P6-preprocesseddata'!$S11="",0,+'P6-preprocesseddata'!J11/'P6-preprocesseddata'!$S11)+IF('P6-preprocesseddata'!$S11="",0,+'P6-preprocesseddata'!K11/'P6-preprocesseddata'!$S11)+IF('P6-preprocesseddata'!$S11="",0,+'P6-preprocesseddata'!L11/'P6-preprocesseddata'!$S11)</f>
        <v>1.6162478575722828E-2</v>
      </c>
      <c r="N11" s="43">
        <f>IF('P6-preprocesseddata'!$S11="",0,+'P6-preprocesseddata'!M11/'P6-preprocesseddata'!$S11)</f>
        <v>3.8902241553944042E-3</v>
      </c>
      <c r="O11" s="43">
        <f>IF('P6-preprocesseddata'!$S11="",0,+'P6-preprocesseddata'!N11/'P6-preprocesseddata'!$S11)</f>
        <v>4.3373587331842295E-2</v>
      </c>
      <c r="P11" s="43">
        <f t="shared" si="1"/>
        <v>0.1660556560094697</v>
      </c>
      <c r="Q11" s="52">
        <f t="shared" si="2"/>
        <v>2.3878899580657975E-2</v>
      </c>
      <c r="R11" s="63">
        <f>IF(Profitability!Q11="",0,Profitability!L11/Profitability!Q11)-Q11</f>
        <v>-2.5805078907037426E-10</v>
      </c>
    </row>
    <row r="12" spans="1:18" x14ac:dyDescent="0.25">
      <c r="A12">
        <f>+'P6-preprocesseddata'!A12</f>
        <v>2017</v>
      </c>
      <c r="B12">
        <f>+'P6-preprocesseddata'!B12</f>
        <v>3</v>
      </c>
      <c r="C12" t="str">
        <f t="shared" si="0"/>
        <v>2017 Q3</v>
      </c>
      <c r="D12" s="61">
        <f>VLOOKUP(C12,Dates!C:D,2,FALSE)</f>
        <v>43008</v>
      </c>
      <c r="E12" t="str">
        <f>+'P6-preprocesseddata'!C12</f>
        <v>AA</v>
      </c>
      <c r="F12" t="str">
        <f>+'P6-preprocesseddata'!D12</f>
        <v>L</v>
      </c>
      <c r="G12" s="51">
        <f>IF(Profitability!Q12="",0,Profitability!E12/Profitability!Q12)</f>
        <v>0.14886053874097707</v>
      </c>
      <c r="H12" s="43">
        <f>IF('P6-preprocesseddata'!$S12="",0,+'P6-preprocesseddata'!E12/'P6-preprocesseddata'!$S12)</f>
        <v>4.8954325379024811E-2</v>
      </c>
      <c r="I12" s="43">
        <f>IF('P6-preprocesseddata'!$S12="",0,+'P6-preprocesseddata'!F12/'P6-preprocesseddata'!$S12)</f>
        <v>2.4257542463368115E-2</v>
      </c>
      <c r="J12" s="43">
        <f>IF('P6-preprocesseddata'!$S12="",0,+'P6-preprocesseddata'!G12/'P6-preprocesseddata'!$S12)</f>
        <v>5.6721698996951512E-3</v>
      </c>
      <c r="K12" s="43">
        <f>IF('P6-preprocesseddata'!$S12="",0,+'P6-preprocesseddata'!H12/'P6-preprocesseddata'!$S12)</f>
        <v>2.1390399055083421E-2</v>
      </c>
      <c r="L12" s="43">
        <f>IF('P6-preprocesseddata'!$S12="",0,+'P6-preprocesseddata'!I12/'P6-preprocesseddata'!$S12)</f>
        <v>2.5322208264270713E-3</v>
      </c>
      <c r="M12" s="43">
        <f>IF('P6-preprocesseddata'!$S12="",0,+'P6-preprocesseddata'!J12/'P6-preprocesseddata'!$S12)+IF('P6-preprocesseddata'!$S12="",0,+'P6-preprocesseddata'!K12/'P6-preprocesseddata'!$S12)+IF('P6-preprocesseddata'!$S12="",0,+'P6-preprocesseddata'!L12/'P6-preprocesseddata'!$S12)</f>
        <v>1.6020347326138922E-2</v>
      </c>
      <c r="N12" s="43">
        <f>IF('P6-preprocesseddata'!$S12="",0,+'P6-preprocesseddata'!M12/'P6-preprocesseddata'!$S12)</f>
        <v>3.8834492338888898E-3</v>
      </c>
      <c r="O12" s="43">
        <f>IF('P6-preprocesseddata'!$S12="",0,+'P6-preprocesseddata'!N12/'P6-preprocesseddata'!$S12)</f>
        <v>5.0677004656679667E-4</v>
      </c>
      <c r="P12" s="43">
        <f t="shared" si="1"/>
        <v>0.12321722423019317</v>
      </c>
      <c r="Q12" s="52">
        <f t="shared" si="2"/>
        <v>2.5643314510783902E-2</v>
      </c>
      <c r="R12" s="63">
        <f>IF(Profitability!Q12="",0,Profitability!L12/Profitability!Q12)-Q12</f>
        <v>0</v>
      </c>
    </row>
    <row r="13" spans="1:18" x14ac:dyDescent="0.25">
      <c r="A13">
        <f>+'P6-preprocesseddata'!A13</f>
        <v>2017</v>
      </c>
      <c r="B13">
        <f>+'P6-preprocesseddata'!B13</f>
        <v>3</v>
      </c>
      <c r="C13" t="str">
        <f t="shared" si="0"/>
        <v>2017 Q3</v>
      </c>
      <c r="D13" s="61">
        <f>VLOOKUP(C13,Dates!C:D,2,FALSE)</f>
        <v>43008</v>
      </c>
      <c r="E13" t="str">
        <f>+'P6-preprocesseddata'!C13</f>
        <v>AA</v>
      </c>
      <c r="F13" t="str">
        <f>+'P6-preprocesseddata'!D13</f>
        <v>P</v>
      </c>
      <c r="G13" s="51">
        <f>IF(Profitability!Q13="",0,Profitability!E13/Profitability!Q13)</f>
        <v>0.11320551675912514</v>
      </c>
      <c r="H13" s="43">
        <f>IF('P6-preprocesseddata'!$S13="",0,+'P6-preprocesseddata'!E13/'P6-preprocesseddata'!$S13)</f>
        <v>4.9385451170766835E-2</v>
      </c>
      <c r="I13" s="43">
        <f>IF('P6-preprocesseddata'!$S13="",0,+'P6-preprocesseddata'!F13/'P6-preprocesseddata'!$S13)</f>
        <v>2.522663428390208E-2</v>
      </c>
      <c r="J13" s="43">
        <f>IF('P6-preprocesseddata'!$S13="",0,+'P6-preprocesseddata'!G13/'P6-preprocesseddata'!$S13)</f>
        <v>5.7233718966286885E-3</v>
      </c>
      <c r="K13" s="43">
        <f>IF('P6-preprocesseddata'!$S13="",0,+'P6-preprocesseddata'!H13/'P6-preprocesseddata'!$S13)</f>
        <v>2.1566501592378304E-2</v>
      </c>
      <c r="L13" s="43">
        <f>IF('P6-preprocesseddata'!$S13="",0,+'P6-preprocesseddata'!I13/'P6-preprocesseddata'!$S13)</f>
        <v>2.5391969897429782E-3</v>
      </c>
      <c r="M13" s="43">
        <f>IF('P6-preprocesseddata'!$S13="",0,+'P6-preprocesseddata'!J13/'P6-preprocesseddata'!$S13)+IF('P6-preprocesseddata'!$S13="",0,+'P6-preprocesseddata'!K13/'P6-preprocesseddata'!$S13)+IF('P6-preprocesseddata'!$S13="",0,+'P6-preprocesseddata'!L13/'P6-preprocesseddata'!$S13)</f>
        <v>1.6230956677945062E-2</v>
      </c>
      <c r="N13" s="43">
        <f>IF('P6-preprocesseddata'!$S13="",0,+'P6-preprocesseddata'!M13/'P6-preprocesseddata'!$S13)</f>
        <v>3.9122788038099135E-3</v>
      </c>
      <c r="O13" s="43">
        <f>IF('P6-preprocesseddata'!$S13="",0,+'P6-preprocesseddata'!N13/'P6-preprocesseddata'!$S13)</f>
        <v>5.0711992811489439E-4</v>
      </c>
      <c r="P13" s="43">
        <f t="shared" si="1"/>
        <v>0.12509151134328875</v>
      </c>
      <c r="Q13" s="52">
        <f t="shared" si="2"/>
        <v>-1.1885994584163603E-2</v>
      </c>
      <c r="R13" s="63">
        <f>IF(Profitability!Q13="",0,Profitability!L13/Profitability!Q13)-Q13</f>
        <v>-2.1260928989574879E-9</v>
      </c>
    </row>
    <row r="14" spans="1:18" x14ac:dyDescent="0.25">
      <c r="A14">
        <f>+'P6-preprocesseddata'!A14</f>
        <v>2017</v>
      </c>
      <c r="B14">
        <f>+'P6-preprocesseddata'!B14</f>
        <v>4</v>
      </c>
      <c r="C14" t="str">
        <f t="shared" si="0"/>
        <v>2017 Q4</v>
      </c>
      <c r="D14" s="61">
        <f>VLOOKUP(C14,Dates!C:D,2,FALSE)</f>
        <v>43100</v>
      </c>
      <c r="E14" t="str">
        <f>+'P6-preprocesseddata'!C14</f>
        <v>AA</v>
      </c>
      <c r="F14" t="str">
        <f>+'P6-preprocesseddata'!D14</f>
        <v>A</v>
      </c>
      <c r="G14" s="51">
        <f>IF(Profitability!Q14="",0,Profitability!E14/Profitability!Q14)</f>
        <v>0.13046225620600091</v>
      </c>
      <c r="H14" s="43">
        <f>IF('P6-preprocesseddata'!$S14="",0,+'P6-preprocesseddata'!E14/'P6-preprocesseddata'!$S14)</f>
        <v>5.3319525104422831E-2</v>
      </c>
      <c r="I14" s="43">
        <f>IF('P6-preprocesseddata'!$S14="",0,+'P6-preprocesseddata'!F14/'P6-preprocesseddata'!$S14)</f>
        <v>2.9167860953481593E-2</v>
      </c>
      <c r="J14" s="43">
        <f>IF('P6-preprocesseddata'!$S14="",0,+'P6-preprocesseddata'!G14/'P6-preprocesseddata'!$S14)</f>
        <v>6.2168606006858633E-3</v>
      </c>
      <c r="K14" s="43">
        <f>IF('P6-preprocesseddata'!$S14="",0,+'P6-preprocesseddata'!H14/'P6-preprocesseddata'!$S14)</f>
        <v>2.3053168771515423E-2</v>
      </c>
      <c r="L14" s="43">
        <f>IF('P6-preprocesseddata'!$S14="",0,+'P6-preprocesseddata'!I14/'P6-preprocesseddata'!$S14)</f>
        <v>2.677185714807372E-3</v>
      </c>
      <c r="M14" s="43">
        <f>IF('P6-preprocesseddata'!$S14="",0,+'P6-preprocesseddata'!J14/'P6-preprocesseddata'!$S14)+IF('P6-preprocesseddata'!$S14="",0,+'P6-preprocesseddata'!K14/'P6-preprocesseddata'!$S14)+IF('P6-preprocesseddata'!$S14="",0,+'P6-preprocesseddata'!L14/'P6-preprocesseddata'!$S14)</f>
        <v>1.7497068075506085E-2</v>
      </c>
      <c r="N14" s="43">
        <f>IF('P6-preprocesseddata'!$S14="",0,+'P6-preprocesseddata'!M14/'P6-preprocesseddata'!$S14)</f>
        <v>6.9873639646979751E-3</v>
      </c>
      <c r="O14" s="43">
        <f>IF('P6-preprocesseddata'!$S14="",0,+'P6-preprocesseddata'!N14/'P6-preprocesseddata'!$S14)</f>
        <v>6.3503000114112308E-4</v>
      </c>
      <c r="P14" s="43">
        <f t="shared" si="1"/>
        <v>0.13955406318625829</v>
      </c>
      <c r="Q14" s="52">
        <f t="shared" si="2"/>
        <v>-9.0918069802573831E-3</v>
      </c>
      <c r="R14" s="63">
        <f>IF(Profitability!Q14="",0,Profitability!L14/Profitability!Q14)-Q14</f>
        <v>1.1682666292700539E-9</v>
      </c>
    </row>
    <row r="15" spans="1:18" x14ac:dyDescent="0.25">
      <c r="A15">
        <f>+'P6-preprocesseddata'!A15</f>
        <v>2017</v>
      </c>
      <c r="B15">
        <f>+'P6-preprocesseddata'!B15</f>
        <v>4</v>
      </c>
      <c r="C15" t="str">
        <f t="shared" si="0"/>
        <v>2017 Q4</v>
      </c>
      <c r="D15" s="61">
        <f>VLOOKUP(C15,Dates!C:D,2,FALSE)</f>
        <v>43100</v>
      </c>
      <c r="E15" t="str">
        <f>+'P6-preprocesseddata'!C15</f>
        <v>AA</v>
      </c>
      <c r="F15" t="str">
        <f>+'P6-preprocesseddata'!D15</f>
        <v>D</v>
      </c>
      <c r="G15" s="51">
        <f>IF(Profitability!Q15="",0,Profitability!E15/Profitability!Q15)</f>
        <v>0.20635650704163944</v>
      </c>
      <c r="H15" s="43">
        <f>IF('P6-preprocesseddata'!$S15="",0,+'P6-preprocesseddata'!E15/'P6-preprocesseddata'!$S15)</f>
        <v>5.3657992991225117E-2</v>
      </c>
      <c r="I15" s="43">
        <f>IF('P6-preprocesseddata'!$S15="",0,+'P6-preprocesseddata'!F15/'P6-preprocesseddata'!$S15)</f>
        <v>2.7144258012949878E-2</v>
      </c>
      <c r="J15" s="43">
        <f>IF('P6-preprocesseddata'!$S15="",0,+'P6-preprocesseddata'!G15/'P6-preprocesseddata'!$S15)</f>
        <v>6.2368785745930159E-3</v>
      </c>
      <c r="K15" s="43">
        <f>IF('P6-preprocesseddata'!$S15="",0,+'P6-preprocesseddata'!H15/'P6-preprocesseddata'!$S15)</f>
        <v>2.3087926780934329E-2</v>
      </c>
      <c r="L15" s="43">
        <f>IF('P6-preprocesseddata'!$S15="",0,+'P6-preprocesseddata'!I15/'P6-preprocesseddata'!$S15)</f>
        <v>2.6687444879807927E-3</v>
      </c>
      <c r="M15" s="43">
        <f>IF('P6-preprocesseddata'!$S15="",0,+'P6-preprocesseddata'!J15/'P6-preprocesseddata'!$S15)+IF('P6-preprocesseddata'!$S15="",0,+'P6-preprocesseddata'!K15/'P6-preprocesseddata'!$S15)+IF('P6-preprocesseddata'!$S15="",0,+'P6-preprocesseddata'!L15/'P6-preprocesseddata'!$S15)</f>
        <v>1.7538545011881564E-2</v>
      </c>
      <c r="N15" s="43">
        <f>IF('P6-preprocesseddata'!$S15="",0,+'P6-preprocesseddata'!M15/'P6-preprocesseddata'!$S15)</f>
        <v>7.3632027031798799E-3</v>
      </c>
      <c r="O15" s="43">
        <f>IF('P6-preprocesseddata'!$S15="",0,+'P6-preprocesseddata'!N15/'P6-preprocesseddata'!$S15)</f>
        <v>4.7495774252340806E-2</v>
      </c>
      <c r="P15" s="43">
        <f t="shared" si="1"/>
        <v>0.18519332281508538</v>
      </c>
      <c r="Q15" s="52">
        <f t="shared" si="2"/>
        <v>2.1163184226554055E-2</v>
      </c>
      <c r="R15" s="63">
        <f>IF(Profitability!Q15="",0,Profitability!L15/Profitability!Q15)-Q15</f>
        <v>0</v>
      </c>
    </row>
    <row r="16" spans="1:18" x14ac:dyDescent="0.25">
      <c r="A16">
        <f>+'P6-preprocesseddata'!A16</f>
        <v>2017</v>
      </c>
      <c r="B16">
        <f>+'P6-preprocesseddata'!B16</f>
        <v>4</v>
      </c>
      <c r="C16" t="str">
        <f t="shared" si="0"/>
        <v>2017 Q4</v>
      </c>
      <c r="D16" s="61">
        <f>VLOOKUP(C16,Dates!C:D,2,FALSE)</f>
        <v>43100</v>
      </c>
      <c r="E16" t="str">
        <f>+'P6-preprocesseddata'!C16</f>
        <v>AA</v>
      </c>
      <c r="F16" t="str">
        <f>+'P6-preprocesseddata'!D16</f>
        <v>L</v>
      </c>
      <c r="G16" s="51">
        <f>IF(Profitability!Q16="",0,Profitability!E16/Profitability!Q16)</f>
        <v>0.15054607856394508</v>
      </c>
      <c r="H16" s="43">
        <f>IF('P6-preprocesseddata'!$S16="",0,+'P6-preprocesseddata'!E16/'P6-preprocesseddata'!$S16)</f>
        <v>5.3727009283501527E-2</v>
      </c>
      <c r="I16" s="43">
        <f>IF('P6-preprocesseddata'!$S16="",0,+'P6-preprocesseddata'!F16/'P6-preprocesseddata'!$S16)</f>
        <v>2.8161978217091044E-2</v>
      </c>
      <c r="J16" s="43">
        <f>IF('P6-preprocesseddata'!$S16="",0,+'P6-preprocesseddata'!G16/'P6-preprocesseddata'!$S16)</f>
        <v>6.2400772270735112E-3</v>
      </c>
      <c r="K16" s="43">
        <f>IF('P6-preprocesseddata'!$S16="",0,+'P6-preprocesseddata'!H16/'P6-preprocesseddata'!$S16)</f>
        <v>2.3093282912609928E-2</v>
      </c>
      <c r="L16" s="43">
        <f>IF('P6-preprocesseddata'!$S16="",0,+'P6-preprocesseddata'!I16/'P6-preprocesseddata'!$S16)</f>
        <v>2.6623891388394918E-3</v>
      </c>
      <c r="M16" s="43">
        <f>IF('P6-preprocesseddata'!$S16="",0,+'P6-preprocesseddata'!J16/'P6-preprocesseddata'!$S16)+IF('P6-preprocesseddata'!$S16="",0,+'P6-preprocesseddata'!K16/'P6-preprocesseddata'!$S16)+IF('P6-preprocesseddata'!$S16="",0,+'P6-preprocesseddata'!L16/'P6-preprocesseddata'!$S16)</f>
        <v>1.7503986964536755E-2</v>
      </c>
      <c r="N16" s="43">
        <f>IF('P6-preprocesseddata'!$S16="",0,+'P6-preprocesseddata'!M16/'P6-preprocesseddata'!$S16)</f>
        <v>7.6328141260814377E-3</v>
      </c>
      <c r="O16" s="43">
        <f>IF('P6-preprocesseddata'!$S16="",0,+'P6-preprocesseddata'!N16/'P6-preprocesseddata'!$S16)</f>
        <v>6.4624839786222329E-4</v>
      </c>
      <c r="P16" s="43">
        <f t="shared" si="1"/>
        <v>0.13966778626759591</v>
      </c>
      <c r="Q16" s="52">
        <f t="shared" si="2"/>
        <v>1.0878292296349179E-2</v>
      </c>
      <c r="R16" s="63">
        <f>IF(Profitability!Q16="",0,Profitability!L16/Profitability!Q16)-Q16</f>
        <v>1.0787437228210184E-9</v>
      </c>
    </row>
    <row r="17" spans="1:18" x14ac:dyDescent="0.25">
      <c r="A17">
        <f>+'P6-preprocesseddata'!A17</f>
        <v>2017</v>
      </c>
      <c r="B17">
        <f>+'P6-preprocesseddata'!B17</f>
        <v>4</v>
      </c>
      <c r="C17" t="str">
        <f t="shared" si="0"/>
        <v>2017 Q4</v>
      </c>
      <c r="D17" s="61">
        <f>VLOOKUP(C17,Dates!C:D,2,FALSE)</f>
        <v>43100</v>
      </c>
      <c r="E17" t="str">
        <f>+'P6-preprocesseddata'!C17</f>
        <v>AA</v>
      </c>
      <c r="F17" t="str">
        <f>+'P6-preprocesseddata'!D17</f>
        <v>P</v>
      </c>
      <c r="G17" s="51">
        <f>IF(Profitability!Q17="",0,Profitability!E17/Profitability!Q17)</f>
        <v>0.1142511743166208</v>
      </c>
      <c r="H17" s="43">
        <f>IF('P6-preprocesseddata'!$S17="",0,+'P6-preprocesseddata'!E17/'P6-preprocesseddata'!$S17)</f>
        <v>5.3699995082138172E-2</v>
      </c>
      <c r="I17" s="43">
        <f>IF('P6-preprocesseddata'!$S17="",0,+'P6-preprocesseddata'!F17/'P6-preprocesseddata'!$S17)</f>
        <v>2.7980515692332349E-2</v>
      </c>
      <c r="J17" s="43">
        <f>IF('P6-preprocesseddata'!$S17="",0,+'P6-preprocesseddata'!G17/'P6-preprocesseddata'!$S17)</f>
        <v>6.2387409711735274E-3</v>
      </c>
      <c r="K17" s="43">
        <f>IF('P6-preprocesseddata'!$S17="",0,+'P6-preprocesseddata'!H17/'P6-preprocesseddata'!$S17)</f>
        <v>2.3088293868898217E-2</v>
      </c>
      <c r="L17" s="43">
        <f>IF('P6-preprocesseddata'!$S17="",0,+'P6-preprocesseddata'!I17/'P6-preprocesseddata'!$S17)</f>
        <v>2.6686394424057917E-3</v>
      </c>
      <c r="M17" s="43">
        <f>IF('P6-preprocesseddata'!$S17="",0,+'P6-preprocesseddata'!J17/'P6-preprocesseddata'!$S17)+IF('P6-preprocesseddata'!$S17="",0,+'P6-preprocesseddata'!K17/'P6-preprocesseddata'!$S17)+IF('P6-preprocesseddata'!$S17="",0,+'P6-preprocesseddata'!L17/'P6-preprocesseddata'!$S17)</f>
        <v>1.7559973865951144E-2</v>
      </c>
      <c r="N17" s="43">
        <f>IF('P6-preprocesseddata'!$S17="",0,+'P6-preprocesseddata'!M17/'P6-preprocesseddata'!$S17)</f>
        <v>7.3493286214487818E-3</v>
      </c>
      <c r="O17" s="43">
        <f>IF('P6-preprocesseddata'!$S17="",0,+'P6-preprocesseddata'!N17/'P6-preprocesseddata'!$S17)</f>
        <v>6.4510801546831449E-4</v>
      </c>
      <c r="P17" s="43">
        <f t="shared" si="1"/>
        <v>0.13923059555981629</v>
      </c>
      <c r="Q17" s="52">
        <f t="shared" si="2"/>
        <v>-2.4979421243195493E-2</v>
      </c>
      <c r="R17" s="63">
        <f>IF(Profitability!Q17="",0,Profitability!L17/Profitability!Q17)-Q17</f>
        <v>4.1789591440077878E-9</v>
      </c>
    </row>
    <row r="18" spans="1:18" x14ac:dyDescent="0.25">
      <c r="A18">
        <f>+'P6-preprocesseddata'!A18</f>
        <v>2018</v>
      </c>
      <c r="B18">
        <f>+'P6-preprocesseddata'!B18</f>
        <v>1</v>
      </c>
      <c r="C18" t="str">
        <f t="shared" si="0"/>
        <v>2018 Q1</v>
      </c>
      <c r="D18" s="61">
        <f>VLOOKUP(C18,Dates!C:D,2,FALSE)</f>
        <v>43190</v>
      </c>
      <c r="E18" t="str">
        <f>+'P6-preprocesseddata'!C18</f>
        <v>AA</v>
      </c>
      <c r="F18" t="str">
        <f>+'P6-preprocesseddata'!D18</f>
        <v>A</v>
      </c>
      <c r="G18" s="51">
        <f>IF(Profitability!Q18="",0,Profitability!E18/Profitability!Q18)</f>
        <v>0.13398825082614094</v>
      </c>
      <c r="H18" s="43">
        <f>IF('P6-preprocesseddata'!$S18="",0,+'P6-preprocesseddata'!E18/'P6-preprocesseddata'!$S18)</f>
        <v>5.5628530670053168E-2</v>
      </c>
      <c r="I18" s="43">
        <f>IF('P6-preprocesseddata'!$S18="",0,+'P6-preprocesseddata'!F18/'P6-preprocesseddata'!$S18)</f>
        <v>3.3000732616401053E-2</v>
      </c>
      <c r="J18" s="43">
        <f>IF('P6-preprocesseddata'!$S18="",0,+'P6-preprocesseddata'!G18/'P6-preprocesseddata'!$S18)</f>
        <v>6.8581683966088105E-3</v>
      </c>
      <c r="K18" s="43">
        <f>IF('P6-preprocesseddata'!$S18="",0,+'P6-preprocesseddata'!H18/'P6-preprocesseddata'!$S18)</f>
        <v>2.2576525544301763E-2</v>
      </c>
      <c r="L18" s="43">
        <f>IF('P6-preprocesseddata'!$S18="",0,+'P6-preprocesseddata'!I18/'P6-preprocesseddata'!$S18)</f>
        <v>2.6369610613506261E-3</v>
      </c>
      <c r="M18" s="43">
        <f>IF('P6-preprocesseddata'!$S18="",0,+'P6-preprocesseddata'!J18/'P6-preprocesseddata'!$S18)+IF('P6-preprocesseddata'!$S18="",0,+'P6-preprocesseddata'!K18/'P6-preprocesseddata'!$S18)+IF('P6-preprocesseddata'!$S18="",0,+'P6-preprocesseddata'!L18/'P6-preprocesseddata'!$S18)</f>
        <v>1.8214668268970162E-2</v>
      </c>
      <c r="N18" s="43">
        <f>IF('P6-preprocesseddata'!$S18="",0,+'P6-preprocesseddata'!M18/'P6-preprocesseddata'!$S18)</f>
        <v>5.727808865467734E-3</v>
      </c>
      <c r="O18" s="43">
        <f>IF('P6-preprocesseddata'!$S18="",0,+'P6-preprocesseddata'!N18/'P6-preprocesseddata'!$S18)</f>
        <v>5.9113324008442714E-4</v>
      </c>
      <c r="P18" s="43">
        <f t="shared" si="1"/>
        <v>0.14523452866323772</v>
      </c>
      <c r="Q18" s="52">
        <f t="shared" si="2"/>
        <v>-1.124627783709678E-2</v>
      </c>
      <c r="R18" s="63">
        <f>IF(Profitability!Q18="",0,Profitability!L18/Profitability!Q18)-Q18</f>
        <v>-4.6837533851373792E-17</v>
      </c>
    </row>
    <row r="19" spans="1:18" x14ac:dyDescent="0.25">
      <c r="A19">
        <f>+'P6-preprocesseddata'!A19</f>
        <v>2018</v>
      </c>
      <c r="B19">
        <f>+'P6-preprocesseddata'!B19</f>
        <v>1</v>
      </c>
      <c r="C19" t="str">
        <f t="shared" si="0"/>
        <v>2018 Q1</v>
      </c>
      <c r="D19" s="61">
        <f>VLOOKUP(C19,Dates!C:D,2,FALSE)</f>
        <v>43190</v>
      </c>
      <c r="E19" t="str">
        <f>+'P6-preprocesseddata'!C19</f>
        <v>AA</v>
      </c>
      <c r="F19" t="str">
        <f>+'P6-preprocesseddata'!D19</f>
        <v>D</v>
      </c>
      <c r="G19" s="51">
        <f>IF(Profitability!Q19="",0,Profitability!E19/Profitability!Q19)</f>
        <v>0.19793056866513123</v>
      </c>
      <c r="H19" s="43">
        <f>IF('P6-preprocesseddata'!$S19="",0,+'P6-preprocesseddata'!E19/'P6-preprocesseddata'!$S19)</f>
        <v>5.5656732010576825E-2</v>
      </c>
      <c r="I19" s="43">
        <f>IF('P6-preprocesseddata'!$S19="",0,+'P6-preprocesseddata'!F19/'P6-preprocesseddata'!$S19)</f>
        <v>2.9971003143295778E-2</v>
      </c>
      <c r="J19" s="43">
        <f>IF('P6-preprocesseddata'!$S19="",0,+'P6-preprocesseddata'!G19/'P6-preprocesseddata'!$S19)</f>
        <v>6.8571528952631484E-3</v>
      </c>
      <c r="K19" s="43">
        <f>IF('P6-preprocesseddata'!$S19="",0,+'P6-preprocesseddata'!H19/'P6-preprocesseddata'!$S19)</f>
        <v>2.2568188844787195E-2</v>
      </c>
      <c r="L19" s="43">
        <f>IF('P6-preprocesseddata'!$S19="",0,+'P6-preprocesseddata'!I19/'P6-preprocesseddata'!$S19)</f>
        <v>2.6380722725053022E-3</v>
      </c>
      <c r="M19" s="43">
        <f>IF('P6-preprocesseddata'!$S19="",0,+'P6-preprocesseddata'!J19/'P6-preprocesseddata'!$S19)+IF('P6-preprocesseddata'!$S19="",0,+'P6-preprocesseddata'!K19/'P6-preprocesseddata'!$S19)+IF('P6-preprocesseddata'!$S19="",0,+'P6-preprocesseddata'!L19/'P6-preprocesseddata'!$S19)</f>
        <v>1.8261156578109582E-2</v>
      </c>
      <c r="N19" s="43">
        <f>IF('P6-preprocesseddata'!$S19="",0,+'P6-preprocesseddata'!M19/'P6-preprocesseddata'!$S19)</f>
        <v>5.6173308803394153E-3</v>
      </c>
      <c r="O19" s="43">
        <f>IF('P6-preprocesseddata'!$S19="",0,+'P6-preprocesseddata'!N19/'P6-preprocesseddata'!$S19)</f>
        <v>4.6906536206347035E-2</v>
      </c>
      <c r="P19" s="43">
        <f t="shared" si="1"/>
        <v>0.18847617283122425</v>
      </c>
      <c r="Q19" s="52">
        <f t="shared" si="2"/>
        <v>9.4543958339069756E-3</v>
      </c>
      <c r="R19" s="63">
        <f>IF(Profitability!Q19="",0,Profitability!L19/Profitability!Q19)-Q19</f>
        <v>2.7527122768711276E-10</v>
      </c>
    </row>
    <row r="20" spans="1:18" x14ac:dyDescent="0.25">
      <c r="A20">
        <f>+'P6-preprocesseddata'!A20</f>
        <v>2018</v>
      </c>
      <c r="B20">
        <f>+'P6-preprocesseddata'!B20</f>
        <v>1</v>
      </c>
      <c r="C20" t="str">
        <f t="shared" si="0"/>
        <v>2018 Q1</v>
      </c>
      <c r="D20" s="61">
        <f>VLOOKUP(C20,Dates!C:D,2,FALSE)</f>
        <v>43190</v>
      </c>
      <c r="E20" t="str">
        <f>+'P6-preprocesseddata'!C20</f>
        <v>AA</v>
      </c>
      <c r="F20" t="str">
        <f>+'P6-preprocesseddata'!D20</f>
        <v>L</v>
      </c>
      <c r="G20" s="51">
        <f>IF(Profitability!Q20="",0,Profitability!E20/Profitability!Q20)</f>
        <v>0.17395914740511118</v>
      </c>
      <c r="H20" s="43">
        <f>IF('P6-preprocesseddata'!$S20="",0,+'P6-preprocesseddata'!E20/'P6-preprocesseddata'!$S20)</f>
        <v>5.5657479501635673E-2</v>
      </c>
      <c r="I20" s="43">
        <f>IF('P6-preprocesseddata'!$S20="",0,+'P6-preprocesseddata'!F20/'P6-preprocesseddata'!$S20)</f>
        <v>3.0810891461678945E-2</v>
      </c>
      <c r="J20" s="43">
        <f>IF('P6-preprocesseddata'!$S20="",0,+'P6-preprocesseddata'!G20/'P6-preprocesseddata'!$S20)</f>
        <v>6.8587649427743194E-3</v>
      </c>
      <c r="K20" s="43">
        <f>IF('P6-preprocesseddata'!$S20="",0,+'P6-preprocesseddata'!H20/'P6-preprocesseddata'!$S20)</f>
        <v>2.2565887009562722E-2</v>
      </c>
      <c r="L20" s="43">
        <f>IF('P6-preprocesseddata'!$S20="",0,+'P6-preprocesseddata'!I20/'P6-preprocesseddata'!$S20)</f>
        <v>2.637394554977782E-3</v>
      </c>
      <c r="M20" s="43">
        <f>IF('P6-preprocesseddata'!$S20="",0,+'P6-preprocesseddata'!J20/'P6-preprocesseddata'!$S20)+IF('P6-preprocesseddata'!$S20="",0,+'P6-preprocesseddata'!K20/'P6-preprocesseddata'!$S20)+IF('P6-preprocesseddata'!$S20="",0,+'P6-preprocesseddata'!L20/'P6-preprocesseddata'!$S20)</f>
        <v>1.8257874390233048E-2</v>
      </c>
      <c r="N20" s="43">
        <f>IF('P6-preprocesseddata'!$S20="",0,+'P6-preprocesseddata'!M20/'P6-preprocesseddata'!$S20)</f>
        <v>5.6069262102519573E-3</v>
      </c>
      <c r="O20" s="43">
        <f>IF('P6-preprocesseddata'!$S20="",0,+'P6-preprocesseddata'!N20/'P6-preprocesseddata'!$S20)</f>
        <v>5.9010020594091805E-4</v>
      </c>
      <c r="P20" s="43">
        <f t="shared" si="1"/>
        <v>0.14298531827705538</v>
      </c>
      <c r="Q20" s="52">
        <f t="shared" si="2"/>
        <v>3.0973829128055796E-2</v>
      </c>
      <c r="R20" s="63">
        <f>IF(Profitability!Q20="",0,Profitability!L20/Profitability!Q20)-Q20</f>
        <v>1.0054219054533853E-9</v>
      </c>
    </row>
    <row r="21" spans="1:18" x14ac:dyDescent="0.25">
      <c r="A21">
        <f>+'P6-preprocesseddata'!A21</f>
        <v>2018</v>
      </c>
      <c r="B21">
        <f>+'P6-preprocesseddata'!B21</f>
        <v>1</v>
      </c>
      <c r="C21" t="str">
        <f t="shared" si="0"/>
        <v>2018 Q1</v>
      </c>
      <c r="D21" s="61">
        <f>VLOOKUP(C21,Dates!C:D,2,FALSE)</f>
        <v>43190</v>
      </c>
      <c r="E21" t="str">
        <f>+'P6-preprocesseddata'!C21</f>
        <v>AA</v>
      </c>
      <c r="F21" t="str">
        <f>+'P6-preprocesseddata'!D21</f>
        <v>P</v>
      </c>
      <c r="G21" s="51">
        <f>IF(Profitability!Q21="",0,Profitability!E21/Profitability!Q21)</f>
        <v>0.11600471202281096</v>
      </c>
      <c r="H21" s="43">
        <f>IF('P6-preprocesseddata'!$S21="",0,+'P6-preprocesseddata'!E21/'P6-preprocesseddata'!$S21)</f>
        <v>5.5667002363653448E-2</v>
      </c>
      <c r="I21" s="43">
        <f>IF('P6-preprocesseddata'!$S21="",0,+'P6-preprocesseddata'!F21/'P6-preprocesseddata'!$S21)</f>
        <v>2.9803160155766534E-2</v>
      </c>
      <c r="J21" s="43">
        <f>IF('P6-preprocesseddata'!$S21="",0,+'P6-preprocesseddata'!G21/'P6-preprocesseddata'!$S21)</f>
        <v>6.8606600883427448E-3</v>
      </c>
      <c r="K21" s="43">
        <f>IF('P6-preprocesseddata'!$S21="",0,+'P6-preprocesseddata'!H21/'P6-preprocesseddata'!$S21)</f>
        <v>2.2567126492153027E-2</v>
      </c>
      <c r="L21" s="43">
        <f>IF('P6-preprocesseddata'!$S21="",0,+'P6-preprocesseddata'!I21/'P6-preprocesseddata'!$S21)</f>
        <v>2.6373414383662314E-3</v>
      </c>
      <c r="M21" s="43">
        <f>IF('P6-preprocesseddata'!$S21="",0,+'P6-preprocesseddata'!J21/'P6-preprocesseddata'!$S21)+IF('P6-preprocesseddata'!$S21="",0,+'P6-preprocesseddata'!K21/'P6-preprocesseddata'!$S21)+IF('P6-preprocesseddata'!$S21="",0,+'P6-preprocesseddata'!L21/'P6-preprocesseddata'!$S21)</f>
        <v>1.8260810883100342E-2</v>
      </c>
      <c r="N21" s="43">
        <f>IF('P6-preprocesseddata'!$S21="",0,+'P6-preprocesseddata'!M21/'P6-preprocesseddata'!$S21)</f>
        <v>5.5942857625755262E-3</v>
      </c>
      <c r="O21" s="43">
        <f>IF('P6-preprocesseddata'!$S21="",0,+'P6-preprocesseddata'!N21/'P6-preprocesseddata'!$S21)</f>
        <v>5.9007839718119653E-4</v>
      </c>
      <c r="P21" s="43">
        <f t="shared" si="1"/>
        <v>0.14198046558113905</v>
      </c>
      <c r="Q21" s="52">
        <f t="shared" si="2"/>
        <v>-2.5975753558328096E-2</v>
      </c>
      <c r="R21" s="63">
        <f>IF(Profitability!Q21="",0,Profitability!L21/Profitability!Q21)-Q21</f>
        <v>0</v>
      </c>
    </row>
    <row r="22" spans="1:18" x14ac:dyDescent="0.25">
      <c r="A22">
        <f>+'P6-preprocesseddata'!A22</f>
        <v>2018</v>
      </c>
      <c r="B22">
        <f>+'P6-preprocesseddata'!B22</f>
        <v>2</v>
      </c>
      <c r="C22" t="str">
        <f t="shared" si="0"/>
        <v>2018 Q2</v>
      </c>
      <c r="D22" s="61">
        <f>VLOOKUP(C22,Dates!C:D,2,FALSE)</f>
        <v>43281</v>
      </c>
      <c r="E22" t="str">
        <f>+'P6-preprocesseddata'!C22</f>
        <v>AA</v>
      </c>
      <c r="F22" t="str">
        <f>+'P6-preprocesseddata'!D22</f>
        <v>A</v>
      </c>
      <c r="G22" s="51">
        <f>IF(Profitability!Q22="",0,Profitability!E22/Profitability!Q22)</f>
        <v>0.14647271846484125</v>
      </c>
      <c r="H22" s="43">
        <f>IF('P6-preprocesseddata'!$S22="",0,+'P6-preprocesseddata'!E22/'P6-preprocesseddata'!$S22)</f>
        <v>5.120394402843801E-2</v>
      </c>
      <c r="I22" s="43">
        <f>IF('P6-preprocesseddata'!$S22="",0,+'P6-preprocesseddata'!F22/'P6-preprocesseddata'!$S22)</f>
        <v>3.5145496827716234E-2</v>
      </c>
      <c r="J22" s="43">
        <f>IF('P6-preprocesseddata'!$S22="",0,+'P6-preprocesseddata'!G22/'P6-preprocesseddata'!$S22)</f>
        <v>6.276774466228317E-3</v>
      </c>
      <c r="K22" s="43">
        <f>IF('P6-preprocesseddata'!$S22="",0,+'P6-preprocesseddata'!H22/'P6-preprocesseddata'!$S22)</f>
        <v>2.1905018885356883E-2</v>
      </c>
      <c r="L22" s="43">
        <f>IF('P6-preprocesseddata'!$S22="",0,+'P6-preprocesseddata'!I22/'P6-preprocesseddata'!$S22)</f>
        <v>2.6468199137125582E-3</v>
      </c>
      <c r="M22" s="43">
        <f>IF('P6-preprocesseddata'!$S22="",0,+'P6-preprocesseddata'!J22/'P6-preprocesseddata'!$S22)+IF('P6-preprocesseddata'!$S22="",0,+'P6-preprocesseddata'!K22/'P6-preprocesseddata'!$S22)+IF('P6-preprocesseddata'!$S22="",0,+'P6-preprocesseddata'!L22/'P6-preprocesseddata'!$S22)</f>
        <v>1.6823416865640813E-2</v>
      </c>
      <c r="N22" s="43">
        <f>IF('P6-preprocesseddata'!$S22="",0,+'P6-preprocesseddata'!M22/'P6-preprocesseddata'!$S22)</f>
        <v>4.5688509984625984E-3</v>
      </c>
      <c r="O22" s="43">
        <f>IF('P6-preprocesseddata'!$S22="",0,+'P6-preprocesseddata'!N22/'P6-preprocesseddata'!$S22)</f>
        <v>5.7843650705745602E-4</v>
      </c>
      <c r="P22" s="43">
        <f t="shared" si="1"/>
        <v>0.13914875849261288</v>
      </c>
      <c r="Q22" s="52">
        <f t="shared" si="2"/>
        <v>7.3239599722283721E-3</v>
      </c>
      <c r="R22" s="63">
        <f>IF(Profitability!Q22="",0,Profitability!L22/Profitability!Q22)-Q22</f>
        <v>1.3010426069826053E-17</v>
      </c>
    </row>
    <row r="23" spans="1:18" x14ac:dyDescent="0.25">
      <c r="A23">
        <f>+'P6-preprocesseddata'!A23</f>
        <v>2018</v>
      </c>
      <c r="B23">
        <f>+'P6-preprocesseddata'!B23</f>
        <v>2</v>
      </c>
      <c r="C23" t="str">
        <f t="shared" si="0"/>
        <v>2018 Q2</v>
      </c>
      <c r="D23" s="61">
        <f>VLOOKUP(C23,Dates!C:D,2,FALSE)</f>
        <v>43281</v>
      </c>
      <c r="E23" t="str">
        <f>+'P6-preprocesseddata'!C23</f>
        <v>AA</v>
      </c>
      <c r="F23" t="str">
        <f>+'P6-preprocesseddata'!D23</f>
        <v>D</v>
      </c>
      <c r="G23" s="51">
        <f>IF(Profitability!Q23="",0,Profitability!E23/Profitability!Q23)</f>
        <v>0.20340951457304235</v>
      </c>
      <c r="H23" s="43">
        <f>IF('P6-preprocesseddata'!$S23="",0,+'P6-preprocesseddata'!E23/'P6-preprocesseddata'!$S23)</f>
        <v>5.1401506223952162E-2</v>
      </c>
      <c r="I23" s="43">
        <f>IF('P6-preprocesseddata'!$S23="",0,+'P6-preprocesseddata'!F23/'P6-preprocesseddata'!$S23)</f>
        <v>3.2052824168353318E-2</v>
      </c>
      <c r="J23" s="43">
        <f>IF('P6-preprocesseddata'!$S23="",0,+'P6-preprocesseddata'!G23/'P6-preprocesseddata'!$S23)</f>
        <v>6.2804812947413547E-3</v>
      </c>
      <c r="K23" s="43">
        <f>IF('P6-preprocesseddata'!$S23="",0,+'P6-preprocesseddata'!H23/'P6-preprocesseddata'!$S23)</f>
        <v>2.1928610611033447E-2</v>
      </c>
      <c r="L23" s="43">
        <f>IF('P6-preprocesseddata'!$S23="",0,+'P6-preprocesseddata'!I23/'P6-preprocesseddata'!$S23)</f>
        <v>2.6478988771529593E-3</v>
      </c>
      <c r="M23" s="43">
        <f>IF('P6-preprocesseddata'!$S23="",0,+'P6-preprocesseddata'!J23/'P6-preprocesseddata'!$S23)+IF('P6-preprocesseddata'!$S23="",0,+'P6-preprocesseddata'!K23/'P6-preprocesseddata'!$S23)+IF('P6-preprocesseddata'!$S23="",0,+'P6-preprocesseddata'!L23/'P6-preprocesseddata'!$S23)</f>
        <v>1.6850870544673196E-2</v>
      </c>
      <c r="N23" s="43">
        <f>IF('P6-preprocesseddata'!$S23="",0,+'P6-preprocesseddata'!M23/'P6-preprocesseddata'!$S23)</f>
        <v>4.479092301569316E-3</v>
      </c>
      <c r="O23" s="43">
        <f>IF('P6-preprocesseddata'!$S23="",0,+'P6-preprocesseddata'!N23/'P6-preprocesseddata'!$S23)</f>
        <v>4.6668170104723398E-2</v>
      </c>
      <c r="P23" s="43">
        <f t="shared" si="1"/>
        <v>0.18230945412619917</v>
      </c>
      <c r="Q23" s="52">
        <f t="shared" si="2"/>
        <v>2.1100060446843177E-2</v>
      </c>
      <c r="R23" s="63">
        <f>IF(Profitability!Q23="",0,Profitability!L23/Profitability!Q23)-Q23</f>
        <v>2.5842069456549766E-10</v>
      </c>
    </row>
    <row r="24" spans="1:18" x14ac:dyDescent="0.25">
      <c r="A24">
        <f>+'P6-preprocesseddata'!A24</f>
        <v>2018</v>
      </c>
      <c r="B24">
        <f>+'P6-preprocesseddata'!B24</f>
        <v>2</v>
      </c>
      <c r="C24" t="str">
        <f t="shared" si="0"/>
        <v>2018 Q2</v>
      </c>
      <c r="D24" s="61">
        <f>VLOOKUP(C24,Dates!C:D,2,FALSE)</f>
        <v>43281</v>
      </c>
      <c r="E24" t="str">
        <f>+'P6-preprocesseddata'!C24</f>
        <v>AA</v>
      </c>
      <c r="F24" t="str">
        <f>+'P6-preprocesseddata'!D24</f>
        <v>L</v>
      </c>
      <c r="G24" s="51">
        <f>IF(Profitability!Q24="",0,Profitability!E24/Profitability!Q24)</f>
        <v>0.16091638063172156</v>
      </c>
      <c r="H24" s="43">
        <f>IF('P6-preprocesseddata'!$S24="",0,+'P6-preprocesseddata'!E24/'P6-preprocesseddata'!$S24)</f>
        <v>5.1349526703435122E-2</v>
      </c>
      <c r="I24" s="43">
        <f>IF('P6-preprocesseddata'!$S24="",0,+'P6-preprocesseddata'!F24/'P6-preprocesseddata'!$S24)</f>
        <v>3.2983849933752168E-2</v>
      </c>
      <c r="J24" s="43">
        <f>IF('P6-preprocesseddata'!$S24="",0,+'P6-preprocesseddata'!G24/'P6-preprocesseddata'!$S24)</f>
        <v>6.2820733658037016E-3</v>
      </c>
      <c r="K24" s="43">
        <f>IF('P6-preprocesseddata'!$S24="",0,+'P6-preprocesseddata'!H24/'P6-preprocesseddata'!$S24)</f>
        <v>2.1942857387664567E-2</v>
      </c>
      <c r="L24" s="43">
        <f>IF('P6-preprocesseddata'!$S24="",0,+'P6-preprocesseddata'!I24/'P6-preprocesseddata'!$S24)</f>
        <v>2.6486906941587344E-3</v>
      </c>
      <c r="M24" s="43">
        <f>IF('P6-preprocesseddata'!$S24="",0,+'P6-preprocesseddata'!J24/'P6-preprocesseddata'!$S24)+IF('P6-preprocesseddata'!$S24="",0,+'P6-preprocesseddata'!K24/'P6-preprocesseddata'!$S24)+IF('P6-preprocesseddata'!$S24="",0,+'P6-preprocesseddata'!L24/'P6-preprocesseddata'!$S24)</f>
        <v>1.6866812965972387E-2</v>
      </c>
      <c r="N24" s="43">
        <f>IF('P6-preprocesseddata'!$S24="",0,+'P6-preprocesseddata'!M24/'P6-preprocesseddata'!$S24)</f>
        <v>4.5941967652073723E-3</v>
      </c>
      <c r="O24" s="43">
        <f>IF('P6-preprocesseddata'!$S24="",0,+'P6-preprocesseddata'!N24/'P6-preprocesseddata'!$S24)</f>
        <v>5.7792833483213686E-4</v>
      </c>
      <c r="P24" s="43">
        <f t="shared" si="1"/>
        <v>0.1372459361508262</v>
      </c>
      <c r="Q24" s="52">
        <f t="shared" si="2"/>
        <v>2.3670444480895364E-2</v>
      </c>
      <c r="R24" s="63">
        <f>IF(Profitability!Q24="",0,Profitability!L24/Profitability!Q24)-Q24</f>
        <v>0</v>
      </c>
    </row>
    <row r="25" spans="1:18" x14ac:dyDescent="0.25">
      <c r="A25">
        <f>+'P6-preprocesseddata'!A25</f>
        <v>2018</v>
      </c>
      <c r="B25">
        <f>+'P6-preprocesseddata'!B25</f>
        <v>2</v>
      </c>
      <c r="C25" t="str">
        <f t="shared" si="0"/>
        <v>2018 Q2</v>
      </c>
      <c r="D25" s="61">
        <f>VLOOKUP(C25,Dates!C:D,2,FALSE)</f>
        <v>43281</v>
      </c>
      <c r="E25" t="str">
        <f>+'P6-preprocesseddata'!C25</f>
        <v>AA</v>
      </c>
      <c r="F25" t="str">
        <f>+'P6-preprocesseddata'!D25</f>
        <v>P</v>
      </c>
      <c r="G25" s="51">
        <f>IF(Profitability!Q25="",0,Profitability!E25/Profitability!Q25)</f>
        <v>0.11722310239521508</v>
      </c>
      <c r="H25" s="43">
        <f>IF('P6-preprocesseddata'!$S25="",0,+'P6-preprocesseddata'!E25/'P6-preprocesseddata'!$S25)</f>
        <v>5.1357447319832258E-2</v>
      </c>
      <c r="I25" s="43">
        <f>IF('P6-preprocesseddata'!$S25="",0,+'P6-preprocesseddata'!F25/'P6-preprocesseddata'!$S25)</f>
        <v>3.1086546608426854E-2</v>
      </c>
      <c r="J25" s="43">
        <f>IF('P6-preprocesseddata'!$S25="",0,+'P6-preprocesseddata'!G25/'P6-preprocesseddata'!$S25)</f>
        <v>6.2810260446784887E-3</v>
      </c>
      <c r="K25" s="43">
        <f>IF('P6-preprocesseddata'!$S25="",0,+'P6-preprocesseddata'!H25/'P6-preprocesseddata'!$S25)</f>
        <v>2.1949811835019456E-2</v>
      </c>
      <c r="L25" s="43">
        <f>IF('P6-preprocesseddata'!$S25="",0,+'P6-preprocesseddata'!I25/'P6-preprocesseddata'!$S25)</f>
        <v>2.6492265643442738E-3</v>
      </c>
      <c r="M25" s="43">
        <f>IF('P6-preprocesseddata'!$S25="",0,+'P6-preprocesseddata'!J25/'P6-preprocesseddata'!$S25)+IF('P6-preprocesseddata'!$S25="",0,+'P6-preprocesseddata'!K25/'P6-preprocesseddata'!$S25)+IF('P6-preprocesseddata'!$S25="",0,+'P6-preprocesseddata'!L25/'P6-preprocesseddata'!$S25)</f>
        <v>1.686997529954468E-2</v>
      </c>
      <c r="N25" s="43">
        <f>IF('P6-preprocesseddata'!$S25="",0,+'P6-preprocesseddata'!M25/'P6-preprocesseddata'!$S25)</f>
        <v>4.6176105682223297E-3</v>
      </c>
      <c r="O25" s="43">
        <f>IF('P6-preprocesseddata'!$S25="",0,+'P6-preprocesseddata'!N25/'P6-preprocesseddata'!$S25)</f>
        <v>5.7737281699041384E-4</v>
      </c>
      <c r="P25" s="43">
        <f t="shared" si="1"/>
        <v>0.13538901705705875</v>
      </c>
      <c r="Q25" s="52">
        <f t="shared" si="2"/>
        <v>-1.8165914661843668E-2</v>
      </c>
      <c r="R25" s="63">
        <f>IF(Profitability!Q25="",0,Profitability!L25/Profitability!Q25)-Q25</f>
        <v>0</v>
      </c>
    </row>
    <row r="26" spans="1:18" x14ac:dyDescent="0.25">
      <c r="A26">
        <f>+'P6-preprocesseddata'!A26</f>
        <v>2018</v>
      </c>
      <c r="B26">
        <f>+'P6-preprocesseddata'!B26</f>
        <v>3</v>
      </c>
      <c r="C26" t="str">
        <f t="shared" si="0"/>
        <v>2018 Q3</v>
      </c>
      <c r="D26" s="61">
        <f>VLOOKUP(C26,Dates!C:D,2,FALSE)</f>
        <v>43373</v>
      </c>
      <c r="E26" t="str">
        <f>+'P6-preprocesseddata'!C26</f>
        <v>AA</v>
      </c>
      <c r="F26" t="str">
        <f>+'P6-preprocesseddata'!D26</f>
        <v>A</v>
      </c>
      <c r="G26" s="51">
        <f>IF(Profitability!Q26="",0,Profitability!E26/Profitability!Q26)</f>
        <v>0.15164038797228574</v>
      </c>
      <c r="H26" s="43">
        <f>IF('P6-preprocesseddata'!$S26="",0,+'P6-preprocesseddata'!E26/'P6-preprocesseddata'!$S26)</f>
        <v>5.0178977777867145E-2</v>
      </c>
      <c r="I26" s="43">
        <f>IF('P6-preprocesseddata'!$S26="",0,+'P6-preprocesseddata'!F26/'P6-preprocesseddata'!$S26)</f>
        <v>3.6307711636001744E-2</v>
      </c>
      <c r="J26" s="43">
        <f>IF('P6-preprocesseddata'!$S26="",0,+'P6-preprocesseddata'!G26/'P6-preprocesseddata'!$S26)</f>
        <v>6.1805823309633448E-3</v>
      </c>
      <c r="K26" s="43">
        <f>IF('P6-preprocesseddata'!$S26="",0,+'P6-preprocesseddata'!H26/'P6-preprocesseddata'!$S26)</f>
        <v>2.1676639452914336E-2</v>
      </c>
      <c r="L26" s="43">
        <f>IF('P6-preprocesseddata'!$S26="",0,+'P6-preprocesseddata'!I26/'P6-preprocesseddata'!$S26)</f>
        <v>2.5787857525720053E-3</v>
      </c>
      <c r="M26" s="43">
        <f>IF('P6-preprocesseddata'!$S26="",0,+'P6-preprocesseddata'!J26/'P6-preprocesseddata'!$S26)+IF('P6-preprocesseddata'!$S26="",0,+'P6-preprocesseddata'!K26/'P6-preprocesseddata'!$S26)+IF('P6-preprocesseddata'!$S26="",0,+'P6-preprocesseddata'!L26/'P6-preprocesseddata'!$S26)</f>
        <v>1.6793483741981377E-2</v>
      </c>
      <c r="N26" s="43">
        <f>IF('P6-preprocesseddata'!$S26="",0,+'P6-preprocesseddata'!M26/'P6-preprocesseddata'!$S26)</f>
        <v>5.2936896540438779E-3</v>
      </c>
      <c r="O26" s="43">
        <f>IF('P6-preprocesseddata'!$S26="",0,+'P6-preprocesseddata'!N26/'P6-preprocesseddata'!$S26)</f>
        <v>5.9949108317297844E-4</v>
      </c>
      <c r="P26" s="43">
        <f t="shared" si="1"/>
        <v>0.1396093614295168</v>
      </c>
      <c r="Q26" s="52">
        <f t="shared" si="2"/>
        <v>1.2031026542768941E-2</v>
      </c>
      <c r="R26" s="63">
        <f>IF(Profitability!Q26="",0,Profitability!L26/Profitability!Q26)-Q26</f>
        <v>0</v>
      </c>
    </row>
    <row r="27" spans="1:18" x14ac:dyDescent="0.25">
      <c r="A27">
        <f>+'P6-preprocesseddata'!A27</f>
        <v>2018</v>
      </c>
      <c r="B27">
        <f>+'P6-preprocesseddata'!B27</f>
        <v>3</v>
      </c>
      <c r="C27" t="str">
        <f t="shared" si="0"/>
        <v>2018 Q3</v>
      </c>
      <c r="D27" s="61">
        <f>VLOOKUP(C27,Dates!C:D,2,FALSE)</f>
        <v>43373</v>
      </c>
      <c r="E27" t="str">
        <f>+'P6-preprocesseddata'!C27</f>
        <v>AA</v>
      </c>
      <c r="F27" t="str">
        <f>+'P6-preprocesseddata'!D27</f>
        <v>D</v>
      </c>
      <c r="G27" s="51">
        <f>IF(Profitability!Q27="",0,Profitability!E27/Profitability!Q27)</f>
        <v>0.19137396175473614</v>
      </c>
      <c r="H27" s="43">
        <f>IF('P6-preprocesseddata'!$S27="",0,+'P6-preprocesseddata'!E27/'P6-preprocesseddata'!$S27)</f>
        <v>5.0222549089267286E-2</v>
      </c>
      <c r="I27" s="43">
        <f>IF('P6-preprocesseddata'!$S27="",0,+'P6-preprocesseddata'!F27/'P6-preprocesseddata'!$S27)</f>
        <v>3.3134587230228482E-2</v>
      </c>
      <c r="J27" s="43">
        <f>IF('P6-preprocesseddata'!$S27="",0,+'P6-preprocesseddata'!G27/'P6-preprocesseddata'!$S27)</f>
        <v>6.1734623682984891E-3</v>
      </c>
      <c r="K27" s="43">
        <f>IF('P6-preprocesseddata'!$S27="",0,+'P6-preprocesseddata'!H27/'P6-preprocesseddata'!$S27)</f>
        <v>2.1666393943241026E-2</v>
      </c>
      <c r="L27" s="43">
        <f>IF('P6-preprocesseddata'!$S27="",0,+'P6-preprocesseddata'!I27/'P6-preprocesseddata'!$S27)</f>
        <v>2.5774081052257636E-3</v>
      </c>
      <c r="M27" s="43">
        <f>IF('P6-preprocesseddata'!$S27="",0,+'P6-preprocesseddata'!J27/'P6-preprocesseddata'!$S27)+IF('P6-preprocesseddata'!$S27="",0,+'P6-preprocesseddata'!K27/'P6-preprocesseddata'!$S27)+IF('P6-preprocesseddata'!$S27="",0,+'P6-preprocesseddata'!L27/'P6-preprocesseddata'!$S27)</f>
        <v>1.6766660039871553E-2</v>
      </c>
      <c r="N27" s="43">
        <f>IF('P6-preprocesseddata'!$S27="",0,+'P6-preprocesseddata'!M27/'P6-preprocesseddata'!$S27)</f>
        <v>5.1901594356579045E-3</v>
      </c>
      <c r="O27" s="43">
        <f>IF('P6-preprocesseddata'!$S27="",0,+'P6-preprocesseddata'!N27/'P6-preprocesseddata'!$S27)</f>
        <v>4.6023192364376957E-2</v>
      </c>
      <c r="P27" s="43">
        <f t="shared" si="1"/>
        <v>0.18175441257616745</v>
      </c>
      <c r="Q27" s="52">
        <f t="shared" si="2"/>
        <v>9.6195491785686926E-3</v>
      </c>
      <c r="R27" s="63">
        <f>IF(Profitability!Q27="",0,Profitability!L27/Profitability!Q27)-Q27</f>
        <v>-3.6429192995512949E-17</v>
      </c>
    </row>
    <row r="28" spans="1:18" x14ac:dyDescent="0.25">
      <c r="A28">
        <f>+'P6-preprocesseddata'!A28</f>
        <v>2018</v>
      </c>
      <c r="B28">
        <f>+'P6-preprocesseddata'!B28</f>
        <v>3</v>
      </c>
      <c r="C28" t="str">
        <f t="shared" si="0"/>
        <v>2018 Q3</v>
      </c>
      <c r="D28" s="61">
        <f>VLOOKUP(C28,Dates!C:D,2,FALSE)</f>
        <v>43373</v>
      </c>
      <c r="E28" t="str">
        <f>+'P6-preprocesseddata'!C28</f>
        <v>AA</v>
      </c>
      <c r="F28" t="str">
        <f>+'P6-preprocesseddata'!D28</f>
        <v>L</v>
      </c>
      <c r="G28" s="51">
        <f>IF(Profitability!Q28="",0,Profitability!E28/Profitability!Q28)</f>
        <v>0.16185513685722128</v>
      </c>
      <c r="H28" s="43">
        <f>IF('P6-preprocesseddata'!$S28="",0,+'P6-preprocesseddata'!E28/'P6-preprocesseddata'!$S28)</f>
        <v>5.0018943212044302E-2</v>
      </c>
      <c r="I28" s="43">
        <f>IF('P6-preprocesseddata'!$S28="",0,+'P6-preprocesseddata'!F28/'P6-preprocesseddata'!$S28)</f>
        <v>3.3855232580048501E-2</v>
      </c>
      <c r="J28" s="43">
        <f>IF('P6-preprocesseddata'!$S28="",0,+'P6-preprocesseddata'!G28/'P6-preprocesseddata'!$S28)</f>
        <v>6.1534140188559371E-3</v>
      </c>
      <c r="K28" s="43">
        <f>IF('P6-preprocesseddata'!$S28="",0,+'P6-preprocesseddata'!H28/'P6-preprocesseddata'!$S28)</f>
        <v>2.1633326332276624E-2</v>
      </c>
      <c r="L28" s="43">
        <f>IF('P6-preprocesseddata'!$S28="",0,+'P6-preprocesseddata'!I28/'P6-preprocesseddata'!$S28)</f>
        <v>2.5735173350999504E-3</v>
      </c>
      <c r="M28" s="43">
        <f>IF('P6-preprocesseddata'!$S28="",0,+'P6-preprocesseddata'!J28/'P6-preprocesseddata'!$S28)+IF('P6-preprocesseddata'!$S28="",0,+'P6-preprocesseddata'!K28/'P6-preprocesseddata'!$S28)+IF('P6-preprocesseddata'!$S28="",0,+'P6-preprocesseddata'!L28/'P6-preprocesseddata'!$S28)</f>
        <v>1.6700348420390847E-2</v>
      </c>
      <c r="N28" s="43">
        <f>IF('P6-preprocesseddata'!$S28="",0,+'P6-preprocesseddata'!M28/'P6-preprocesseddata'!$S28)</f>
        <v>5.2087617459028023E-3</v>
      </c>
      <c r="O28" s="43">
        <f>IF('P6-preprocesseddata'!$S28="",0,+'P6-preprocesseddata'!N28/'P6-preprocesseddata'!$S28)</f>
        <v>5.9315325915062459E-4</v>
      </c>
      <c r="P28" s="43">
        <f t="shared" si="1"/>
        <v>0.13673669690376958</v>
      </c>
      <c r="Q28" s="52">
        <f t="shared" si="2"/>
        <v>2.5118439953451699E-2</v>
      </c>
      <c r="R28" s="63">
        <f>IF(Profitability!Q28="",0,Profitability!L28/Profitability!Q28)-Q28</f>
        <v>-1.117171508080439E-9</v>
      </c>
    </row>
    <row r="29" spans="1:18" x14ac:dyDescent="0.25">
      <c r="A29">
        <f>+'P6-preprocesseddata'!A29</f>
        <v>2018</v>
      </c>
      <c r="B29">
        <f>+'P6-preprocesseddata'!B29</f>
        <v>3</v>
      </c>
      <c r="C29" t="str">
        <f t="shared" si="0"/>
        <v>2018 Q3</v>
      </c>
      <c r="D29" s="61">
        <f>VLOOKUP(C29,Dates!C:D,2,FALSE)</f>
        <v>43373</v>
      </c>
      <c r="E29" t="str">
        <f>+'P6-preprocesseddata'!C29</f>
        <v>AA</v>
      </c>
      <c r="F29" t="str">
        <f>+'P6-preprocesseddata'!D29</f>
        <v>P</v>
      </c>
      <c r="G29" s="51">
        <f>IF(Profitability!Q29="",0,Profitability!E29/Profitability!Q29)</f>
        <v>0.1171968210249343</v>
      </c>
      <c r="H29" s="43">
        <f>IF('P6-preprocesseddata'!$S29="",0,+'P6-preprocesseddata'!E29/'P6-preprocesseddata'!$S29)</f>
        <v>5.0185697091352829E-2</v>
      </c>
      <c r="I29" s="43">
        <f>IF('P6-preprocesseddata'!$S29="",0,+'P6-preprocesseddata'!F29/'P6-preprocesseddata'!$S29)</f>
        <v>3.170173696851724E-2</v>
      </c>
      <c r="J29" s="43">
        <f>IF('P6-preprocesseddata'!$S29="",0,+'P6-preprocesseddata'!G29/'P6-preprocesseddata'!$S29)</f>
        <v>6.1820655762937771E-3</v>
      </c>
      <c r="K29" s="43">
        <f>IF('P6-preprocesseddata'!$S29="",0,+'P6-preprocesseddata'!H29/'P6-preprocesseddata'!$S29)</f>
        <v>2.1679272362588653E-2</v>
      </c>
      <c r="L29" s="43">
        <f>IF('P6-preprocesseddata'!$S29="",0,+'P6-preprocesseddata'!I29/'P6-preprocesseddata'!$S29)</f>
        <v>2.5790476897402984E-3</v>
      </c>
      <c r="M29" s="43">
        <f>IF('P6-preprocesseddata'!$S29="",0,+'P6-preprocesseddata'!J29/'P6-preprocesseddata'!$S29)+IF('P6-preprocesseddata'!$S29="",0,+'P6-preprocesseddata'!K29/'P6-preprocesseddata'!$S29)+IF('P6-preprocesseddata'!$S29="",0,+'P6-preprocesseddata'!L29/'P6-preprocesseddata'!$S29)</f>
        <v>1.6796948462057058E-2</v>
      </c>
      <c r="N29" s="43">
        <f>IF('P6-preprocesseddata'!$S29="",0,+'P6-preprocesseddata'!M29/'P6-preprocesseddata'!$S29)</f>
        <v>5.2969927062044347E-3</v>
      </c>
      <c r="O29" s="43">
        <f>IF('P6-preprocesseddata'!$S29="",0,+'P6-preprocesseddata'!N29/'P6-preprocesseddata'!$S29)</f>
        <v>5.9963533511158882E-4</v>
      </c>
      <c r="P29" s="43">
        <f t="shared" si="1"/>
        <v>0.13502139619186587</v>
      </c>
      <c r="Q29" s="52">
        <f t="shared" si="2"/>
        <v>-1.7824575166931575E-2</v>
      </c>
      <c r="R29" s="63">
        <f>IF(Profitability!Q29="",0,Profitability!L29/Profitability!Q29)-Q29</f>
        <v>1.9991842833966267E-9</v>
      </c>
    </row>
    <row r="30" spans="1:18" x14ac:dyDescent="0.25">
      <c r="A30">
        <f>+'P6-preprocesseddata'!A30</f>
        <v>2018</v>
      </c>
      <c r="B30">
        <f>+'P6-preprocesseddata'!B30</f>
        <v>4</v>
      </c>
      <c r="C30" t="str">
        <f t="shared" si="0"/>
        <v>2018 Q4</v>
      </c>
      <c r="D30" s="61">
        <f>VLOOKUP(C30,Dates!C:D,2,FALSE)</f>
        <v>43465</v>
      </c>
      <c r="E30" t="str">
        <f>+'P6-preprocesseddata'!C30</f>
        <v>AA</v>
      </c>
      <c r="F30" t="str">
        <f>+'P6-preprocesseddata'!D30</f>
        <v>A</v>
      </c>
      <c r="G30" s="51">
        <f>IF(Profitability!Q30="",0,Profitability!E30/Profitability!Q30)</f>
        <v>0.14040320236015819</v>
      </c>
      <c r="H30" s="43">
        <f>IF('P6-preprocesseddata'!$S30="",0,+'P6-preprocesseddata'!E30/'P6-preprocesseddata'!$S30)</f>
        <v>5.3626794311090069E-2</v>
      </c>
      <c r="I30" s="43">
        <f>IF('P6-preprocesseddata'!$S30="",0,+'P6-preprocesseddata'!F30/'P6-preprocesseddata'!$S30)</f>
        <v>3.5487279691230639E-2</v>
      </c>
      <c r="J30" s="43">
        <f>IF('P6-preprocesseddata'!$S30="",0,+'P6-preprocesseddata'!G30/'P6-preprocesseddata'!$S30)</f>
        <v>6.8892955091572356E-3</v>
      </c>
      <c r="K30" s="43">
        <f>IF('P6-preprocesseddata'!$S30="",0,+'P6-preprocesseddata'!H30/'P6-preprocesseddata'!$S30)</f>
        <v>2.3634232249195749E-2</v>
      </c>
      <c r="L30" s="43">
        <f>IF('P6-preprocesseddata'!$S30="",0,+'P6-preprocesseddata'!I30/'P6-preprocesseddata'!$S30)</f>
        <v>2.6480849820708372E-3</v>
      </c>
      <c r="M30" s="43">
        <f>IF('P6-preprocesseddata'!$S30="",0,+'P6-preprocesseddata'!J30/'P6-preprocesseddata'!$S30)+IF('P6-preprocesseddata'!$S30="",0,+'P6-preprocesseddata'!K30/'P6-preprocesseddata'!$S30)+IF('P6-preprocesseddata'!$S30="",0,+'P6-preprocesseddata'!L30/'P6-preprocesseddata'!$S30)</f>
        <v>1.8232217743555448E-2</v>
      </c>
      <c r="N30" s="43">
        <f>IF('P6-preprocesseddata'!$S30="",0,+'P6-preprocesseddata'!M30/'P6-preprocesseddata'!$S30)</f>
        <v>4.6275707617645509E-3</v>
      </c>
      <c r="O30" s="43">
        <f>IF('P6-preprocesseddata'!$S30="",0,+'P6-preprocesseddata'!N30/'P6-preprocesseddata'!$S30)</f>
        <v>6.3000759439658818E-4</v>
      </c>
      <c r="P30" s="43">
        <f t="shared" si="1"/>
        <v>0.14577548284246108</v>
      </c>
      <c r="Q30" s="52">
        <f t="shared" si="2"/>
        <v>-5.3722804823028991E-3</v>
      </c>
      <c r="R30" s="63">
        <f>IF(Profitability!Q30="",0,Profitability!L30/Profitability!Q30)-Q30</f>
        <v>1.1596732575960833E-9</v>
      </c>
    </row>
    <row r="31" spans="1:18" x14ac:dyDescent="0.25">
      <c r="A31">
        <f>+'P6-preprocesseddata'!A31</f>
        <v>2018</v>
      </c>
      <c r="B31">
        <f>+'P6-preprocesseddata'!B31</f>
        <v>4</v>
      </c>
      <c r="C31" t="str">
        <f t="shared" si="0"/>
        <v>2018 Q4</v>
      </c>
      <c r="D31" s="61">
        <f>VLOOKUP(C31,Dates!C:D,2,FALSE)</f>
        <v>43465</v>
      </c>
      <c r="E31" t="str">
        <f>+'P6-preprocesseddata'!C31</f>
        <v>AA</v>
      </c>
      <c r="F31" t="str">
        <f>+'P6-preprocesseddata'!D31</f>
        <v>D</v>
      </c>
      <c r="G31" s="51">
        <f>IF(Profitability!Q31="",0,Profitability!E31/Profitability!Q31)</f>
        <v>0.20483700273551211</v>
      </c>
      <c r="H31" s="43">
        <f>IF('P6-preprocesseddata'!$S31="",0,+'P6-preprocesseddata'!E31/'P6-preprocesseddata'!$S31)</f>
        <v>5.4022683090609827E-2</v>
      </c>
      <c r="I31" s="43">
        <f>IF('P6-preprocesseddata'!$S31="",0,+'P6-preprocesseddata'!F31/'P6-preprocesseddata'!$S31)</f>
        <v>3.2227414859024042E-2</v>
      </c>
      <c r="J31" s="43">
        <f>IF('P6-preprocesseddata'!$S31="",0,+'P6-preprocesseddata'!G31/'P6-preprocesseddata'!$S31)</f>
        <v>6.8774702955686825E-3</v>
      </c>
      <c r="K31" s="43">
        <f>IF('P6-preprocesseddata'!$S31="",0,+'P6-preprocesseddata'!H31/'P6-preprocesseddata'!$S31)</f>
        <v>2.3751638318462422E-2</v>
      </c>
      <c r="L31" s="43">
        <f>IF('P6-preprocesseddata'!$S31="",0,+'P6-preprocesseddata'!I31/'P6-preprocesseddata'!$S31)</f>
        <v>2.6424546884967932E-3</v>
      </c>
      <c r="M31" s="43">
        <f>IF('P6-preprocesseddata'!$S31="",0,+'P6-preprocesseddata'!J31/'P6-preprocesseddata'!$S31)+IF('P6-preprocesseddata'!$S31="",0,+'P6-preprocesseddata'!K31/'P6-preprocesseddata'!$S31)+IF('P6-preprocesseddata'!$S31="",0,+'P6-preprocesseddata'!L31/'P6-preprocesseddata'!$S31)</f>
        <v>1.8308217516240528E-2</v>
      </c>
      <c r="N31" s="43">
        <f>IF('P6-preprocesseddata'!$S31="",0,+'P6-preprocesseddata'!M31/'P6-preprocesseddata'!$S31)</f>
        <v>4.5006900322335361E-3</v>
      </c>
      <c r="O31" s="43">
        <f>IF('P6-preprocesseddata'!$S31="",0,+'P6-preprocesseddata'!N31/'P6-preprocesseddata'!$S31)</f>
        <v>4.7921647373183031E-2</v>
      </c>
      <c r="P31" s="43">
        <f t="shared" si="1"/>
        <v>0.19025221617381882</v>
      </c>
      <c r="Q31" s="52">
        <f t="shared" si="2"/>
        <v>1.4584786561693291E-2</v>
      </c>
      <c r="R31" s="63">
        <f>IF(Profitability!Q31="",0,Profitability!L31/Profitability!Q31)-Q31</f>
        <v>5.2869475637706831E-10</v>
      </c>
    </row>
    <row r="32" spans="1:18" x14ac:dyDescent="0.25">
      <c r="A32">
        <f>+'P6-preprocesseddata'!A32</f>
        <v>2018</v>
      </c>
      <c r="B32">
        <f>+'P6-preprocesseddata'!B32</f>
        <v>4</v>
      </c>
      <c r="C32" t="str">
        <f t="shared" si="0"/>
        <v>2018 Q4</v>
      </c>
      <c r="D32" s="61">
        <f>VLOOKUP(C32,Dates!C:D,2,FALSE)</f>
        <v>43465</v>
      </c>
      <c r="E32" t="str">
        <f>+'P6-preprocesseddata'!C32</f>
        <v>AA</v>
      </c>
      <c r="F32" t="str">
        <f>+'P6-preprocesseddata'!D32</f>
        <v>L</v>
      </c>
      <c r="G32" s="51">
        <f>IF(Profitability!Q32="",0,Profitability!E32/Profitability!Q32)</f>
        <v>0.16515491171617649</v>
      </c>
      <c r="H32" s="43">
        <f>IF('P6-preprocesseddata'!$S32="",0,+'P6-preprocesseddata'!E32/'P6-preprocesseddata'!$S32)</f>
        <v>5.3985774719589985E-2</v>
      </c>
      <c r="I32" s="43">
        <f>IF('P6-preprocesseddata'!$S32="",0,+'P6-preprocesseddata'!F32/'P6-preprocesseddata'!$S32)</f>
        <v>3.2438257445701196E-2</v>
      </c>
      <c r="J32" s="43">
        <f>IF('P6-preprocesseddata'!$S32="",0,+'P6-preprocesseddata'!G32/'P6-preprocesseddata'!$S32)</f>
        <v>6.8656223119108678E-3</v>
      </c>
      <c r="K32" s="43">
        <f>IF('P6-preprocesseddata'!$S32="",0,+'P6-preprocesseddata'!H32/'P6-preprocesseddata'!$S32)</f>
        <v>2.3729219267435923E-2</v>
      </c>
      <c r="L32" s="43">
        <f>IF('P6-preprocesseddata'!$S32="",0,+'P6-preprocesseddata'!I32/'P6-preprocesseddata'!$S32)</f>
        <v>2.6349353085174695E-3</v>
      </c>
      <c r="M32" s="43">
        <f>IF('P6-preprocesseddata'!$S32="",0,+'P6-preprocesseddata'!J32/'P6-preprocesseddata'!$S32)+IF('P6-preprocesseddata'!$S32="",0,+'P6-preprocesseddata'!K32/'P6-preprocesseddata'!$S32)+IF('P6-preprocesseddata'!$S32="",0,+'P6-preprocesseddata'!L32/'P6-preprocesseddata'!$S32)</f>
        <v>1.8251845247179085E-2</v>
      </c>
      <c r="N32" s="43">
        <f>IF('P6-preprocesseddata'!$S32="",0,+'P6-preprocesseddata'!M32/'P6-preprocesseddata'!$S32)</f>
        <v>4.481345788694027E-3</v>
      </c>
      <c r="O32" s="43">
        <f>IF('P6-preprocesseddata'!$S32="",0,+'P6-preprocesseddata'!N32/'P6-preprocesseddata'!$S32)</f>
        <v>6.3915102016404103E-4</v>
      </c>
      <c r="P32" s="43">
        <f t="shared" si="1"/>
        <v>0.14302615110919259</v>
      </c>
      <c r="Q32" s="52">
        <f t="shared" si="2"/>
        <v>2.2128760606983905E-2</v>
      </c>
      <c r="R32" s="63">
        <f>IF(Profitability!Q32="",0,Profitability!L32/Profitability!Q32)-Q32</f>
        <v>0</v>
      </c>
    </row>
    <row r="33" spans="1:18" x14ac:dyDescent="0.25">
      <c r="A33">
        <f>+'P6-preprocesseddata'!A33</f>
        <v>2018</v>
      </c>
      <c r="B33">
        <f>+'P6-preprocesseddata'!B33</f>
        <v>4</v>
      </c>
      <c r="C33" t="str">
        <f t="shared" si="0"/>
        <v>2018 Q4</v>
      </c>
      <c r="D33" s="61">
        <f>VLOOKUP(C33,Dates!C:D,2,FALSE)</f>
        <v>43465</v>
      </c>
      <c r="E33" t="str">
        <f>+'P6-preprocesseddata'!C33</f>
        <v>AA</v>
      </c>
      <c r="F33" t="str">
        <f>+'P6-preprocesseddata'!D33</f>
        <v>P</v>
      </c>
      <c r="G33" s="51">
        <f>IF(Profitability!Q33="",0,Profitability!E33/Profitability!Q33)</f>
        <v>0.11427551171519361</v>
      </c>
      <c r="H33" s="43">
        <f>IF('P6-preprocesseddata'!$S33="",0,+'P6-preprocesseddata'!E33/'P6-preprocesseddata'!$S33)</f>
        <v>5.3898576399250601E-2</v>
      </c>
      <c r="I33" s="43">
        <f>IF('P6-preprocesseddata'!$S33="",0,+'P6-preprocesseddata'!F33/'P6-preprocesseddata'!$S33)</f>
        <v>3.1379724039717567E-2</v>
      </c>
      <c r="J33" s="43">
        <f>IF('P6-preprocesseddata'!$S33="",0,+'P6-preprocesseddata'!G33/'P6-preprocesseddata'!$S33)</f>
        <v>6.8766777241212121E-3</v>
      </c>
      <c r="K33" s="43">
        <f>IF('P6-preprocesseddata'!$S33="",0,+'P6-preprocesseddata'!H33/'P6-preprocesseddata'!$S33)</f>
        <v>2.3743683819129103E-2</v>
      </c>
      <c r="L33" s="43">
        <f>IF('P6-preprocesseddata'!$S33="",0,+'P6-preprocesseddata'!I33/'P6-preprocesseddata'!$S33)</f>
        <v>2.6427367863913463E-3</v>
      </c>
      <c r="M33" s="43">
        <f>IF('P6-preprocesseddata'!$S33="",0,+'P6-preprocesseddata'!J33/'P6-preprocesseddata'!$S33)+IF('P6-preprocesseddata'!$S33="",0,+'P6-preprocesseddata'!K33/'P6-preprocesseddata'!$S33)+IF('P6-preprocesseddata'!$S33="",0,+'P6-preprocesseddata'!L33/'P6-preprocesseddata'!$S33)</f>
        <v>1.8310180724194245E-2</v>
      </c>
      <c r="N33" s="43">
        <f>IF('P6-preprocesseddata'!$S33="",0,+'P6-preprocesseddata'!M33/'P6-preprocesseddata'!$S33)</f>
        <v>4.5718464962197936E-3</v>
      </c>
      <c r="O33" s="43">
        <f>IF('P6-preprocesseddata'!$S33="",0,+'P6-preprocesseddata'!N33/'P6-preprocesseddata'!$S33)</f>
        <v>6.3535533728971102E-4</v>
      </c>
      <c r="P33" s="43">
        <f t="shared" si="1"/>
        <v>0.14205878132631358</v>
      </c>
      <c r="Q33" s="52">
        <f t="shared" si="2"/>
        <v>-2.7783269611119973E-2</v>
      </c>
      <c r="R33" s="63">
        <f>IF(Profitability!Q33="",0,Profitability!L33/Profitability!Q33)-Q33</f>
        <v>4.2923904222669229E-9</v>
      </c>
    </row>
    <row r="34" spans="1:18" x14ac:dyDescent="0.25">
      <c r="A34">
        <f>+'P6-preprocesseddata'!A34</f>
        <v>2019</v>
      </c>
      <c r="B34">
        <f>+'P6-preprocesseddata'!B34</f>
        <v>1</v>
      </c>
      <c r="C34" t="str">
        <f t="shared" si="0"/>
        <v>2019 Q1</v>
      </c>
      <c r="D34" s="61">
        <f>VLOOKUP(C34,Dates!C:D,2,FALSE)</f>
        <v>43555</v>
      </c>
      <c r="E34" t="str">
        <f>+'P6-preprocesseddata'!C34</f>
        <v>AA</v>
      </c>
      <c r="F34" t="str">
        <f>+'P6-preprocesseddata'!D34</f>
        <v>A</v>
      </c>
      <c r="G34" s="51">
        <f>IF(Profitability!Q34="",0,Profitability!E34/Profitability!Q34)</f>
        <v>0.13404264253568277</v>
      </c>
      <c r="H34" s="43">
        <f>IF('P6-preprocesseddata'!$S34="",0,+'P6-preprocesseddata'!E34/'P6-preprocesseddata'!$S34)</f>
        <v>5.6364340932681174E-2</v>
      </c>
      <c r="I34" s="43">
        <f>IF('P6-preprocesseddata'!$S34="",0,+'P6-preprocesseddata'!F34/'P6-preprocesseddata'!$S34)</f>
        <v>3.2127930779875753E-2</v>
      </c>
      <c r="J34" s="43">
        <f>IF('P6-preprocesseddata'!$S34="",0,+'P6-preprocesseddata'!G34/'P6-preprocesseddata'!$S34)</f>
        <v>7.5715162216975418E-3</v>
      </c>
      <c r="K34" s="43">
        <f>IF('P6-preprocesseddata'!$S34="",0,+'P6-preprocesseddata'!H34/'P6-preprocesseddata'!$S34)</f>
        <v>2.4004414356314903E-2</v>
      </c>
      <c r="L34" s="43">
        <f>IF('P6-preprocesseddata'!$S34="",0,+'P6-preprocesseddata'!I34/'P6-preprocesseddata'!$S34)</f>
        <v>2.6013713547988417E-3</v>
      </c>
      <c r="M34" s="43">
        <f>IF('P6-preprocesseddata'!$S34="",0,+'P6-preprocesseddata'!J34/'P6-preprocesseddata'!$S34)+IF('P6-preprocesseddata'!$S34="",0,+'P6-preprocesseddata'!K34/'P6-preprocesseddata'!$S34)+IF('P6-preprocesseddata'!$S34="",0,+'P6-preprocesseddata'!L34/'P6-preprocesseddata'!$S34)</f>
        <v>1.9806844187800741E-2</v>
      </c>
      <c r="N34" s="43">
        <f>IF('P6-preprocesseddata'!$S34="",0,+'P6-preprocesseddata'!M34/'P6-preprocesseddata'!$S34)</f>
        <v>4.1105986611296814E-3</v>
      </c>
      <c r="O34" s="43">
        <f>IF('P6-preprocesseddata'!$S34="",0,+'P6-preprocesseddata'!N34/'P6-preprocesseddata'!$S34)</f>
        <v>5.686538839655143E-4</v>
      </c>
      <c r="P34" s="43">
        <f t="shared" si="1"/>
        <v>0.14715567037826413</v>
      </c>
      <c r="Q34" s="52">
        <f t="shared" si="2"/>
        <v>-1.3113027842581365E-2</v>
      </c>
      <c r="R34" s="63">
        <f>IF(Profitability!Q34="",0,Profitability!L34/Profitability!Q34)-Q34</f>
        <v>-2.9490299091605721E-17</v>
      </c>
    </row>
    <row r="35" spans="1:18" x14ac:dyDescent="0.25">
      <c r="A35">
        <f>+'P6-preprocesseddata'!A35</f>
        <v>2019</v>
      </c>
      <c r="B35">
        <f>+'P6-preprocesseddata'!B35</f>
        <v>1</v>
      </c>
      <c r="C35" t="str">
        <f t="shared" si="0"/>
        <v>2019 Q1</v>
      </c>
      <c r="D35" s="61">
        <f>VLOOKUP(C35,Dates!C:D,2,FALSE)</f>
        <v>43555</v>
      </c>
      <c r="E35" t="str">
        <f>+'P6-preprocesseddata'!C35</f>
        <v>AA</v>
      </c>
      <c r="F35" t="str">
        <f>+'P6-preprocesseddata'!D35</f>
        <v>D</v>
      </c>
      <c r="G35" s="51">
        <f>IF(Profitability!Q35="",0,Profitability!E35/Profitability!Q35)</f>
        <v>0.20020459358124226</v>
      </c>
      <c r="H35" s="43">
        <f>IF('P6-preprocesseddata'!$S35="",0,+'P6-preprocesseddata'!E35/'P6-preprocesseddata'!$S35)</f>
        <v>5.6416239786132139E-2</v>
      </c>
      <c r="I35" s="43">
        <f>IF('P6-preprocesseddata'!$S35="",0,+'P6-preprocesseddata'!F35/'P6-preprocesseddata'!$S35)</f>
        <v>2.945200034553884E-2</v>
      </c>
      <c r="J35" s="43">
        <f>IF('P6-preprocesseddata'!$S35="",0,+'P6-preprocesseddata'!G35/'P6-preprocesseddata'!$S35)</f>
        <v>7.5787255573753799E-3</v>
      </c>
      <c r="K35" s="43">
        <f>IF('P6-preprocesseddata'!$S35="",0,+'P6-preprocesseddata'!H35/'P6-preprocesseddata'!$S35)</f>
        <v>2.3998576867708527E-2</v>
      </c>
      <c r="L35" s="43">
        <f>IF('P6-preprocesseddata'!$S35="",0,+'P6-preprocesseddata'!I35/'P6-preprocesseddata'!$S35)</f>
        <v>2.6028417509419014E-3</v>
      </c>
      <c r="M35" s="43">
        <f>IF('P6-preprocesseddata'!$S35="",0,+'P6-preprocesseddata'!J35/'P6-preprocesseddata'!$S35)+IF('P6-preprocesseddata'!$S35="",0,+'P6-preprocesseddata'!K35/'P6-preprocesseddata'!$S35)+IF('P6-preprocesseddata'!$S35="",0,+'P6-preprocesseddata'!L35/'P6-preprocesseddata'!$S35)</f>
        <v>1.9860250092502987E-2</v>
      </c>
      <c r="N35" s="43">
        <f>IF('P6-preprocesseddata'!$S35="",0,+'P6-preprocesseddata'!M35/'P6-preprocesseddata'!$S35)</f>
        <v>4.1247285761991572E-3</v>
      </c>
      <c r="O35" s="43">
        <f>IF('P6-preprocesseddata'!$S35="",0,+'P6-preprocesseddata'!N35/'P6-preprocesseddata'!$S35)</f>
        <v>4.8595321380567887E-2</v>
      </c>
      <c r="P35" s="43">
        <f t="shared" si="1"/>
        <v>0.19262868435696681</v>
      </c>
      <c r="Q35" s="52">
        <f t="shared" si="2"/>
        <v>7.5759092242754511E-3</v>
      </c>
      <c r="R35" s="63">
        <f>IF(Profitability!Q35="",0,Profitability!L35/Profitability!Q35)-Q35</f>
        <v>2.681455786579523E-10</v>
      </c>
    </row>
    <row r="36" spans="1:18" x14ac:dyDescent="0.25">
      <c r="A36">
        <f>+'P6-preprocesseddata'!A36</f>
        <v>2019</v>
      </c>
      <c r="B36">
        <f>+'P6-preprocesseddata'!B36</f>
        <v>1</v>
      </c>
      <c r="C36" t="str">
        <f t="shared" si="0"/>
        <v>2019 Q1</v>
      </c>
      <c r="D36" s="61">
        <f>VLOOKUP(C36,Dates!C:D,2,FALSE)</f>
        <v>43555</v>
      </c>
      <c r="E36" t="str">
        <f>+'P6-preprocesseddata'!C36</f>
        <v>AA</v>
      </c>
      <c r="F36" t="str">
        <f>+'P6-preprocesseddata'!D36</f>
        <v>L</v>
      </c>
      <c r="G36" s="51">
        <f>IF(Profitability!Q36="",0,Profitability!E36/Profitability!Q36)</f>
        <v>0.16812714185052441</v>
      </c>
      <c r="H36" s="43">
        <f>IF('P6-preprocesseddata'!$S36="",0,+'P6-preprocesseddata'!E36/'P6-preprocesseddata'!$S36)</f>
        <v>5.6412748318284425E-2</v>
      </c>
      <c r="I36" s="43">
        <f>IF('P6-preprocesseddata'!$S36="",0,+'P6-preprocesseddata'!F36/'P6-preprocesseddata'!$S36)</f>
        <v>2.948150633721227E-2</v>
      </c>
      <c r="J36" s="43">
        <f>IF('P6-preprocesseddata'!$S36="",0,+'P6-preprocesseddata'!G36/'P6-preprocesseddata'!$S36)</f>
        <v>7.5781826105440694E-3</v>
      </c>
      <c r="K36" s="43">
        <f>IF('P6-preprocesseddata'!$S36="",0,+'P6-preprocesseddata'!H36/'P6-preprocesseddata'!$S36)</f>
        <v>2.4003488144731615E-2</v>
      </c>
      <c r="L36" s="43">
        <f>IF('P6-preprocesseddata'!$S36="",0,+'P6-preprocesseddata'!I36/'P6-preprocesseddata'!$S36)</f>
        <v>2.5997271711960036E-3</v>
      </c>
      <c r="M36" s="43">
        <f>IF('P6-preprocesseddata'!$S36="",0,+'P6-preprocesseddata'!J36/'P6-preprocesseddata'!$S36)+IF('P6-preprocesseddata'!$S36="",0,+'P6-preprocesseddata'!K36/'P6-preprocesseddata'!$S36)+IF('P6-preprocesseddata'!$S36="",0,+'P6-preprocesseddata'!L36/'P6-preprocesseddata'!$S36)</f>
        <v>1.9865742134084791E-2</v>
      </c>
      <c r="N36" s="43">
        <f>IF('P6-preprocesseddata'!$S36="",0,+'P6-preprocesseddata'!M36/'P6-preprocesseddata'!$S36)</f>
        <v>4.1122686748228483E-3</v>
      </c>
      <c r="O36" s="43">
        <f>IF('P6-preprocesseddata'!$S36="",0,+'P6-preprocesseddata'!N36/'P6-preprocesseddata'!$S36)</f>
        <v>5.6663739733740749E-4</v>
      </c>
      <c r="P36" s="43">
        <f t="shared" si="1"/>
        <v>0.14462030078821339</v>
      </c>
      <c r="Q36" s="52">
        <f t="shared" si="2"/>
        <v>2.3506841062311018E-2</v>
      </c>
      <c r="R36" s="63">
        <f>IF(Profitability!Q36="",0,Profitability!L36/Profitability!Q36)-Q36</f>
        <v>-2.0311186170463014E-9</v>
      </c>
    </row>
    <row r="37" spans="1:18" x14ac:dyDescent="0.25">
      <c r="A37">
        <f>+'P6-preprocesseddata'!A37</f>
        <v>2019</v>
      </c>
      <c r="B37">
        <f>+'P6-preprocesseddata'!B37</f>
        <v>1</v>
      </c>
      <c r="C37" t="str">
        <f t="shared" si="0"/>
        <v>2019 Q1</v>
      </c>
      <c r="D37" s="61">
        <f>VLOOKUP(C37,Dates!C:D,2,FALSE)</f>
        <v>43555</v>
      </c>
      <c r="E37" t="str">
        <f>+'P6-preprocesseddata'!C37</f>
        <v>AA</v>
      </c>
      <c r="F37" t="str">
        <f>+'P6-preprocesseddata'!D37</f>
        <v>P</v>
      </c>
      <c r="G37" s="51">
        <f>IF(Profitability!Q37="",0,Profitability!E37/Profitability!Q37)</f>
        <v>0.12467534043644342</v>
      </c>
      <c r="H37" s="43">
        <f>IF('P6-preprocesseddata'!$S37="",0,+'P6-preprocesseddata'!E37/'P6-preprocesseddata'!$S37)</f>
        <v>5.6385687373080196E-2</v>
      </c>
      <c r="I37" s="43">
        <f>IF('P6-preprocesseddata'!$S37="",0,+'P6-preprocesseddata'!F37/'P6-preprocesseddata'!$S37)</f>
        <v>2.7723154858221209E-2</v>
      </c>
      <c r="J37" s="43">
        <f>IF('P6-preprocesseddata'!$S37="",0,+'P6-preprocesseddata'!G37/'P6-preprocesseddata'!$S37)</f>
        <v>7.5746674453584474E-3</v>
      </c>
      <c r="K37" s="43">
        <f>IF('P6-preprocesseddata'!$S37="",0,+'P6-preprocesseddata'!H37/'P6-preprocesseddata'!$S37)</f>
        <v>2.3997876059008216E-2</v>
      </c>
      <c r="L37" s="43">
        <f>IF('P6-preprocesseddata'!$S37="",0,+'P6-preprocesseddata'!I37/'P6-preprocesseddata'!$S37)</f>
        <v>2.5949888443609452E-3</v>
      </c>
      <c r="M37" s="43">
        <f>IF('P6-preprocesseddata'!$S37="",0,+'P6-preprocesseddata'!J37/'P6-preprocesseddata'!$S37)+IF('P6-preprocesseddata'!$S37="",0,+'P6-preprocesseddata'!K37/'P6-preprocesseddata'!$S37)+IF('P6-preprocesseddata'!$S37="",0,+'P6-preprocesseddata'!L37/'P6-preprocesseddata'!$S37)</f>
        <v>1.9852682379825345E-2</v>
      </c>
      <c r="N37" s="43">
        <f>IF('P6-preprocesseddata'!$S37="",0,+'P6-preprocesseddata'!M37/'P6-preprocesseddata'!$S37)</f>
        <v>4.1165571783914126E-3</v>
      </c>
      <c r="O37" s="43">
        <f>IF('P6-preprocesseddata'!$S37="",0,+'P6-preprocesseddata'!N37/'P6-preprocesseddata'!$S37)</f>
        <v>5.6621348646348211E-4</v>
      </c>
      <c r="P37" s="43">
        <f t="shared" si="1"/>
        <v>0.14281182762470926</v>
      </c>
      <c r="Q37" s="52">
        <f t="shared" si="2"/>
        <v>-1.813648718826584E-2</v>
      </c>
      <c r="R37" s="63">
        <f>IF(Profitability!Q37="",0,Profitability!L37/Profitability!Q37)-Q37</f>
        <v>2.2929378569458425E-9</v>
      </c>
    </row>
    <row r="38" spans="1:18" x14ac:dyDescent="0.25">
      <c r="A38">
        <f>+'P6-preprocesseddata'!A38</f>
        <v>2019</v>
      </c>
      <c r="B38">
        <f>+'P6-preprocesseddata'!B38</f>
        <v>2</v>
      </c>
      <c r="C38" t="str">
        <f t="shared" si="0"/>
        <v>2019 Q2</v>
      </c>
      <c r="D38" s="61">
        <f>VLOOKUP(C38,Dates!C:D,2,FALSE)</f>
        <v>43646</v>
      </c>
      <c r="E38" t="str">
        <f>+'P6-preprocesseddata'!C38</f>
        <v>AA</v>
      </c>
      <c r="F38" t="str">
        <f>+'P6-preprocesseddata'!D38</f>
        <v>A</v>
      </c>
      <c r="G38" s="51">
        <f>IF(Profitability!Q38="",0,Profitability!E38/Profitability!Q38)</f>
        <v>0.14914964490525587</v>
      </c>
      <c r="H38" s="43">
        <f>IF('P6-preprocesseddata'!$S38="",0,+'P6-preprocesseddata'!E38/'P6-preprocesseddata'!$S38)</f>
        <v>5.3800226810303789E-2</v>
      </c>
      <c r="I38" s="43">
        <f>IF('P6-preprocesseddata'!$S38="",0,+'P6-preprocesseddata'!F38/'P6-preprocesseddata'!$S38)</f>
        <v>3.2342115539822587E-2</v>
      </c>
      <c r="J38" s="43">
        <f>IF('P6-preprocesseddata'!$S38="",0,+'P6-preprocesseddata'!G38/'P6-preprocesseddata'!$S38)</f>
        <v>6.9053967484253237E-3</v>
      </c>
      <c r="K38" s="43">
        <f>IF('P6-preprocesseddata'!$S38="",0,+'P6-preprocesseddata'!H38/'P6-preprocesseddata'!$S38)</f>
        <v>2.256147600002557E-2</v>
      </c>
      <c r="L38" s="43">
        <f>IF('P6-preprocesseddata'!$S38="",0,+'P6-preprocesseddata'!I38/'P6-preprocesseddata'!$S38)</f>
        <v>2.7273094621434548E-3</v>
      </c>
      <c r="M38" s="43">
        <f>IF('P6-preprocesseddata'!$S38="",0,+'P6-preprocesseddata'!J38/'P6-preprocesseddata'!$S38)+IF('P6-preprocesseddata'!$S38="",0,+'P6-preprocesseddata'!K38/'P6-preprocesseddata'!$S38)+IF('P6-preprocesseddata'!$S38="",0,+'P6-preprocesseddata'!L38/'P6-preprocesseddata'!$S38)</f>
        <v>1.8707077032393864E-2</v>
      </c>
      <c r="N38" s="43">
        <f>IF('P6-preprocesseddata'!$S38="",0,+'P6-preprocesseddata'!M38/'P6-preprocesseddata'!$S38)</f>
        <v>3.8857644242958614E-3</v>
      </c>
      <c r="O38" s="43">
        <f>IF('P6-preprocesseddata'!$S38="",0,+'P6-preprocesseddata'!N38/'P6-preprocesseddata'!$S38)</f>
        <v>6.1138474425724923E-4</v>
      </c>
      <c r="P38" s="43">
        <f t="shared" si="1"/>
        <v>0.14154075076166772</v>
      </c>
      <c r="Q38" s="52">
        <f t="shared" si="2"/>
        <v>7.6088941435881463E-3</v>
      </c>
      <c r="R38" s="63">
        <f>IF(Profitability!Q38="",0,Profitability!L38/Profitability!Q38)-Q38</f>
        <v>8.4055894536416709E-10</v>
      </c>
    </row>
    <row r="39" spans="1:18" x14ac:dyDescent="0.25">
      <c r="A39">
        <f>+'P6-preprocesseddata'!A39</f>
        <v>2019</v>
      </c>
      <c r="B39">
        <f>+'P6-preprocesseddata'!B39</f>
        <v>2</v>
      </c>
      <c r="C39" t="str">
        <f t="shared" si="0"/>
        <v>2019 Q2</v>
      </c>
      <c r="D39" s="61">
        <f>VLOOKUP(C39,Dates!C:D,2,FALSE)</f>
        <v>43646</v>
      </c>
      <c r="E39" t="str">
        <f>+'P6-preprocesseddata'!C39</f>
        <v>AA</v>
      </c>
      <c r="F39" t="str">
        <f>+'P6-preprocesseddata'!D39</f>
        <v>D</v>
      </c>
      <c r="G39" s="51">
        <f>IF(Profitability!Q39="",0,Profitability!E39/Profitability!Q39)</f>
        <v>0.21416223272962212</v>
      </c>
      <c r="H39" s="43">
        <f>IF('P6-preprocesseddata'!$S39="",0,+'P6-preprocesseddata'!E39/'P6-preprocesseddata'!$S39)</f>
        <v>5.3969248211605647E-2</v>
      </c>
      <c r="I39" s="43">
        <f>IF('P6-preprocesseddata'!$S39="",0,+'P6-preprocesseddata'!F39/'P6-preprocesseddata'!$S39)</f>
        <v>3.1428656306537579E-2</v>
      </c>
      <c r="J39" s="43">
        <f>IF('P6-preprocesseddata'!$S39="",0,+'P6-preprocesseddata'!G39/'P6-preprocesseddata'!$S39)</f>
        <v>6.923629131253735E-3</v>
      </c>
      <c r="K39" s="43">
        <f>IF('P6-preprocesseddata'!$S39="",0,+'P6-preprocesseddata'!H39/'P6-preprocesseddata'!$S39)</f>
        <v>2.2707960509206412E-2</v>
      </c>
      <c r="L39" s="43">
        <f>IF('P6-preprocesseddata'!$S39="",0,+'P6-preprocesseddata'!I39/'P6-preprocesseddata'!$S39)</f>
        <v>2.730973952352085E-3</v>
      </c>
      <c r="M39" s="43">
        <f>IF('P6-preprocesseddata'!$S39="",0,+'P6-preprocesseddata'!J39/'P6-preprocesseddata'!$S39)+IF('P6-preprocesseddata'!$S39="",0,+'P6-preprocesseddata'!K39/'P6-preprocesseddata'!$S39)+IF('P6-preprocesseddata'!$S39="",0,+'P6-preprocesseddata'!L39/'P6-preprocesseddata'!$S39)</f>
        <v>1.8781925457731496E-2</v>
      </c>
      <c r="N39" s="43">
        <f>IF('P6-preprocesseddata'!$S39="",0,+'P6-preprocesseddata'!M39/'P6-preprocesseddata'!$S39)</f>
        <v>3.9014419942343457E-3</v>
      </c>
      <c r="O39" s="43">
        <f>IF('P6-preprocesseddata'!$S39="",0,+'P6-preprocesseddata'!N39/'P6-preprocesseddata'!$S39)</f>
        <v>5.056557881297935E-2</v>
      </c>
      <c r="P39" s="43">
        <f t="shared" si="1"/>
        <v>0.19100941437590063</v>
      </c>
      <c r="Q39" s="52">
        <f t="shared" si="2"/>
        <v>2.3152818353721488E-2</v>
      </c>
      <c r="R39" s="63">
        <f>IF(Profitability!Q39="",0,Profitability!L39/Profitability!Q39)-Q39</f>
        <v>-2.6138359879301909E-10</v>
      </c>
    </row>
    <row r="40" spans="1:18" x14ac:dyDescent="0.25">
      <c r="A40">
        <f>+'P6-preprocesseddata'!A40</f>
        <v>2019</v>
      </c>
      <c r="B40">
        <f>+'P6-preprocesseddata'!B40</f>
        <v>2</v>
      </c>
      <c r="C40" t="str">
        <f t="shared" si="0"/>
        <v>2019 Q2</v>
      </c>
      <c r="D40" s="61">
        <f>VLOOKUP(C40,Dates!C:D,2,FALSE)</f>
        <v>43646</v>
      </c>
      <c r="E40" t="str">
        <f>+'P6-preprocesseddata'!C40</f>
        <v>AA</v>
      </c>
      <c r="F40" t="str">
        <f>+'P6-preprocesseddata'!D40</f>
        <v>L</v>
      </c>
      <c r="G40" s="51">
        <f>IF(Profitability!Q40="",0,Profitability!E40/Profitability!Q40)</f>
        <v>0.16917208139161763</v>
      </c>
      <c r="H40" s="43">
        <f>IF('P6-preprocesseddata'!$S40="",0,+'P6-preprocesseddata'!E40/'P6-preprocesseddata'!$S40)</f>
        <v>5.3972132740881057E-2</v>
      </c>
      <c r="I40" s="43">
        <f>IF('P6-preprocesseddata'!$S40="",0,+'P6-preprocesseddata'!F40/'P6-preprocesseddata'!$S40)</f>
        <v>3.1954757886361332E-2</v>
      </c>
      <c r="J40" s="43">
        <f>IF('P6-preprocesseddata'!$S40="",0,+'P6-preprocesseddata'!G40/'P6-preprocesseddata'!$S40)</f>
        <v>6.918330702869931E-3</v>
      </c>
      <c r="K40" s="43">
        <f>IF('P6-preprocesseddata'!$S40="",0,+'P6-preprocesseddata'!H40/'P6-preprocesseddata'!$S40)</f>
        <v>2.2640168337171772E-2</v>
      </c>
      <c r="L40" s="43">
        <f>IF('P6-preprocesseddata'!$S40="",0,+'P6-preprocesseddata'!I40/'P6-preprocesseddata'!$S40)</f>
        <v>2.7272111930838625E-3</v>
      </c>
      <c r="M40" s="43">
        <f>IF('P6-preprocesseddata'!$S40="",0,+'P6-preprocesseddata'!J40/'P6-preprocesseddata'!$S40)+IF('P6-preprocesseddata'!$S40="",0,+'P6-preprocesseddata'!K40/'P6-preprocesseddata'!$S40)+IF('P6-preprocesseddata'!$S40="",0,+'P6-preprocesseddata'!L40/'P6-preprocesseddata'!$S40)</f>
        <v>1.8788763943777854E-2</v>
      </c>
      <c r="N40" s="43">
        <f>IF('P6-preprocesseddata'!$S40="",0,+'P6-preprocesseddata'!M40/'P6-preprocesseddata'!$S40)</f>
        <v>3.8910017323151341E-3</v>
      </c>
      <c r="O40" s="43">
        <f>IF('P6-preprocesseddata'!$S40="",0,+'P6-preprocesseddata'!N40/'P6-preprocesseddata'!$S40)</f>
        <v>6.1658033563668114E-4</v>
      </c>
      <c r="P40" s="43">
        <f t="shared" si="1"/>
        <v>0.14150894687209761</v>
      </c>
      <c r="Q40" s="52">
        <f t="shared" si="2"/>
        <v>2.7663134519520016E-2</v>
      </c>
      <c r="R40" s="63">
        <f>IF(Profitability!Q40="",0,Profitability!L40/Profitability!Q40)-Q40</f>
        <v>2.2663311956272469E-9</v>
      </c>
    </row>
    <row r="41" spans="1:18" x14ac:dyDescent="0.25">
      <c r="A41">
        <f>+'P6-preprocesseddata'!A41</f>
        <v>2019</v>
      </c>
      <c r="B41">
        <f>+'P6-preprocesseddata'!B41</f>
        <v>2</v>
      </c>
      <c r="C41" t="str">
        <f t="shared" si="0"/>
        <v>2019 Q2</v>
      </c>
      <c r="D41" s="61">
        <f>VLOOKUP(C41,Dates!C:D,2,FALSE)</f>
        <v>43646</v>
      </c>
      <c r="E41" t="str">
        <f>+'P6-preprocesseddata'!C41</f>
        <v>AA</v>
      </c>
      <c r="F41" t="str">
        <f>+'P6-preprocesseddata'!D41</f>
        <v>P</v>
      </c>
      <c r="G41" s="51">
        <f>IF(Profitability!Q41="",0,Profitability!E41/Profitability!Q41)</f>
        <v>0.11795897903389115</v>
      </c>
      <c r="H41" s="43">
        <f>IF('P6-preprocesseddata'!$S41="",0,+'P6-preprocesseddata'!E41/'P6-preprocesseddata'!$S41)</f>
        <v>5.4011040943025473E-2</v>
      </c>
      <c r="I41" s="43">
        <f>IF('P6-preprocesseddata'!$S41="",0,+'P6-preprocesseddata'!F41/'P6-preprocesseddata'!$S41)</f>
        <v>3.0406555057326118E-2</v>
      </c>
      <c r="J41" s="43">
        <f>IF('P6-preprocesseddata'!$S41="",0,+'P6-preprocesseddata'!G41/'P6-preprocesseddata'!$S41)</f>
        <v>6.9294252783654907E-3</v>
      </c>
      <c r="K41" s="43">
        <f>IF('P6-preprocesseddata'!$S41="",0,+'P6-preprocesseddata'!H41/'P6-preprocesseddata'!$S41)</f>
        <v>2.2707085867898765E-2</v>
      </c>
      <c r="L41" s="43">
        <f>IF('P6-preprocesseddata'!$S41="",0,+'P6-preprocesseddata'!I41/'P6-preprocesseddata'!$S41)</f>
        <v>2.7326023696260353E-3</v>
      </c>
      <c r="M41" s="43">
        <f>IF('P6-preprocesseddata'!$S41="",0,+'P6-preprocesseddata'!J41/'P6-preprocesseddata'!$S41)+IF('P6-preprocesseddata'!$S41="",0,+'P6-preprocesseddata'!K41/'P6-preprocesseddata'!$S41)+IF('P6-preprocesseddata'!$S41="",0,+'P6-preprocesseddata'!L41/'P6-preprocesseddata'!$S41)</f>
        <v>1.8800935771522996E-2</v>
      </c>
      <c r="N41" s="43">
        <f>IF('P6-preprocesseddata'!$S41="",0,+'P6-preprocesseddata'!M41/'P6-preprocesseddata'!$S41)</f>
        <v>3.8908993306518611E-3</v>
      </c>
      <c r="O41" s="43">
        <f>IF('P6-preprocesseddata'!$S41="",0,+'P6-preprocesseddata'!N41/'P6-preprocesseddata'!$S41)</f>
        <v>6.1568178347663023E-4</v>
      </c>
      <c r="P41" s="43">
        <f t="shared" si="1"/>
        <v>0.14009422640189337</v>
      </c>
      <c r="Q41" s="52">
        <f t="shared" si="2"/>
        <v>-2.2135247368002223E-2</v>
      </c>
      <c r="R41" s="63">
        <f>IF(Profitability!Q41="",0,Profitability!L41/Profitability!Q41)-Q41</f>
        <v>0</v>
      </c>
    </row>
    <row r="42" spans="1:18" x14ac:dyDescent="0.25">
      <c r="A42">
        <f>+'P6-preprocesseddata'!A42</f>
        <v>2019</v>
      </c>
      <c r="B42">
        <f>+'P6-preprocesseddata'!B42</f>
        <v>3</v>
      </c>
      <c r="C42" t="str">
        <f t="shared" si="0"/>
        <v>2019 Q3</v>
      </c>
      <c r="D42" s="61">
        <f>VLOOKUP(C42,Dates!C:D,2,FALSE)</f>
        <v>43738</v>
      </c>
      <c r="E42" t="str">
        <f>+'P6-preprocesseddata'!C42</f>
        <v>AA</v>
      </c>
      <c r="F42" t="str">
        <f>+'P6-preprocesseddata'!D42</f>
        <v>A</v>
      </c>
      <c r="G42" s="51">
        <f>IF(Profitability!Q42="",0,Profitability!E42/Profitability!Q42)</f>
        <v>0.14349482482996548</v>
      </c>
      <c r="H42" s="43">
        <f>IF('P6-preprocesseddata'!$S42="",0,+'P6-preprocesseddata'!E42/'P6-preprocesseddata'!$S42)</f>
        <v>5.166213247068846E-2</v>
      </c>
      <c r="I42" s="43">
        <f>IF('P6-preprocesseddata'!$S42="",0,+'P6-preprocesseddata'!F42/'P6-preprocesseddata'!$S42)</f>
        <v>3.0803847426714156E-2</v>
      </c>
      <c r="J42" s="43">
        <f>IF('P6-preprocesseddata'!$S42="",0,+'P6-preprocesseddata'!G42/'P6-preprocesseddata'!$S42)</f>
        <v>6.4194137063797174E-3</v>
      </c>
      <c r="K42" s="43">
        <f>IF('P6-preprocesseddata'!$S42="",0,+'P6-preprocesseddata'!H42/'P6-preprocesseddata'!$S42)</f>
        <v>2.356478998249795E-2</v>
      </c>
      <c r="L42" s="43">
        <f>IF('P6-preprocesseddata'!$S42="",0,+'P6-preprocesseddata'!I42/'P6-preprocesseddata'!$S42)</f>
        <v>2.6362746063527268E-3</v>
      </c>
      <c r="M42" s="43">
        <f>IF('P6-preprocesseddata'!$S42="",0,+'P6-preprocesseddata'!J42/'P6-preprocesseddata'!$S42)+IF('P6-preprocesseddata'!$S42="",0,+'P6-preprocesseddata'!K42/'P6-preprocesseddata'!$S42)+IF('P6-preprocesseddata'!$S42="",0,+'P6-preprocesseddata'!L42/'P6-preprocesseddata'!$S42)</f>
        <v>1.7949835290926985E-2</v>
      </c>
      <c r="N42" s="43">
        <f>IF('P6-preprocesseddata'!$S42="",0,+'P6-preprocesseddata'!M42/'P6-preprocesseddata'!$S42)</f>
        <v>5.5477564170674188E-3</v>
      </c>
      <c r="O42" s="43">
        <f>IF('P6-preprocesseddata'!$S42="",0,+'P6-preprocesseddata'!N42/'P6-preprocesseddata'!$S42)</f>
        <v>5.9808145989817475E-4</v>
      </c>
      <c r="P42" s="43">
        <f t="shared" si="1"/>
        <v>0.1391821313605256</v>
      </c>
      <c r="Q42" s="52">
        <f t="shared" si="2"/>
        <v>4.3126934694398822E-3</v>
      </c>
      <c r="R42" s="63">
        <f>IF(Profitability!Q42="",0,Profitability!L42/Profitability!Q42)-Q42</f>
        <v>2.1560021294317333E-9</v>
      </c>
    </row>
    <row r="43" spans="1:18" x14ac:dyDescent="0.25">
      <c r="A43">
        <f>+'P6-preprocesseddata'!A43</f>
        <v>2019</v>
      </c>
      <c r="B43">
        <f>+'P6-preprocesseddata'!B43</f>
        <v>3</v>
      </c>
      <c r="C43" t="str">
        <f t="shared" si="0"/>
        <v>2019 Q3</v>
      </c>
      <c r="D43" s="61">
        <f>VLOOKUP(C43,Dates!C:D,2,FALSE)</f>
        <v>43738</v>
      </c>
      <c r="E43" t="str">
        <f>+'P6-preprocesseddata'!C43</f>
        <v>AA</v>
      </c>
      <c r="F43" t="str">
        <f>+'P6-preprocesseddata'!D43</f>
        <v>D</v>
      </c>
      <c r="G43" s="51">
        <f>IF(Profitability!Q43="",0,Profitability!E43/Profitability!Q43)</f>
        <v>0.20079153342053022</v>
      </c>
      <c r="H43" s="43">
        <f>IF('P6-preprocesseddata'!$S43="",0,+'P6-preprocesseddata'!E43/'P6-preprocesseddata'!$S43)</f>
        <v>5.1622380367889929E-2</v>
      </c>
      <c r="I43" s="43">
        <f>IF('P6-preprocesseddata'!$S43="",0,+'P6-preprocesseddata'!F43/'P6-preprocesseddata'!$S43)</f>
        <v>2.9676762613122395E-2</v>
      </c>
      <c r="J43" s="43">
        <f>IF('P6-preprocesseddata'!$S43="",0,+'P6-preprocesseddata'!G43/'P6-preprocesseddata'!$S43)</f>
        <v>6.4079827527605011E-3</v>
      </c>
      <c r="K43" s="43">
        <f>IF('P6-preprocesseddata'!$S43="",0,+'P6-preprocesseddata'!H43/'P6-preprocesseddata'!$S43)</f>
        <v>2.3540163187999889E-2</v>
      </c>
      <c r="L43" s="43">
        <f>IF('P6-preprocesseddata'!$S43="",0,+'P6-preprocesseddata'!I43/'P6-preprocesseddata'!$S43)</f>
        <v>2.6353261887773877E-3</v>
      </c>
      <c r="M43" s="43">
        <f>IF('P6-preprocesseddata'!$S43="",0,+'P6-preprocesseddata'!J43/'P6-preprocesseddata'!$S43)+IF('P6-preprocesseddata'!$S43="",0,+'P6-preprocesseddata'!K43/'P6-preprocesseddata'!$S43)+IF('P6-preprocesseddata'!$S43="",0,+'P6-preprocesseddata'!L43/'P6-preprocesseddata'!$S43)</f>
        <v>1.7929202057179353E-2</v>
      </c>
      <c r="N43" s="43">
        <f>IF('P6-preprocesseddata'!$S43="",0,+'P6-preprocesseddata'!M43/'P6-preprocesseddata'!$S43)</f>
        <v>5.5154468829858166E-3</v>
      </c>
      <c r="O43" s="43">
        <f>IF('P6-preprocesseddata'!$S43="",0,+'P6-preprocesseddata'!N43/'P6-preprocesseddata'!$S43)</f>
        <v>4.8811130168411716E-2</v>
      </c>
      <c r="P43" s="43">
        <f t="shared" si="1"/>
        <v>0.18613839421912698</v>
      </c>
      <c r="Q43" s="52">
        <f t="shared" si="2"/>
        <v>1.4653139201403237E-2</v>
      </c>
      <c r="R43" s="63">
        <f>IF(Profitability!Q43="",0,Profitability!L43/Profitability!Q43)-Q43</f>
        <v>7.5592976322980121E-10</v>
      </c>
    </row>
    <row r="44" spans="1:18" x14ac:dyDescent="0.25">
      <c r="A44">
        <f>+'P6-preprocesseddata'!A44</f>
        <v>2019</v>
      </c>
      <c r="B44">
        <f>+'P6-preprocesseddata'!B44</f>
        <v>3</v>
      </c>
      <c r="C44" t="str">
        <f t="shared" si="0"/>
        <v>2019 Q3</v>
      </c>
      <c r="D44" s="61">
        <f>VLOOKUP(C44,Dates!C:D,2,FALSE)</f>
        <v>43738</v>
      </c>
      <c r="E44" t="str">
        <f>+'P6-preprocesseddata'!C44</f>
        <v>AA</v>
      </c>
      <c r="F44" t="str">
        <f>+'P6-preprocesseddata'!D44</f>
        <v>L</v>
      </c>
      <c r="G44" s="51">
        <f>IF(Profitability!Q44="",0,Profitability!E44/Profitability!Q44)</f>
        <v>0.17072638945222218</v>
      </c>
      <c r="H44" s="43">
        <f>IF('P6-preprocesseddata'!$S44="",0,+'P6-preprocesseddata'!E44/'P6-preprocesseddata'!$S44)</f>
        <v>5.1507807715435797E-2</v>
      </c>
      <c r="I44" s="43">
        <f>IF('P6-preprocesseddata'!$S44="",0,+'P6-preprocesseddata'!F44/'P6-preprocesseddata'!$S44)</f>
        <v>3.0403094792348182E-2</v>
      </c>
      <c r="J44" s="43">
        <f>IF('P6-preprocesseddata'!$S44="",0,+'P6-preprocesseddata'!G44/'P6-preprocesseddata'!$S44)</f>
        <v>6.3631181520248372E-3</v>
      </c>
      <c r="K44" s="43">
        <f>IF('P6-preprocesseddata'!$S44="",0,+'P6-preprocesseddata'!H44/'P6-preprocesseddata'!$S44)</f>
        <v>2.3476024970361858E-2</v>
      </c>
      <c r="L44" s="43">
        <f>IF('P6-preprocesseddata'!$S44="",0,+'P6-preprocesseddata'!I44/'P6-preprocesseddata'!$S44)</f>
        <v>2.6301552441116687E-3</v>
      </c>
      <c r="M44" s="43">
        <f>IF('P6-preprocesseddata'!$S44="",0,+'P6-preprocesseddata'!J44/'P6-preprocesseddata'!$S44)+IF('P6-preprocesseddata'!$S44="",0,+'P6-preprocesseddata'!K44/'P6-preprocesseddata'!$S44)+IF('P6-preprocesseddata'!$S44="",0,+'P6-preprocesseddata'!L44/'P6-preprocesseddata'!$S44)</f>
        <v>1.7847599642207983E-2</v>
      </c>
      <c r="N44" s="43">
        <f>IF('P6-preprocesseddata'!$S44="",0,+'P6-preprocesseddata'!M44/'P6-preprocesseddata'!$S44)</f>
        <v>5.2084049504530416E-3</v>
      </c>
      <c r="O44" s="43">
        <f>IF('P6-preprocesseddata'!$S44="",0,+'P6-preprocesseddata'!N44/'P6-preprocesseddata'!$S44)</f>
        <v>5.921293334415226E-4</v>
      </c>
      <c r="P44" s="43">
        <f t="shared" si="1"/>
        <v>0.1380283348003849</v>
      </c>
      <c r="Q44" s="52">
        <f t="shared" si="2"/>
        <v>3.2698054651837283E-2</v>
      </c>
      <c r="R44" s="63">
        <f>IF(Profitability!Q44="",0,Profitability!L44/Profitability!Q44)-Q44</f>
        <v>-1.1821969167491453E-9</v>
      </c>
    </row>
    <row r="45" spans="1:18" x14ac:dyDescent="0.25">
      <c r="A45">
        <f>+'P6-preprocesseddata'!A45</f>
        <v>2019</v>
      </c>
      <c r="B45">
        <f>+'P6-preprocesseddata'!B45</f>
        <v>3</v>
      </c>
      <c r="C45" t="str">
        <f t="shared" si="0"/>
        <v>2019 Q3</v>
      </c>
      <c r="D45" s="61">
        <f>VLOOKUP(C45,Dates!C:D,2,FALSE)</f>
        <v>43738</v>
      </c>
      <c r="E45" t="str">
        <f>+'P6-preprocesseddata'!C45</f>
        <v>AA</v>
      </c>
      <c r="F45" t="str">
        <f>+'P6-preprocesseddata'!D45</f>
        <v>P</v>
      </c>
      <c r="G45" s="51">
        <f>IF(Profitability!Q45="",0,Profitability!E45/Profitability!Q45)</f>
        <v>0.11712850859753839</v>
      </c>
      <c r="H45" s="43">
        <f>IF('P6-preprocesseddata'!$S45="",0,+'P6-preprocesseddata'!E45/'P6-preprocesseddata'!$S45)</f>
        <v>5.1665108492822576E-2</v>
      </c>
      <c r="I45" s="43">
        <f>IF('P6-preprocesseddata'!$S45="",0,+'P6-preprocesseddata'!F45/'P6-preprocesseddata'!$S45)</f>
        <v>2.9783874238236134E-2</v>
      </c>
      <c r="J45" s="43">
        <f>IF('P6-preprocesseddata'!$S45="",0,+'P6-preprocesseddata'!G45/'P6-preprocesseddata'!$S45)</f>
        <v>6.4186871136598508E-3</v>
      </c>
      <c r="K45" s="43">
        <f>IF('P6-preprocesseddata'!$S45="",0,+'P6-preprocesseddata'!H45/'P6-preprocesseddata'!$S45)</f>
        <v>2.356327800425324E-2</v>
      </c>
      <c r="L45" s="43">
        <f>IF('P6-preprocesseddata'!$S45="",0,+'P6-preprocesseddata'!I45/'P6-preprocesseddata'!$S45)</f>
        <v>2.6361890165547178E-3</v>
      </c>
      <c r="M45" s="43">
        <f>IF('P6-preprocesseddata'!$S45="",0,+'P6-preprocesseddata'!J45/'P6-preprocesseddata'!$S45)+IF('P6-preprocesseddata'!$S45="",0,+'P6-preprocesseddata'!K45/'P6-preprocesseddata'!$S45)+IF('P6-preprocesseddata'!$S45="",0,+'P6-preprocesseddata'!L45/'P6-preprocesseddata'!$S45)</f>
        <v>1.7948595522764933E-2</v>
      </c>
      <c r="N45" s="43">
        <f>IF('P6-preprocesseddata'!$S45="",0,+'P6-preprocesseddata'!M45/'P6-preprocesseddata'!$S45)</f>
        <v>5.5439673404018164E-3</v>
      </c>
      <c r="O45" s="43">
        <f>IF('P6-preprocesseddata'!$S45="",0,+'P6-preprocesseddata'!N45/'P6-preprocesseddata'!$S45)</f>
        <v>5.9809760975276186E-4</v>
      </c>
      <c r="P45" s="43">
        <f t="shared" si="1"/>
        <v>0.13815779733844605</v>
      </c>
      <c r="Q45" s="52">
        <f t="shared" si="2"/>
        <v>-2.1029288740907662E-2</v>
      </c>
      <c r="R45" s="63">
        <f>IF(Profitability!Q45="",0,Profitability!L45/Profitability!Q45)-Q45</f>
        <v>0</v>
      </c>
    </row>
    <row r="46" spans="1:18" x14ac:dyDescent="0.25">
      <c r="A46">
        <f>+'P6-preprocesseddata'!A46</f>
        <v>2019</v>
      </c>
      <c r="B46">
        <f>+'P6-preprocesseddata'!B46</f>
        <v>4</v>
      </c>
      <c r="C46" t="str">
        <f t="shared" si="0"/>
        <v>2019 Q4</v>
      </c>
      <c r="D46" s="61">
        <f>VLOOKUP(C46,Dates!C:D,2,FALSE)</f>
        <v>43830</v>
      </c>
      <c r="E46" t="str">
        <f>+'P6-preprocesseddata'!C46</f>
        <v>AA</v>
      </c>
      <c r="F46" t="str">
        <f>+'P6-preprocesseddata'!D46</f>
        <v>A</v>
      </c>
      <c r="G46" s="51">
        <f>IF(Profitability!Q46="",0,Profitability!E46/Profitability!Q46)</f>
        <v>0.13473830163489045</v>
      </c>
      <c r="H46" s="43">
        <f>IF('P6-preprocesseddata'!$S46="",0,+'P6-preprocesseddata'!E46/'P6-preprocesseddata'!$S46)</f>
        <v>5.4058717172339538E-2</v>
      </c>
      <c r="I46" s="43">
        <f>IF('P6-preprocesseddata'!$S46="",0,+'P6-preprocesseddata'!F46/'P6-preprocesseddata'!$S46)</f>
        <v>3.1488025278173064E-2</v>
      </c>
      <c r="J46" s="43">
        <f>IF('P6-preprocesseddata'!$S46="",0,+'P6-preprocesseddata'!G46/'P6-preprocesseddata'!$S46)</f>
        <v>7.2228415650725519E-3</v>
      </c>
      <c r="K46" s="43">
        <f>IF('P6-preprocesseddata'!$S46="",0,+'P6-preprocesseddata'!H46/'P6-preprocesseddata'!$S46)</f>
        <v>2.5416025299830423E-2</v>
      </c>
      <c r="L46" s="43">
        <f>IF('P6-preprocesseddata'!$S46="",0,+'P6-preprocesseddata'!I46/'P6-preprocesseddata'!$S46)</f>
        <v>2.772689065471966E-3</v>
      </c>
      <c r="M46" s="43">
        <f>IF('P6-preprocesseddata'!$S46="",0,+'P6-preprocesseddata'!J46/'P6-preprocesseddata'!$S46)+IF('P6-preprocesseddata'!$S46="",0,+'P6-preprocesseddata'!K46/'P6-preprocesseddata'!$S46)+IF('P6-preprocesseddata'!$S46="",0,+'P6-preprocesseddata'!L46/'P6-preprocesseddata'!$S46)</f>
        <v>1.9083657924513941E-2</v>
      </c>
      <c r="N46" s="43">
        <f>IF('P6-preprocesseddata'!$S46="",0,+'P6-preprocesseddata'!M46/'P6-preprocesseddata'!$S46)</f>
        <v>3.0785960274502646E-3</v>
      </c>
      <c r="O46" s="43">
        <f>IF('P6-preprocesseddata'!$S46="",0,+'P6-preprocesseddata'!N46/'P6-preprocesseddata'!$S46)</f>
        <v>5.6989387776778036E-4</v>
      </c>
      <c r="P46" s="43">
        <f t="shared" si="1"/>
        <v>0.14369044621061955</v>
      </c>
      <c r="Q46" s="52">
        <f t="shared" si="2"/>
        <v>-8.9521445757290985E-3</v>
      </c>
      <c r="R46" s="63">
        <f>IF(Profitability!Q46="",0,Profitability!L46/Profitability!Q46)-Q46</f>
        <v>1.9081958235744878E-17</v>
      </c>
    </row>
    <row r="47" spans="1:18" x14ac:dyDescent="0.25">
      <c r="A47">
        <f>+'P6-preprocesseddata'!A47</f>
        <v>2019</v>
      </c>
      <c r="B47">
        <f>+'P6-preprocesseddata'!B47</f>
        <v>4</v>
      </c>
      <c r="C47" t="str">
        <f t="shared" si="0"/>
        <v>2019 Q4</v>
      </c>
      <c r="D47" s="61">
        <f>VLOOKUP(C47,Dates!C:D,2,FALSE)</f>
        <v>43830</v>
      </c>
      <c r="E47" t="str">
        <f>+'P6-preprocesseddata'!C47</f>
        <v>AA</v>
      </c>
      <c r="F47" t="str">
        <f>+'P6-preprocesseddata'!D47</f>
        <v>D</v>
      </c>
      <c r="G47" s="51">
        <f>IF(Profitability!Q47="",0,Profitability!E47/Profitability!Q47)</f>
        <v>0.20665150661254908</v>
      </c>
      <c r="H47" s="43">
        <f>IF('P6-preprocesseddata'!$S47="",0,+'P6-preprocesseddata'!E47/'P6-preprocesseddata'!$S47)</f>
        <v>5.4073976215330617E-2</v>
      </c>
      <c r="I47" s="43">
        <f>IF('P6-preprocesseddata'!$S47="",0,+'P6-preprocesseddata'!F47/'P6-preprocesseddata'!$S47)</f>
        <v>2.936945133472477E-2</v>
      </c>
      <c r="J47" s="43">
        <f>IF('P6-preprocesseddata'!$S47="",0,+'P6-preprocesseddata'!G47/'P6-preprocesseddata'!$S47)</f>
        <v>7.199296359263082E-3</v>
      </c>
      <c r="K47" s="43">
        <f>IF('P6-preprocesseddata'!$S47="",0,+'P6-preprocesseddata'!H47/'P6-preprocesseddata'!$S47)</f>
        <v>2.5413515080054048E-2</v>
      </c>
      <c r="L47" s="43">
        <f>IF('P6-preprocesseddata'!$S47="",0,+'P6-preprocesseddata'!I47/'P6-preprocesseddata'!$S47)</f>
        <v>2.7698204132951638E-3</v>
      </c>
      <c r="M47" s="43">
        <f>IF('P6-preprocesseddata'!$S47="",0,+'P6-preprocesseddata'!J47/'P6-preprocesseddata'!$S47)+IF('P6-preprocesseddata'!$S47="",0,+'P6-preprocesseddata'!K47/'P6-preprocesseddata'!$S47)+IF('P6-preprocesseddata'!$S47="",0,+'P6-preprocesseddata'!L47/'P6-preprocesseddata'!$S47)</f>
        <v>1.9040791712440788E-2</v>
      </c>
      <c r="N47" s="43">
        <f>IF('P6-preprocesseddata'!$S47="",0,+'P6-preprocesseddata'!M47/'P6-preprocesseddata'!$S47)</f>
        <v>3.2092300726628718E-3</v>
      </c>
      <c r="O47" s="43">
        <f>IF('P6-preprocesseddata'!$S47="",0,+'P6-preprocesseddata'!N47/'P6-preprocesseddata'!$S47)</f>
        <v>4.9184824737649326E-2</v>
      </c>
      <c r="P47" s="43">
        <f t="shared" si="1"/>
        <v>0.19026090592542069</v>
      </c>
      <c r="Q47" s="52">
        <f t="shared" si="2"/>
        <v>1.6390600687128387E-2</v>
      </c>
      <c r="R47" s="63">
        <f>IF(Profitability!Q47="",0,Profitability!L47/Profitability!Q47)-Q47</f>
        <v>2.5553700475078323E-10</v>
      </c>
    </row>
    <row r="48" spans="1:18" x14ac:dyDescent="0.25">
      <c r="A48">
        <f>+'P6-preprocesseddata'!A48</f>
        <v>2019</v>
      </c>
      <c r="B48">
        <f>+'P6-preprocesseddata'!B48</f>
        <v>4</v>
      </c>
      <c r="C48" t="str">
        <f t="shared" si="0"/>
        <v>2019 Q4</v>
      </c>
      <c r="D48" s="61">
        <f>VLOOKUP(C48,Dates!C:D,2,FALSE)</f>
        <v>43830</v>
      </c>
      <c r="E48" t="str">
        <f>+'P6-preprocesseddata'!C48</f>
        <v>AA</v>
      </c>
      <c r="F48" t="str">
        <f>+'P6-preprocesseddata'!D48</f>
        <v>L</v>
      </c>
      <c r="G48" s="51">
        <f>IF(Profitability!Q48="",0,Profitability!E48/Profitability!Q48)</f>
        <v>0.18015512550117133</v>
      </c>
      <c r="H48" s="43">
        <f>IF('P6-preprocesseddata'!$S48="",0,+'P6-preprocesseddata'!E48/'P6-preprocesseddata'!$S48)</f>
        <v>5.4027533072424985E-2</v>
      </c>
      <c r="I48" s="43">
        <f>IF('P6-preprocesseddata'!$S48="",0,+'P6-preprocesseddata'!F48/'P6-preprocesseddata'!$S48)</f>
        <v>3.0215880747383666E-2</v>
      </c>
      <c r="J48" s="43">
        <f>IF('P6-preprocesseddata'!$S48="",0,+'P6-preprocesseddata'!G48/'P6-preprocesseddata'!$S48)</f>
        <v>7.1975180428859266E-3</v>
      </c>
      <c r="K48" s="43">
        <f>IF('P6-preprocesseddata'!$S48="",0,+'P6-preprocesseddata'!H48/'P6-preprocesseddata'!$S48)</f>
        <v>2.5473450122974646E-2</v>
      </c>
      <c r="L48" s="43">
        <f>IF('P6-preprocesseddata'!$S48="",0,+'P6-preprocesseddata'!I48/'P6-preprocesseddata'!$S48)</f>
        <v>2.7664650437855538E-3</v>
      </c>
      <c r="M48" s="43">
        <f>IF('P6-preprocesseddata'!$S48="",0,+'P6-preprocesseddata'!J48/'P6-preprocesseddata'!$S48)+IF('P6-preprocesseddata'!$S48="",0,+'P6-preprocesseddata'!K48/'P6-preprocesseddata'!$S48)+IF('P6-preprocesseddata'!$S48="",0,+'P6-preprocesseddata'!L48/'P6-preprocesseddata'!$S48)</f>
        <v>1.8995112068268157E-2</v>
      </c>
      <c r="N48" s="43">
        <f>IF('P6-preprocesseddata'!$S48="",0,+'P6-preprocesseddata'!M48/'P6-preprocesseddata'!$S48)</f>
        <v>3.1718341728040377E-3</v>
      </c>
      <c r="O48" s="43">
        <f>IF('P6-preprocesseddata'!$S48="",0,+'P6-preprocesseddata'!N48/'P6-preprocesseddata'!$S48)</f>
        <v>5.5990594021312662E-4</v>
      </c>
      <c r="P48" s="43">
        <f t="shared" si="1"/>
        <v>0.14240769921074009</v>
      </c>
      <c r="Q48" s="52">
        <f t="shared" si="2"/>
        <v>3.7747426290431235E-2</v>
      </c>
      <c r="R48" s="63">
        <f>IF(Profitability!Q48="",0,Profitability!L48/Profitability!Q48)-Q48</f>
        <v>0</v>
      </c>
    </row>
    <row r="49" spans="1:18" x14ac:dyDescent="0.25">
      <c r="A49">
        <f>+'P6-preprocesseddata'!A49</f>
        <v>2019</v>
      </c>
      <c r="B49">
        <f>+'P6-preprocesseddata'!B49</f>
        <v>4</v>
      </c>
      <c r="C49" t="str">
        <f t="shared" si="0"/>
        <v>2019 Q4</v>
      </c>
      <c r="D49" s="61">
        <f>VLOOKUP(C49,Dates!C:D,2,FALSE)</f>
        <v>43830</v>
      </c>
      <c r="E49" t="str">
        <f>+'P6-preprocesseddata'!C49</f>
        <v>AA</v>
      </c>
      <c r="F49" t="str">
        <f>+'P6-preprocesseddata'!D49</f>
        <v>P</v>
      </c>
      <c r="G49" s="51">
        <f>IF(Profitability!Q49="",0,Profitability!E49/Profitability!Q49)</f>
        <v>0.11459628387047972</v>
      </c>
      <c r="H49" s="43">
        <f>IF('P6-preprocesseddata'!$S49="",0,+'P6-preprocesseddata'!E49/'P6-preprocesseddata'!$S49)</f>
        <v>5.407576275172582E-2</v>
      </c>
      <c r="I49" s="43">
        <f>IF('P6-preprocesseddata'!$S49="",0,+'P6-preprocesseddata'!F49/'P6-preprocesseddata'!$S49)</f>
        <v>2.9460516716174317E-2</v>
      </c>
      <c r="J49" s="43">
        <f>IF('P6-preprocesseddata'!$S49="",0,+'P6-preprocesseddata'!G49/'P6-preprocesseddata'!$S49)</f>
        <v>7.1980653672648106E-3</v>
      </c>
      <c r="K49" s="43">
        <f>IF('P6-preprocesseddata'!$S49="",0,+'P6-preprocesseddata'!H49/'P6-preprocesseddata'!$S49)</f>
        <v>2.5454495575505224E-2</v>
      </c>
      <c r="L49" s="43">
        <f>IF('P6-preprocesseddata'!$S49="",0,+'P6-preprocesseddata'!I49/'P6-preprocesseddata'!$S49)</f>
        <v>2.7696874049475601E-3</v>
      </c>
      <c r="M49" s="43">
        <f>IF('P6-preprocesseddata'!$S49="",0,+'P6-preprocesseddata'!J49/'P6-preprocesseddata'!$S49)+IF('P6-preprocesseddata'!$S49="",0,+'P6-preprocesseddata'!K49/'P6-preprocesseddata'!$S49)+IF('P6-preprocesseddata'!$S49="",0,+'P6-preprocesseddata'!L49/'P6-preprocesseddata'!$S49)</f>
        <v>1.9038591347472791E-2</v>
      </c>
      <c r="N49" s="43">
        <f>IF('P6-preprocesseddata'!$S49="",0,+'P6-preprocesseddata'!M49/'P6-preprocesseddata'!$S49)</f>
        <v>3.1710326829858964E-3</v>
      </c>
      <c r="O49" s="43">
        <f>IF('P6-preprocesseddata'!$S49="",0,+'P6-preprocesseddata'!N49/'P6-preprocesseddata'!$S49)</f>
        <v>5.664576243376092E-4</v>
      </c>
      <c r="P49" s="43">
        <f t="shared" si="1"/>
        <v>0.14173460947041402</v>
      </c>
      <c r="Q49" s="52">
        <f t="shared" si="2"/>
        <v>-2.7138325599934301E-2</v>
      </c>
      <c r="R49" s="63">
        <f>IF(Profitability!Q49="",0,Profitability!L49/Profitability!Q49)-Q49</f>
        <v>-2.2958417389418173E-9</v>
      </c>
    </row>
    <row r="50" spans="1:18" x14ac:dyDescent="0.25">
      <c r="A50">
        <f>+'P6-preprocesseddata'!A50</f>
        <v>2020</v>
      </c>
      <c r="B50">
        <f>+'P6-preprocesseddata'!B50</f>
        <v>1</v>
      </c>
      <c r="C50" t="str">
        <f t="shared" si="0"/>
        <v>2020 Q1</v>
      </c>
      <c r="D50" s="61">
        <f>VLOOKUP(C50,Dates!C:D,2,FALSE)</f>
        <v>43921</v>
      </c>
      <c r="E50" t="str">
        <f>+'P6-preprocesseddata'!C50</f>
        <v>AA</v>
      </c>
      <c r="F50" t="str">
        <f>+'P6-preprocesseddata'!D50</f>
        <v>A</v>
      </c>
      <c r="G50" s="51">
        <f>IF(Profitability!Q50="",0,Profitability!E50/Profitability!Q50)</f>
        <v>0.11762926852894234</v>
      </c>
      <c r="H50" s="43">
        <f>IF('P6-preprocesseddata'!$S50="",0,+'P6-preprocesseddata'!E50/'P6-preprocesseddata'!$S50)</f>
        <v>6.2053944299800885E-2</v>
      </c>
      <c r="I50" s="43">
        <f>IF('P6-preprocesseddata'!$S50="",0,+'P6-preprocesseddata'!F50/'P6-preprocesseddata'!$S50)</f>
        <v>2.8581318065961269E-2</v>
      </c>
      <c r="J50" s="43">
        <f>IF('P6-preprocesseddata'!$S50="",0,+'P6-preprocesseddata'!G50/'P6-preprocesseddata'!$S50)</f>
        <v>8.6261442433412123E-3</v>
      </c>
      <c r="K50" s="43">
        <f>IF('P6-preprocesseddata'!$S50="",0,+'P6-preprocesseddata'!H50/'P6-preprocesseddata'!$S50)</f>
        <v>2.5501391003226306E-2</v>
      </c>
      <c r="L50" s="43">
        <f>IF('P6-preprocesseddata'!$S50="",0,+'P6-preprocesseddata'!I50/'P6-preprocesseddata'!$S50)</f>
        <v>2.6894666653273316E-3</v>
      </c>
      <c r="M50" s="43">
        <f>IF('P6-preprocesseddata'!$S50="",0,+'P6-preprocesseddata'!J50/'P6-preprocesseddata'!$S50)+IF('P6-preprocesseddata'!$S50="",0,+'P6-preprocesseddata'!K50/'P6-preprocesseddata'!$S50)+IF('P6-preprocesseddata'!$S50="",0,+'P6-preprocesseddata'!L50/'P6-preprocesseddata'!$S50)</f>
        <v>2.2613629944974813E-2</v>
      </c>
      <c r="N50" s="43">
        <f>IF('P6-preprocesseddata'!$S50="",0,+'P6-preprocesseddata'!M50/'P6-preprocesseddata'!$S50)</f>
        <v>1.576082239956117E-2</v>
      </c>
      <c r="O50" s="43">
        <f>IF('P6-preprocesseddata'!$S50="",0,+'P6-preprocesseddata'!N50/'P6-preprocesseddata'!$S50)</f>
        <v>5.3559775157947592E-4</v>
      </c>
      <c r="P50" s="43">
        <f t="shared" si="1"/>
        <v>0.16636231437377244</v>
      </c>
      <c r="Q50" s="52">
        <f t="shared" si="2"/>
        <v>-4.8733045844830097E-2</v>
      </c>
      <c r="R50" s="63">
        <f>IF(Profitability!Q50="",0,Profitability!L50/Profitability!Q50)-Q50</f>
        <v>1.6026120153167511E-9</v>
      </c>
    </row>
    <row r="51" spans="1:18" x14ac:dyDescent="0.25">
      <c r="A51">
        <f>+'P6-preprocesseddata'!A51</f>
        <v>2020</v>
      </c>
      <c r="B51">
        <f>+'P6-preprocesseddata'!B51</f>
        <v>1</v>
      </c>
      <c r="C51" t="str">
        <f t="shared" si="0"/>
        <v>2020 Q1</v>
      </c>
      <c r="D51" s="61">
        <f>VLOOKUP(C51,Dates!C:D,2,FALSE)</f>
        <v>43921</v>
      </c>
      <c r="E51" t="str">
        <f>+'P6-preprocesseddata'!C51</f>
        <v>AA</v>
      </c>
      <c r="F51" t="str">
        <f>+'P6-preprocesseddata'!D51</f>
        <v>D</v>
      </c>
      <c r="G51" s="51">
        <f>IF(Profitability!Q51="",0,Profitability!E51/Profitability!Q51)</f>
        <v>0.16956375790107903</v>
      </c>
      <c r="H51" s="43">
        <f>IF('P6-preprocesseddata'!$S51="",0,+'P6-preprocesseddata'!E51/'P6-preprocesseddata'!$S51)</f>
        <v>6.306625063470736E-2</v>
      </c>
      <c r="I51" s="43">
        <f>IF('P6-preprocesseddata'!$S51="",0,+'P6-preprocesseddata'!F51/'P6-preprocesseddata'!$S51)</f>
        <v>2.5742633878704509E-2</v>
      </c>
      <c r="J51" s="43">
        <f>IF('P6-preprocesseddata'!$S51="",0,+'P6-preprocesseddata'!G51/'P6-preprocesseddata'!$S51)</f>
        <v>8.8542659843428555E-3</v>
      </c>
      <c r="K51" s="43">
        <f>IF('P6-preprocesseddata'!$S51="",0,+'P6-preprocesseddata'!H51/'P6-preprocesseddata'!$S51)</f>
        <v>2.5575721721028771E-2</v>
      </c>
      <c r="L51" s="43">
        <f>IF('P6-preprocesseddata'!$S51="",0,+'P6-preprocesseddata'!I51/'P6-preprocesseddata'!$S51)</f>
        <v>2.6962147575631994E-3</v>
      </c>
      <c r="M51" s="43">
        <f>IF('P6-preprocesseddata'!$S51="",0,+'P6-preprocesseddata'!J51/'P6-preprocesseddata'!$S51)+IF('P6-preprocesseddata'!$S51="",0,+'P6-preprocesseddata'!K51/'P6-preprocesseddata'!$S51)+IF('P6-preprocesseddata'!$S51="",0,+'P6-preprocesseddata'!L51/'P6-preprocesseddata'!$S51)</f>
        <v>2.306540500685688E-2</v>
      </c>
      <c r="N51" s="43">
        <f>IF('P6-preprocesseddata'!$S51="",0,+'P6-preprocesseddata'!M51/'P6-preprocesseddata'!$S51)</f>
        <v>2.5979286472707724E-2</v>
      </c>
      <c r="O51" s="43">
        <f>IF('P6-preprocesseddata'!$S51="",0,+'P6-preprocesseddata'!N51/'P6-preprocesseddata'!$S51)</f>
        <v>5.3542231679628849E-2</v>
      </c>
      <c r="P51" s="43">
        <f t="shared" si="1"/>
        <v>0.22852201013554016</v>
      </c>
      <c r="Q51" s="52">
        <f t="shared" si="2"/>
        <v>-5.8958252234461134E-2</v>
      </c>
      <c r="R51" s="63">
        <f>IF(Profitability!Q51="",0,Profitability!L51/Profitability!Q51)-Q51</f>
        <v>2.8039172372817944E-10</v>
      </c>
    </row>
    <row r="52" spans="1:18" x14ac:dyDescent="0.25">
      <c r="A52">
        <f>+'P6-preprocesseddata'!A52</f>
        <v>2020</v>
      </c>
      <c r="B52">
        <f>+'P6-preprocesseddata'!B52</f>
        <v>1</v>
      </c>
      <c r="C52" t="str">
        <f t="shared" si="0"/>
        <v>2020 Q1</v>
      </c>
      <c r="D52" s="61">
        <f>VLOOKUP(C52,Dates!C:D,2,FALSE)</f>
        <v>43921</v>
      </c>
      <c r="E52" t="str">
        <f>+'P6-preprocesseddata'!C52</f>
        <v>AA</v>
      </c>
      <c r="F52" t="str">
        <f>+'P6-preprocesseddata'!D52</f>
        <v>L</v>
      </c>
      <c r="G52" s="51">
        <f>IF(Profitability!Q52="",0,Profitability!E52/Profitability!Q52)</f>
        <v>0.16559809695856939</v>
      </c>
      <c r="H52" s="43">
        <f>IF('P6-preprocesseddata'!$S52="",0,+'P6-preprocesseddata'!E52/'P6-preprocesseddata'!$S52)</f>
        <v>6.2290275069936375E-2</v>
      </c>
      <c r="I52" s="43">
        <f>IF('P6-preprocesseddata'!$S52="",0,+'P6-preprocesseddata'!F52/'P6-preprocesseddata'!$S52)</f>
        <v>2.6574606731137908E-2</v>
      </c>
      <c r="J52" s="43">
        <f>IF('P6-preprocesseddata'!$S52="",0,+'P6-preprocesseddata'!G52/'P6-preprocesseddata'!$S52)</f>
        <v>8.6816081281905419E-3</v>
      </c>
      <c r="K52" s="43">
        <f>IF('P6-preprocesseddata'!$S52="",0,+'P6-preprocesseddata'!H52/'P6-preprocesseddata'!$S52)</f>
        <v>2.550818604328239E-2</v>
      </c>
      <c r="L52" s="43">
        <f>IF('P6-preprocesseddata'!$S52="",0,+'P6-preprocesseddata'!I52/'P6-preprocesseddata'!$S52)</f>
        <v>2.690820030347681E-3</v>
      </c>
      <c r="M52" s="43">
        <f>IF('P6-preprocesseddata'!$S52="",0,+'P6-preprocesseddata'!J52/'P6-preprocesseddata'!$S52)+IF('P6-preprocesseddata'!$S52="",0,+'P6-preprocesseddata'!K52/'P6-preprocesseddata'!$S52)+IF('P6-preprocesseddata'!$S52="",0,+'P6-preprocesseddata'!L52/'P6-preprocesseddata'!$S52)</f>
        <v>2.2737201676773282E-2</v>
      </c>
      <c r="N52" s="43">
        <f>IF('P6-preprocesseddata'!$S52="",0,+'P6-preprocesseddata'!M52/'P6-preprocesseddata'!$S52)</f>
        <v>1.8304454398399866E-2</v>
      </c>
      <c r="O52" s="43">
        <f>IF('P6-preprocesseddata'!$S52="",0,+'P6-preprocesseddata'!N52/'P6-preprocesseddata'!$S52)</f>
        <v>5.3168056005850161E-4</v>
      </c>
      <c r="P52" s="43">
        <f t="shared" si="1"/>
        <v>0.16731883263812655</v>
      </c>
      <c r="Q52" s="52">
        <f t="shared" si="2"/>
        <v>-1.7207356795571616E-3</v>
      </c>
      <c r="R52" s="63">
        <f>IF(Profitability!Q52="",0,Profitability!L52/Profitability!Q52)-Q52</f>
        <v>-1.1441913696889905E-9</v>
      </c>
    </row>
    <row r="53" spans="1:18" x14ac:dyDescent="0.25">
      <c r="A53">
        <f>+'P6-preprocesseddata'!A53</f>
        <v>2020</v>
      </c>
      <c r="B53">
        <f>+'P6-preprocesseddata'!B53</f>
        <v>1</v>
      </c>
      <c r="C53" t="str">
        <f t="shared" si="0"/>
        <v>2020 Q1</v>
      </c>
      <c r="D53" s="61">
        <f>VLOOKUP(C53,Dates!C:D,2,FALSE)</f>
        <v>43921</v>
      </c>
      <c r="E53" t="str">
        <f>+'P6-preprocesseddata'!C53</f>
        <v>AA</v>
      </c>
      <c r="F53" t="str">
        <f>+'P6-preprocesseddata'!D53</f>
        <v>P</v>
      </c>
      <c r="G53" s="51">
        <f>IF(Profitability!Q53="",0,Profitability!E53/Profitability!Q53)</f>
        <v>0.11163631553238193</v>
      </c>
      <c r="H53" s="43">
        <f>IF('P6-preprocesseddata'!$S53="",0,+'P6-preprocesseddata'!E53/'P6-preprocesseddata'!$S53)</f>
        <v>6.1212979449086533E-2</v>
      </c>
      <c r="I53" s="43">
        <f>IF('P6-preprocesseddata'!$S53="",0,+'P6-preprocesseddata'!F53/'P6-preprocesseddata'!$S53)</f>
        <v>2.6767988992712724E-2</v>
      </c>
      <c r="J53" s="43">
        <f>IF('P6-preprocesseddata'!$S53="",0,+'P6-preprocesseddata'!G53/'P6-preprocesseddata'!$S53)</f>
        <v>8.4437686098997548E-3</v>
      </c>
      <c r="K53" s="43">
        <f>IF('P6-preprocesseddata'!$S53="",0,+'P6-preprocesseddata'!H53/'P6-preprocesseddata'!$S53)</f>
        <v>2.5432647731912613E-2</v>
      </c>
      <c r="L53" s="43">
        <f>IF('P6-preprocesseddata'!$S53="",0,+'P6-preprocesseddata'!I53/'P6-preprocesseddata'!$S53)</f>
        <v>2.6730199159604928E-3</v>
      </c>
      <c r="M53" s="43">
        <f>IF('P6-preprocesseddata'!$S53="",0,+'P6-preprocesseddata'!J53/'P6-preprocesseddata'!$S53)+IF('P6-preprocesseddata'!$S53="",0,+'P6-preprocesseddata'!K53/'P6-preprocesseddata'!$S53)+IF('P6-preprocesseddata'!$S53="",0,+'P6-preprocesseddata'!L53/'P6-preprocesseddata'!$S53)</f>
        <v>2.2069998598835832E-2</v>
      </c>
      <c r="N53" s="43">
        <f>IF('P6-preprocesseddata'!$S53="",0,+'P6-preprocesseddata'!M53/'P6-preprocesseddata'!$S53)</f>
        <v>9.1165114252139759E-3</v>
      </c>
      <c r="O53" s="43">
        <f>IF('P6-preprocesseddata'!$S53="",0,+'P6-preprocesseddata'!N53/'P6-preprocesseddata'!$S53)</f>
        <v>5.5391939581683736E-4</v>
      </c>
      <c r="P53" s="43">
        <f t="shared" si="1"/>
        <v>0.15627083411943876</v>
      </c>
      <c r="Q53" s="52">
        <f t="shared" si="2"/>
        <v>-4.4634518587056832E-2</v>
      </c>
      <c r="R53" s="63">
        <f>IF(Profitability!Q53="",0,Profitability!L53/Profitability!Q53)-Q53</f>
        <v>0</v>
      </c>
    </row>
    <row r="54" spans="1:18" x14ac:dyDescent="0.25">
      <c r="A54">
        <f>+'P6-preprocesseddata'!A54</f>
        <v>2020</v>
      </c>
      <c r="B54">
        <f>+'P6-preprocesseddata'!B54</f>
        <v>2</v>
      </c>
      <c r="C54" t="str">
        <f t="shared" si="0"/>
        <v>2020 Q2</v>
      </c>
      <c r="D54" s="61">
        <f>VLOOKUP(C54,Dates!C:D,2,FALSE)</f>
        <v>44012</v>
      </c>
      <c r="E54" t="str">
        <f>+'P6-preprocesseddata'!C54</f>
        <v>AA</v>
      </c>
      <c r="F54" t="str">
        <f>+'P6-preprocesseddata'!D54</f>
        <v>A</v>
      </c>
      <c r="G54" s="51">
        <f>IF(Profitability!Q54="",0,Profitability!E54/Profitability!Q54)</f>
        <v>0.1222385041550402</v>
      </c>
      <c r="H54" s="43">
        <f>IF('P6-preprocesseddata'!$S54="",0,+'P6-preprocesseddata'!E54/'P6-preprocesseddata'!$S54)</f>
        <v>0.18283376255938863</v>
      </c>
      <c r="I54" s="43">
        <f>IF('P6-preprocesseddata'!$S54="",0,+'P6-preprocesseddata'!F54/'P6-preprocesseddata'!$S54)</f>
        <v>2.0148275107431682E-2</v>
      </c>
      <c r="J54" s="43">
        <f>IF('P6-preprocesseddata'!$S54="",0,+'P6-preprocesseddata'!G54/'P6-preprocesseddata'!$S54)</f>
        <v>1.049705077393462E-2</v>
      </c>
      <c r="K54" s="43">
        <f>IF('P6-preprocesseddata'!$S54="",0,+'P6-preprocesseddata'!H54/'P6-preprocesseddata'!$S54)</f>
        <v>4.6420316503050625E-2</v>
      </c>
      <c r="L54" s="43">
        <f>IF('P6-preprocesseddata'!$S54="",0,+'P6-preprocesseddata'!I54/'P6-preprocesseddata'!$S54)</f>
        <v>2.6302710791772902E-3</v>
      </c>
      <c r="M54" s="43">
        <f>IF('P6-preprocesseddata'!$S54="",0,+'P6-preprocesseddata'!J54/'P6-preprocesseddata'!$S54)+IF('P6-preprocesseddata'!$S54="",0,+'P6-preprocesseddata'!K54/'P6-preprocesseddata'!$S54)+IF('P6-preprocesseddata'!$S54="",0,+'P6-preprocesseddata'!L54/'P6-preprocesseddata'!$S54)</f>
        <v>7.9943472421771064E-2</v>
      </c>
      <c r="N54" s="43">
        <f>IF('P6-preprocesseddata'!$S54="",0,+'P6-preprocesseddata'!M54/'P6-preprocesseddata'!$S54)</f>
        <v>7.218176448661183E-2</v>
      </c>
      <c r="O54" s="43">
        <f>IF('P6-preprocesseddata'!$S54="",0,+'P6-preprocesseddata'!N54/'P6-preprocesseddata'!$S54)</f>
        <v>1.0906306624329156E-4</v>
      </c>
      <c r="P54" s="43">
        <f t="shared" si="1"/>
        <v>0.41476397599760911</v>
      </c>
      <c r="Q54" s="52">
        <f t="shared" si="2"/>
        <v>-0.29252547184256894</v>
      </c>
      <c r="R54" s="63">
        <f>IF(Profitability!Q54="",0,Profitability!L54/Profitability!Q54)-Q54</f>
        <v>0</v>
      </c>
    </row>
    <row r="55" spans="1:18" x14ac:dyDescent="0.25">
      <c r="A55">
        <f>+'P6-preprocesseddata'!A55</f>
        <v>2020</v>
      </c>
      <c r="B55">
        <f>+'P6-preprocesseddata'!B55</f>
        <v>2</v>
      </c>
      <c r="C55" t="str">
        <f t="shared" si="0"/>
        <v>2020 Q2</v>
      </c>
      <c r="D55" s="61">
        <f>VLOOKUP(C55,Dates!C:D,2,FALSE)</f>
        <v>44012</v>
      </c>
      <c r="E55" t="str">
        <f>+'P6-preprocesseddata'!C55</f>
        <v>AA</v>
      </c>
      <c r="F55" t="str">
        <f>+'P6-preprocesseddata'!D55</f>
        <v>D</v>
      </c>
      <c r="G55" s="51">
        <f>IF(Profitability!Q55="",0,Profitability!E55/Profitability!Q55)</f>
        <v>0.11685252744422776</v>
      </c>
      <c r="H55" s="43">
        <f>IF('P6-preprocesseddata'!$S55="",0,+'P6-preprocesseddata'!E55/'P6-preprocesseddata'!$S55)</f>
        <v>0.19203072981369404</v>
      </c>
      <c r="I55" s="43">
        <f>IF('P6-preprocesseddata'!$S55="",0,+'P6-preprocesseddata'!F55/'P6-preprocesseddata'!$S55)</f>
        <v>1.4176132769477401E-2</v>
      </c>
      <c r="J55" s="43">
        <f>IF('P6-preprocesseddata'!$S55="",0,+'P6-preprocesseddata'!G55/'P6-preprocesseddata'!$S55)</f>
        <v>9.4943769509225756E-3</v>
      </c>
      <c r="K55" s="43">
        <f>IF('P6-preprocesseddata'!$S55="",0,+'P6-preprocesseddata'!H55/'P6-preprocesseddata'!$S55)</f>
        <v>4.7388620421290627E-2</v>
      </c>
      <c r="L55" s="43">
        <f>IF('P6-preprocesseddata'!$S55="",0,+'P6-preprocesseddata'!I55/'P6-preprocesseddata'!$S55)</f>
        <v>2.5748471500619645E-3</v>
      </c>
      <c r="M55" s="43">
        <f>IF('P6-preprocesseddata'!$S55="",0,+'P6-preprocesseddata'!J55/'P6-preprocesseddata'!$S55)+IF('P6-preprocesseddata'!$S55="",0,+'P6-preprocesseddata'!K55/'P6-preprocesseddata'!$S55)+IF('P6-preprocesseddata'!$S55="",0,+'P6-preprocesseddata'!L55/'P6-preprocesseddata'!$S55)</f>
        <v>8.1665880848024591E-2</v>
      </c>
      <c r="N55" s="43">
        <f>IF('P6-preprocesseddata'!$S55="",0,+'P6-preprocesseddata'!M55/'P6-preprocesseddata'!$S55)</f>
        <v>2.200924384522265E-2</v>
      </c>
      <c r="O55" s="43">
        <f>IF('P6-preprocesseddata'!$S55="",0,+'P6-preprocesseddata'!N55/'P6-preprocesseddata'!$S55)</f>
        <v>8.0420053502851752E-2</v>
      </c>
      <c r="P55" s="43">
        <f t="shared" si="1"/>
        <v>0.44975988530154554</v>
      </c>
      <c r="Q55" s="52">
        <f t="shared" si="2"/>
        <v>-0.33290735785731779</v>
      </c>
      <c r="R55" s="63">
        <f>IF(Profitability!Q55="",0,Profitability!L55/Profitability!Q55)-Q55</f>
        <v>0</v>
      </c>
    </row>
    <row r="56" spans="1:18" x14ac:dyDescent="0.25">
      <c r="A56">
        <f>+'P6-preprocesseddata'!A56</f>
        <v>2020</v>
      </c>
      <c r="B56">
        <f>+'P6-preprocesseddata'!B56</f>
        <v>2</v>
      </c>
      <c r="C56" t="str">
        <f t="shared" si="0"/>
        <v>2020 Q2</v>
      </c>
      <c r="D56" s="61">
        <f>VLOOKUP(C56,Dates!C:D,2,FALSE)</f>
        <v>44012</v>
      </c>
      <c r="E56" t="str">
        <f>+'P6-preprocesseddata'!C56</f>
        <v>AA</v>
      </c>
      <c r="F56" t="str">
        <f>+'P6-preprocesseddata'!D56</f>
        <v>L</v>
      </c>
      <c r="G56" s="51">
        <f>IF(Profitability!Q56="",0,Profitability!E56/Profitability!Q56)</f>
        <v>8.475040898804112E-2</v>
      </c>
      <c r="H56" s="43">
        <f>IF('P6-preprocesseddata'!$S56="",0,+'P6-preprocesseddata'!E56/'P6-preprocesseddata'!$S56)</f>
        <v>0.18782905238194317</v>
      </c>
      <c r="I56" s="43">
        <f>IF('P6-preprocesseddata'!$S56="",0,+'P6-preprocesseddata'!F56/'P6-preprocesseddata'!$S56)</f>
        <v>1.6250560597542384E-2</v>
      </c>
      <c r="J56" s="43">
        <f>IF('P6-preprocesseddata'!$S56="",0,+'P6-preprocesseddata'!G56/'P6-preprocesseddata'!$S56)</f>
        <v>9.8444024841535301E-3</v>
      </c>
      <c r="K56" s="43">
        <f>IF('P6-preprocesseddata'!$S56="",0,+'P6-preprocesseddata'!H56/'P6-preprocesseddata'!$S56)</f>
        <v>4.6949597578472231E-2</v>
      </c>
      <c r="L56" s="43">
        <f>IF('P6-preprocesseddata'!$S56="",0,+'P6-preprocesseddata'!I56/'P6-preprocesseddata'!$S56)</f>
        <v>2.5944168775455427E-3</v>
      </c>
      <c r="M56" s="43">
        <f>IF('P6-preprocesseddata'!$S56="",0,+'P6-preprocesseddata'!J56/'P6-preprocesseddata'!$S56)+IF('P6-preprocesseddata'!$S56="",0,+'P6-preprocesseddata'!K56/'P6-preprocesseddata'!$S56)+IF('P6-preprocesseddata'!$S56="",0,+'P6-preprocesseddata'!L56/'P6-preprocesseddata'!$S56)</f>
        <v>8.0689681024518858E-2</v>
      </c>
      <c r="N56" s="43">
        <f>IF('P6-preprocesseddata'!$S56="",0,+'P6-preprocesseddata'!M56/'P6-preprocesseddata'!$S56)</f>
        <v>4.1007110989822612E-2</v>
      </c>
      <c r="O56" s="43">
        <f>IF('P6-preprocesseddata'!$S56="",0,+'P6-preprocesseddata'!N56/'P6-preprocesseddata'!$S56)</f>
        <v>1.0602567405407134E-4</v>
      </c>
      <c r="P56" s="43">
        <f t="shared" si="1"/>
        <v>0.38527084760805236</v>
      </c>
      <c r="Q56" s="52">
        <f t="shared" si="2"/>
        <v>-0.30052043862001121</v>
      </c>
      <c r="R56" s="63">
        <f>IF(Profitability!Q56="",0,Profitability!L56/Profitability!Q56)-Q56</f>
        <v>0</v>
      </c>
    </row>
    <row r="57" spans="1:18" x14ac:dyDescent="0.25">
      <c r="A57">
        <f>+'P6-preprocesseddata'!A57</f>
        <v>2020</v>
      </c>
      <c r="B57">
        <f>+'P6-preprocesseddata'!B57</f>
        <v>2</v>
      </c>
      <c r="C57" t="str">
        <f t="shared" si="0"/>
        <v>2020 Q2</v>
      </c>
      <c r="D57" s="61">
        <f>VLOOKUP(C57,Dates!C:D,2,FALSE)</f>
        <v>44012</v>
      </c>
      <c r="E57" t="str">
        <f>+'P6-preprocesseddata'!C57</f>
        <v>AA</v>
      </c>
      <c r="F57" t="str">
        <f>+'P6-preprocesseddata'!D57</f>
        <v>P</v>
      </c>
      <c r="G57" s="51">
        <f>IF(Profitability!Q57="",0,Profitability!E57/Profitability!Q57)</f>
        <v>0.44210156792030497</v>
      </c>
      <c r="H57" s="43">
        <f>IF('P6-preprocesseddata'!$S57="",0,+'P6-preprocesseddata'!E57/'P6-preprocesseddata'!$S57)</f>
        <v>0.19138627547209472</v>
      </c>
      <c r="I57" s="43">
        <f>IF('P6-preprocesseddata'!$S57="",0,+'P6-preprocesseddata'!F57/'P6-preprocesseddata'!$S57)</f>
        <v>0.16113891492946164</v>
      </c>
      <c r="J57" s="43">
        <f>IF('P6-preprocesseddata'!$S57="",0,+'P6-preprocesseddata'!G57/'P6-preprocesseddata'!$S57)</f>
        <v>9.8335959122199702E-3</v>
      </c>
      <c r="K57" s="43">
        <f>IF('P6-preprocesseddata'!$S57="",0,+'P6-preprocesseddata'!H57/'P6-preprocesseddata'!$S57)</f>
        <v>4.7301277188710078E-2</v>
      </c>
      <c r="L57" s="43">
        <f>IF('P6-preprocesseddata'!$S57="",0,+'P6-preprocesseddata'!I57/'P6-preprocesseddata'!$S57)</f>
        <v>2.5923417867003569E-3</v>
      </c>
      <c r="M57" s="43">
        <f>IF('P6-preprocesseddata'!$S57="",0,+'P6-preprocesseddata'!J57/'P6-preprocesseddata'!$S57)+IF('P6-preprocesseddata'!$S57="",0,+'P6-preprocesseddata'!K57/'P6-preprocesseddata'!$S57)+IF('P6-preprocesseddata'!$S57="",0,+'P6-preprocesseddata'!L57/'P6-preprocesseddata'!$S57)</f>
        <v>8.202691589236677E-2</v>
      </c>
      <c r="N57" s="43">
        <f>IF('P6-preprocesseddata'!$S57="",0,+'P6-preprocesseddata'!M57/'P6-preprocesseddata'!$S57)</f>
        <v>3.5328999302462312E-2</v>
      </c>
      <c r="O57" s="43">
        <f>IF('P6-preprocesseddata'!$S57="",0,+'P6-preprocesseddata'!N57/'P6-preprocesseddata'!$S57)</f>
        <v>1.0837471772171038E-4</v>
      </c>
      <c r="P57" s="43">
        <f t="shared" si="1"/>
        <v>0.5297166952017377</v>
      </c>
      <c r="Q57" s="52">
        <f t="shared" si="2"/>
        <v>-8.7615127281432725E-2</v>
      </c>
      <c r="R57" s="63">
        <f>IF(Profitability!Q57="",0,Profitability!L57/Profitability!Q57)-Q57</f>
        <v>0</v>
      </c>
    </row>
    <row r="58" spans="1:18" x14ac:dyDescent="0.25">
      <c r="A58">
        <f>+'P6-preprocesseddata'!A58</f>
        <v>2020</v>
      </c>
      <c r="B58">
        <f>+'P6-preprocesseddata'!B58</f>
        <v>3</v>
      </c>
      <c r="C58" t="str">
        <f t="shared" si="0"/>
        <v>2020 Q3</v>
      </c>
      <c r="D58" s="61">
        <f>VLOOKUP(C58,Dates!C:D,2,FALSE)</f>
        <v>44104</v>
      </c>
      <c r="E58" t="str">
        <f>+'P6-preprocesseddata'!C58</f>
        <v>AA</v>
      </c>
      <c r="F58" t="str">
        <f>+'P6-preprocesseddata'!D58</f>
        <v>A</v>
      </c>
      <c r="G58" s="51">
        <f>IF(Profitability!Q58="",0,Profitability!E58/Profitability!Q58)</f>
        <v>7.6989959269983976E-2</v>
      </c>
      <c r="H58" s="43">
        <f>IF('P6-preprocesseddata'!$S58="",0,+'P6-preprocesseddata'!E58/'P6-preprocesseddata'!$S58)</f>
        <v>0.10981512063763725</v>
      </c>
      <c r="I58" s="43">
        <f>IF('P6-preprocesseddata'!$S58="",0,+'P6-preprocesseddata'!F58/'P6-preprocesseddata'!$S58)</f>
        <v>2.240193856055233E-2</v>
      </c>
      <c r="J58" s="43">
        <f>IF('P6-preprocesseddata'!$S58="",0,+'P6-preprocesseddata'!G58/'P6-preprocesseddata'!$S58)</f>
        <v>7.1856024521494647E-3</v>
      </c>
      <c r="K58" s="43">
        <f>IF('P6-preprocesseddata'!$S58="",0,+'P6-preprocesseddata'!H58/'P6-preprocesseddata'!$S58)</f>
        <v>2.8173408739195775E-2</v>
      </c>
      <c r="L58" s="43">
        <f>IF('P6-preprocesseddata'!$S58="",0,+'P6-preprocesseddata'!I58/'P6-preprocesseddata'!$S58)</f>
        <v>3.0288913744615596E-3</v>
      </c>
      <c r="M58" s="43">
        <f>IF('P6-preprocesseddata'!$S58="",0,+'P6-preprocesseddata'!J58/'P6-preprocesseddata'!$S58)+IF('P6-preprocesseddata'!$S58="",0,+'P6-preprocesseddata'!K58/'P6-preprocesseddata'!$S58)+IF('P6-preprocesseddata'!$S58="",0,+'P6-preprocesseddata'!L58/'P6-preprocesseddata'!$S58)</f>
        <v>4.4132126517637961E-2</v>
      </c>
      <c r="N58" s="43">
        <f>IF('P6-preprocesseddata'!$S58="",0,+'P6-preprocesseddata'!M58/'P6-preprocesseddata'!$S58)</f>
        <v>7.2959718421714823E-2</v>
      </c>
      <c r="O58" s="43">
        <f>IF('P6-preprocesseddata'!$S58="",0,+'P6-preprocesseddata'!N58/'P6-preprocesseddata'!$S58)</f>
        <v>1.9239876257130475E-4</v>
      </c>
      <c r="P58" s="43">
        <f t="shared" si="1"/>
        <v>0.28788920546592045</v>
      </c>
      <c r="Q58" s="52">
        <f t="shared" si="2"/>
        <v>-0.21089924619593647</v>
      </c>
      <c r="R58" s="63">
        <f>IF(Profitability!Q58="",0,Profitability!L58/Profitability!Q58)-Q58</f>
        <v>5.4744277167007027E-9</v>
      </c>
    </row>
    <row r="59" spans="1:18" x14ac:dyDescent="0.25">
      <c r="A59">
        <f>+'P6-preprocesseddata'!A59</f>
        <v>2020</v>
      </c>
      <c r="B59">
        <f>+'P6-preprocesseddata'!B59</f>
        <v>3</v>
      </c>
      <c r="C59" t="str">
        <f t="shared" si="0"/>
        <v>2020 Q3</v>
      </c>
      <c r="D59" s="61">
        <f>VLOOKUP(C59,Dates!C:D,2,FALSE)</f>
        <v>44104</v>
      </c>
      <c r="E59" t="str">
        <f>+'P6-preprocesseddata'!C59</f>
        <v>AA</v>
      </c>
      <c r="F59" t="str">
        <f>+'P6-preprocesseddata'!D59</f>
        <v>D</v>
      </c>
      <c r="G59" s="51">
        <f>IF(Profitability!Q59="",0,Profitability!E59/Profitability!Q59)</f>
        <v>0.12740043695181139</v>
      </c>
      <c r="H59" s="43">
        <f>IF('P6-preprocesseddata'!$S59="",0,+'P6-preprocesseddata'!E59/'P6-preprocesseddata'!$S59)</f>
        <v>0.10890634946914406</v>
      </c>
      <c r="I59" s="43">
        <f>IF('P6-preprocesseddata'!$S59="",0,+'P6-preprocesseddata'!F59/'P6-preprocesseddata'!$S59)</f>
        <v>1.5942680538393979E-2</v>
      </c>
      <c r="J59" s="43">
        <f>IF('P6-preprocesseddata'!$S59="",0,+'P6-preprocesseddata'!G59/'P6-preprocesseddata'!$S59)</f>
        <v>7.1993794894146803E-3</v>
      </c>
      <c r="K59" s="43">
        <f>IF('P6-preprocesseddata'!$S59="",0,+'P6-preprocesseddata'!H59/'P6-preprocesseddata'!$S59)</f>
        <v>2.7927520511241997E-2</v>
      </c>
      <c r="L59" s="43">
        <f>IF('P6-preprocesseddata'!$S59="",0,+'P6-preprocesseddata'!I59/'P6-preprocesseddata'!$S59)</f>
        <v>3.0217245899082294E-3</v>
      </c>
      <c r="M59" s="43">
        <f>IF('P6-preprocesseddata'!$S59="",0,+'P6-preprocesseddata'!J59/'P6-preprocesseddata'!$S59)+IF('P6-preprocesseddata'!$S59="",0,+'P6-preprocesseddata'!K59/'P6-preprocesseddata'!$S59)+IF('P6-preprocesseddata'!$S59="",0,+'P6-preprocesseddata'!L59/'P6-preprocesseddata'!$S59)</f>
        <v>4.3879311707492971E-2</v>
      </c>
      <c r="N59" s="43">
        <f>IF('P6-preprocesseddata'!$S59="",0,+'P6-preprocesseddata'!M59/'P6-preprocesseddata'!$S59)</f>
        <v>6.4663614641289432E-2</v>
      </c>
      <c r="O59" s="43">
        <f>IF('P6-preprocesseddata'!$S59="",0,+'P6-preprocesseddata'!N59/'P6-preprocesseddata'!$S59)</f>
        <v>5.1066044645330627E-2</v>
      </c>
      <c r="P59" s="43">
        <f t="shared" si="1"/>
        <v>0.32260662559221598</v>
      </c>
      <c r="Q59" s="52">
        <f t="shared" si="2"/>
        <v>-0.19520618864040459</v>
      </c>
      <c r="R59" s="63">
        <f>IF(Profitability!Q59="",0,Profitability!L59/Profitability!Q59)-Q59</f>
        <v>4.7076204046092585E-10</v>
      </c>
    </row>
    <row r="60" spans="1:18" x14ac:dyDescent="0.25">
      <c r="A60">
        <f>+'P6-preprocesseddata'!A60</f>
        <v>2020</v>
      </c>
      <c r="B60">
        <f>+'P6-preprocesseddata'!B60</f>
        <v>3</v>
      </c>
      <c r="C60" t="str">
        <f t="shared" si="0"/>
        <v>2020 Q3</v>
      </c>
      <c r="D60" s="61">
        <f>VLOOKUP(C60,Dates!C:D,2,FALSE)</f>
        <v>44104</v>
      </c>
      <c r="E60" t="str">
        <f>+'P6-preprocesseddata'!C60</f>
        <v>AA</v>
      </c>
      <c r="F60" t="str">
        <f>+'P6-preprocesseddata'!D60</f>
        <v>L</v>
      </c>
      <c r="G60" s="51">
        <f>IF(Profitability!Q60="",0,Profitability!E60/Profitability!Q60)</f>
        <v>0.13840475413306477</v>
      </c>
      <c r="H60" s="43">
        <f>IF('P6-preprocesseddata'!$S60="",0,+'P6-preprocesseddata'!E60/'P6-preprocesseddata'!$S60)</f>
        <v>0.11007995531616321</v>
      </c>
      <c r="I60" s="43">
        <f>IF('P6-preprocesseddata'!$S60="",0,+'P6-preprocesseddata'!F60/'P6-preprocesseddata'!$S60)</f>
        <v>1.9601077767600616E-2</v>
      </c>
      <c r="J60" s="43">
        <f>IF('P6-preprocesseddata'!$S60="",0,+'P6-preprocesseddata'!G60/'P6-preprocesseddata'!$S60)</f>
        <v>7.167777023582989E-3</v>
      </c>
      <c r="K60" s="43">
        <f>IF('P6-preprocesseddata'!$S60="",0,+'P6-preprocesseddata'!H60/'P6-preprocesseddata'!$S60)</f>
        <v>2.8243023755570827E-2</v>
      </c>
      <c r="L60" s="43">
        <f>IF('P6-preprocesseddata'!$S60="",0,+'P6-preprocesseddata'!I60/'P6-preprocesseddata'!$S60)</f>
        <v>3.0314114013956397E-3</v>
      </c>
      <c r="M60" s="43">
        <f>IF('P6-preprocesseddata'!$S60="",0,+'P6-preprocesseddata'!J60/'P6-preprocesseddata'!$S60)+IF('P6-preprocesseddata'!$S60="",0,+'P6-preprocesseddata'!K60/'P6-preprocesseddata'!$S60)+IF('P6-preprocesseddata'!$S60="",0,+'P6-preprocesseddata'!L60/'P6-preprocesseddata'!$S60)</f>
        <v>4.4200268654715012E-2</v>
      </c>
      <c r="N60" s="43">
        <f>IF('P6-preprocesseddata'!$S60="",0,+'P6-preprocesseddata'!M60/'P6-preprocesseddata'!$S60)</f>
        <v>7.5601357931209659E-2</v>
      </c>
      <c r="O60" s="43">
        <f>IF('P6-preprocesseddata'!$S60="",0,+'P6-preprocesseddata'!N60/'P6-preprocesseddata'!$S60)</f>
        <v>1.9231397086939223E-4</v>
      </c>
      <c r="P60" s="43">
        <f t="shared" si="1"/>
        <v>0.28811718582110735</v>
      </c>
      <c r="Q60" s="52">
        <f t="shared" si="2"/>
        <v>-0.14971243168804257</v>
      </c>
      <c r="R60" s="63">
        <f>IF(Profitability!Q60="",0,Profitability!L60/Profitability!Q60)-Q60</f>
        <v>6.2124941302421632E-9</v>
      </c>
    </row>
    <row r="61" spans="1:18" x14ac:dyDescent="0.25">
      <c r="A61">
        <f>+'P6-preprocesseddata'!A61</f>
        <v>2020</v>
      </c>
      <c r="B61">
        <f>+'P6-preprocesseddata'!B61</f>
        <v>3</v>
      </c>
      <c r="C61" t="str">
        <f t="shared" si="0"/>
        <v>2020 Q3</v>
      </c>
      <c r="D61" s="61">
        <f>VLOOKUP(C61,Dates!C:D,2,FALSE)</f>
        <v>44104</v>
      </c>
      <c r="E61" t="str">
        <f>+'P6-preprocesseddata'!C61</f>
        <v>AA</v>
      </c>
      <c r="F61" t="str">
        <f>+'P6-preprocesseddata'!D61</f>
        <v>P</v>
      </c>
      <c r="G61" s="51">
        <f>IF(Profitability!Q61="",0,Profitability!E61/Profitability!Q61)</f>
        <v>0.11607809056082492</v>
      </c>
      <c r="H61" s="43">
        <f>IF('P6-preprocesseddata'!$S61="",0,+'P6-preprocesseddata'!E61/'P6-preprocesseddata'!$S61)</f>
        <v>0.10961547681894471</v>
      </c>
      <c r="I61" s="43">
        <f>IF('P6-preprocesseddata'!$S61="",0,+'P6-preprocesseddata'!F61/'P6-preprocesseddata'!$S61)</f>
        <v>4.7248224567889359E-2</v>
      </c>
      <c r="J61" s="43">
        <f>IF('P6-preprocesseddata'!$S61="",0,+'P6-preprocesseddata'!G61/'P6-preprocesseddata'!$S61)</f>
        <v>7.0377534942828888E-3</v>
      </c>
      <c r="K61" s="43">
        <f>IF('P6-preprocesseddata'!$S61="",0,+'P6-preprocesseddata'!H61/'P6-preprocesseddata'!$S61)</f>
        <v>2.8092174993234732E-2</v>
      </c>
      <c r="L61" s="43">
        <f>IF('P6-preprocesseddata'!$S61="",0,+'P6-preprocesseddata'!I61/'P6-preprocesseddata'!$S61)</f>
        <v>3.0368723171339852E-3</v>
      </c>
      <c r="M61" s="43">
        <f>IF('P6-preprocesseddata'!$S61="",0,+'P6-preprocesseddata'!J61/'P6-preprocesseddata'!$S61)+IF('P6-preprocesseddata'!$S61="",0,+'P6-preprocesseddata'!K61/'P6-preprocesseddata'!$S61)+IF('P6-preprocesseddata'!$S61="",0,+'P6-preprocesseddata'!L61/'P6-preprocesseddata'!$S61)</f>
        <v>4.4034065866198423E-2</v>
      </c>
      <c r="N61" s="43">
        <f>IF('P6-preprocesseddata'!$S61="",0,+'P6-preprocesseddata'!M61/'P6-preprocesseddata'!$S61)</f>
        <v>7.1958787374300517E-2</v>
      </c>
      <c r="O61" s="43">
        <f>IF('P6-preprocesseddata'!$S61="",0,+'P6-preprocesseddata'!N61/'P6-preprocesseddata'!$S61)</f>
        <v>1.9236953177512821E-4</v>
      </c>
      <c r="P61" s="43">
        <f t="shared" si="1"/>
        <v>0.31121572496375977</v>
      </c>
      <c r="Q61" s="52">
        <f t="shared" si="2"/>
        <v>-0.19513763440293486</v>
      </c>
      <c r="R61" s="63">
        <f>IF(Profitability!Q61="",0,Profitability!L61/Profitability!Q61)-Q61</f>
        <v>1.1315189230032274E-8</v>
      </c>
    </row>
    <row r="62" spans="1:18" x14ac:dyDescent="0.25">
      <c r="A62">
        <f>+'P6-preprocesseddata'!A62</f>
        <v>2020</v>
      </c>
      <c r="B62">
        <f>+'P6-preprocesseddata'!B62</f>
        <v>4</v>
      </c>
      <c r="C62" t="str">
        <f t="shared" si="0"/>
        <v>2020 Q4</v>
      </c>
      <c r="D62" s="61">
        <f>VLOOKUP(C62,Dates!C:D,2,FALSE)</f>
        <v>44196</v>
      </c>
      <c r="E62" t="str">
        <f>+'P6-preprocesseddata'!C62</f>
        <v>AA</v>
      </c>
      <c r="F62" t="str">
        <f>+'P6-preprocesseddata'!D62</f>
        <v>A</v>
      </c>
      <c r="G62" s="51">
        <f>IF(Profitability!Q62="",0,Profitability!E62/Profitability!Q62)</f>
        <v>0.10438900640429798</v>
      </c>
      <c r="H62" s="43">
        <f>IF('P6-preprocesseddata'!$S62="",0,+'P6-preprocesseddata'!E62/'P6-preprocesseddata'!$S62)</f>
        <v>9.6661424530365955E-2</v>
      </c>
      <c r="I62" s="43">
        <f>IF('P6-preprocesseddata'!$S62="",0,+'P6-preprocesseddata'!F62/'P6-preprocesseddata'!$S62)</f>
        <v>3.4077205111562495E-2</v>
      </c>
      <c r="J62" s="43">
        <f>IF('P6-preprocesseddata'!$S62="",0,+'P6-preprocesseddata'!G62/'P6-preprocesseddata'!$S62)</f>
        <v>7.6752914501411629E-3</v>
      </c>
      <c r="K62" s="43">
        <f>IF('P6-preprocesseddata'!$S62="",0,+'P6-preprocesseddata'!H62/'P6-preprocesseddata'!$S62)</f>
        <v>2.8296361732070043E-2</v>
      </c>
      <c r="L62" s="43">
        <f>IF('P6-preprocesseddata'!$S62="",0,+'P6-preprocesseddata'!I62/'P6-preprocesseddata'!$S62)</f>
        <v>3.2548249198035366E-3</v>
      </c>
      <c r="M62" s="43">
        <f>IF('P6-preprocesseddata'!$S62="",0,+'P6-preprocesseddata'!J62/'P6-preprocesseddata'!$S62)+IF('P6-preprocesseddata'!$S62="",0,+'P6-preprocesseddata'!K62/'P6-preprocesseddata'!$S62)+IF('P6-preprocesseddata'!$S62="",0,+'P6-preprocesseddata'!L62/'P6-preprocesseddata'!$S62)</f>
        <v>4.2347876569386447E-2</v>
      </c>
      <c r="N62" s="43">
        <f>IF('P6-preprocesseddata'!$S62="",0,+'P6-preprocesseddata'!M62/'P6-preprocesseddata'!$S62)</f>
        <v>3.6487826535380307E-4</v>
      </c>
      <c r="O62" s="43">
        <f>IF('P6-preprocesseddata'!$S62="",0,+'P6-preprocesseddata'!N62/'P6-preprocesseddata'!$S62)</f>
        <v>2.2958821291264693E-4</v>
      </c>
      <c r="P62" s="43">
        <f t="shared" si="1"/>
        <v>0.21290745079159606</v>
      </c>
      <c r="Q62" s="52">
        <f t="shared" si="2"/>
        <v>-0.10851844438729809</v>
      </c>
      <c r="R62" s="63">
        <f>IF(Profitability!Q62="",0,Profitability!L62/Profitability!Q62)-Q62</f>
        <v>0</v>
      </c>
    </row>
    <row r="63" spans="1:18" x14ac:dyDescent="0.25">
      <c r="A63">
        <f>+'P6-preprocesseddata'!A63</f>
        <v>2020</v>
      </c>
      <c r="B63">
        <f>+'P6-preprocesseddata'!B63</f>
        <v>4</v>
      </c>
      <c r="C63" t="str">
        <f t="shared" si="0"/>
        <v>2020 Q4</v>
      </c>
      <c r="D63" s="61">
        <f>VLOOKUP(C63,Dates!C:D,2,FALSE)</f>
        <v>44196</v>
      </c>
      <c r="E63" t="str">
        <f>+'P6-preprocesseddata'!C63</f>
        <v>AA</v>
      </c>
      <c r="F63" t="str">
        <f>+'P6-preprocesseddata'!D63</f>
        <v>D</v>
      </c>
      <c r="G63" s="51">
        <f>IF(Profitability!Q63="",0,Profitability!E63/Profitability!Q63)</f>
        <v>0.15242331291902481</v>
      </c>
      <c r="H63" s="43">
        <f>IF('P6-preprocesseddata'!$S63="",0,+'P6-preprocesseddata'!E63/'P6-preprocesseddata'!$S63)</f>
        <v>9.7605262291743947E-2</v>
      </c>
      <c r="I63" s="43">
        <f>IF('P6-preprocesseddata'!$S63="",0,+'P6-preprocesseddata'!F63/'P6-preprocesseddata'!$S63)</f>
        <v>1.6709756367368003E-2</v>
      </c>
      <c r="J63" s="43">
        <f>IF('P6-preprocesseddata'!$S63="",0,+'P6-preprocesseddata'!G63/'P6-preprocesseddata'!$S63)</f>
        <v>7.7480367848381899E-3</v>
      </c>
      <c r="K63" s="43">
        <f>IF('P6-preprocesseddata'!$S63="",0,+'P6-preprocesseddata'!H63/'P6-preprocesseddata'!$S63)</f>
        <v>2.7586128273976777E-2</v>
      </c>
      <c r="L63" s="43">
        <f>IF('P6-preprocesseddata'!$S63="",0,+'P6-preprocesseddata'!I63/'P6-preprocesseddata'!$S63)</f>
        <v>3.1357764674248105E-3</v>
      </c>
      <c r="M63" s="43">
        <f>IF('P6-preprocesseddata'!$S63="",0,+'P6-preprocesseddata'!J63/'P6-preprocesseddata'!$S63)+IF('P6-preprocesseddata'!$S63="",0,+'P6-preprocesseddata'!K63/'P6-preprocesseddata'!$S63)+IF('P6-preprocesseddata'!$S63="",0,+'P6-preprocesseddata'!L63/'P6-preprocesseddata'!$S63)</f>
        <v>4.1353411594148459E-2</v>
      </c>
      <c r="N63" s="43">
        <f>IF('P6-preprocesseddata'!$S63="",0,+'P6-preprocesseddata'!M63/'P6-preprocesseddata'!$S63)</f>
        <v>-1.8935142303764009E-3</v>
      </c>
      <c r="O63" s="43">
        <f>IF('P6-preprocesseddata'!$S63="",0,+'P6-preprocesseddata'!N63/'P6-preprocesseddata'!$S63)</f>
        <v>5.7281206798010804E-2</v>
      </c>
      <c r="P63" s="43">
        <f t="shared" si="1"/>
        <v>0.24952606434713459</v>
      </c>
      <c r="Q63" s="52">
        <f t="shared" si="2"/>
        <v>-9.7102751428109785E-2</v>
      </c>
      <c r="R63" s="63">
        <f>IF(Profitability!Q63="",0,Profitability!L63/Profitability!Q63)-Q63</f>
        <v>-4.8465192969970872E-10</v>
      </c>
    </row>
    <row r="64" spans="1:18" x14ac:dyDescent="0.25">
      <c r="A64">
        <f>+'P6-preprocesseddata'!A64</f>
        <v>2020</v>
      </c>
      <c r="B64">
        <f>+'P6-preprocesseddata'!B64</f>
        <v>4</v>
      </c>
      <c r="C64" t="str">
        <f t="shared" si="0"/>
        <v>2020 Q4</v>
      </c>
      <c r="D64" s="61">
        <f>VLOOKUP(C64,Dates!C:D,2,FALSE)</f>
        <v>44196</v>
      </c>
      <c r="E64" t="str">
        <f>+'P6-preprocesseddata'!C64</f>
        <v>AA</v>
      </c>
      <c r="F64" t="str">
        <f>+'P6-preprocesseddata'!D64</f>
        <v>L</v>
      </c>
      <c r="G64" s="51">
        <f>IF(Profitability!Q64="",0,Profitability!E64/Profitability!Q64)</f>
        <v>0.13456542163720042</v>
      </c>
      <c r="H64" s="43">
        <f>IF('P6-preprocesseddata'!$S64="",0,+'P6-preprocesseddata'!E64/'P6-preprocesseddata'!$S64)</f>
        <v>9.763509452968358E-2</v>
      </c>
      <c r="I64" s="43">
        <f>IF('P6-preprocesseddata'!$S64="",0,+'P6-preprocesseddata'!F64/'P6-preprocesseddata'!$S64)</f>
        <v>1.6986940094340871E-2</v>
      </c>
      <c r="J64" s="43">
        <f>IF('P6-preprocesseddata'!$S64="",0,+'P6-preprocesseddata'!G64/'P6-preprocesseddata'!$S64)</f>
        <v>7.7716963517657708E-3</v>
      </c>
      <c r="K64" s="43">
        <f>IF('P6-preprocesseddata'!$S64="",0,+'P6-preprocesseddata'!H64/'P6-preprocesseddata'!$S64)</f>
        <v>2.7083852174774346E-2</v>
      </c>
      <c r="L64" s="43">
        <f>IF('P6-preprocesseddata'!$S64="",0,+'P6-preprocesseddata'!I64/'P6-preprocesseddata'!$S64)</f>
        <v>3.0618967455462924E-3</v>
      </c>
      <c r="M64" s="43">
        <f>IF('P6-preprocesseddata'!$S64="",0,+'P6-preprocesseddata'!J64/'P6-preprocesseddata'!$S64)+IF('P6-preprocesseddata'!$S64="",0,+'P6-preprocesseddata'!K64/'P6-preprocesseddata'!$S64)+IF('P6-preprocesseddata'!$S64="",0,+'P6-preprocesseddata'!L64/'P6-preprocesseddata'!$S64)</f>
        <v>4.0729575721919854E-2</v>
      </c>
      <c r="N64" s="43">
        <f>IF('P6-preprocesseddata'!$S64="",0,+'P6-preprocesseddata'!M64/'P6-preprocesseddata'!$S64)</f>
        <v>-2.8555714921895824E-3</v>
      </c>
      <c r="O64" s="43">
        <f>IF('P6-preprocesseddata'!$S64="",0,+'P6-preprocesseddata'!N64/'P6-preprocesseddata'!$S64)</f>
        <v>2.8017750166138685E-4</v>
      </c>
      <c r="P64" s="43">
        <f t="shared" si="1"/>
        <v>0.19069366162750254</v>
      </c>
      <c r="Q64" s="52">
        <f t="shared" si="2"/>
        <v>-5.6128239990302115E-2</v>
      </c>
      <c r="R64" s="63">
        <f>IF(Profitability!Q64="",0,Profitability!L64/Profitability!Q64)-Q64</f>
        <v>0</v>
      </c>
    </row>
    <row r="65" spans="1:18" x14ac:dyDescent="0.25">
      <c r="A65">
        <f>+'P6-preprocesseddata'!A65</f>
        <v>2020</v>
      </c>
      <c r="B65">
        <f>+'P6-preprocesseddata'!B65</f>
        <v>4</v>
      </c>
      <c r="C65" t="str">
        <f t="shared" si="0"/>
        <v>2020 Q4</v>
      </c>
      <c r="D65" s="61">
        <f>VLOOKUP(C65,Dates!C:D,2,FALSE)</f>
        <v>44196</v>
      </c>
      <c r="E65" t="str">
        <f>+'P6-preprocesseddata'!C65</f>
        <v>AA</v>
      </c>
      <c r="F65" t="str">
        <f>+'P6-preprocesseddata'!D65</f>
        <v>P</v>
      </c>
      <c r="G65" s="51">
        <f>IF(Profitability!Q65="",0,Profitability!E65/Profitability!Q65)</f>
        <v>0.1945031811540108</v>
      </c>
      <c r="H65" s="43">
        <f>IF('P6-preprocesseddata'!$S65="",0,+'P6-preprocesseddata'!E65/'P6-preprocesseddata'!$S65)</f>
        <v>9.7913817506322859E-2</v>
      </c>
      <c r="I65" s="43">
        <f>IF('P6-preprocesseddata'!$S65="",0,+'P6-preprocesseddata'!F65/'P6-preprocesseddata'!$S65)</f>
        <v>6.9981846320753036E-2</v>
      </c>
      <c r="J65" s="43">
        <f>IF('P6-preprocesseddata'!$S65="",0,+'P6-preprocesseddata'!G65/'P6-preprocesseddata'!$S65)</f>
        <v>7.7615606094300973E-3</v>
      </c>
      <c r="K65" s="43">
        <f>IF('P6-preprocesseddata'!$S65="",0,+'P6-preprocesseddata'!H65/'P6-preprocesseddata'!$S65)</f>
        <v>2.7617837722102457E-2</v>
      </c>
      <c r="L65" s="43">
        <f>IF('P6-preprocesseddata'!$S65="",0,+'P6-preprocesseddata'!I65/'P6-preprocesseddata'!$S65)</f>
        <v>3.133584540899236E-3</v>
      </c>
      <c r="M65" s="43">
        <f>IF('P6-preprocesseddata'!$S65="",0,+'P6-preprocesseddata'!J65/'P6-preprocesseddata'!$S65)+IF('P6-preprocesseddata'!$S65="",0,+'P6-preprocesseddata'!K65/'P6-preprocesseddata'!$S65)+IF('P6-preprocesseddata'!$S65="",0,+'P6-preprocesseddata'!L65/'P6-preprocesseddata'!$S65)</f>
        <v>4.1341629443009863E-2</v>
      </c>
      <c r="N65" s="43">
        <f>IF('P6-preprocesseddata'!$S65="",0,+'P6-preprocesseddata'!M65/'P6-preprocesseddata'!$S65)</f>
        <v>-2.1723388958307596E-3</v>
      </c>
      <c r="O65" s="43">
        <f>IF('P6-preprocesseddata'!$S65="",0,+'P6-preprocesseddata'!N65/'P6-preprocesseddata'!$S65)</f>
        <v>2.5861636188261993E-4</v>
      </c>
      <c r="P65" s="43">
        <f t="shared" si="1"/>
        <v>0.2458365536085694</v>
      </c>
      <c r="Q65" s="52">
        <f t="shared" si="2"/>
        <v>-5.1333372454558601E-2</v>
      </c>
      <c r="R65" s="63">
        <f>IF(Profitability!Q65="",0,Profitability!L65/Profitability!Q65)-Q65</f>
        <v>-1.3765708316293424E-8</v>
      </c>
    </row>
    <row r="66" spans="1:18" x14ac:dyDescent="0.25">
      <c r="A66">
        <f>+'P6-preprocesseddata'!A66</f>
        <v>2021</v>
      </c>
      <c r="B66">
        <f>+'P6-preprocesseddata'!B66</f>
        <v>1</v>
      </c>
      <c r="C66" t="str">
        <f t="shared" si="0"/>
        <v>2021 Q1</v>
      </c>
      <c r="D66" s="61">
        <f>VLOOKUP(C66,Dates!C:D,2,FALSE)</f>
        <v>44286</v>
      </c>
      <c r="E66" t="str">
        <f>+'P6-preprocesseddata'!C66</f>
        <v>AA</v>
      </c>
      <c r="F66" t="str">
        <f>+'P6-preprocesseddata'!D66</f>
        <v>A</v>
      </c>
      <c r="G66" s="51">
        <f>IF(Profitability!Q66="",0,Profitability!E66/Profitability!Q66)</f>
        <v>0.12075132151641543</v>
      </c>
      <c r="H66" s="43">
        <f>IF('P6-preprocesseddata'!$S66="",0,+'P6-preprocesseddata'!E66/'P6-preprocesseddata'!$S66)</f>
        <v>9.0378955161073013E-2</v>
      </c>
      <c r="I66" s="43">
        <f>IF('P6-preprocesseddata'!$S66="",0,+'P6-preprocesseddata'!F66/'P6-preprocesseddata'!$S66)</f>
        <v>5.8482805200798411E-2</v>
      </c>
      <c r="J66" s="43">
        <f>IF('P6-preprocesseddata'!$S66="",0,+'P6-preprocesseddata'!G66/'P6-preprocesseddata'!$S66)</f>
        <v>8.3004787737730144E-3</v>
      </c>
      <c r="K66" s="43">
        <f>IF('P6-preprocesseddata'!$S66="",0,+'P6-preprocesseddata'!H66/'P6-preprocesseddata'!$S66)</f>
        <v>2.8666905035844049E-2</v>
      </c>
      <c r="L66" s="43">
        <f>IF('P6-preprocesseddata'!$S66="",0,+'P6-preprocesseddata'!I66/'P6-preprocesseddata'!$S66)</f>
        <v>4.464908802608975E-3</v>
      </c>
      <c r="M66" s="43">
        <f>IF('P6-preprocesseddata'!$S66="",0,+'P6-preprocesseddata'!J66/'P6-preprocesseddata'!$S66)+IF('P6-preprocesseddata'!$S66="",0,+'P6-preprocesseddata'!K66/'P6-preprocesseddata'!$S66)+IF('P6-preprocesseddata'!$S66="",0,+'P6-preprocesseddata'!L66/'P6-preprocesseddata'!$S66)</f>
        <v>4.0643368952028858E-2</v>
      </c>
      <c r="N66" s="43">
        <f>IF('P6-preprocesseddata'!$S66="",0,+'P6-preprocesseddata'!M66/'P6-preprocesseddata'!$S66)</f>
        <v>8.7705107836800449E-3</v>
      </c>
      <c r="O66" s="43">
        <f>IF('P6-preprocesseddata'!$S66="",0,+'P6-preprocesseddata'!N66/'P6-preprocesseddata'!$S66)</f>
        <v>2.0514326100095874E-4</v>
      </c>
      <c r="P66" s="43">
        <f t="shared" si="1"/>
        <v>0.23991307597080733</v>
      </c>
      <c r="Q66" s="52">
        <f t="shared" si="2"/>
        <v>-0.11916175445439189</v>
      </c>
      <c r="R66" s="63">
        <f>IF(Profitability!Q66="",0,Profitability!L66/Profitability!Q66)-Q66</f>
        <v>0</v>
      </c>
    </row>
    <row r="67" spans="1:18" x14ac:dyDescent="0.25">
      <c r="A67">
        <f>+'P6-preprocesseddata'!A67</f>
        <v>2021</v>
      </c>
      <c r="B67">
        <f>+'P6-preprocesseddata'!B67</f>
        <v>1</v>
      </c>
      <c r="C67" t="str">
        <f t="shared" ref="C67:C130" si="3">A67&amp;" Q"&amp;B67</f>
        <v>2021 Q1</v>
      </c>
      <c r="D67" s="61">
        <f>VLOOKUP(C67,Dates!C:D,2,FALSE)</f>
        <v>44286</v>
      </c>
      <c r="E67" t="str">
        <f>+'P6-preprocesseddata'!C67</f>
        <v>AA</v>
      </c>
      <c r="F67" t="str">
        <f>+'P6-preprocesseddata'!D67</f>
        <v>D</v>
      </c>
      <c r="G67" s="51">
        <f>IF(Profitability!Q67="",0,Profitability!E67/Profitability!Q67)</f>
        <v>0.14251488294206549</v>
      </c>
      <c r="H67" s="43">
        <f>IF('P6-preprocesseddata'!$S67="",0,+'P6-preprocesseddata'!E67/'P6-preprocesseddata'!$S67)</f>
        <v>9.0763564464366162E-2</v>
      </c>
      <c r="I67" s="43">
        <f>IF('P6-preprocesseddata'!$S67="",0,+'P6-preprocesseddata'!F67/'P6-preprocesseddata'!$S67)</f>
        <v>2.2245566256343382E-2</v>
      </c>
      <c r="J67" s="43">
        <f>IF('P6-preprocesseddata'!$S67="",0,+'P6-preprocesseddata'!G67/'P6-preprocesseddata'!$S67)</f>
        <v>8.1858096808549528E-3</v>
      </c>
      <c r="K67" s="43">
        <f>IF('P6-preprocesseddata'!$S67="",0,+'P6-preprocesseddata'!H67/'P6-preprocesseddata'!$S67)</f>
        <v>2.8461283378365791E-2</v>
      </c>
      <c r="L67" s="43">
        <f>IF('P6-preprocesseddata'!$S67="",0,+'P6-preprocesseddata'!I67/'P6-preprocesseddata'!$S67)</f>
        <v>4.3697437803851069E-3</v>
      </c>
      <c r="M67" s="43">
        <f>IF('P6-preprocesseddata'!$S67="",0,+'P6-preprocesseddata'!J67/'P6-preprocesseddata'!$S67)+IF('P6-preprocesseddata'!$S67="",0,+'P6-preprocesseddata'!K67/'P6-preprocesseddata'!$S67)+IF('P6-preprocesseddata'!$S67="",0,+'P6-preprocesseddata'!L67/'P6-preprocesseddata'!$S67)</f>
        <v>4.0447858353356833E-2</v>
      </c>
      <c r="N67" s="43">
        <f>IF('P6-preprocesseddata'!$S67="",0,+'P6-preprocesseddata'!M67/'P6-preprocesseddata'!$S67)</f>
        <v>5.1021367868966617E-3</v>
      </c>
      <c r="O67" s="43">
        <f>IF('P6-preprocesseddata'!$S67="",0,+'P6-preprocesseddata'!N67/'P6-preprocesseddata'!$S67)</f>
        <v>5.2139806341940008E-2</v>
      </c>
      <c r="P67" s="43">
        <f t="shared" ref="P67:P130" si="4">SUM(H67:O67)</f>
        <v>0.25171576904250892</v>
      </c>
      <c r="Q67" s="52">
        <f t="shared" ref="Q67:S127" si="5">+G67-P67</f>
        <v>-0.10920088610044343</v>
      </c>
      <c r="R67" s="63">
        <f>IF(Profitability!Q67="",0,Profitability!L67/Profitability!Q67)-Q67</f>
        <v>0</v>
      </c>
    </row>
    <row r="68" spans="1:18" x14ac:dyDescent="0.25">
      <c r="A68">
        <f>+'P6-preprocesseddata'!A68</f>
        <v>2021</v>
      </c>
      <c r="B68">
        <f>+'P6-preprocesseddata'!B68</f>
        <v>1</v>
      </c>
      <c r="C68" t="str">
        <f t="shared" si="3"/>
        <v>2021 Q1</v>
      </c>
      <c r="D68" s="61">
        <f>VLOOKUP(C68,Dates!C:D,2,FALSE)</f>
        <v>44286</v>
      </c>
      <c r="E68" t="str">
        <f>+'P6-preprocesseddata'!C68</f>
        <v>AA</v>
      </c>
      <c r="F68" t="str">
        <f>+'P6-preprocesseddata'!D68</f>
        <v>L</v>
      </c>
      <c r="G68" s="51">
        <f>IF(Profitability!Q68="",0,Profitability!E68/Profitability!Q68)</f>
        <v>8.3971290771748988E-2</v>
      </c>
      <c r="H68" s="43">
        <f>IF('P6-preprocesseddata'!$S68="",0,+'P6-preprocesseddata'!E68/'P6-preprocesseddata'!$S68)</f>
        <v>9.1059934958066316E-2</v>
      </c>
      <c r="I68" s="43">
        <f>IF('P6-preprocesseddata'!$S68="",0,+'P6-preprocesseddata'!F68/'P6-preprocesseddata'!$S68)</f>
        <v>2.0491016343634004E-2</v>
      </c>
      <c r="J68" s="43">
        <f>IF('P6-preprocesseddata'!$S68="",0,+'P6-preprocesseddata'!G68/'P6-preprocesseddata'!$S68)</f>
        <v>8.1757135856050326E-3</v>
      </c>
      <c r="K68" s="43">
        <f>IF('P6-preprocesseddata'!$S68="",0,+'P6-preprocesseddata'!H68/'P6-preprocesseddata'!$S68)</f>
        <v>2.841788003425752E-2</v>
      </c>
      <c r="L68" s="43">
        <f>IF('P6-preprocesseddata'!$S68="",0,+'P6-preprocesseddata'!I68/'P6-preprocesseddata'!$S68)</f>
        <v>4.3331128649485486E-3</v>
      </c>
      <c r="M68" s="43">
        <f>IF('P6-preprocesseddata'!$S68="",0,+'P6-preprocesseddata'!J68/'P6-preprocesseddata'!$S68)+IF('P6-preprocesseddata'!$S68="",0,+'P6-preprocesseddata'!K68/'P6-preprocesseddata'!$S68)+IF('P6-preprocesseddata'!$S68="",0,+'P6-preprocesseddata'!L68/'P6-preprocesseddata'!$S68)</f>
        <v>4.0531760690613622E-2</v>
      </c>
      <c r="N68" s="43">
        <f>IF('P6-preprocesseddata'!$S68="",0,+'P6-preprocesseddata'!M68/'P6-preprocesseddata'!$S68)</f>
        <v>5.0144403328676868E-3</v>
      </c>
      <c r="O68" s="43">
        <f>IF('P6-preprocesseddata'!$S68="",0,+'P6-preprocesseddata'!N68/'P6-preprocesseddata'!$S68)</f>
        <v>2.0729890213149008E-4</v>
      </c>
      <c r="P68" s="43">
        <f t="shared" si="4"/>
        <v>0.19823115771212424</v>
      </c>
      <c r="Q68" s="52">
        <f t="shared" si="5"/>
        <v>-0.11425986694037525</v>
      </c>
      <c r="R68" s="63">
        <f>IF(Profitability!Q68="",0,Profitability!L68/Profitability!Q68)-Q68</f>
        <v>1.3335149928739298E-9</v>
      </c>
    </row>
    <row r="69" spans="1:18" x14ac:dyDescent="0.25">
      <c r="A69">
        <f>+'P6-preprocesseddata'!A69</f>
        <v>2021</v>
      </c>
      <c r="B69">
        <f>+'P6-preprocesseddata'!B69</f>
        <v>1</v>
      </c>
      <c r="C69" t="str">
        <f t="shared" si="3"/>
        <v>2021 Q1</v>
      </c>
      <c r="D69" s="61">
        <f>VLOOKUP(C69,Dates!C:D,2,FALSE)</f>
        <v>44286</v>
      </c>
      <c r="E69" t="str">
        <f>+'P6-preprocesseddata'!C69</f>
        <v>AA</v>
      </c>
      <c r="F69" t="str">
        <f>+'P6-preprocesseddata'!D69</f>
        <v>P</v>
      </c>
      <c r="G69" s="51">
        <f>IF(Profitability!Q69="",0,Profitability!E69/Profitability!Q69)</f>
        <v>0.17346347250126201</v>
      </c>
      <c r="H69" s="43">
        <f>IF('P6-preprocesseddata'!$S69="",0,+'P6-preprocesseddata'!E69/'P6-preprocesseddata'!$S69)</f>
        <v>9.1711717625435465E-2</v>
      </c>
      <c r="I69" s="43">
        <f>IF('P6-preprocesseddata'!$S69="",0,+'P6-preprocesseddata'!F69/'P6-preprocesseddata'!$S69)</f>
        <v>8.5165236634205471E-2</v>
      </c>
      <c r="J69" s="43">
        <f>IF('P6-preprocesseddata'!$S69="",0,+'P6-preprocesseddata'!G69/'P6-preprocesseddata'!$S69)</f>
        <v>8.0968049636861127E-3</v>
      </c>
      <c r="K69" s="43">
        <f>IF('P6-preprocesseddata'!$S69="",0,+'P6-preprocesseddata'!H69/'P6-preprocesseddata'!$S69)</f>
        <v>2.8242485916485552E-2</v>
      </c>
      <c r="L69" s="43">
        <f>IF('P6-preprocesseddata'!$S69="",0,+'P6-preprocesseddata'!I69/'P6-preprocesseddata'!$S69)</f>
        <v>4.2276411806310933E-3</v>
      </c>
      <c r="M69" s="43">
        <f>IF('P6-preprocesseddata'!$S69="",0,+'P6-preprocesseddata'!J69/'P6-preprocesseddata'!$S69)+IF('P6-preprocesseddata'!$S69="",0,+'P6-preprocesseddata'!K69/'P6-preprocesseddata'!$S69)+IF('P6-preprocesseddata'!$S69="",0,+'P6-preprocesseddata'!L69/'P6-preprocesseddata'!$S69)</f>
        <v>4.0544217059407285E-2</v>
      </c>
      <c r="N69" s="43">
        <f>IF('P6-preprocesseddata'!$S69="",0,+'P6-preprocesseddata'!M69/'P6-preprocesseddata'!$S69)</f>
        <v>2.7911686145056765E-3</v>
      </c>
      <c r="O69" s="43">
        <f>IF('P6-preprocesseddata'!$S69="",0,+'P6-preprocesseddata'!N69/'P6-preprocesseddata'!$S69)</f>
        <v>2.0927200124152558E-4</v>
      </c>
      <c r="P69" s="43">
        <f t="shared" si="4"/>
        <v>0.26098854399559823</v>
      </c>
      <c r="Q69" s="52">
        <f t="shared" si="5"/>
        <v>-8.7525071494336221E-2</v>
      </c>
      <c r="R69" s="63">
        <f>IF(Profitability!Q69="",0,Profitability!L69/Profitability!Q69)-Q69</f>
        <v>0</v>
      </c>
    </row>
    <row r="70" spans="1:18" x14ac:dyDescent="0.25">
      <c r="A70">
        <f>+'P6-preprocesseddata'!A70</f>
        <v>2021</v>
      </c>
      <c r="B70">
        <f>+'P6-preprocesseddata'!B70</f>
        <v>2</v>
      </c>
      <c r="C70" t="str">
        <f t="shared" si="3"/>
        <v>2021 Q2</v>
      </c>
      <c r="D70" s="61">
        <f>VLOOKUP(C70,Dates!C:D,2,FALSE)</f>
        <v>44377</v>
      </c>
      <c r="E70" t="str">
        <f>+'P6-preprocesseddata'!C70</f>
        <v>AA</v>
      </c>
      <c r="F70" t="str">
        <f>+'P6-preprocesseddata'!D70</f>
        <v>A</v>
      </c>
      <c r="G70" s="51">
        <f>IF(Profitability!Q70="",0,Profitability!E70/Profitability!Q70)</f>
        <v>6.9506423979809231E-2</v>
      </c>
      <c r="H70" s="43">
        <f>IF('P6-preprocesseddata'!$S70="",0,+'P6-preprocesseddata'!E70/'P6-preprocesseddata'!$S70)</f>
        <v>6.466421841664495E-2</v>
      </c>
      <c r="I70" s="43">
        <f>IF('P6-preprocesseddata'!$S70="",0,+'P6-preprocesseddata'!F70/'P6-preprocesseddata'!$S70)</f>
        <v>2.9590213335009941E-2</v>
      </c>
      <c r="J70" s="43">
        <f>IF('P6-preprocesseddata'!$S70="",0,+'P6-preprocesseddata'!G70/'P6-preprocesseddata'!$S70)</f>
        <v>5.8495640786416477E-3</v>
      </c>
      <c r="K70" s="43">
        <f>IF('P6-preprocesseddata'!$S70="",0,+'P6-preprocesseddata'!H70/'P6-preprocesseddata'!$S70)</f>
        <v>2.5754141924048735E-2</v>
      </c>
      <c r="L70" s="43">
        <f>IF('P6-preprocesseddata'!$S70="",0,+'P6-preprocesseddata'!I70/'P6-preprocesseddata'!$S70)</f>
        <v>4.3820977757932228E-3</v>
      </c>
      <c r="M70" s="43">
        <f>IF('P6-preprocesseddata'!$S70="",0,+'P6-preprocesseddata'!J70/'P6-preprocesseddata'!$S70)+IF('P6-preprocesseddata'!$S70="",0,+'P6-preprocesseddata'!K70/'P6-preprocesseddata'!$S70)+IF('P6-preprocesseddata'!$S70="",0,+'P6-preprocesseddata'!L70/'P6-preprocesseddata'!$S70)</f>
        <v>2.836291555443466E-2</v>
      </c>
      <c r="N70" s="43">
        <f>IF('P6-preprocesseddata'!$S70="",0,+'P6-preprocesseddata'!M70/'P6-preprocesseddata'!$S70)</f>
        <v>2.1760578731913516E-3</v>
      </c>
      <c r="O70" s="43">
        <f>IF('P6-preprocesseddata'!$S70="",0,+'P6-preprocesseddata'!N70/'P6-preprocesseddata'!$S70)</f>
        <v>2.3946463731385156E-4</v>
      </c>
      <c r="P70" s="43">
        <f t="shared" si="4"/>
        <v>0.1610186735950784</v>
      </c>
      <c r="Q70" s="52">
        <f t="shared" si="5"/>
        <v>-9.1512249615269173E-2</v>
      </c>
      <c r="R70" s="63">
        <f>IF(Profitability!Q70="",0,Profitability!L70/Profitability!Q70)-Q70</f>
        <v>0</v>
      </c>
    </row>
    <row r="71" spans="1:18" x14ac:dyDescent="0.25">
      <c r="A71">
        <f>+'P6-preprocesseddata'!A71</f>
        <v>2021</v>
      </c>
      <c r="B71">
        <f>+'P6-preprocesseddata'!B71</f>
        <v>2</v>
      </c>
      <c r="C71" t="str">
        <f t="shared" si="3"/>
        <v>2021 Q2</v>
      </c>
      <c r="D71" s="61">
        <f>VLOOKUP(C71,Dates!C:D,2,FALSE)</f>
        <v>44377</v>
      </c>
      <c r="E71" t="str">
        <f>+'P6-preprocesseddata'!C71</f>
        <v>AA</v>
      </c>
      <c r="F71" t="str">
        <f>+'P6-preprocesseddata'!D71</f>
        <v>D</v>
      </c>
      <c r="G71" s="51">
        <f>IF(Profitability!Q71="",0,Profitability!E71/Profitability!Q71)</f>
        <v>0.18085568420481982</v>
      </c>
      <c r="H71" s="43">
        <f>IF('P6-preprocesseddata'!$S71="",0,+'P6-preprocesseddata'!E71/'P6-preprocesseddata'!$S71)</f>
        <v>6.4850144713885491E-2</v>
      </c>
      <c r="I71" s="43">
        <f>IF('P6-preprocesseddata'!$S71="",0,+'P6-preprocesseddata'!F71/'P6-preprocesseddata'!$S71)</f>
        <v>2.5756540600416315E-2</v>
      </c>
      <c r="J71" s="43">
        <f>IF('P6-preprocesseddata'!$S71="",0,+'P6-preprocesseddata'!G71/'P6-preprocesseddata'!$S71)</f>
        <v>5.8400591709599249E-3</v>
      </c>
      <c r="K71" s="43">
        <f>IF('P6-preprocesseddata'!$S71="",0,+'P6-preprocesseddata'!H71/'P6-preprocesseddata'!$S71)</f>
        <v>2.5754913416389549E-2</v>
      </c>
      <c r="L71" s="43">
        <f>IF('P6-preprocesseddata'!$S71="",0,+'P6-preprocesseddata'!I71/'P6-preprocesseddata'!$S71)</f>
        <v>4.3774899597442737E-3</v>
      </c>
      <c r="M71" s="43">
        <f>IF('P6-preprocesseddata'!$S71="",0,+'P6-preprocesseddata'!J71/'P6-preprocesseddata'!$S71)+IF('P6-preprocesseddata'!$S71="",0,+'P6-preprocesseddata'!K71/'P6-preprocesseddata'!$S71)+IF('P6-preprocesseddata'!$S71="",0,+'P6-preprocesseddata'!L71/'P6-preprocesseddata'!$S71)</f>
        <v>2.8466322897692523E-2</v>
      </c>
      <c r="N71" s="43">
        <f>IF('P6-preprocesseddata'!$S71="",0,+'P6-preprocesseddata'!M71/'P6-preprocesseddata'!$S71)</f>
        <v>1.933374149363475E-3</v>
      </c>
      <c r="O71" s="43">
        <f>IF('P6-preprocesseddata'!$S71="",0,+'P6-preprocesseddata'!N71/'P6-preprocesseddata'!$S71)</f>
        <v>3.6301134641290991E-2</v>
      </c>
      <c r="P71" s="43">
        <f t="shared" si="4"/>
        <v>0.19327997954974252</v>
      </c>
      <c r="Q71" s="52">
        <f t="shared" si="5"/>
        <v>-1.2424295344922703E-2</v>
      </c>
      <c r="R71" s="63">
        <f>IF(Profitability!Q71="",0,Profitability!L71/Profitability!Q71)-Q71</f>
        <v>-3.028446000918894E-10</v>
      </c>
    </row>
    <row r="72" spans="1:18" x14ac:dyDescent="0.25">
      <c r="A72">
        <f>+'P6-preprocesseddata'!A72</f>
        <v>2021</v>
      </c>
      <c r="B72">
        <f>+'P6-preprocesseddata'!B72</f>
        <v>2</v>
      </c>
      <c r="C72" t="str">
        <f t="shared" si="3"/>
        <v>2021 Q2</v>
      </c>
      <c r="D72" s="61">
        <f>VLOOKUP(C72,Dates!C:D,2,FALSE)</f>
        <v>44377</v>
      </c>
      <c r="E72" t="str">
        <f>+'P6-preprocesseddata'!C72</f>
        <v>AA</v>
      </c>
      <c r="F72" t="str">
        <f>+'P6-preprocesseddata'!D72</f>
        <v>L</v>
      </c>
      <c r="G72" s="51">
        <f>IF(Profitability!Q72="",0,Profitability!E72/Profitability!Q72)</f>
        <v>0.13371133067929419</v>
      </c>
      <c r="H72" s="43">
        <f>IF('P6-preprocesseddata'!$S72="",0,+'P6-preprocesseddata'!E72/'P6-preprocesseddata'!$S72)</f>
        <v>6.5449234788253846E-2</v>
      </c>
      <c r="I72" s="43">
        <f>IF('P6-preprocesseddata'!$S72="",0,+'P6-preprocesseddata'!F72/'P6-preprocesseddata'!$S72)</f>
        <v>2.4270148101765993E-2</v>
      </c>
      <c r="J72" s="43">
        <f>IF('P6-preprocesseddata'!$S72="",0,+'P6-preprocesseddata'!G72/'P6-preprocesseddata'!$S72)</f>
        <v>5.8349632217297902E-3</v>
      </c>
      <c r="K72" s="43">
        <f>IF('P6-preprocesseddata'!$S72="",0,+'P6-preprocesseddata'!H72/'P6-preprocesseddata'!$S72)</f>
        <v>2.5815863828348946E-2</v>
      </c>
      <c r="L72" s="43">
        <f>IF('P6-preprocesseddata'!$S72="",0,+'P6-preprocesseddata'!I72/'P6-preprocesseddata'!$S72)</f>
        <v>4.3619956962518101E-3</v>
      </c>
      <c r="M72" s="43">
        <f>IF('P6-preprocesseddata'!$S72="",0,+'P6-preprocesseddata'!J72/'P6-preprocesseddata'!$S72)+IF('P6-preprocesseddata'!$S72="",0,+'P6-preprocesseddata'!K72/'P6-preprocesseddata'!$S72)+IF('P6-preprocesseddata'!$S72="",0,+'P6-preprocesseddata'!L72/'P6-preprocesseddata'!$S72)</f>
        <v>2.882128642886957E-2</v>
      </c>
      <c r="N72" s="43">
        <f>IF('P6-preprocesseddata'!$S72="",0,+'P6-preprocesseddata'!M72/'P6-preprocesseddata'!$S72)</f>
        <v>4.3320126986793955E-4</v>
      </c>
      <c r="O72" s="43">
        <f>IF('P6-preprocesseddata'!$S72="",0,+'P6-preprocesseddata'!N72/'P6-preprocesseddata'!$S72)</f>
        <v>2.3273134813228661E-4</v>
      </c>
      <c r="P72" s="43">
        <f t="shared" si="4"/>
        <v>0.15521942468322017</v>
      </c>
      <c r="Q72" s="52">
        <f t="shared" si="5"/>
        <v>-2.1508094003925976E-2</v>
      </c>
      <c r="R72" s="63">
        <f>IF(Profitability!Q72="",0,Profitability!L72/Profitability!Q72)-Q72</f>
        <v>0</v>
      </c>
    </row>
    <row r="73" spans="1:18" x14ac:dyDescent="0.25">
      <c r="A73">
        <f>+'P6-preprocesseddata'!A73</f>
        <v>2021</v>
      </c>
      <c r="B73">
        <f>+'P6-preprocesseddata'!B73</f>
        <v>2</v>
      </c>
      <c r="C73" t="str">
        <f t="shared" si="3"/>
        <v>2021 Q2</v>
      </c>
      <c r="D73" s="61">
        <f>VLOOKUP(C73,Dates!C:D,2,FALSE)</f>
        <v>44377</v>
      </c>
      <c r="E73" t="str">
        <f>+'P6-preprocesseddata'!C73</f>
        <v>AA</v>
      </c>
      <c r="F73" t="str">
        <f>+'P6-preprocesseddata'!D73</f>
        <v>P</v>
      </c>
      <c r="G73" s="51">
        <f>IF(Profitability!Q73="",0,Profitability!E73/Profitability!Q73)</f>
        <v>0.13010885137532763</v>
      </c>
      <c r="H73" s="43">
        <f>IF('P6-preprocesseddata'!$S73="",0,+'P6-preprocesseddata'!E73/'P6-preprocesseddata'!$S73)</f>
        <v>6.5627984903790515E-2</v>
      </c>
      <c r="I73" s="43">
        <f>IF('P6-preprocesseddata'!$S73="",0,+'P6-preprocesseddata'!F73/'P6-preprocesseddata'!$S73)</f>
        <v>5.8516195162615962E-2</v>
      </c>
      <c r="J73" s="43">
        <f>IF('P6-preprocesseddata'!$S73="",0,+'P6-preprocesseddata'!G73/'P6-preprocesseddata'!$S73)</f>
        <v>5.8285882722678402E-3</v>
      </c>
      <c r="K73" s="43">
        <f>IF('P6-preprocesseddata'!$S73="",0,+'P6-preprocesseddata'!H73/'P6-preprocesseddata'!$S73)</f>
        <v>2.5823809245093178E-2</v>
      </c>
      <c r="L73" s="43">
        <f>IF('P6-preprocesseddata'!$S73="",0,+'P6-preprocesseddata'!I73/'P6-preprocesseddata'!$S73)</f>
        <v>4.3583570497560623E-3</v>
      </c>
      <c r="M73" s="43">
        <f>IF('P6-preprocesseddata'!$S73="",0,+'P6-preprocesseddata'!J73/'P6-preprocesseddata'!$S73)+IF('P6-preprocesseddata'!$S73="",0,+'P6-preprocesseddata'!K73/'P6-preprocesseddata'!$S73)+IF('P6-preprocesseddata'!$S73="",0,+'P6-preprocesseddata'!L73/'P6-preprocesseddata'!$S73)</f>
        <v>2.8922387591296141E-2</v>
      </c>
      <c r="N73" s="43">
        <f>IF('P6-preprocesseddata'!$S73="",0,+'P6-preprocesseddata'!M73/'P6-preprocesseddata'!$S73)</f>
        <v>1.6359720021744549E-4</v>
      </c>
      <c r="O73" s="43">
        <f>IF('P6-preprocesseddata'!$S73="",0,+'P6-preprocesseddata'!N73/'P6-preprocesseddata'!$S73)</f>
        <v>2.3174149290105538E-4</v>
      </c>
      <c r="P73" s="43">
        <f t="shared" si="4"/>
        <v>0.18947266091793821</v>
      </c>
      <c r="Q73" s="52">
        <f t="shared" si="5"/>
        <v>-5.9363809542610585E-2</v>
      </c>
      <c r="R73" s="63">
        <f>IF(Profitability!Q73="",0,Profitability!L73/Profitability!Q73)-Q73</f>
        <v>1.9576067995796809E-8</v>
      </c>
    </row>
    <row r="74" spans="1:18" x14ac:dyDescent="0.25">
      <c r="A74">
        <f>+'P6-preprocesseddata'!A74</f>
        <v>2021</v>
      </c>
      <c r="B74">
        <f>+'P6-preprocesseddata'!B74</f>
        <v>3</v>
      </c>
      <c r="C74" t="str">
        <f t="shared" si="3"/>
        <v>2021 Q3</v>
      </c>
      <c r="D74" s="61">
        <f>VLOOKUP(C74,Dates!C:D,2,FALSE)</f>
        <v>44469</v>
      </c>
      <c r="E74" t="str">
        <f>+'P6-preprocesseddata'!C74</f>
        <v>AA</v>
      </c>
      <c r="F74" t="str">
        <f>+'P6-preprocesseddata'!D74</f>
        <v>A</v>
      </c>
      <c r="G74" s="51">
        <f>IF(Profitability!Q74="",0,Profitability!E74/Profitability!Q74)</f>
        <v>0.10276307647199695</v>
      </c>
      <c r="H74" s="43">
        <f>IF('P6-preprocesseddata'!$S74="",0,+'P6-preprocesseddata'!E74/'P6-preprocesseddata'!$S74)</f>
        <v>6.116048038192571E-2</v>
      </c>
      <c r="I74" s="43">
        <f>IF('P6-preprocesseddata'!$S74="",0,+'P6-preprocesseddata'!F74/'P6-preprocesseddata'!$S74)</f>
        <v>3.0844226852450706E-2</v>
      </c>
      <c r="J74" s="43">
        <f>IF('P6-preprocesseddata'!$S74="",0,+'P6-preprocesseddata'!G74/'P6-preprocesseddata'!$S74)</f>
        <v>7.1587896332341245E-3</v>
      </c>
      <c r="K74" s="43">
        <f>IF('P6-preprocesseddata'!$S74="",0,+'P6-preprocesseddata'!H74/'P6-preprocesseddata'!$S74)</f>
        <v>2.5136123335711153E-2</v>
      </c>
      <c r="L74" s="43">
        <f>IF('P6-preprocesseddata'!$S74="",0,+'P6-preprocesseddata'!I74/'P6-preprocesseddata'!$S74)</f>
        <v>4.2846525277113641E-3</v>
      </c>
      <c r="M74" s="43">
        <f>IF('P6-preprocesseddata'!$S74="",0,+'P6-preprocesseddata'!J74/'P6-preprocesseddata'!$S74)+IF('P6-preprocesseddata'!$S74="",0,+'P6-preprocesseddata'!K74/'P6-preprocesseddata'!$S74)+IF('P6-preprocesseddata'!$S74="",0,+'P6-preprocesseddata'!L74/'P6-preprocesseddata'!$S74)</f>
        <v>2.5145760788776148E-2</v>
      </c>
      <c r="N74" s="43">
        <f>IF('P6-preprocesseddata'!$S74="",0,+'P6-preprocesseddata'!M74/'P6-preprocesseddata'!$S74)</f>
        <v>2.0438063019086162E-3</v>
      </c>
      <c r="O74" s="43">
        <f>IF('P6-preprocesseddata'!$S74="",0,+'P6-preprocesseddata'!N74/'P6-preprocesseddata'!$S74)</f>
        <v>2.5637945433938344E-4</v>
      </c>
      <c r="P74" s="43">
        <f t="shared" si="4"/>
        <v>0.1560302192760572</v>
      </c>
      <c r="Q74" s="52">
        <f t="shared" si="5"/>
        <v>-5.3267142804060252E-2</v>
      </c>
      <c r="R74" s="63">
        <f>IF(Profitability!Q74="",0,Profitability!L74/Profitability!Q74)-Q74</f>
        <v>1.657343581817905E-9</v>
      </c>
    </row>
    <row r="75" spans="1:18" x14ac:dyDescent="0.25">
      <c r="A75">
        <f>+'P6-preprocesseddata'!A75</f>
        <v>2021</v>
      </c>
      <c r="B75">
        <f>+'P6-preprocesseddata'!B75</f>
        <v>3</v>
      </c>
      <c r="C75" t="str">
        <f t="shared" si="3"/>
        <v>2021 Q3</v>
      </c>
      <c r="D75" s="61">
        <f>VLOOKUP(C75,Dates!C:D,2,FALSE)</f>
        <v>44469</v>
      </c>
      <c r="E75" t="str">
        <f>+'P6-preprocesseddata'!C75</f>
        <v>AA</v>
      </c>
      <c r="F75" t="str">
        <f>+'P6-preprocesseddata'!D75</f>
        <v>D</v>
      </c>
      <c r="G75" s="51">
        <f>IF(Profitability!Q75="",0,Profitability!E75/Profitability!Q75)</f>
        <v>0.18753524318823195</v>
      </c>
      <c r="H75" s="43">
        <f>IF('P6-preprocesseddata'!$S75="",0,+'P6-preprocesseddata'!E75/'P6-preprocesseddata'!$S75)</f>
        <v>6.0926810786010456E-2</v>
      </c>
      <c r="I75" s="43">
        <f>IF('P6-preprocesseddata'!$S75="",0,+'P6-preprocesseddata'!F75/'P6-preprocesseddata'!$S75)</f>
        <v>2.8201998153495791E-2</v>
      </c>
      <c r="J75" s="43">
        <f>IF('P6-preprocesseddata'!$S75="",0,+'P6-preprocesseddata'!G75/'P6-preprocesseddata'!$S75)</f>
        <v>7.1048238428299505E-3</v>
      </c>
      <c r="K75" s="43">
        <f>IF('P6-preprocesseddata'!$S75="",0,+'P6-preprocesseddata'!H75/'P6-preprocesseddata'!$S75)</f>
        <v>2.5073079392000101E-2</v>
      </c>
      <c r="L75" s="43">
        <f>IF('P6-preprocesseddata'!$S75="",0,+'P6-preprocesseddata'!I75/'P6-preprocesseddata'!$S75)</f>
        <v>4.2849204022209876E-3</v>
      </c>
      <c r="M75" s="43">
        <f>IF('P6-preprocesseddata'!$S75="",0,+'P6-preprocesseddata'!J75/'P6-preprocesseddata'!$S75)+IF('P6-preprocesseddata'!$S75="",0,+'P6-preprocesseddata'!K75/'P6-preprocesseddata'!$S75)+IF('P6-preprocesseddata'!$S75="",0,+'P6-preprocesseddata'!L75/'P6-preprocesseddata'!$S75)</f>
        <v>2.5022169061111786E-2</v>
      </c>
      <c r="N75" s="43">
        <f>IF('P6-preprocesseddata'!$S75="",0,+'P6-preprocesseddata'!M75/'P6-preprocesseddata'!$S75)</f>
        <v>2.1390758650168696E-3</v>
      </c>
      <c r="O75" s="43">
        <f>IF('P6-preprocesseddata'!$S75="",0,+'P6-preprocesseddata'!N75/'P6-preprocesseddata'!$S75)</f>
        <v>3.6162243273004359E-2</v>
      </c>
      <c r="P75" s="43">
        <f t="shared" si="4"/>
        <v>0.18891512077569031</v>
      </c>
      <c r="Q75" s="52">
        <f t="shared" si="5"/>
        <v>-1.3798775874583613E-3</v>
      </c>
      <c r="R75" s="63">
        <f>IF(Profitability!Q75="",0,Profitability!L75/Profitability!Q75)-Q75</f>
        <v>2.6344423018943852E-10</v>
      </c>
    </row>
    <row r="76" spans="1:18" x14ac:dyDescent="0.25">
      <c r="A76">
        <f>+'P6-preprocesseddata'!A76</f>
        <v>2021</v>
      </c>
      <c r="B76">
        <f>+'P6-preprocesseddata'!B76</f>
        <v>3</v>
      </c>
      <c r="C76" t="str">
        <f t="shared" si="3"/>
        <v>2021 Q3</v>
      </c>
      <c r="D76" s="61">
        <f>VLOOKUP(C76,Dates!C:D,2,FALSE)</f>
        <v>44469</v>
      </c>
      <c r="E76" t="str">
        <f>+'P6-preprocesseddata'!C76</f>
        <v>AA</v>
      </c>
      <c r="F76" t="str">
        <f>+'P6-preprocesseddata'!D76</f>
        <v>L</v>
      </c>
      <c r="G76" s="51">
        <f>IF(Profitability!Q76="",0,Profitability!E76/Profitability!Q76)</f>
        <v>0.14901987014072801</v>
      </c>
      <c r="H76" s="43">
        <f>IF('P6-preprocesseddata'!$S76="",0,+'P6-preprocesseddata'!E76/'P6-preprocesseddata'!$S76)</f>
        <v>6.0743994684797117E-2</v>
      </c>
      <c r="I76" s="43">
        <f>IF('P6-preprocesseddata'!$S76="",0,+'P6-preprocesseddata'!F76/'P6-preprocesseddata'!$S76)</f>
        <v>2.732419287086026E-2</v>
      </c>
      <c r="J76" s="43">
        <f>IF('P6-preprocesseddata'!$S76="",0,+'P6-preprocesseddata'!G76/'P6-preprocesseddata'!$S76)</f>
        <v>7.0576676016591037E-3</v>
      </c>
      <c r="K76" s="43">
        <f>IF('P6-preprocesseddata'!$S76="",0,+'P6-preprocesseddata'!H76/'P6-preprocesseddata'!$S76)</f>
        <v>2.5034332911807167E-2</v>
      </c>
      <c r="L76" s="43">
        <f>IF('P6-preprocesseddata'!$S76="",0,+'P6-preprocesseddata'!I76/'P6-preprocesseddata'!$S76)</f>
        <v>4.2826538715241809E-3</v>
      </c>
      <c r="M76" s="43">
        <f>IF('P6-preprocesseddata'!$S76="",0,+'P6-preprocesseddata'!J76/'P6-preprocesseddata'!$S76)+IF('P6-preprocesseddata'!$S76="",0,+'P6-preprocesseddata'!K76/'P6-preprocesseddata'!$S76)+IF('P6-preprocesseddata'!$S76="",0,+'P6-preprocesseddata'!L76/'P6-preprocesseddata'!$S76)</f>
        <v>2.4915816061645252E-2</v>
      </c>
      <c r="N76" s="43">
        <f>IF('P6-preprocesseddata'!$S76="",0,+'P6-preprocesseddata'!M76/'P6-preprocesseddata'!$S76)</f>
        <v>2.219327566658331E-3</v>
      </c>
      <c r="O76" s="43">
        <f>IF('P6-preprocesseddata'!$S76="",0,+'P6-preprocesseddata'!N76/'P6-preprocesseddata'!$S76)</f>
        <v>2.5704268936922199E-4</v>
      </c>
      <c r="P76" s="43">
        <f t="shared" si="4"/>
        <v>0.15183502825832063</v>
      </c>
      <c r="Q76" s="52">
        <f t="shared" si="5"/>
        <v>-2.8151581175926144E-3</v>
      </c>
      <c r="R76" s="63">
        <f>IF(Profitability!Q76="",0,Profitability!L76/Profitability!Q76)-Q76</f>
        <v>2.6895609879853954E-9</v>
      </c>
    </row>
    <row r="77" spans="1:18" x14ac:dyDescent="0.25">
      <c r="A77">
        <f>+'P6-preprocesseddata'!A77</f>
        <v>2021</v>
      </c>
      <c r="B77">
        <f>+'P6-preprocesseddata'!B77</f>
        <v>3</v>
      </c>
      <c r="C77" t="str">
        <f t="shared" si="3"/>
        <v>2021 Q3</v>
      </c>
      <c r="D77" s="61">
        <f>VLOOKUP(C77,Dates!C:D,2,FALSE)</f>
        <v>44469</v>
      </c>
      <c r="E77" t="str">
        <f>+'P6-preprocesseddata'!C77</f>
        <v>AA</v>
      </c>
      <c r="F77" t="str">
        <f>+'P6-preprocesseddata'!D77</f>
        <v>P</v>
      </c>
      <c r="G77" s="51">
        <f>IF(Profitability!Q77="",0,Profitability!E77/Profitability!Q77)</f>
        <v>0.14494886178031202</v>
      </c>
      <c r="H77" s="43">
        <f>IF('P6-preprocesseddata'!$S77="",0,+'P6-preprocesseddata'!E77/'P6-preprocesseddata'!$S77)</f>
        <v>6.0517396335618201E-2</v>
      </c>
      <c r="I77" s="43">
        <f>IF('P6-preprocesseddata'!$S77="",0,+'P6-preprocesseddata'!F77/'P6-preprocesseddata'!$S77)</f>
        <v>5.9089209005548267E-2</v>
      </c>
      <c r="J77" s="43">
        <f>IF('P6-preprocesseddata'!$S77="",0,+'P6-preprocesseddata'!G77/'P6-preprocesseddata'!$S77)</f>
        <v>7.0424064122381258E-3</v>
      </c>
      <c r="K77" s="43">
        <f>IF('P6-preprocesseddata'!$S77="",0,+'P6-preprocesseddata'!H77/'P6-preprocesseddata'!$S77)</f>
        <v>2.5017027905548384E-2</v>
      </c>
      <c r="L77" s="43">
        <f>IF('P6-preprocesseddata'!$S77="",0,+'P6-preprocesseddata'!I77/'P6-preprocesseddata'!$S77)</f>
        <v>4.294333879894174E-3</v>
      </c>
      <c r="M77" s="43">
        <f>IF('P6-preprocesseddata'!$S77="",0,+'P6-preprocesseddata'!J77/'P6-preprocesseddata'!$S77)+IF('P6-preprocesseddata'!$S77="",0,+'P6-preprocesseddata'!K77/'P6-preprocesseddata'!$S77)+IF('P6-preprocesseddata'!$S77="",0,+'P6-preprocesseddata'!L77/'P6-preprocesseddata'!$S77)</f>
        <v>2.4879481697634816E-2</v>
      </c>
      <c r="N77" s="43">
        <f>IF('P6-preprocesseddata'!$S77="",0,+'P6-preprocesseddata'!M77/'P6-preprocesseddata'!$S77)</f>
        <v>2.2645369995624386E-3</v>
      </c>
      <c r="O77" s="43">
        <f>IF('P6-preprocesseddata'!$S77="",0,+'P6-preprocesseddata'!N77/'P6-preprocesseddata'!$S77)</f>
        <v>2.5720711346224868E-4</v>
      </c>
      <c r="P77" s="43">
        <f t="shared" si="4"/>
        <v>0.18336159934950666</v>
      </c>
      <c r="Q77" s="52">
        <f t="shared" si="5"/>
        <v>-3.8412737569194638E-2</v>
      </c>
      <c r="R77" s="63">
        <f>IF(Profitability!Q77="",0,Profitability!L77/Profitability!Q77)-Q77</f>
        <v>1.1931489234118242E-8</v>
      </c>
    </row>
    <row r="78" spans="1:18" x14ac:dyDescent="0.25">
      <c r="A78">
        <f>+'P6-preprocesseddata'!A78</f>
        <v>2021</v>
      </c>
      <c r="B78">
        <f>+'P6-preprocesseddata'!B78</f>
        <v>4</v>
      </c>
      <c r="C78" t="str">
        <f t="shared" si="3"/>
        <v>2021 Q4</v>
      </c>
      <c r="D78" s="61">
        <f>VLOOKUP(C78,Dates!C:D,2,FALSE)</f>
        <v>44561</v>
      </c>
      <c r="E78" t="str">
        <f>+'P6-preprocesseddata'!C78</f>
        <v>AA</v>
      </c>
      <c r="F78" t="str">
        <f>+'P6-preprocesseddata'!D78</f>
        <v>A</v>
      </c>
      <c r="G78" s="51">
        <f>IF(Profitability!Q78="",0,Profitability!E78/Profitability!Q78)</f>
        <v>0.12450156972022369</v>
      </c>
      <c r="H78" s="43">
        <f>IF('P6-preprocesseddata'!$S78="",0,+'P6-preprocesseddata'!E78/'P6-preprocesseddata'!$S78)</f>
        <v>6.7055520169202243E-2</v>
      </c>
      <c r="I78" s="43">
        <f>IF('P6-preprocesseddata'!$S78="",0,+'P6-preprocesseddata'!F78/'P6-preprocesseddata'!$S78)</f>
        <v>3.8055142557554496E-2</v>
      </c>
      <c r="J78" s="43">
        <f>IF('P6-preprocesseddata'!$S78="",0,+'P6-preprocesseddata'!G78/'P6-preprocesseddata'!$S78)</f>
        <v>8.6750611721869934E-3</v>
      </c>
      <c r="K78" s="43">
        <f>IF('P6-preprocesseddata'!$S78="",0,+'P6-preprocesseddata'!H78/'P6-preprocesseddata'!$S78)</f>
        <v>2.8529777709822148E-2</v>
      </c>
      <c r="L78" s="43">
        <f>IF('P6-preprocesseddata'!$S78="",0,+'P6-preprocesseddata'!I78/'P6-preprocesseddata'!$S78)</f>
        <v>4.6286249458366074E-3</v>
      </c>
      <c r="M78" s="43">
        <f>IF('P6-preprocesseddata'!$S78="",0,+'P6-preprocesseddata'!J78/'P6-preprocesseddata'!$S78)+IF('P6-preprocesseddata'!$S78="",0,+'P6-preprocesseddata'!K78/'P6-preprocesseddata'!$S78)+IF('P6-preprocesseddata'!$S78="",0,+'P6-preprocesseddata'!L78/'P6-preprocesseddata'!$S78)</f>
        <v>2.7257003346064741E-2</v>
      </c>
      <c r="N78" s="43">
        <f>IF('P6-preprocesseddata'!$S78="",0,+'P6-preprocesseddata'!M78/'P6-preprocesseddata'!$S78)</f>
        <v>1.3030123907519619E-3</v>
      </c>
      <c r="O78" s="43">
        <f>IF('P6-preprocesseddata'!$S78="",0,+'P6-preprocesseddata'!N78/'P6-preprocesseddata'!$S78)</f>
        <v>4.0317976149811124E-4</v>
      </c>
      <c r="P78" s="43">
        <f t="shared" si="4"/>
        <v>0.17590732205291729</v>
      </c>
      <c r="Q78" s="52">
        <f t="shared" si="5"/>
        <v>-5.1405752332693594E-2</v>
      </c>
      <c r="R78" s="63">
        <f>IF(Profitability!Q78="",0,Profitability!L78/Profitability!Q78)-Q78</f>
        <v>2.022745776431023E-9</v>
      </c>
    </row>
    <row r="79" spans="1:18" x14ac:dyDescent="0.25">
      <c r="A79">
        <f>+'P6-preprocesseddata'!A79</f>
        <v>2021</v>
      </c>
      <c r="B79">
        <f>+'P6-preprocesseddata'!B79</f>
        <v>4</v>
      </c>
      <c r="C79" t="str">
        <f t="shared" si="3"/>
        <v>2021 Q4</v>
      </c>
      <c r="D79" s="61">
        <f>VLOOKUP(C79,Dates!C:D,2,FALSE)</f>
        <v>44561</v>
      </c>
      <c r="E79" t="str">
        <f>+'P6-preprocesseddata'!C79</f>
        <v>AA</v>
      </c>
      <c r="F79" t="str">
        <f>+'P6-preprocesseddata'!D79</f>
        <v>D</v>
      </c>
      <c r="G79" s="51">
        <f>IF(Profitability!Q79="",0,Profitability!E79/Profitability!Q79)</f>
        <v>0.19497208188899109</v>
      </c>
      <c r="H79" s="43">
        <f>IF('P6-preprocesseddata'!$S79="",0,+'P6-preprocesseddata'!E79/'P6-preprocesseddata'!$S79)</f>
        <v>6.4375667706674855E-2</v>
      </c>
      <c r="I79" s="43">
        <f>IF('P6-preprocesseddata'!$S79="",0,+'P6-preprocesseddata'!F79/'P6-preprocesseddata'!$S79)</f>
        <v>3.1909448867603586E-2</v>
      </c>
      <c r="J79" s="43">
        <f>IF('P6-preprocesseddata'!$S79="",0,+'P6-preprocesseddata'!G79/'P6-preprocesseddata'!$S79)</f>
        <v>8.3254262302169136E-3</v>
      </c>
      <c r="K79" s="43">
        <f>IF('P6-preprocesseddata'!$S79="",0,+'P6-preprocesseddata'!H79/'P6-preprocesseddata'!$S79)</f>
        <v>2.7360163030979937E-2</v>
      </c>
      <c r="L79" s="43">
        <f>IF('P6-preprocesseddata'!$S79="",0,+'P6-preprocesseddata'!I79/'P6-preprocesseddata'!$S79)</f>
        <v>4.4653404068289845E-3</v>
      </c>
      <c r="M79" s="43">
        <f>IF('P6-preprocesseddata'!$S79="",0,+'P6-preprocesseddata'!J79/'P6-preprocesseddata'!$S79)+IF('P6-preprocesseddata'!$S79="",0,+'P6-preprocesseddata'!K79/'P6-preprocesseddata'!$S79)+IF('P6-preprocesseddata'!$S79="",0,+'P6-preprocesseddata'!L79/'P6-preprocesseddata'!$S79)</f>
        <v>2.6198514076149818E-2</v>
      </c>
      <c r="N79" s="43">
        <f>IF('P6-preprocesseddata'!$S79="",0,+'P6-preprocesseddata'!M79/'P6-preprocesseddata'!$S79)</f>
        <v>1.1831835353028569E-3</v>
      </c>
      <c r="O79" s="43">
        <f>IF('P6-preprocesseddata'!$S79="",0,+'P6-preprocesseddata'!N79/'P6-preprocesseddata'!$S79)</f>
        <v>4.1221981666722078E-2</v>
      </c>
      <c r="P79" s="43">
        <f t="shared" si="4"/>
        <v>0.20503972552047903</v>
      </c>
      <c r="Q79" s="52">
        <f t="shared" si="5"/>
        <v>-1.0067643631487933E-2</v>
      </c>
      <c r="R79" s="63">
        <f>IF(Profitability!Q79="",0,Profitability!L79/Profitability!Q79)-Q79</f>
        <v>-1.7347234759768071E-17</v>
      </c>
    </row>
    <row r="80" spans="1:18" x14ac:dyDescent="0.25">
      <c r="A80">
        <f>+'P6-preprocesseddata'!A80</f>
        <v>2021</v>
      </c>
      <c r="B80">
        <f>+'P6-preprocesseddata'!B80</f>
        <v>4</v>
      </c>
      <c r="C80" t="str">
        <f t="shared" si="3"/>
        <v>2021 Q4</v>
      </c>
      <c r="D80" s="61">
        <f>VLOOKUP(C80,Dates!C:D,2,FALSE)</f>
        <v>44561</v>
      </c>
      <c r="E80" t="str">
        <f>+'P6-preprocesseddata'!C80</f>
        <v>AA</v>
      </c>
      <c r="F80" t="str">
        <f>+'P6-preprocesseddata'!D80</f>
        <v>L</v>
      </c>
      <c r="G80" s="51">
        <f>IF(Profitability!Q80="",0,Profitability!E80/Profitability!Q80)</f>
        <v>0.15079918451947583</v>
      </c>
      <c r="H80" s="43">
        <f>IF('P6-preprocesseddata'!$S80="",0,+'P6-preprocesseddata'!E80/'P6-preprocesseddata'!$S80)</f>
        <v>6.4908956768126747E-2</v>
      </c>
      <c r="I80" s="43">
        <f>IF('P6-preprocesseddata'!$S80="",0,+'P6-preprocesseddata'!F80/'P6-preprocesseddata'!$S80)</f>
        <v>3.0647674444627564E-2</v>
      </c>
      <c r="J80" s="43">
        <f>IF('P6-preprocesseddata'!$S80="",0,+'P6-preprocesseddata'!G80/'P6-preprocesseddata'!$S80)</f>
        <v>8.3543341176500578E-3</v>
      </c>
      <c r="K80" s="43">
        <f>IF('P6-preprocesseddata'!$S80="",0,+'P6-preprocesseddata'!H80/'P6-preprocesseddata'!$S80)</f>
        <v>2.7572037533269592E-2</v>
      </c>
      <c r="L80" s="43">
        <f>IF('P6-preprocesseddata'!$S80="",0,+'P6-preprocesseddata'!I80/'P6-preprocesseddata'!$S80)</f>
        <v>4.4533110854001138E-3</v>
      </c>
      <c r="M80" s="43">
        <f>IF('P6-preprocesseddata'!$S80="",0,+'P6-preprocesseddata'!J80/'P6-preprocesseddata'!$S80)+IF('P6-preprocesseddata'!$S80="",0,+'P6-preprocesseddata'!K80/'P6-preprocesseddata'!$S80)+IF('P6-preprocesseddata'!$S80="",0,+'P6-preprocesseddata'!L80/'P6-preprocesseddata'!$S80)</f>
        <v>2.636036726370276E-2</v>
      </c>
      <c r="N80" s="43">
        <f>IF('P6-preprocesseddata'!$S80="",0,+'P6-preprocesseddata'!M80/'P6-preprocesseddata'!$S80)</f>
        <v>1.105264471414227E-3</v>
      </c>
      <c r="O80" s="43">
        <f>IF('P6-preprocesseddata'!$S80="",0,+'P6-preprocesseddata'!N80/'P6-preprocesseddata'!$S80)</f>
        <v>4.0071823366241488E-4</v>
      </c>
      <c r="P80" s="43">
        <f t="shared" si="4"/>
        <v>0.1638026639178535</v>
      </c>
      <c r="Q80" s="52">
        <f t="shared" si="5"/>
        <v>-1.3003479398377676E-2</v>
      </c>
      <c r="R80" s="63">
        <f>IF(Profitability!Q80="",0,Profitability!L80/Profitability!Q80)-Q80</f>
        <v>1.9081958235744878E-17</v>
      </c>
    </row>
    <row r="81" spans="1:18" x14ac:dyDescent="0.25">
      <c r="A81">
        <f>+'P6-preprocesseddata'!A81</f>
        <v>2021</v>
      </c>
      <c r="B81">
        <f>+'P6-preprocesseddata'!B81</f>
        <v>4</v>
      </c>
      <c r="C81" t="str">
        <f t="shared" si="3"/>
        <v>2021 Q4</v>
      </c>
      <c r="D81" s="61">
        <f>VLOOKUP(C81,Dates!C:D,2,FALSE)</f>
        <v>44561</v>
      </c>
      <c r="E81" t="str">
        <f>+'P6-preprocesseddata'!C81</f>
        <v>AA</v>
      </c>
      <c r="F81" t="str">
        <f>+'P6-preprocesseddata'!D81</f>
        <v>P</v>
      </c>
      <c r="G81" s="51">
        <f>IF(Profitability!Q81="",0,Profitability!E81/Profitability!Q81)</f>
        <v>0.11511103054101426</v>
      </c>
      <c r="H81" s="43">
        <f>IF('P6-preprocesseddata'!$S81="",0,+'P6-preprocesseddata'!E81/'P6-preprocesseddata'!$S81)</f>
        <v>4.7976646302357567E-2</v>
      </c>
      <c r="I81" s="43">
        <f>IF('P6-preprocesseddata'!$S81="",0,+'P6-preprocesseddata'!F81/'P6-preprocesseddata'!$S81)</f>
        <v>5.0991952830542669E-2</v>
      </c>
      <c r="J81" s="43">
        <f>IF('P6-preprocesseddata'!$S81="",0,+'P6-preprocesseddata'!G81/'P6-preprocesseddata'!$S81)</f>
        <v>6.2062865342170717E-3</v>
      </c>
      <c r="K81" s="43">
        <f>IF('P6-preprocesseddata'!$S81="",0,+'P6-preprocesseddata'!H81/'P6-preprocesseddata'!$S81)</f>
        <v>2.0393822621928733E-2</v>
      </c>
      <c r="L81" s="43">
        <f>IF('P6-preprocesseddata'!$S81="",0,+'P6-preprocesseddata'!I81/'P6-preprocesseddata'!$S81)</f>
        <v>3.3299703421988841E-3</v>
      </c>
      <c r="M81" s="43">
        <f>IF('P6-preprocesseddata'!$S81="",0,+'P6-preprocesseddata'!J81/'P6-preprocesseddata'!$S81)+IF('P6-preprocesseddata'!$S81="",0,+'P6-preprocesseddata'!K81/'P6-preprocesseddata'!$S81)+IF('P6-preprocesseddata'!$S81="",0,+'P6-preprocesseddata'!L81/'P6-preprocesseddata'!$S81)</f>
        <v>1.9527754523449497E-2</v>
      </c>
      <c r="N81" s="43">
        <f>IF('P6-preprocesseddata'!$S81="",0,+'P6-preprocesseddata'!M81/'P6-preprocesseddata'!$S81)</f>
        <v>8.8473772993586698E-4</v>
      </c>
      <c r="O81" s="43">
        <f>IF('P6-preprocesseddata'!$S81="",0,+'P6-preprocesseddata'!N81/'P6-preprocesseddata'!$S81)</f>
        <v>2.8943297022415194E-4</v>
      </c>
      <c r="P81" s="43">
        <f t="shared" si="4"/>
        <v>0.14960060385485444</v>
      </c>
      <c r="Q81" s="52">
        <f t="shared" si="5"/>
        <v>-3.4489573313840172E-2</v>
      </c>
      <c r="R81" s="63">
        <f>IF(Profitability!Q81="",0,Profitability!L81/Profitability!Q81)-Q81</f>
        <v>0</v>
      </c>
    </row>
    <row r="82" spans="1:18" x14ac:dyDescent="0.25">
      <c r="A82">
        <f>+'P6-preprocesseddata'!A82</f>
        <v>2022</v>
      </c>
      <c r="B82">
        <f>+'P6-preprocesseddata'!B82</f>
        <v>1</v>
      </c>
      <c r="C82" t="str">
        <f t="shared" si="3"/>
        <v>2022 Q1</v>
      </c>
      <c r="D82" s="61">
        <f>VLOOKUP(C82,Dates!C:D,2,FALSE)</f>
        <v>44651</v>
      </c>
      <c r="E82" t="str">
        <f>+'P6-preprocesseddata'!C82</f>
        <v>AA</v>
      </c>
      <c r="F82" t="str">
        <f>+'P6-preprocesseddata'!D82</f>
        <v>A</v>
      </c>
      <c r="G82" s="51">
        <f>IF(Profitability!Q82="",0,Profitability!E82/Profitability!Q82)</f>
        <v>0.11370183561329912</v>
      </c>
      <c r="H82" s="43">
        <f>IF('P6-preprocesseddata'!$S82="",0,+'P6-preprocesseddata'!E82/'P6-preprocesseddata'!$S82)</f>
        <v>6.593127689107163E-2</v>
      </c>
      <c r="I82" s="43">
        <f>IF('P6-preprocesseddata'!$S82="",0,+'P6-preprocesseddata'!F82/'P6-preprocesseddata'!$S82)</f>
        <v>4.4369683323686827E-2</v>
      </c>
      <c r="J82" s="43">
        <f>IF('P6-preprocesseddata'!$S82="",0,+'P6-preprocesseddata'!G82/'P6-preprocesseddata'!$S82)</f>
        <v>8.8878028551143736E-3</v>
      </c>
      <c r="K82" s="43">
        <f>IF('P6-preprocesseddata'!$S82="",0,+'P6-preprocesseddata'!H82/'P6-preprocesseddata'!$S82)</f>
        <v>2.8366990333371037E-2</v>
      </c>
      <c r="L82" s="43">
        <f>IF('P6-preprocesseddata'!$S82="",0,+'P6-preprocesseddata'!I82/'P6-preprocesseddata'!$S82)</f>
        <v>4.0595442167750484E-3</v>
      </c>
      <c r="M82" s="43">
        <f>IF('P6-preprocesseddata'!$S82="",0,+'P6-preprocesseddata'!J82/'P6-preprocesseddata'!$S82)+IF('P6-preprocesseddata'!$S82="",0,+'P6-preprocesseddata'!K82/'P6-preprocesseddata'!$S82)+IF('P6-preprocesseddata'!$S82="",0,+'P6-preprocesseddata'!L82/'P6-preprocesseddata'!$S82)</f>
        <v>2.5935403999999329E-2</v>
      </c>
      <c r="N82" s="43">
        <f>IF('P6-preprocesseddata'!$S82="",0,+'P6-preprocesseddata'!M82/'P6-preprocesseddata'!$S82)</f>
        <v>5.8180968382042092E-3</v>
      </c>
      <c r="O82" s="43">
        <f>IF('P6-preprocesseddata'!$S82="",0,+'P6-preprocesseddata'!N82/'P6-preprocesseddata'!$S82)</f>
        <v>3.8570546802514579E-4</v>
      </c>
      <c r="P82" s="43">
        <f t="shared" si="4"/>
        <v>0.18375450392624759</v>
      </c>
      <c r="Q82" s="52">
        <f t="shared" si="5"/>
        <v>-7.0052668312948471E-2</v>
      </c>
      <c r="R82" s="63">
        <f>IF(Profitability!Q82="",0,Profitability!L82/Profitability!Q82)-Q82</f>
        <v>0</v>
      </c>
    </row>
    <row r="83" spans="1:18" x14ac:dyDescent="0.25">
      <c r="A83">
        <f>+'P6-preprocesseddata'!A83</f>
        <v>2022</v>
      </c>
      <c r="B83">
        <f>+'P6-preprocesseddata'!B83</f>
        <v>1</v>
      </c>
      <c r="C83" t="str">
        <f t="shared" si="3"/>
        <v>2022 Q1</v>
      </c>
      <c r="D83" s="61">
        <f>VLOOKUP(C83,Dates!C:D,2,FALSE)</f>
        <v>44651</v>
      </c>
      <c r="E83" t="str">
        <f>+'P6-preprocesseddata'!C83</f>
        <v>AA</v>
      </c>
      <c r="F83" t="str">
        <f>+'P6-preprocesseddata'!D83</f>
        <v>D</v>
      </c>
      <c r="G83" s="51">
        <f>IF(Profitability!Q83="",0,Profitability!E83/Profitability!Q83)</f>
        <v>0.19242456316906784</v>
      </c>
      <c r="H83" s="43">
        <f>IF('P6-preprocesseddata'!$S83="",0,+'P6-preprocesseddata'!E83/'P6-preprocesseddata'!$S83)</f>
        <v>6.4686925089754571E-2</v>
      </c>
      <c r="I83" s="43">
        <f>IF('P6-preprocesseddata'!$S83="",0,+'P6-preprocesseddata'!F83/'P6-preprocesseddata'!$S83)</f>
        <v>3.7251490597376917E-2</v>
      </c>
      <c r="J83" s="43">
        <f>IF('P6-preprocesseddata'!$S83="",0,+'P6-preprocesseddata'!G83/'P6-preprocesseddata'!$S83)</f>
        <v>8.712530185381125E-3</v>
      </c>
      <c r="K83" s="43">
        <f>IF('P6-preprocesseddata'!$S83="",0,+'P6-preprocesseddata'!H83/'P6-preprocesseddata'!$S83)</f>
        <v>2.7765244973978441E-2</v>
      </c>
      <c r="L83" s="43">
        <f>IF('P6-preprocesseddata'!$S83="",0,+'P6-preprocesseddata'!I83/'P6-preprocesseddata'!$S83)</f>
        <v>3.980686671500807E-3</v>
      </c>
      <c r="M83" s="43">
        <f>IF('P6-preprocesseddata'!$S83="",0,+'P6-preprocesseddata'!J83/'P6-preprocesseddata'!$S83)+IF('P6-preprocesseddata'!$S83="",0,+'P6-preprocesseddata'!K83/'P6-preprocesseddata'!$S83)+IF('P6-preprocesseddata'!$S83="",0,+'P6-preprocesseddata'!L83/'P6-preprocesseddata'!$S83)</f>
        <v>2.5438529383821663E-2</v>
      </c>
      <c r="N83" s="43">
        <f>IF('P6-preprocesseddata'!$S83="",0,+'P6-preprocesseddata'!M83/'P6-preprocesseddata'!$S83)</f>
        <v>5.6159506673545924E-3</v>
      </c>
      <c r="O83" s="43">
        <f>IF('P6-preprocesseddata'!$S83="",0,+'P6-preprocesseddata'!N83/'P6-preprocesseddata'!$S83)</f>
        <v>4.5423986138559649E-2</v>
      </c>
      <c r="P83" s="43">
        <f t="shared" si="4"/>
        <v>0.21887534370772777</v>
      </c>
      <c r="Q83" s="52">
        <f t="shared" si="5"/>
        <v>-2.6450780538659929E-2</v>
      </c>
      <c r="R83" s="63">
        <f>IF(Profitability!Q83="",0,Profitability!L83/Profitability!Q83)-Q83</f>
        <v>2.9109737884058795E-10</v>
      </c>
    </row>
    <row r="84" spans="1:18" x14ac:dyDescent="0.25">
      <c r="A84">
        <f>+'P6-preprocesseddata'!A84</f>
        <v>2022</v>
      </c>
      <c r="B84">
        <f>+'P6-preprocesseddata'!B84</f>
        <v>1</v>
      </c>
      <c r="C84" t="str">
        <f t="shared" si="3"/>
        <v>2022 Q1</v>
      </c>
      <c r="D84" s="61">
        <f>VLOOKUP(C84,Dates!C:D,2,FALSE)</f>
        <v>44651</v>
      </c>
      <c r="E84" t="str">
        <f>+'P6-preprocesseddata'!C84</f>
        <v>AA</v>
      </c>
      <c r="F84" t="str">
        <f>+'P6-preprocesseddata'!D84</f>
        <v>L</v>
      </c>
      <c r="G84" s="51">
        <f>IF(Profitability!Q84="",0,Profitability!E84/Profitability!Q84)</f>
        <v>0.14379085530544383</v>
      </c>
      <c r="H84" s="43">
        <f>IF('P6-preprocesseddata'!$S84="",0,+'P6-preprocesseddata'!E84/'P6-preprocesseddata'!$S84)</f>
        <v>6.4705968284157256E-2</v>
      </c>
      <c r="I84" s="43">
        <f>IF('P6-preprocesseddata'!$S84="",0,+'P6-preprocesseddata'!F84/'P6-preprocesseddata'!$S84)</f>
        <v>3.6273273099193745E-2</v>
      </c>
      <c r="J84" s="43">
        <f>IF('P6-preprocesseddata'!$S84="",0,+'P6-preprocesseddata'!G84/'P6-preprocesseddata'!$S84)</f>
        <v>8.7186213980198317E-3</v>
      </c>
      <c r="K84" s="43">
        <f>IF('P6-preprocesseddata'!$S84="",0,+'P6-preprocesseddata'!H84/'P6-preprocesseddata'!$S84)</f>
        <v>2.7756093202257383E-2</v>
      </c>
      <c r="L84" s="43">
        <f>IF('P6-preprocesseddata'!$S84="",0,+'P6-preprocesseddata'!I84/'P6-preprocesseddata'!$S84)</f>
        <v>3.9805238521257698E-3</v>
      </c>
      <c r="M84" s="43">
        <f>IF('P6-preprocesseddata'!$S84="",0,+'P6-preprocesseddata'!J84/'P6-preprocesseddata'!$S84)+IF('P6-preprocesseddata'!$S84="",0,+'P6-preprocesseddata'!K84/'P6-preprocesseddata'!$S84)+IF('P6-preprocesseddata'!$S84="",0,+'P6-preprocesseddata'!L84/'P6-preprocesseddata'!$S84)</f>
        <v>2.5453556050171727E-2</v>
      </c>
      <c r="N84" s="43">
        <f>IF('P6-preprocesseddata'!$S84="",0,+'P6-preprocesseddata'!M84/'P6-preprocesseddata'!$S84)</f>
        <v>5.5818155441179351E-3</v>
      </c>
      <c r="O84" s="43">
        <f>IF('P6-preprocesseddata'!$S84="",0,+'P6-preprocesseddata'!N84/'P6-preprocesseddata'!$S84)</f>
        <v>3.7808571528303138E-4</v>
      </c>
      <c r="P84" s="43">
        <f t="shared" si="4"/>
        <v>0.17284793714532667</v>
      </c>
      <c r="Q84" s="52">
        <f t="shared" si="5"/>
        <v>-2.9057081839882842E-2</v>
      </c>
      <c r="R84" s="63">
        <f>IF(Profitability!Q84="",0,Profitability!L84/Profitability!Q84)-Q84</f>
        <v>0</v>
      </c>
    </row>
    <row r="85" spans="1:18" x14ac:dyDescent="0.25">
      <c r="A85">
        <f>+'P6-preprocesseddata'!A85</f>
        <v>2022</v>
      </c>
      <c r="B85">
        <f>+'P6-preprocesseddata'!B85</f>
        <v>1</v>
      </c>
      <c r="C85" t="str">
        <f t="shared" si="3"/>
        <v>2022 Q1</v>
      </c>
      <c r="D85" s="61">
        <f>VLOOKUP(C85,Dates!C:D,2,FALSE)</f>
        <v>44651</v>
      </c>
      <c r="E85" t="str">
        <f>+'P6-preprocesseddata'!C85</f>
        <v>AA</v>
      </c>
      <c r="F85" t="str">
        <f>+'P6-preprocesseddata'!D85</f>
        <v>P</v>
      </c>
      <c r="G85" s="51">
        <f>IF(Profitability!Q85="",0,Profitability!E85/Profitability!Q85)</f>
        <v>0.12276578755915411</v>
      </c>
      <c r="H85" s="43">
        <f>IF('P6-preprocesseddata'!$S85="",0,+'P6-preprocesseddata'!E85/'P6-preprocesseddata'!$S85)</f>
        <v>5.744746460436282E-2</v>
      </c>
      <c r="I85" s="43">
        <f>IF('P6-preprocesseddata'!$S85="",0,+'P6-preprocesseddata'!F85/'P6-preprocesseddata'!$S85)</f>
        <v>5.4040383082738667E-2</v>
      </c>
      <c r="J85" s="43">
        <f>IF('P6-preprocesseddata'!$S85="",0,+'P6-preprocesseddata'!G85/'P6-preprocesseddata'!$S85)</f>
        <v>7.7411765089101577E-3</v>
      </c>
      <c r="K85" s="43">
        <f>IF('P6-preprocesseddata'!$S85="",0,+'P6-preprocesseddata'!H85/'P6-preprocesseddata'!$S85)</f>
        <v>2.4601269923127344E-2</v>
      </c>
      <c r="L85" s="43">
        <f>IF('P6-preprocesseddata'!$S85="",0,+'P6-preprocesseddata'!I85/'P6-preprocesseddata'!$S85)</f>
        <v>3.5319166403440082E-3</v>
      </c>
      <c r="M85" s="43">
        <f>IF('P6-preprocesseddata'!$S85="",0,+'P6-preprocesseddata'!J85/'P6-preprocesseddata'!$S85)+IF('P6-preprocesseddata'!$S85="",0,+'P6-preprocesseddata'!K85/'P6-preprocesseddata'!$S85)+IF('P6-preprocesseddata'!$S85="",0,+'P6-preprocesseddata'!L85/'P6-preprocesseddata'!$S85)</f>
        <v>2.2603002692370061E-2</v>
      </c>
      <c r="N85" s="43">
        <f>IF('P6-preprocesseddata'!$S85="",0,+'P6-preprocesseddata'!M85/'P6-preprocesseddata'!$S85)</f>
        <v>4.8856794760285894E-3</v>
      </c>
      <c r="O85" s="43">
        <f>IF('P6-preprocesseddata'!$S85="",0,+'P6-preprocesseddata'!N85/'P6-preprocesseddata'!$S85)</f>
        <v>3.351097300922166E-4</v>
      </c>
      <c r="P85" s="43">
        <f t="shared" si="4"/>
        <v>0.17518600265797382</v>
      </c>
      <c r="Q85" s="52">
        <f t="shared" si="5"/>
        <v>-5.2420215098819709E-2</v>
      </c>
      <c r="R85" s="63">
        <f>IF(Profitability!Q85="",0,Profitability!L85/Profitability!Q85)-Q85</f>
        <v>9.1447599423477577E-9</v>
      </c>
    </row>
    <row r="86" spans="1:18" x14ac:dyDescent="0.25">
      <c r="A86">
        <f>+'P6-preprocesseddata'!A86</f>
        <v>2022</v>
      </c>
      <c r="B86">
        <f>+'P6-preprocesseddata'!B86</f>
        <v>2</v>
      </c>
      <c r="C86" t="str">
        <f t="shared" si="3"/>
        <v>2022 Q2</v>
      </c>
      <c r="D86" s="61">
        <f>VLOOKUP(C86,Dates!C:D,2,FALSE)</f>
        <v>44742</v>
      </c>
      <c r="E86" t="str">
        <f>+'P6-preprocesseddata'!C86</f>
        <v>AA</v>
      </c>
      <c r="F86" t="str">
        <f>+'P6-preprocesseddata'!D86</f>
        <v>A</v>
      </c>
      <c r="G86" s="51">
        <f>IF(Profitability!Q86="",0,Profitability!E86/Profitability!Q86)</f>
        <v>0.16066244938538943</v>
      </c>
      <c r="H86" s="43">
        <f>IF('P6-preprocesseddata'!$S86="",0,+'P6-preprocesseddata'!E86/'P6-preprocesseddata'!$S86)</f>
        <v>5.9737275328332562E-2</v>
      </c>
      <c r="I86" s="43">
        <f>IF('P6-preprocesseddata'!$S86="",0,+'P6-preprocesseddata'!F86/'P6-preprocesseddata'!$S86)</f>
        <v>6.0265780179956055E-2</v>
      </c>
      <c r="J86" s="43">
        <f>IF('P6-preprocesseddata'!$S86="",0,+'P6-preprocesseddata'!G86/'P6-preprocesseddata'!$S86)</f>
        <v>8.1435024846376863E-3</v>
      </c>
      <c r="K86" s="43">
        <f>IF('P6-preprocesseddata'!$S86="",0,+'P6-preprocesseddata'!H86/'P6-preprocesseddata'!$S86)</f>
        <v>2.9584661335904042E-2</v>
      </c>
      <c r="L86" s="43">
        <f>IF('P6-preprocesseddata'!$S86="",0,+'P6-preprocesseddata'!I86/'P6-preprocesseddata'!$S86)</f>
        <v>3.7161894314295613E-3</v>
      </c>
      <c r="M86" s="43">
        <f>IF('P6-preprocesseddata'!$S86="",0,+'P6-preprocesseddata'!J86/'P6-preprocesseddata'!$S86)+IF('P6-preprocesseddata'!$S86="",0,+'P6-preprocesseddata'!K86/'P6-preprocesseddata'!$S86)+IF('P6-preprocesseddata'!$S86="",0,+'P6-preprocesseddata'!L86/'P6-preprocesseddata'!$S86)</f>
        <v>2.3048073088037555E-2</v>
      </c>
      <c r="N86" s="43">
        <f>IF('P6-preprocesseddata'!$S86="",0,+'P6-preprocesseddata'!M86/'P6-preprocesseddata'!$S86)</f>
        <v>2.2548698616270285E-3</v>
      </c>
      <c r="O86" s="43">
        <f>IF('P6-preprocesseddata'!$S86="",0,+'P6-preprocesseddata'!N86/'P6-preprocesseddata'!$S86)</f>
        <v>4.7309356734366294E-4</v>
      </c>
      <c r="P86" s="43">
        <f t="shared" si="4"/>
        <v>0.18722344527726814</v>
      </c>
      <c r="Q86" s="52">
        <f t="shared" si="5"/>
        <v>-2.6560995891878714E-2</v>
      </c>
      <c r="R86" s="63">
        <f>IF(Profitability!Q86="",0,Profitability!L86/Profitability!Q86)-Q86</f>
        <v>1.734312464474197E-9</v>
      </c>
    </row>
    <row r="87" spans="1:18" x14ac:dyDescent="0.25">
      <c r="A87">
        <f>+'P6-preprocesseddata'!A87</f>
        <v>2022</v>
      </c>
      <c r="B87">
        <f>+'P6-preprocesseddata'!B87</f>
        <v>2</v>
      </c>
      <c r="C87" t="str">
        <f t="shared" si="3"/>
        <v>2022 Q2</v>
      </c>
      <c r="D87" s="61">
        <f>VLOOKUP(C87,Dates!C:D,2,FALSE)</f>
        <v>44742</v>
      </c>
      <c r="E87" t="str">
        <f>+'P6-preprocesseddata'!C87</f>
        <v>AA</v>
      </c>
      <c r="F87" t="str">
        <f>+'P6-preprocesseddata'!D87</f>
        <v>D</v>
      </c>
      <c r="G87" s="51">
        <f>IF(Profitability!Q87="",0,Profitability!E87/Profitability!Q87)</f>
        <v>0.26970633374427233</v>
      </c>
      <c r="H87" s="43">
        <f>IF('P6-preprocesseddata'!$S87="",0,+'P6-preprocesseddata'!E87/'P6-preprocesseddata'!$S87)</f>
        <v>5.9245897574547512E-2</v>
      </c>
      <c r="I87" s="43">
        <f>IF('P6-preprocesseddata'!$S87="",0,+'P6-preprocesseddata'!F87/'P6-preprocesseddata'!$S87)</f>
        <v>5.4793514542137912E-2</v>
      </c>
      <c r="J87" s="43">
        <f>IF('P6-preprocesseddata'!$S87="",0,+'P6-preprocesseddata'!G87/'P6-preprocesseddata'!$S87)</f>
        <v>8.0717344268567415E-3</v>
      </c>
      <c r="K87" s="43">
        <f>IF('P6-preprocesseddata'!$S87="",0,+'P6-preprocesseddata'!H87/'P6-preprocesseddata'!$S87)</f>
        <v>2.9324025201465525E-2</v>
      </c>
      <c r="L87" s="43">
        <f>IF('P6-preprocesseddata'!$S87="",0,+'P6-preprocesseddata'!I87/'P6-preprocesseddata'!$S87)</f>
        <v>3.6810152841816142E-3</v>
      </c>
      <c r="M87" s="43">
        <f>IF('P6-preprocesseddata'!$S87="",0,+'P6-preprocesseddata'!J87/'P6-preprocesseddata'!$S87)+IF('P6-preprocesseddata'!$S87="",0,+'P6-preprocesseddata'!K87/'P6-preprocesseddata'!$S87)+IF('P6-preprocesseddata'!$S87="",0,+'P6-preprocesseddata'!L87/'P6-preprocesseddata'!$S87)</f>
        <v>2.2866996070893632E-2</v>
      </c>
      <c r="N87" s="43">
        <f>IF('P6-preprocesseddata'!$S87="",0,+'P6-preprocesseddata'!M87/'P6-preprocesseddata'!$S87)</f>
        <v>2.2381895366927183E-3</v>
      </c>
      <c r="O87" s="43">
        <f>IF('P6-preprocesseddata'!$S87="",0,+'P6-preprocesseddata'!N87/'P6-preprocesseddata'!$S87)</f>
        <v>5.1974031365300433E-2</v>
      </c>
      <c r="P87" s="43">
        <f t="shared" si="4"/>
        <v>0.23219540400207606</v>
      </c>
      <c r="Q87" s="52">
        <f t="shared" si="5"/>
        <v>3.7510929742196275E-2</v>
      </c>
      <c r="R87" s="63">
        <f>IF(Profitability!Q87="",0,Profitability!L87/Profitability!Q87)-Q87</f>
        <v>2.7762266097131061E-10</v>
      </c>
    </row>
    <row r="88" spans="1:18" x14ac:dyDescent="0.25">
      <c r="A88">
        <f>+'P6-preprocesseddata'!A88</f>
        <v>2022</v>
      </c>
      <c r="B88">
        <f>+'P6-preprocesseddata'!B88</f>
        <v>2</v>
      </c>
      <c r="C88" t="str">
        <f t="shared" si="3"/>
        <v>2022 Q2</v>
      </c>
      <c r="D88" s="61">
        <f>VLOOKUP(C88,Dates!C:D,2,FALSE)</f>
        <v>44742</v>
      </c>
      <c r="E88" t="str">
        <f>+'P6-preprocesseddata'!C88</f>
        <v>AA</v>
      </c>
      <c r="F88" t="str">
        <f>+'P6-preprocesseddata'!D88</f>
        <v>L</v>
      </c>
      <c r="G88" s="51">
        <f>IF(Profitability!Q88="",0,Profitability!E88/Profitability!Q88)</f>
        <v>0.17905024256880286</v>
      </c>
      <c r="H88" s="43">
        <f>IF('P6-preprocesseddata'!$S88="",0,+'P6-preprocesseddata'!E88/'P6-preprocesseddata'!$S88)</f>
        <v>5.8615493763359061E-2</v>
      </c>
      <c r="I88" s="43">
        <f>IF('P6-preprocesseddata'!$S88="",0,+'P6-preprocesseddata'!F88/'P6-preprocesseddata'!$S88)</f>
        <v>5.262152230778698E-2</v>
      </c>
      <c r="J88" s="43">
        <f>IF('P6-preprocesseddata'!$S88="",0,+'P6-preprocesseddata'!G88/'P6-preprocesseddata'!$S88)</f>
        <v>7.9852978652168224E-3</v>
      </c>
      <c r="K88" s="43">
        <f>IF('P6-preprocesseddata'!$S88="",0,+'P6-preprocesseddata'!H88/'P6-preprocesseddata'!$S88)</f>
        <v>2.9009401385356938E-2</v>
      </c>
      <c r="L88" s="43">
        <f>IF('P6-preprocesseddata'!$S88="",0,+'P6-preprocesseddata'!I88/'P6-preprocesseddata'!$S88)</f>
        <v>3.6382944745681788E-3</v>
      </c>
      <c r="M88" s="43">
        <f>IF('P6-preprocesseddata'!$S88="",0,+'P6-preprocesseddata'!J88/'P6-preprocesseddata'!$S88)+IF('P6-preprocesseddata'!$S88="",0,+'P6-preprocesseddata'!K88/'P6-preprocesseddata'!$S88)+IF('P6-preprocesseddata'!$S88="",0,+'P6-preprocesseddata'!L88/'P6-preprocesseddata'!$S88)</f>
        <v>2.2627154471392883E-2</v>
      </c>
      <c r="N88" s="43">
        <f>IF('P6-preprocesseddata'!$S88="",0,+'P6-preprocesseddata'!M88/'P6-preprocesseddata'!$S88)</f>
        <v>2.2236163064526821E-3</v>
      </c>
      <c r="O88" s="43">
        <f>IF('P6-preprocesseddata'!$S88="",0,+'P6-preprocesseddata'!N88/'P6-preprocesseddata'!$S88)</f>
        <v>4.6349712622872934E-4</v>
      </c>
      <c r="P88" s="43">
        <f t="shared" si="4"/>
        <v>0.17718427770036227</v>
      </c>
      <c r="Q88" s="52">
        <f t="shared" si="5"/>
        <v>1.8659648684405949E-3</v>
      </c>
      <c r="R88" s="63">
        <f>IF(Profitability!Q88="",0,Profitability!L88/Profitability!Q88)-Q88</f>
        <v>1.0311117801600767E-9</v>
      </c>
    </row>
    <row r="89" spans="1:18" x14ac:dyDescent="0.25">
      <c r="A89">
        <f>+'P6-preprocesseddata'!A89</f>
        <v>2022</v>
      </c>
      <c r="B89">
        <f>+'P6-preprocesseddata'!B89</f>
        <v>2</v>
      </c>
      <c r="C89" t="str">
        <f t="shared" si="3"/>
        <v>2022 Q2</v>
      </c>
      <c r="D89" s="61">
        <f>VLOOKUP(C89,Dates!C:D,2,FALSE)</f>
        <v>44742</v>
      </c>
      <c r="E89" t="str">
        <f>+'P6-preprocesseddata'!C89</f>
        <v>AA</v>
      </c>
      <c r="F89" t="str">
        <f>+'P6-preprocesseddata'!D89</f>
        <v>P</v>
      </c>
      <c r="G89" s="51">
        <f>IF(Profitability!Q89="",0,Profitability!E89/Profitability!Q89)</f>
        <v>0.14884368227407443</v>
      </c>
      <c r="H89" s="43">
        <f>IF('P6-preprocesseddata'!$S89="",0,+'P6-preprocesseddata'!E89/'P6-preprocesseddata'!$S89)</f>
        <v>5.9130655914198499E-2</v>
      </c>
      <c r="I89" s="43">
        <f>IF('P6-preprocesseddata'!$S89="",0,+'P6-preprocesseddata'!F89/'P6-preprocesseddata'!$S89)</f>
        <v>5.9402521934634432E-2</v>
      </c>
      <c r="J89" s="43">
        <f>IF('P6-preprocesseddata'!$S89="",0,+'P6-preprocesseddata'!G89/'P6-preprocesseddata'!$S89)</f>
        <v>8.0447638520507545E-3</v>
      </c>
      <c r="K89" s="43">
        <f>IF('P6-preprocesseddata'!$S89="",0,+'P6-preprocesseddata'!H89/'P6-preprocesseddata'!$S89)</f>
        <v>2.9258480112023661E-2</v>
      </c>
      <c r="L89" s="43">
        <f>IF('P6-preprocesseddata'!$S89="",0,+'P6-preprocesseddata'!I89/'P6-preprocesseddata'!$S89)</f>
        <v>3.6641107987294952E-3</v>
      </c>
      <c r="M89" s="43">
        <f>IF('P6-preprocesseddata'!$S89="",0,+'P6-preprocesseddata'!J89/'P6-preprocesseddata'!$S89)+IF('P6-preprocesseddata'!$S89="",0,+'P6-preprocesseddata'!K89/'P6-preprocesseddata'!$S89)+IF('P6-preprocesseddata'!$S89="",0,+'P6-preprocesseddata'!L89/'P6-preprocesseddata'!$S89)</f>
        <v>2.2840421988371086E-2</v>
      </c>
      <c r="N89" s="43">
        <f>IF('P6-preprocesseddata'!$S89="",0,+'P6-preprocesseddata'!M89/'P6-preprocesseddata'!$S89)</f>
        <v>2.2353385944742488E-3</v>
      </c>
      <c r="O89" s="43">
        <f>IF('P6-preprocesseddata'!$S89="",0,+'P6-preprocesseddata'!N89/'P6-preprocesseddata'!$S89)</f>
        <v>4.6941792467371587E-4</v>
      </c>
      <c r="P89" s="43">
        <f t="shared" si="4"/>
        <v>0.18504571111915591</v>
      </c>
      <c r="Q89" s="52">
        <f t="shared" si="5"/>
        <v>-3.6202028845081474E-2</v>
      </c>
      <c r="R89" s="63">
        <f>IF(Profitability!Q89="",0,Profitability!L89/Profitability!Q89)-Q89</f>
        <v>0</v>
      </c>
    </row>
    <row r="90" spans="1:18" x14ac:dyDescent="0.25">
      <c r="A90">
        <f>+'P6-preprocesseddata'!A90</f>
        <v>2017</v>
      </c>
      <c r="B90">
        <f>+'P6-preprocesseddata'!B90</f>
        <v>1</v>
      </c>
      <c r="C90" t="str">
        <f t="shared" si="3"/>
        <v>2017 Q1</v>
      </c>
      <c r="D90" s="61">
        <f>VLOOKUP(C90,Dates!C:D,2,FALSE)</f>
        <v>42825</v>
      </c>
      <c r="E90" t="str">
        <f>+'P6-preprocesseddata'!C90</f>
        <v>AS</v>
      </c>
      <c r="F90" t="str">
        <f>+'P6-preprocesseddata'!D90</f>
        <v>D</v>
      </c>
      <c r="G90" s="51">
        <f>IF(Profitability!Q90="",0,Profitability!E90/Profitability!Q90)</f>
        <v>0.1466780436595419</v>
      </c>
      <c r="H90" s="43">
        <f>IF('P6-preprocesseddata'!$S90="",0,+'P6-preprocesseddata'!E90/'P6-preprocesseddata'!$S90)</f>
        <v>3.7180419354622476E-2</v>
      </c>
      <c r="I90" s="43">
        <f>IF('P6-preprocesseddata'!$S90="",0,+'P6-preprocesseddata'!F90/'P6-preprocesseddata'!$S90)</f>
        <v>2.1329505421094821E-2</v>
      </c>
      <c r="J90" s="43">
        <f>IF('P6-preprocesseddata'!$S90="",0,+'P6-preprocesseddata'!G90/'P6-preprocesseddata'!$S90)</f>
        <v>5.9963405659540147E-3</v>
      </c>
      <c r="K90" s="43">
        <f>IF('P6-preprocesseddata'!$S90="",0,+'P6-preprocesseddata'!H90/'P6-preprocesseddata'!$S90)</f>
        <v>1.6731695423554179E-2</v>
      </c>
      <c r="L90" s="43">
        <f>IF('P6-preprocesseddata'!$S90="",0,+'P6-preprocesseddata'!I90/'P6-preprocesseddata'!$S90)</f>
        <v>2.4048645209021236E-3</v>
      </c>
      <c r="M90" s="43">
        <f>IF('P6-preprocesseddata'!$S90="",0,+'P6-preprocesseddata'!J90/'P6-preprocesseddata'!$S90)+IF('P6-preprocesseddata'!$S90="",0,+'P6-preprocesseddata'!K90/'P6-preprocesseddata'!$S90)+IF('P6-preprocesseddata'!$S90="",0,+'P6-preprocesseddata'!L90/'P6-preprocesseddata'!$S90)</f>
        <v>1.1898094523416305E-2</v>
      </c>
      <c r="N90" s="43">
        <f>IF('P6-preprocesseddata'!$S90="",0,+'P6-preprocesseddata'!M90/'P6-preprocesseddata'!$S90)</f>
        <v>1.2626186202591896E-3</v>
      </c>
      <c r="O90" s="43">
        <f>IF('P6-preprocesseddata'!$S90="",0,+'P6-preprocesseddata'!N90/'P6-preprocesseddata'!$S90)</f>
        <v>2.6375813587233728E-2</v>
      </c>
      <c r="P90" s="43">
        <f t="shared" si="4"/>
        <v>0.12317935201703684</v>
      </c>
      <c r="Q90" s="52">
        <f t="shared" si="5"/>
        <v>2.3498691642505065E-2</v>
      </c>
      <c r="R90" s="63">
        <f>IF(Profitability!Q90="",0,Profitability!L90/Profitability!Q90)-Q90</f>
        <v>0</v>
      </c>
    </row>
    <row r="91" spans="1:18" x14ac:dyDescent="0.25">
      <c r="A91">
        <f>+'P6-preprocesseddata'!A91</f>
        <v>2017</v>
      </c>
      <c r="B91">
        <f>+'P6-preprocesseddata'!B91</f>
        <v>1</v>
      </c>
      <c r="C91" t="str">
        <f t="shared" si="3"/>
        <v>2017 Q1</v>
      </c>
      <c r="D91" s="61">
        <f>VLOOKUP(C91,Dates!C:D,2,FALSE)</f>
        <v>42825</v>
      </c>
      <c r="E91" t="str">
        <f>+'P6-preprocesseddata'!C91</f>
        <v>AS</v>
      </c>
      <c r="F91" t="str">
        <f>+'P6-preprocesseddata'!D91</f>
        <v>L</v>
      </c>
      <c r="G91" s="51">
        <f>IF(Profitability!Q91="",0,Profitability!E91/Profitability!Q91)</f>
        <v>9.6312725813981898E-2</v>
      </c>
      <c r="H91" s="43">
        <f>IF('P6-preprocesseddata'!$S91="",0,+'P6-preprocesseddata'!E91/'P6-preprocesseddata'!$S91)</f>
        <v>3.4250911038147369E-2</v>
      </c>
      <c r="I91" s="43">
        <f>IF('P6-preprocesseddata'!$S91="",0,+'P6-preprocesseddata'!F91/'P6-preprocesseddata'!$S91)</f>
        <v>1.9648771428888889E-2</v>
      </c>
      <c r="J91" s="43">
        <f>IF('P6-preprocesseddata'!$S91="",0,+'P6-preprocesseddata'!G91/'P6-preprocesseddata'!$S91)</f>
        <v>5.524516066571253E-3</v>
      </c>
      <c r="K91" s="43">
        <f>IF('P6-preprocesseddata'!$S91="",0,+'P6-preprocesseddata'!H91/'P6-preprocesseddata'!$S91)</f>
        <v>1.5413127682085196E-2</v>
      </c>
      <c r="L91" s="43">
        <f>IF('P6-preprocesseddata'!$S91="",0,+'P6-preprocesseddata'!I91/'P6-preprocesseddata'!$S91)</f>
        <v>2.2152492996004923E-3</v>
      </c>
      <c r="M91" s="43">
        <f>IF('P6-preprocesseddata'!$S91="",0,+'P6-preprocesseddata'!J91/'P6-preprocesseddata'!$S91)+IF('P6-preprocesseddata'!$S91="",0,+'P6-preprocesseddata'!K91/'P6-preprocesseddata'!$S91)+IF('P6-preprocesseddata'!$S91="",0,+'P6-preprocesseddata'!L91/'P6-preprocesseddata'!$S91)</f>
        <v>1.0959769016401846E-2</v>
      </c>
      <c r="N91" s="43">
        <f>IF('P6-preprocesseddata'!$S91="",0,+'P6-preprocesseddata'!M91/'P6-preprocesseddata'!$S91)</f>
        <v>1.1625976668173592E-3</v>
      </c>
      <c r="O91" s="43">
        <f>IF('P6-preprocesseddata'!$S91="",0,+'P6-preprocesseddata'!N91/'P6-preprocesseddata'!$S91)</f>
        <v>0</v>
      </c>
      <c r="P91" s="43">
        <f t="shared" si="4"/>
        <v>8.9174942198512394E-2</v>
      </c>
      <c r="Q91" s="52">
        <f t="shared" si="5"/>
        <v>7.1377836154695035E-3</v>
      </c>
      <c r="R91" s="63">
        <f>IF(Profitability!Q91="",0,Profitability!L91/Profitability!Q91)-Q91</f>
        <v>-1.0885745944030911E-6</v>
      </c>
    </row>
    <row r="92" spans="1:18" x14ac:dyDescent="0.25">
      <c r="A92">
        <f>+'P6-preprocesseddata'!A92</f>
        <v>2017</v>
      </c>
      <c r="B92">
        <f>+'P6-preprocesseddata'!B92</f>
        <v>2</v>
      </c>
      <c r="C92" t="str">
        <f t="shared" si="3"/>
        <v>2017 Q2</v>
      </c>
      <c r="D92" s="61">
        <f>VLOOKUP(C92,Dates!C:D,2,FALSE)</f>
        <v>42916</v>
      </c>
      <c r="E92" t="str">
        <f>+'P6-preprocesseddata'!C92</f>
        <v>AS</v>
      </c>
      <c r="F92" t="str">
        <f>+'P6-preprocesseddata'!D92</f>
        <v>D</v>
      </c>
      <c r="G92" s="51">
        <f>IF(Profitability!Q92="",0,Profitability!E92/Profitability!Q92)</f>
        <v>0.16152349600059637</v>
      </c>
      <c r="H92" s="43">
        <f>IF('P6-preprocesseddata'!$S92="",0,+'P6-preprocesseddata'!E92/'P6-preprocesseddata'!$S92)</f>
        <v>3.4277480226777901E-2</v>
      </c>
      <c r="I92" s="43">
        <f>IF('P6-preprocesseddata'!$S92="",0,+'P6-preprocesseddata'!F92/'P6-preprocesseddata'!$S92)</f>
        <v>2.0560520565622381E-2</v>
      </c>
      <c r="J92" s="43">
        <f>IF('P6-preprocesseddata'!$S92="",0,+'P6-preprocesseddata'!G92/'P6-preprocesseddata'!$S92)</f>
        <v>5.3839502017537962E-3</v>
      </c>
      <c r="K92" s="43">
        <f>IF('P6-preprocesseddata'!$S92="",0,+'P6-preprocesseddata'!H92/'P6-preprocesseddata'!$S92)</f>
        <v>1.7685903185019267E-2</v>
      </c>
      <c r="L92" s="43">
        <f>IF('P6-preprocesseddata'!$S92="",0,+'P6-preprocesseddata'!I92/'P6-preprocesseddata'!$S92)</f>
        <v>2.2953760719425479E-3</v>
      </c>
      <c r="M92" s="43">
        <f>IF('P6-preprocesseddata'!$S92="",0,+'P6-preprocesseddata'!J92/'P6-preprocesseddata'!$S92)+IF('P6-preprocesseddata'!$S92="",0,+'P6-preprocesseddata'!K92/'P6-preprocesseddata'!$S92)+IF('P6-preprocesseddata'!$S92="",0,+'P6-preprocesseddata'!L92/'P6-preprocesseddata'!$S92)</f>
        <v>9.6740834386125213E-3</v>
      </c>
      <c r="N92" s="43">
        <f>IF('P6-preprocesseddata'!$S92="",0,+'P6-preprocesseddata'!M92/'P6-preprocesseddata'!$S92)</f>
        <v>1.3132728404512467E-3</v>
      </c>
      <c r="O92" s="43">
        <f>IF('P6-preprocesseddata'!$S92="",0,+'P6-preprocesseddata'!N92/'P6-preprocesseddata'!$S92)</f>
        <v>2.49429169223205E-2</v>
      </c>
      <c r="P92" s="43">
        <f t="shared" si="4"/>
        <v>0.11613350345250015</v>
      </c>
      <c r="Q92" s="52">
        <f t="shared" si="5"/>
        <v>4.5389992548096225E-2</v>
      </c>
      <c r="R92" s="63">
        <f>IF(Profitability!Q92="",0,Profitability!L92/Profitability!Q92)-Q92</f>
        <v>0</v>
      </c>
    </row>
    <row r="93" spans="1:18" x14ac:dyDescent="0.25">
      <c r="A93">
        <f>+'P6-preprocesseddata'!A93</f>
        <v>2017</v>
      </c>
      <c r="B93">
        <f>+'P6-preprocesseddata'!B93</f>
        <v>2</v>
      </c>
      <c r="C93" t="str">
        <f t="shared" si="3"/>
        <v>2017 Q2</v>
      </c>
      <c r="D93" s="61">
        <f>VLOOKUP(C93,Dates!C:D,2,FALSE)</f>
        <v>42916</v>
      </c>
      <c r="E93" t="str">
        <f>+'P6-preprocesseddata'!C93</f>
        <v>AS</v>
      </c>
      <c r="F93" t="str">
        <f>+'P6-preprocesseddata'!D93</f>
        <v>L</v>
      </c>
      <c r="G93" s="51">
        <f>IF(Profitability!Q93="",0,Profitability!E93/Profitability!Q93)</f>
        <v>0.10893869300934458</v>
      </c>
      <c r="H93" s="43">
        <f>IF('P6-preprocesseddata'!$S93="",0,+'P6-preprocesseddata'!E93/'P6-preprocesseddata'!$S93)</f>
        <v>3.1665664952512891E-2</v>
      </c>
      <c r="I93" s="43">
        <f>IF('P6-preprocesseddata'!$S93="",0,+'P6-preprocesseddata'!F93/'P6-preprocesseddata'!$S93)</f>
        <v>1.899389548857008E-2</v>
      </c>
      <c r="J93" s="43">
        <f>IF('P6-preprocesseddata'!$S93="",0,+'P6-preprocesseddata'!G93/'P6-preprocesseddata'!$S93)</f>
        <v>4.9737727049026332E-3</v>
      </c>
      <c r="K93" s="43">
        <f>IF('P6-preprocesseddata'!$S93="",0,+'P6-preprocesseddata'!H93/'P6-preprocesseddata'!$S93)</f>
        <v>1.6338464971153186E-2</v>
      </c>
      <c r="L93" s="43">
        <f>IF('P6-preprocesseddata'!$S93="",0,+'P6-preprocesseddata'!I93/'P6-preprocesseddata'!$S93)</f>
        <v>2.1202168017302788E-3</v>
      </c>
      <c r="M93" s="43">
        <f>IF('P6-preprocesseddata'!$S93="",0,+'P6-preprocesseddata'!J93/'P6-preprocesseddata'!$S93)+IF('P6-preprocesseddata'!$S93="",0,+'P6-preprocesseddata'!K93/'P6-preprocesseddata'!$S93)+IF('P6-preprocesseddata'!$S93="",0,+'P6-preprocesseddata'!L93/'P6-preprocesseddata'!$S93)</f>
        <v>8.9376562907461966E-3</v>
      </c>
      <c r="N93" s="43">
        <f>IF('P6-preprocesseddata'!$S93="",0,+'P6-preprocesseddata'!M93/'P6-preprocesseddata'!$S93)</f>
        <v>1.2135179877521777E-3</v>
      </c>
      <c r="O93" s="43">
        <f>IF('P6-preprocesseddata'!$S93="",0,+'P6-preprocesseddata'!N93/'P6-preprocesseddata'!$S93)</f>
        <v>0</v>
      </c>
      <c r="P93" s="43">
        <f t="shared" si="4"/>
        <v>8.4243189197367438E-2</v>
      </c>
      <c r="Q93" s="52">
        <f t="shared" si="5"/>
        <v>2.4695503811977146E-2</v>
      </c>
      <c r="R93" s="63">
        <f>IF(Profitability!Q93="",0,Profitability!L93/Profitability!Q93)-Q93</f>
        <v>0</v>
      </c>
    </row>
    <row r="94" spans="1:18" x14ac:dyDescent="0.25">
      <c r="A94">
        <f>+'P6-preprocesseddata'!A94</f>
        <v>2017</v>
      </c>
      <c r="B94">
        <f>+'P6-preprocesseddata'!B94</f>
        <v>3</v>
      </c>
      <c r="C94" t="str">
        <f t="shared" si="3"/>
        <v>2017 Q3</v>
      </c>
      <c r="D94" s="61">
        <f>VLOOKUP(C94,Dates!C:D,2,FALSE)</f>
        <v>43008</v>
      </c>
      <c r="E94" t="str">
        <f>+'P6-preprocesseddata'!C94</f>
        <v>AS</v>
      </c>
      <c r="F94" t="str">
        <f>+'P6-preprocesseddata'!D94</f>
        <v>D</v>
      </c>
      <c r="G94" s="51">
        <f>IF(Profitability!Q94="",0,Profitability!E94/Profitability!Q94)</f>
        <v>0.16052957983139649</v>
      </c>
      <c r="H94" s="43">
        <f>IF('P6-preprocesseddata'!$S94="",0,+'P6-preprocesseddata'!E94/'P6-preprocesseddata'!$S94)</f>
        <v>3.5449739764678405E-2</v>
      </c>
      <c r="I94" s="43">
        <f>IF('P6-preprocesseddata'!$S94="",0,+'P6-preprocesseddata'!F94/'P6-preprocesseddata'!$S94)</f>
        <v>2.1212724199236973E-2</v>
      </c>
      <c r="J94" s="43">
        <f>IF('P6-preprocesseddata'!$S94="",0,+'P6-preprocesseddata'!G94/'P6-preprocesseddata'!$S94)</f>
        <v>5.5405672566977236E-3</v>
      </c>
      <c r="K94" s="43">
        <f>IF('P6-preprocesseddata'!$S94="",0,+'P6-preprocesseddata'!H94/'P6-preprocesseddata'!$S94)</f>
        <v>1.7212560557370502E-2</v>
      </c>
      <c r="L94" s="43">
        <f>IF('P6-preprocesseddata'!$S94="",0,+'P6-preprocesseddata'!I94/'P6-preprocesseddata'!$S94)</f>
        <v>2.4405943554478967E-3</v>
      </c>
      <c r="M94" s="43">
        <f>IF('P6-preprocesseddata'!$S94="",0,+'P6-preprocesseddata'!J94/'P6-preprocesseddata'!$S94)+IF('P6-preprocesseddata'!$S94="",0,+'P6-preprocesseddata'!K94/'P6-preprocesseddata'!$S94)+IF('P6-preprocesseddata'!$S94="",0,+'P6-preprocesseddata'!L94/'P6-preprocesseddata'!$S94)</f>
        <v>1.1290864556879436E-2</v>
      </c>
      <c r="N94" s="43">
        <f>IF('P6-preprocesseddata'!$S94="",0,+'P6-preprocesseddata'!M94/'P6-preprocesseddata'!$S94)</f>
        <v>8.408069498953226E-4</v>
      </c>
      <c r="O94" s="43">
        <f>IF('P6-preprocesseddata'!$S94="",0,+'P6-preprocesseddata'!N94/'P6-preprocesseddata'!$S94)</f>
        <v>2.623939326700021E-2</v>
      </c>
      <c r="P94" s="43">
        <f t="shared" si="4"/>
        <v>0.12022725090720647</v>
      </c>
      <c r="Q94" s="52">
        <f t="shared" si="5"/>
        <v>4.0302328924190015E-2</v>
      </c>
      <c r="R94" s="63">
        <f>IF(Profitability!Q94="",0,Profitability!L94/Profitability!Q94)-Q94</f>
        <v>9.9303997865007876E-8</v>
      </c>
    </row>
    <row r="95" spans="1:18" x14ac:dyDescent="0.25">
      <c r="A95">
        <f>+'P6-preprocesseddata'!A95</f>
        <v>2017</v>
      </c>
      <c r="B95">
        <f>+'P6-preprocesseddata'!B95</f>
        <v>3</v>
      </c>
      <c r="C95" t="str">
        <f t="shared" si="3"/>
        <v>2017 Q3</v>
      </c>
      <c r="D95" s="61">
        <f>VLOOKUP(C95,Dates!C:D,2,FALSE)</f>
        <v>43008</v>
      </c>
      <c r="E95" t="str">
        <f>+'P6-preprocesseddata'!C95</f>
        <v>AS</v>
      </c>
      <c r="F95" t="str">
        <f>+'P6-preprocesseddata'!D95</f>
        <v>L</v>
      </c>
      <c r="G95" s="51">
        <f>IF(Profitability!Q95="",0,Profitability!E95/Profitability!Q95)</f>
        <v>0.10793236128162341</v>
      </c>
      <c r="H95" s="43">
        <f>IF('P6-preprocesseddata'!$S95="",0,+'P6-preprocesseddata'!E95/'P6-preprocesseddata'!$S95)</f>
        <v>3.2695369338951737E-2</v>
      </c>
      <c r="I95" s="43">
        <f>IF('P6-preprocesseddata'!$S95="",0,+'P6-preprocesseddata'!F95/'P6-preprocesseddata'!$S95)</f>
        <v>1.9564211992438157E-2</v>
      </c>
      <c r="J95" s="43">
        <f>IF('P6-preprocesseddata'!$S95="",0,+'P6-preprocesseddata'!G95/'P6-preprocesseddata'!$S95)</f>
        <v>5.1092242026803975E-3</v>
      </c>
      <c r="K95" s="43">
        <f>IF('P6-preprocesseddata'!$S95="",0,+'P6-preprocesseddata'!H95/'P6-preprocesseddata'!$S95)</f>
        <v>1.5874686678306091E-2</v>
      </c>
      <c r="L95" s="43">
        <f>IF('P6-preprocesseddata'!$S95="",0,+'P6-preprocesseddata'!I95/'P6-preprocesseddata'!$S95)</f>
        <v>2.2514986345697008E-3</v>
      </c>
      <c r="M95" s="43">
        <f>IF('P6-preprocesseddata'!$S95="",0,+'P6-preprocesseddata'!J95/'P6-preprocesseddata'!$S95)+IF('P6-preprocesseddata'!$S95="",0,+'P6-preprocesseddata'!K95/'P6-preprocesseddata'!$S95)+IF('P6-preprocesseddata'!$S95="",0,+'P6-preprocesseddata'!L95/'P6-preprocesseddata'!$S95)</f>
        <v>1.0413004956125115E-2</v>
      </c>
      <c r="N95" s="43">
        <f>IF('P6-preprocesseddata'!$S95="",0,+'P6-preprocesseddata'!M95/'P6-preprocesseddata'!$S95)</f>
        <v>7.7540654290127447E-4</v>
      </c>
      <c r="O95" s="43">
        <f>IF('P6-preprocesseddata'!$S95="",0,+'P6-preprocesseddata'!N95/'P6-preprocesseddata'!$S95)</f>
        <v>0</v>
      </c>
      <c r="P95" s="43">
        <f t="shared" si="4"/>
        <v>8.668340234597248E-2</v>
      </c>
      <c r="Q95" s="52">
        <f t="shared" si="5"/>
        <v>2.124895893565093E-2</v>
      </c>
      <c r="R95" s="63">
        <f>IF(Profitability!Q95="",0,Profitability!L95/Profitability!Q95)-Q95</f>
        <v>0</v>
      </c>
    </row>
    <row r="96" spans="1:18" x14ac:dyDescent="0.25">
      <c r="A96">
        <f>+'P6-preprocesseddata'!A96</f>
        <v>2017</v>
      </c>
      <c r="B96">
        <f>+'P6-preprocesseddata'!B96</f>
        <v>4</v>
      </c>
      <c r="C96" t="str">
        <f t="shared" si="3"/>
        <v>2017 Q4</v>
      </c>
      <c r="D96" s="61">
        <f>VLOOKUP(C96,Dates!C:D,2,FALSE)</f>
        <v>43100</v>
      </c>
      <c r="E96" t="str">
        <f>+'P6-preprocesseddata'!C96</f>
        <v>AS</v>
      </c>
      <c r="F96" t="str">
        <f>+'P6-preprocesseddata'!D96</f>
        <v>D</v>
      </c>
      <c r="G96" s="51">
        <f>IF(Profitability!Q96="",0,Profitability!E96/Profitability!Q96)</f>
        <v>0.153307820172807</v>
      </c>
      <c r="H96" s="43">
        <f>IF('P6-preprocesseddata'!$S96="",0,+'P6-preprocesseddata'!E96/'P6-preprocesseddata'!$S96)</f>
        <v>3.9981538712097392E-2</v>
      </c>
      <c r="I96" s="43">
        <f>IF('P6-preprocesseddata'!$S96="",0,+'P6-preprocesseddata'!F96/'P6-preprocesseddata'!$S96)</f>
        <v>2.3831768104757449E-2</v>
      </c>
      <c r="J96" s="43">
        <f>IF('P6-preprocesseddata'!$S96="",0,+'P6-preprocesseddata'!G96/'P6-preprocesseddata'!$S96)</f>
        <v>5.9629742955157727E-3</v>
      </c>
      <c r="K96" s="43">
        <f>IF('P6-preprocesseddata'!$S96="",0,+'P6-preprocesseddata'!H96/'P6-preprocesseddata'!$S96)</f>
        <v>2.130302628260828E-2</v>
      </c>
      <c r="L96" s="43">
        <f>IF('P6-preprocesseddata'!$S96="",0,+'P6-preprocesseddata'!I96/'P6-preprocesseddata'!$S96)</f>
        <v>2.4327579061549022E-3</v>
      </c>
      <c r="M96" s="43">
        <f>IF('P6-preprocesseddata'!$S96="",0,+'P6-preprocesseddata'!J96/'P6-preprocesseddata'!$S96)+IF('P6-preprocesseddata'!$S96="",0,+'P6-preprocesseddata'!K96/'P6-preprocesseddata'!$S96)+IF('P6-preprocesseddata'!$S96="",0,+'P6-preprocesseddata'!L96/'P6-preprocesseddata'!$S96)</f>
        <v>1.1760254502052481E-2</v>
      </c>
      <c r="N96" s="43">
        <f>IF('P6-preprocesseddata'!$S96="",0,+'P6-preprocesseddata'!M96/'P6-preprocesseddata'!$S96)</f>
        <v>-8.2645753716476043E-4</v>
      </c>
      <c r="O96" s="43">
        <f>IF('P6-preprocesseddata'!$S96="",0,+'P6-preprocesseddata'!N96/'P6-preprocesseddata'!$S96)</f>
        <v>2.9220745869526051E-2</v>
      </c>
      <c r="P96" s="43">
        <f t="shared" si="4"/>
        <v>0.13366660813554759</v>
      </c>
      <c r="Q96" s="52">
        <f t="shared" si="5"/>
        <v>1.9641212037259409E-2</v>
      </c>
      <c r="R96" s="63">
        <f>IF(Profitability!Q96="",0,Profitability!L96/Profitability!Q96)-Q96</f>
        <v>0</v>
      </c>
    </row>
    <row r="97" spans="1:18" x14ac:dyDescent="0.25">
      <c r="A97">
        <f>+'P6-preprocesseddata'!A97</f>
        <v>2017</v>
      </c>
      <c r="B97">
        <f>+'P6-preprocesseddata'!B97</f>
        <v>4</v>
      </c>
      <c r="C97" t="str">
        <f t="shared" si="3"/>
        <v>2017 Q4</v>
      </c>
      <c r="D97" s="61">
        <f>VLOOKUP(C97,Dates!C:D,2,FALSE)</f>
        <v>43100</v>
      </c>
      <c r="E97" t="str">
        <f>+'P6-preprocesseddata'!C97</f>
        <v>AS</v>
      </c>
      <c r="F97" t="str">
        <f>+'P6-preprocesseddata'!D97</f>
        <v>L</v>
      </c>
      <c r="G97" s="51">
        <f>IF(Profitability!Q97="",0,Profitability!E97/Profitability!Q97)</f>
        <v>0.10097606583269125</v>
      </c>
      <c r="H97" s="43">
        <f>IF('P6-preprocesseddata'!$S97="",0,+'P6-preprocesseddata'!E97/'P6-preprocesseddata'!$S97)</f>
        <v>3.6302222596277307E-2</v>
      </c>
      <c r="I97" s="43">
        <f>IF('P6-preprocesseddata'!$S97="",0,+'P6-preprocesseddata'!F97/'P6-preprocesseddata'!$S97)</f>
        <v>2.1639071678625683E-2</v>
      </c>
      <c r="J97" s="43">
        <f>IF('P6-preprocesseddata'!$S97="",0,+'P6-preprocesseddata'!G97/'P6-preprocesseddata'!$S97)</f>
        <v>5.4139163026018138E-3</v>
      </c>
      <c r="K97" s="43">
        <f>IF('P6-preprocesseddata'!$S97="",0,+'P6-preprocesseddata'!H97/'P6-preprocesseddata'!$S97)</f>
        <v>1.9342526880055725E-2</v>
      </c>
      <c r="L97" s="43">
        <f>IF('P6-preprocesseddata'!$S97="",0,+'P6-preprocesseddata'!I97/'P6-preprocesseddata'!$S97)</f>
        <v>2.2091521978536621E-3</v>
      </c>
      <c r="M97" s="43">
        <f>IF('P6-preprocesseddata'!$S97="",0,+'P6-preprocesseddata'!J97/'P6-preprocesseddata'!$S97)+IF('P6-preprocesseddata'!$S97="",0,+'P6-preprocesseddata'!K97/'P6-preprocesseddata'!$S97)+IF('P6-preprocesseddata'!$S97="",0,+'P6-preprocesseddata'!L97/'P6-preprocesseddata'!$S97)</f>
        <v>1.0678490819169453E-2</v>
      </c>
      <c r="N97" s="43">
        <f>IF('P6-preprocesseddata'!$S97="",0,+'P6-preprocesseddata'!M97/'P6-preprocesseddata'!$S97)</f>
        <v>-7.5002763652718221E-4</v>
      </c>
      <c r="O97" s="43">
        <f>IF('P6-preprocesseddata'!$S97="",0,+'P6-preprocesseddata'!N97/'P6-preprocesseddata'!$S97)</f>
        <v>0</v>
      </c>
      <c r="P97" s="43">
        <f t="shared" si="4"/>
        <v>9.4835352838056455E-2</v>
      </c>
      <c r="Q97" s="52">
        <f t="shared" si="5"/>
        <v>6.1407129946347977E-3</v>
      </c>
      <c r="R97" s="63">
        <f>IF(Profitability!Q97="",0,Profitability!L97/Profitability!Q97)-Q97</f>
        <v>0</v>
      </c>
    </row>
    <row r="98" spans="1:18" x14ac:dyDescent="0.25">
      <c r="A98">
        <f>+'P6-preprocesseddata'!A98</f>
        <v>2018</v>
      </c>
      <c r="B98">
        <f>+'P6-preprocesseddata'!B98</f>
        <v>1</v>
      </c>
      <c r="C98" t="str">
        <f t="shared" si="3"/>
        <v>2018 Q1</v>
      </c>
      <c r="D98" s="61">
        <f>VLOOKUP(C98,Dates!C:D,2,FALSE)</f>
        <v>43190</v>
      </c>
      <c r="E98" t="str">
        <f>+'P6-preprocesseddata'!C98</f>
        <v>AS</v>
      </c>
      <c r="F98" t="str">
        <f>+'P6-preprocesseddata'!D98</f>
        <v>D</v>
      </c>
      <c r="G98" s="51">
        <f>IF(Profitability!Q98="",0,Profitability!E98/Profitability!Q98)</f>
        <v>0.18553984010051744</v>
      </c>
      <c r="H98" s="43">
        <f>IF('P6-preprocesseddata'!$S98="",0,+'P6-preprocesseddata'!E98/'P6-preprocesseddata'!$S98)</f>
        <v>5.2852831118943892E-2</v>
      </c>
      <c r="I98" s="43">
        <f>IF('P6-preprocesseddata'!$S98="",0,+'P6-preprocesseddata'!F98/'P6-preprocesseddata'!$S98)</f>
        <v>3.687711237671587E-2</v>
      </c>
      <c r="J98" s="43">
        <f>IF('P6-preprocesseddata'!$S98="",0,+'P6-preprocesseddata'!G98/'P6-preprocesseddata'!$S98)</f>
        <v>8.0435393350519607E-3</v>
      </c>
      <c r="K98" s="43">
        <f>IF('P6-preprocesseddata'!$S98="",0,+'P6-preprocesseddata'!H98/'P6-preprocesseddata'!$S98)</f>
        <v>2.7318629593311831E-2</v>
      </c>
      <c r="L98" s="43">
        <f>IF('P6-preprocesseddata'!$S98="",0,+'P6-preprocesseddata'!I98/'P6-preprocesseddata'!$S98)</f>
        <v>3.7148091760176132E-3</v>
      </c>
      <c r="M98" s="43">
        <f>IF('P6-preprocesseddata'!$S98="",0,+'P6-preprocesseddata'!J98/'P6-preprocesseddata'!$S98)+IF('P6-preprocesseddata'!$S98="",0,+'P6-preprocesseddata'!K98/'P6-preprocesseddata'!$S98)+IF('P6-preprocesseddata'!$S98="",0,+'P6-preprocesseddata'!L98/'P6-preprocesseddata'!$S98)</f>
        <v>1.9708998932169437E-2</v>
      </c>
      <c r="N98" s="43">
        <f>IF('P6-preprocesseddata'!$S98="",0,+'P6-preprocesseddata'!M98/'P6-preprocesseddata'!$S98)</f>
        <v>3.5974701916114578E-3</v>
      </c>
      <c r="O98" s="43">
        <f>IF('P6-preprocesseddata'!$S98="",0,+'P6-preprocesseddata'!N98/'P6-preprocesseddata'!$S98)</f>
        <v>3.1332605133575164E-2</v>
      </c>
      <c r="P98" s="43">
        <f t="shared" si="4"/>
        <v>0.18344599585739724</v>
      </c>
      <c r="Q98" s="52">
        <f t="shared" si="5"/>
        <v>2.093844243120202E-3</v>
      </c>
      <c r="R98" s="63">
        <f>IF(Profitability!Q98="",0,Profitability!L98/Profitability!Q98)-Q98</f>
        <v>-1.0676886660508297E-7</v>
      </c>
    </row>
    <row r="99" spans="1:18" x14ac:dyDescent="0.25">
      <c r="A99">
        <f>+'P6-preprocesseddata'!A99</f>
        <v>2018</v>
      </c>
      <c r="B99">
        <f>+'P6-preprocesseddata'!B99</f>
        <v>1</v>
      </c>
      <c r="C99" t="str">
        <f t="shared" si="3"/>
        <v>2018 Q1</v>
      </c>
      <c r="D99" s="61">
        <f>VLOOKUP(C99,Dates!C:D,2,FALSE)</f>
        <v>43190</v>
      </c>
      <c r="E99" t="str">
        <f>+'P6-preprocesseddata'!C99</f>
        <v>AS</v>
      </c>
      <c r="F99" t="str">
        <f>+'P6-preprocesseddata'!D99</f>
        <v>L</v>
      </c>
      <c r="G99" s="51">
        <f>IF(Profitability!Q99="",0,Profitability!E99/Profitability!Q99)</f>
        <v>0.10236634563064431</v>
      </c>
      <c r="H99" s="43">
        <f>IF('P6-preprocesseddata'!$S99="",0,+'P6-preprocesseddata'!E99/'P6-preprocesseddata'!$S99)</f>
        <v>3.7697658054162926E-2</v>
      </c>
      <c r="I99" s="43">
        <f>IF('P6-preprocesseddata'!$S99="",0,+'P6-preprocesseddata'!F99/'P6-preprocesseddata'!$S99)</f>
        <v>2.6302806135428645E-2</v>
      </c>
      <c r="J99" s="43">
        <f>IF('P6-preprocesseddata'!$S99="",0,+'P6-preprocesseddata'!G99/'P6-preprocesseddata'!$S99)</f>
        <v>5.7379575418506201E-3</v>
      </c>
      <c r="K99" s="43">
        <f>IF('P6-preprocesseddata'!$S99="",0,+'P6-preprocesseddata'!H99/'P6-preprocesseddata'!$S99)</f>
        <v>1.9485832140977249E-2</v>
      </c>
      <c r="L99" s="43">
        <f>IF('P6-preprocesseddata'!$S99="",0,+'P6-preprocesseddata'!I99/'P6-preprocesseddata'!$S99)</f>
        <v>2.6498891358794673E-3</v>
      </c>
      <c r="M99" s="43">
        <f>IF('P6-preprocesseddata'!$S99="",0,+'P6-preprocesseddata'!J99/'P6-preprocesseddata'!$S99)+IF('P6-preprocesseddata'!$S99="",0,+'P6-preprocesseddata'!K99/'P6-preprocesseddata'!$S99)+IF('P6-preprocesseddata'!$S99="",0,+'P6-preprocesseddata'!L99/'P6-preprocesseddata'!$S99)</f>
        <v>1.4057886432716497E-2</v>
      </c>
      <c r="N99" s="43">
        <f>IF('P6-preprocesseddata'!$S99="",0,+'P6-preprocesseddata'!M99/'P6-preprocesseddata'!$S99)</f>
        <v>2.5655396263868178E-3</v>
      </c>
      <c r="O99" s="43">
        <f>IF('P6-preprocesseddata'!$S99="",0,+'P6-preprocesseddata'!N99/'P6-preprocesseddata'!$S99)</f>
        <v>0</v>
      </c>
      <c r="P99" s="43">
        <f t="shared" si="4"/>
        <v>0.10849756906740222</v>
      </c>
      <c r="Q99" s="52">
        <f t="shared" si="5"/>
        <v>-6.1312234367579127E-3</v>
      </c>
      <c r="R99" s="63">
        <f>IF(Profitability!Q99="",0,Profitability!L99/Profitability!Q99)-Q99</f>
        <v>0</v>
      </c>
    </row>
    <row r="100" spans="1:18" x14ac:dyDescent="0.25">
      <c r="A100">
        <f>+'P6-preprocesseddata'!A100</f>
        <v>2018</v>
      </c>
      <c r="B100">
        <f>+'P6-preprocesseddata'!B100</f>
        <v>2</v>
      </c>
      <c r="C100" t="str">
        <f t="shared" si="3"/>
        <v>2018 Q2</v>
      </c>
      <c r="D100" s="61">
        <f>VLOOKUP(C100,Dates!C:D,2,FALSE)</f>
        <v>43281</v>
      </c>
      <c r="E100" t="str">
        <f>+'P6-preprocesseddata'!C100</f>
        <v>AS</v>
      </c>
      <c r="F100" t="str">
        <f>+'P6-preprocesseddata'!D100</f>
        <v>D</v>
      </c>
      <c r="G100" s="51">
        <f>IF(Profitability!Q100="",0,Profitability!E100/Profitability!Q100)</f>
        <v>0.14277653817274685</v>
      </c>
      <c r="H100" s="43">
        <f>IF('P6-preprocesseddata'!$S100="",0,+'P6-preprocesseddata'!E100/'P6-preprocesseddata'!$S100)</f>
        <v>3.5058001452318042E-2</v>
      </c>
      <c r="I100" s="43">
        <f>IF('P6-preprocesseddata'!$S100="",0,+'P6-preprocesseddata'!F100/'P6-preprocesseddata'!$S100)</f>
        <v>2.8887143182533343E-2</v>
      </c>
      <c r="J100" s="43">
        <f>IF('P6-preprocesseddata'!$S100="",0,+'P6-preprocesseddata'!G100/'P6-preprocesseddata'!$S100)</f>
        <v>5.2503957073556521E-3</v>
      </c>
      <c r="K100" s="43">
        <f>IF('P6-preprocesseddata'!$S100="",0,+'P6-preprocesseddata'!H100/'P6-preprocesseddata'!$S100)</f>
        <v>1.8260266674969265E-2</v>
      </c>
      <c r="L100" s="43">
        <f>IF('P6-preprocesseddata'!$S100="",0,+'P6-preprocesseddata'!I100/'P6-preprocesseddata'!$S100)</f>
        <v>2.6484077189650027E-3</v>
      </c>
      <c r="M100" s="43">
        <f>IF('P6-preprocesseddata'!$S100="",0,+'P6-preprocesseddata'!J100/'P6-preprocesseddata'!$S100)+IF('P6-preprocesseddata'!$S100="",0,+'P6-preprocesseddata'!K100/'P6-preprocesseddata'!$S100)+IF('P6-preprocesseddata'!$S100="",0,+'P6-preprocesseddata'!L100/'P6-preprocesseddata'!$S100)</f>
        <v>1.2094374557638289E-2</v>
      </c>
      <c r="N100" s="43">
        <f>IF('P6-preprocesseddata'!$S100="",0,+'P6-preprocesseddata'!M100/'P6-preprocesseddata'!$S100)</f>
        <v>1.006749461312425E-3</v>
      </c>
      <c r="O100" s="43">
        <f>IF('P6-preprocesseddata'!$S100="",0,+'P6-preprocesseddata'!N100/'P6-preprocesseddata'!$S100)</f>
        <v>2.1695602634829954E-2</v>
      </c>
      <c r="P100" s="43">
        <f t="shared" si="4"/>
        <v>0.12490094138992197</v>
      </c>
      <c r="Q100" s="52">
        <f t="shared" si="5"/>
        <v>1.7875596782824882E-2</v>
      </c>
      <c r="R100" s="63">
        <f>IF(Profitability!Q100="",0,Profitability!L100/Profitability!Q100)-Q100</f>
        <v>-6.897433963565236E-8</v>
      </c>
    </row>
    <row r="101" spans="1:18" x14ac:dyDescent="0.25">
      <c r="A101">
        <f>+'P6-preprocesseddata'!A101</f>
        <v>2018</v>
      </c>
      <c r="B101">
        <f>+'P6-preprocesseddata'!B101</f>
        <v>2</v>
      </c>
      <c r="C101" t="str">
        <f t="shared" si="3"/>
        <v>2018 Q2</v>
      </c>
      <c r="D101" s="61">
        <f>VLOOKUP(C101,Dates!C:D,2,FALSE)</f>
        <v>43281</v>
      </c>
      <c r="E101" t="str">
        <f>+'P6-preprocesseddata'!C101</f>
        <v>AS</v>
      </c>
      <c r="F101" t="str">
        <f>+'P6-preprocesseddata'!D101</f>
        <v>L</v>
      </c>
      <c r="G101" s="51">
        <f>IF(Profitability!Q101="",0,Profitability!E101/Profitability!Q101)</f>
        <v>0.10695247123950848</v>
      </c>
      <c r="H101" s="43">
        <f>IF('P6-preprocesseddata'!$S101="",0,+'P6-preprocesseddata'!E101/'P6-preprocesseddata'!$S101)</f>
        <v>3.3059643190221158E-2</v>
      </c>
      <c r="I101" s="43">
        <f>IF('P6-preprocesseddata'!$S101="",0,+'P6-preprocesseddata'!F101/'P6-preprocesseddata'!$S101)</f>
        <v>2.7240216900293341E-2</v>
      </c>
      <c r="J101" s="43">
        <f>IF('P6-preprocesseddata'!$S101="",0,+'P6-preprocesseddata'!G101/'P6-preprocesseddata'!$S101)</f>
        <v>4.9509305659646181E-3</v>
      </c>
      <c r="K101" s="43">
        <f>IF('P6-preprocesseddata'!$S101="",0,+'P6-preprocesseddata'!H101/'P6-preprocesseddata'!$S101)</f>
        <v>1.7219695015380763E-2</v>
      </c>
      <c r="L101" s="43">
        <f>IF('P6-preprocesseddata'!$S101="",0,+'P6-preprocesseddata'!I101/'P6-preprocesseddata'!$S101)</f>
        <v>2.49692520639419E-3</v>
      </c>
      <c r="M101" s="43">
        <f>IF('P6-preprocesseddata'!$S101="",0,+'P6-preprocesseddata'!J101/'P6-preprocesseddata'!$S101)+IF('P6-preprocesseddata'!$S101="",0,+'P6-preprocesseddata'!K101/'P6-preprocesseddata'!$S101)+IF('P6-preprocesseddata'!$S101="",0,+'P6-preprocesseddata'!L101/'P6-preprocesseddata'!$S101)</f>
        <v>1.1405318119196921E-2</v>
      </c>
      <c r="N101" s="43">
        <f>IF('P6-preprocesseddata'!$S101="",0,+'P6-preprocesseddata'!M101/'P6-preprocesseddata'!$S101)</f>
        <v>9.4928602386674975E-4</v>
      </c>
      <c r="O101" s="43">
        <f>IF('P6-preprocesseddata'!$S101="",0,+'P6-preprocesseddata'!N101/'P6-preprocesseddata'!$S101)</f>
        <v>0</v>
      </c>
      <c r="P101" s="43">
        <f t="shared" si="4"/>
        <v>9.7322015021317723E-2</v>
      </c>
      <c r="Q101" s="52">
        <f t="shared" si="5"/>
        <v>9.6304562181907527E-3</v>
      </c>
      <c r="R101" s="63">
        <f>IF(Profitability!Q101="",0,Profitability!L101/Profitability!Q101)-Q101</f>
        <v>-1.5612511283791264E-17</v>
      </c>
    </row>
    <row r="102" spans="1:18" x14ac:dyDescent="0.25">
      <c r="A102">
        <f>+'P6-preprocesseddata'!A102</f>
        <v>2018</v>
      </c>
      <c r="B102">
        <f>+'P6-preprocesseddata'!B102</f>
        <v>3</v>
      </c>
      <c r="C102" t="str">
        <f t="shared" si="3"/>
        <v>2018 Q3</v>
      </c>
      <c r="D102" s="61">
        <f>VLOOKUP(C102,Dates!C:D,2,FALSE)</f>
        <v>43373</v>
      </c>
      <c r="E102" t="str">
        <f>+'P6-preprocesseddata'!C102</f>
        <v>AS</v>
      </c>
      <c r="F102" t="str">
        <f>+'P6-preprocesseddata'!D102</f>
        <v>D</v>
      </c>
      <c r="G102" s="51">
        <f>IF(Profitability!Q102="",0,Profitability!E102/Profitability!Q102)</f>
        <v>0.14559818447957676</v>
      </c>
      <c r="H102" s="43">
        <f>IF('P6-preprocesseddata'!$S102="",0,+'P6-preprocesseddata'!E102/'P6-preprocesseddata'!$S102)</f>
        <v>3.4210720272940254E-2</v>
      </c>
      <c r="I102" s="43">
        <f>IF('P6-preprocesseddata'!$S102="",0,+'P6-preprocesseddata'!F102/'P6-preprocesseddata'!$S102)</f>
        <v>2.938407778815328E-2</v>
      </c>
      <c r="J102" s="43">
        <f>IF('P6-preprocesseddata'!$S102="",0,+'P6-preprocesseddata'!G102/'P6-preprocesseddata'!$S102)</f>
        <v>4.7416071244383712E-3</v>
      </c>
      <c r="K102" s="43">
        <f>IF('P6-preprocesseddata'!$S102="",0,+'P6-preprocesseddata'!H102/'P6-preprocesseddata'!$S102)</f>
        <v>1.6877134223419125E-2</v>
      </c>
      <c r="L102" s="43">
        <f>IF('P6-preprocesseddata'!$S102="",0,+'P6-preprocesseddata'!I102/'P6-preprocesseddata'!$S102)</f>
        <v>2.6390260750495417E-3</v>
      </c>
      <c r="M102" s="43">
        <f>IF('P6-preprocesseddata'!$S102="",0,+'P6-preprocesseddata'!J102/'P6-preprocesseddata'!$S102)+IF('P6-preprocesseddata'!$S102="",0,+'P6-preprocesseddata'!K102/'P6-preprocesseddata'!$S102)+IF('P6-preprocesseddata'!$S102="",0,+'P6-preprocesseddata'!L102/'P6-preprocesseddata'!$S102)</f>
        <v>1.3641974840925714E-2</v>
      </c>
      <c r="N102" s="43">
        <f>IF('P6-preprocesseddata'!$S102="",0,+'P6-preprocesseddata'!M102/'P6-preprocesseddata'!$S102)</f>
        <v>1.2092328045726734E-3</v>
      </c>
      <c r="O102" s="43">
        <f>IF('P6-preprocesseddata'!$S102="",0,+'P6-preprocesseddata'!N102/'P6-preprocesseddata'!$S102)</f>
        <v>2.2986188981540315E-2</v>
      </c>
      <c r="P102" s="43">
        <f t="shared" si="4"/>
        <v>0.12568996211103928</v>
      </c>
      <c r="Q102" s="52">
        <f t="shared" si="5"/>
        <v>1.9908222368537482E-2</v>
      </c>
      <c r="R102" s="63">
        <f>IF(Profitability!Q102="",0,Profitability!L102/Profitability!Q102)-Q102</f>
        <v>6.8137307965981941E-8</v>
      </c>
    </row>
    <row r="103" spans="1:18" x14ac:dyDescent="0.25">
      <c r="A103">
        <f>+'P6-preprocesseddata'!A103</f>
        <v>2018</v>
      </c>
      <c r="B103">
        <f>+'P6-preprocesseddata'!B103</f>
        <v>3</v>
      </c>
      <c r="C103" t="str">
        <f t="shared" si="3"/>
        <v>2018 Q3</v>
      </c>
      <c r="D103" s="61">
        <f>VLOOKUP(C103,Dates!C:D,2,FALSE)</f>
        <v>43373</v>
      </c>
      <c r="E103" t="str">
        <f>+'P6-preprocesseddata'!C103</f>
        <v>AS</v>
      </c>
      <c r="F103" t="str">
        <f>+'P6-preprocesseddata'!D103</f>
        <v>L</v>
      </c>
      <c r="G103" s="51">
        <f>IF(Profitability!Q103="",0,Profitability!E103/Profitability!Q103)</f>
        <v>0.11071687925452338</v>
      </c>
      <c r="H103" s="43">
        <f>IF('P6-preprocesseddata'!$S103="",0,+'P6-preprocesseddata'!E103/'P6-preprocesseddata'!$S103)</f>
        <v>3.3173167807564977E-2</v>
      </c>
      <c r="I103" s="43">
        <f>IF('P6-preprocesseddata'!$S103="",0,+'P6-preprocesseddata'!F103/'P6-preprocesseddata'!$S103)</f>
        <v>2.8492272877059036E-2</v>
      </c>
      <c r="J103" s="43">
        <f>IF('P6-preprocesseddata'!$S103="",0,+'P6-preprocesseddata'!G103/'P6-preprocesseddata'!$S103)</f>
        <v>4.5980072224641446E-3</v>
      </c>
      <c r="K103" s="43">
        <f>IF('P6-preprocesseddata'!$S103="",0,+'P6-preprocesseddata'!H103/'P6-preprocesseddata'!$S103)</f>
        <v>1.6365047665925319E-2</v>
      </c>
      <c r="L103" s="43">
        <f>IF('P6-preprocesseddata'!$S103="",0,+'P6-preprocesseddata'!I103/'P6-preprocesseddata'!$S103)</f>
        <v>2.5589696046358955E-3</v>
      </c>
      <c r="M103" s="43">
        <f>IF('P6-preprocesseddata'!$S103="",0,+'P6-preprocesseddata'!J103/'P6-preprocesseddata'!$S103)+IF('P6-preprocesseddata'!$S103="",0,+'P6-preprocesseddata'!K103/'P6-preprocesseddata'!$S103)+IF('P6-preprocesseddata'!$S103="",0,+'P6-preprocesseddata'!L103/'P6-preprocesseddata'!$S103)</f>
        <v>1.3228878203471076E-2</v>
      </c>
      <c r="N103" s="43">
        <f>IF('P6-preprocesseddata'!$S103="",0,+'P6-preprocesseddata'!M103/'P6-preprocesseddata'!$S103)</f>
        <v>1.1724843064821711E-3</v>
      </c>
      <c r="O103" s="43">
        <f>IF('P6-preprocesseddata'!$S103="",0,+'P6-preprocesseddata'!N103/'P6-preprocesseddata'!$S103)</f>
        <v>0</v>
      </c>
      <c r="P103" s="43">
        <f t="shared" si="4"/>
        <v>9.9588827687602618E-2</v>
      </c>
      <c r="Q103" s="52">
        <f t="shared" si="5"/>
        <v>1.112805156692076E-2</v>
      </c>
      <c r="R103" s="63">
        <f>IF(Profitability!Q103="",0,Profitability!L103/Profitability!Q103)-Q103</f>
        <v>0</v>
      </c>
    </row>
    <row r="104" spans="1:18" x14ac:dyDescent="0.25">
      <c r="A104">
        <f>+'P6-preprocesseddata'!A104</f>
        <v>2018</v>
      </c>
      <c r="B104">
        <f>+'P6-preprocesseddata'!B104</f>
        <v>4</v>
      </c>
      <c r="C104" t="str">
        <f t="shared" si="3"/>
        <v>2018 Q4</v>
      </c>
      <c r="D104" s="61">
        <f>VLOOKUP(C104,Dates!C:D,2,FALSE)</f>
        <v>43465</v>
      </c>
      <c r="E104" t="str">
        <f>+'P6-preprocesseddata'!C104</f>
        <v>AS</v>
      </c>
      <c r="F104" t="str">
        <f>+'P6-preprocesseddata'!D104</f>
        <v>D</v>
      </c>
      <c r="G104" s="51">
        <f>IF(Profitability!Q104="",0,Profitability!E104/Profitability!Q104)</f>
        <v>0.14483991780800698</v>
      </c>
      <c r="H104" s="43">
        <f>IF('P6-preprocesseddata'!$S104="",0,+'P6-preprocesseddata'!E104/'P6-preprocesseddata'!$S104)</f>
        <v>3.8525817027805186E-2</v>
      </c>
      <c r="I104" s="43">
        <f>IF('P6-preprocesseddata'!$S104="",0,+'P6-preprocesseddata'!F104/'P6-preprocesseddata'!$S104)</f>
        <v>2.889142791772463E-2</v>
      </c>
      <c r="J104" s="43">
        <f>IF('P6-preprocesseddata'!$S104="",0,+'P6-preprocesseddata'!G104/'P6-preprocesseddata'!$S104)</f>
        <v>5.2883852249430837E-3</v>
      </c>
      <c r="K104" s="43">
        <f>IF('P6-preprocesseddata'!$S104="",0,+'P6-preprocesseddata'!H104/'P6-preprocesseddata'!$S104)</f>
        <v>1.9586696185388278E-2</v>
      </c>
      <c r="L104" s="43">
        <f>IF('P6-preprocesseddata'!$S104="",0,+'P6-preprocesseddata'!I104/'P6-preprocesseddata'!$S104)</f>
        <v>2.5815701838259415E-3</v>
      </c>
      <c r="M104" s="43">
        <f>IF('P6-preprocesseddata'!$S104="",0,+'P6-preprocesseddata'!J104/'P6-preprocesseddata'!$S104)+IF('P6-preprocesseddata'!$S104="",0,+'P6-preprocesseddata'!K104/'P6-preprocesseddata'!$S104)+IF('P6-preprocesseddata'!$S104="",0,+'P6-preprocesseddata'!L104/'P6-preprocesseddata'!$S104)</f>
        <v>1.4487902472595435E-2</v>
      </c>
      <c r="N104" s="43">
        <f>IF('P6-preprocesseddata'!$S104="",0,+'P6-preprocesseddata'!M104/'P6-preprocesseddata'!$S104)</f>
        <v>2.613926939576041E-3</v>
      </c>
      <c r="O104" s="43">
        <f>IF('P6-preprocesseddata'!$S104="",0,+'P6-preprocesseddata'!N104/'P6-preprocesseddata'!$S104)</f>
        <v>2.501808212905459E-2</v>
      </c>
      <c r="P104" s="43">
        <f t="shared" si="4"/>
        <v>0.13699380808091319</v>
      </c>
      <c r="Q104" s="52">
        <f t="shared" si="5"/>
        <v>7.8461097270937918E-3</v>
      </c>
      <c r="R104" s="63">
        <f>IF(Profitability!Q104="",0,Profitability!L104/Profitability!Q104)-Q104</f>
        <v>0</v>
      </c>
    </row>
    <row r="105" spans="1:18" x14ac:dyDescent="0.25">
      <c r="A105">
        <f>+'P6-preprocesseddata'!A105</f>
        <v>2018</v>
      </c>
      <c r="B105">
        <f>+'P6-preprocesseddata'!B105</f>
        <v>4</v>
      </c>
      <c r="C105" t="str">
        <f t="shared" si="3"/>
        <v>2018 Q4</v>
      </c>
      <c r="D105" s="61">
        <f>VLOOKUP(C105,Dates!C:D,2,FALSE)</f>
        <v>43465</v>
      </c>
      <c r="E105" t="str">
        <f>+'P6-preprocesseddata'!C105</f>
        <v>AS</v>
      </c>
      <c r="F105" t="str">
        <f>+'P6-preprocesseddata'!D105</f>
        <v>L</v>
      </c>
      <c r="G105" s="51">
        <f>IF(Profitability!Q105="",0,Profitability!E105/Profitability!Q105)</f>
        <v>0.10802455352562858</v>
      </c>
      <c r="H105" s="43">
        <f>IF('P6-preprocesseddata'!$S105="",0,+'P6-preprocesseddata'!E105/'P6-preprocesseddata'!$S105)</f>
        <v>3.7176928723661316E-2</v>
      </c>
      <c r="I105" s="43">
        <f>IF('P6-preprocesseddata'!$S105="",0,+'P6-preprocesseddata'!F105/'P6-preprocesseddata'!$S105)</f>
        <v>2.7879679130830878E-2</v>
      </c>
      <c r="J105" s="43">
        <f>IF('P6-preprocesseddata'!$S105="",0,+'P6-preprocesseddata'!G105/'P6-preprocesseddata'!$S105)</f>
        <v>5.103047030830467E-3</v>
      </c>
      <c r="K105" s="43">
        <f>IF('P6-preprocesseddata'!$S105="",0,+'P6-preprocesseddata'!H105/'P6-preprocesseddata'!$S105)</f>
        <v>1.8901068236235833E-2</v>
      </c>
      <c r="L105" s="43">
        <f>IF('P6-preprocesseddata'!$S105="",0,+'P6-preprocesseddata'!I105/'P6-preprocesseddata'!$S105)</f>
        <v>2.4911752771130755E-3</v>
      </c>
      <c r="M105" s="43">
        <f>IF('P6-preprocesseddata'!$S105="",0,+'P6-preprocesseddata'!J105/'P6-preprocesseddata'!$S105)+IF('P6-preprocesseddata'!$S105="",0,+'P6-preprocesseddata'!K105/'P6-preprocesseddata'!$S105)+IF('P6-preprocesseddata'!$S105="",0,+'P6-preprocesseddata'!L105/'P6-preprocesseddata'!$S105)</f>
        <v>1.3980272885077884E-2</v>
      </c>
      <c r="N105" s="43">
        <f>IF('P6-preprocesseddata'!$S105="",0,+'P6-preprocesseddata'!M105/'P6-preprocesseddata'!$S105)</f>
        <v>2.5225563610301975E-3</v>
      </c>
      <c r="O105" s="43">
        <f>IF('P6-preprocesseddata'!$S105="",0,+'P6-preprocesseddata'!N105/'P6-preprocesseddata'!$S105)</f>
        <v>0</v>
      </c>
      <c r="P105" s="43">
        <f t="shared" si="4"/>
        <v>0.10805472764477965</v>
      </c>
      <c r="Q105" s="52">
        <f t="shared" si="5"/>
        <v>-3.0174119151071821E-5</v>
      </c>
      <c r="R105" s="63">
        <f>IF(Profitability!Q105="",0,Profitability!L105/Profitability!Q105)-Q105</f>
        <v>-7.0981360979910368E-18</v>
      </c>
    </row>
    <row r="106" spans="1:18" x14ac:dyDescent="0.25">
      <c r="A106">
        <f>+'P6-preprocesseddata'!A106</f>
        <v>2019</v>
      </c>
      <c r="B106">
        <f>+'P6-preprocesseddata'!B106</f>
        <v>1</v>
      </c>
      <c r="C106" t="str">
        <f t="shared" si="3"/>
        <v>2019 Q1</v>
      </c>
      <c r="D106" s="61">
        <f>VLOOKUP(C106,Dates!C:D,2,FALSE)</f>
        <v>43555</v>
      </c>
      <c r="E106" t="str">
        <f>+'P6-preprocesseddata'!C106</f>
        <v>AS</v>
      </c>
      <c r="F106" t="str">
        <f>+'P6-preprocesseddata'!D106</f>
        <v>D</v>
      </c>
      <c r="G106" s="51">
        <f>IF(Profitability!Q106="",0,Profitability!E106/Profitability!Q106)</f>
        <v>0.13755777787871767</v>
      </c>
      <c r="H106" s="43">
        <f>IF('P6-preprocesseddata'!$S106="",0,+'P6-preprocesseddata'!E106/'P6-preprocesseddata'!$S106)</f>
        <v>3.9080237089710625E-2</v>
      </c>
      <c r="I106" s="43">
        <f>IF('P6-preprocesseddata'!$S106="",0,+'P6-preprocesseddata'!F106/'P6-preprocesseddata'!$S106)</f>
        <v>2.5769156541964426E-2</v>
      </c>
      <c r="J106" s="43">
        <f>IF('P6-preprocesseddata'!$S106="",0,+'P6-preprocesseddata'!G106/'P6-preprocesseddata'!$S106)</f>
        <v>5.3532511907279758E-3</v>
      </c>
      <c r="K106" s="43">
        <f>IF('P6-preprocesseddata'!$S106="",0,+'P6-preprocesseddata'!H106/'P6-preprocesseddata'!$S106)</f>
        <v>1.9705376612505997E-2</v>
      </c>
      <c r="L106" s="43">
        <f>IF('P6-preprocesseddata'!$S106="",0,+'P6-preprocesseddata'!I106/'P6-preprocesseddata'!$S106)</f>
        <v>2.5513039303459374E-3</v>
      </c>
      <c r="M106" s="43">
        <f>IF('P6-preprocesseddata'!$S106="",0,+'P6-preprocesseddata'!J106/'P6-preprocesseddata'!$S106)+IF('P6-preprocesseddata'!$S106="",0,+'P6-preprocesseddata'!K106/'P6-preprocesseddata'!$S106)+IF('P6-preprocesseddata'!$S106="",0,+'P6-preprocesseddata'!L106/'P6-preprocesseddata'!$S106)</f>
        <v>1.5300499338349562E-2</v>
      </c>
      <c r="N106" s="43">
        <f>IF('P6-preprocesseddata'!$S106="",0,+'P6-preprocesseddata'!M106/'P6-preprocesseddata'!$S106)</f>
        <v>1.0712670165646319E-3</v>
      </c>
      <c r="O106" s="43">
        <f>IF('P6-preprocesseddata'!$S106="",0,+'P6-preprocesseddata'!N106/'P6-preprocesseddata'!$S106)</f>
        <v>2.6220252858187507E-2</v>
      </c>
      <c r="P106" s="43">
        <f t="shared" si="4"/>
        <v>0.13505134457835666</v>
      </c>
      <c r="Q106" s="52">
        <f t="shared" si="5"/>
        <v>2.5064333003610162E-3</v>
      </c>
      <c r="R106" s="63">
        <f>IF(Profitability!Q106="",0,Profitability!L106/Profitability!Q106)-Q106</f>
        <v>-1.5419460476897087E-7</v>
      </c>
    </row>
    <row r="107" spans="1:18" x14ac:dyDescent="0.25">
      <c r="A107">
        <f>+'P6-preprocesseddata'!A107</f>
        <v>2019</v>
      </c>
      <c r="B107">
        <f>+'P6-preprocesseddata'!B107</f>
        <v>1</v>
      </c>
      <c r="C107" t="str">
        <f t="shared" si="3"/>
        <v>2019 Q1</v>
      </c>
      <c r="D107" s="61">
        <f>VLOOKUP(C107,Dates!C:D,2,FALSE)</f>
        <v>43555</v>
      </c>
      <c r="E107" t="str">
        <f>+'P6-preprocesseddata'!C107</f>
        <v>AS</v>
      </c>
      <c r="F107" t="str">
        <f>+'P6-preprocesseddata'!D107</f>
        <v>L</v>
      </c>
      <c r="G107" s="51">
        <f>IF(Profitability!Q107="",0,Profitability!E107/Profitability!Q107)</f>
        <v>0.10034518313629463</v>
      </c>
      <c r="H107" s="43">
        <f>IF('P6-preprocesseddata'!$S107="",0,+'P6-preprocesseddata'!E107/'P6-preprocesseddata'!$S107)</f>
        <v>3.7695979337149889E-2</v>
      </c>
      <c r="I107" s="43">
        <f>IF('P6-preprocesseddata'!$S107="",0,+'P6-preprocesseddata'!F107/'P6-preprocesseddata'!$S107)</f>
        <v>2.4855841706544261E-2</v>
      </c>
      <c r="J107" s="43">
        <f>IF('P6-preprocesseddata'!$S107="",0,+'P6-preprocesseddata'!G107/'P6-preprocesseddata'!$S107)</f>
        <v>5.1646059055448137E-3</v>
      </c>
      <c r="K107" s="43">
        <f>IF('P6-preprocesseddata'!$S107="",0,+'P6-preprocesseddata'!H107/'P6-preprocesseddata'!$S107)</f>
        <v>1.9007343268403198E-2</v>
      </c>
      <c r="L107" s="43">
        <f>IF('P6-preprocesseddata'!$S107="",0,+'P6-preprocesseddata'!I107/'P6-preprocesseddata'!$S107)</f>
        <v>2.4611278195696734E-3</v>
      </c>
      <c r="M107" s="43">
        <f>IF('P6-preprocesseddata'!$S107="",0,+'P6-preprocesseddata'!J107/'P6-preprocesseddata'!$S107)+IF('P6-preprocesseddata'!$S107="",0,+'P6-preprocesseddata'!K107/'P6-preprocesseddata'!$S107)+IF('P6-preprocesseddata'!$S107="",0,+'P6-preprocesseddata'!L107/'P6-preprocesseddata'!$S107)</f>
        <v>1.4759020561870834E-2</v>
      </c>
      <c r="N107" s="43">
        <f>IF('P6-preprocesseddata'!$S107="",0,+'P6-preprocesseddata'!M107/'P6-preprocesseddata'!$S107)</f>
        <v>1.0335851544415805E-3</v>
      </c>
      <c r="O107" s="43">
        <f>IF('P6-preprocesseddata'!$S107="",0,+'P6-preprocesseddata'!N107/'P6-preprocesseddata'!$S107)</f>
        <v>0</v>
      </c>
      <c r="P107" s="43">
        <f t="shared" si="4"/>
        <v>0.10497750375352424</v>
      </c>
      <c r="Q107" s="52">
        <f t="shared" si="5"/>
        <v>-4.63232061722961E-3</v>
      </c>
      <c r="R107" s="63">
        <f>IF(Profitability!Q107="",0,Profitability!L107/Profitability!Q107)-Q107</f>
        <v>1.1066222210297585E-6</v>
      </c>
    </row>
    <row r="108" spans="1:18" x14ac:dyDescent="0.25">
      <c r="A108">
        <f>+'P6-preprocesseddata'!A108</f>
        <v>2019</v>
      </c>
      <c r="B108">
        <f>+'P6-preprocesseddata'!B108</f>
        <v>2</v>
      </c>
      <c r="C108" t="str">
        <f t="shared" si="3"/>
        <v>2019 Q2</v>
      </c>
      <c r="D108" s="61">
        <f>VLOOKUP(C108,Dates!C:D,2,FALSE)</f>
        <v>43646</v>
      </c>
      <c r="E108" t="str">
        <f>+'P6-preprocesseddata'!C108</f>
        <v>AS</v>
      </c>
      <c r="F108" t="str">
        <f>+'P6-preprocesseddata'!D108</f>
        <v>D</v>
      </c>
      <c r="G108" s="51">
        <f>IF(Profitability!Q108="",0,Profitability!E108/Profitability!Q108)</f>
        <v>0.15161957263370265</v>
      </c>
      <c r="H108" s="43">
        <f>IF('P6-preprocesseddata'!$S108="",0,+'P6-preprocesseddata'!E108/'P6-preprocesseddata'!$S108)</f>
        <v>3.6744794343554356E-2</v>
      </c>
      <c r="I108" s="43">
        <f>IF('P6-preprocesseddata'!$S108="",0,+'P6-preprocesseddata'!F108/'P6-preprocesseddata'!$S108)</f>
        <v>2.757559140444454E-2</v>
      </c>
      <c r="J108" s="43">
        <f>IF('P6-preprocesseddata'!$S108="",0,+'P6-preprocesseddata'!G108/'P6-preprocesseddata'!$S108)</f>
        <v>5.0393637757870143E-3</v>
      </c>
      <c r="K108" s="43">
        <f>IF('P6-preprocesseddata'!$S108="",0,+'P6-preprocesseddata'!H108/'P6-preprocesseddata'!$S108)</f>
        <v>1.8057067838410948E-2</v>
      </c>
      <c r="L108" s="43">
        <f>IF('P6-preprocesseddata'!$S108="",0,+'P6-preprocesseddata'!I108/'P6-preprocesseddata'!$S108)</f>
        <v>2.5171411245366801E-3</v>
      </c>
      <c r="M108" s="43">
        <f>IF('P6-preprocesseddata'!$S108="",0,+'P6-preprocesseddata'!J108/'P6-preprocesseddata'!$S108)+IF('P6-preprocesseddata'!$S108="",0,+'P6-preprocesseddata'!K108/'P6-preprocesseddata'!$S108)+IF('P6-preprocesseddata'!$S108="",0,+'P6-preprocesseddata'!L108/'P6-preprocesseddata'!$S108)</f>
        <v>1.3038373515878124E-2</v>
      </c>
      <c r="N108" s="43">
        <f>IF('P6-preprocesseddata'!$S108="",0,+'P6-preprocesseddata'!M108/'P6-preprocesseddata'!$S108)</f>
        <v>1.0481678886110836E-3</v>
      </c>
      <c r="O108" s="43">
        <f>IF('P6-preprocesseddata'!$S108="",0,+'P6-preprocesseddata'!N108/'P6-preprocesseddata'!$S108)</f>
        <v>2.3647708593349547E-2</v>
      </c>
      <c r="P108" s="43">
        <f t="shared" si="4"/>
        <v>0.12766820848457228</v>
      </c>
      <c r="Q108" s="52">
        <f t="shared" si="5"/>
        <v>2.3951364149130377E-2</v>
      </c>
      <c r="R108" s="63">
        <f>IF(Profitability!Q108="",0,Profitability!L108/Profitability!Q108)-Q108</f>
        <v>0</v>
      </c>
    </row>
    <row r="109" spans="1:18" x14ac:dyDescent="0.25">
      <c r="A109">
        <f>+'P6-preprocesseddata'!A109</f>
        <v>2019</v>
      </c>
      <c r="B109">
        <f>+'P6-preprocesseddata'!B109</f>
        <v>2</v>
      </c>
      <c r="C109" t="str">
        <f t="shared" si="3"/>
        <v>2019 Q2</v>
      </c>
      <c r="D109" s="61">
        <f>VLOOKUP(C109,Dates!C:D,2,FALSE)</f>
        <v>43646</v>
      </c>
      <c r="E109" t="str">
        <f>+'P6-preprocesseddata'!C109</f>
        <v>AS</v>
      </c>
      <c r="F109" t="str">
        <f>+'P6-preprocesseddata'!D109</f>
        <v>L</v>
      </c>
      <c r="G109" s="51">
        <f>IF(Profitability!Q109="",0,Profitability!E109/Profitability!Q109)</f>
        <v>0.1157051090978299</v>
      </c>
      <c r="H109" s="43">
        <f>IF('P6-preprocesseddata'!$S109="",0,+'P6-preprocesseddata'!E109/'P6-preprocesseddata'!$S109)</f>
        <v>3.6256566060135241E-2</v>
      </c>
      <c r="I109" s="43">
        <f>IF('P6-preprocesseddata'!$S109="",0,+'P6-preprocesseddata'!F109/'P6-preprocesseddata'!$S109)</f>
        <v>2.7209737287459568E-2</v>
      </c>
      <c r="J109" s="43">
        <f>IF('P6-preprocesseddata'!$S109="",0,+'P6-preprocesseddata'!G109/'P6-preprocesseddata'!$S109)</f>
        <v>4.9728089752085359E-3</v>
      </c>
      <c r="K109" s="43">
        <f>IF('P6-preprocesseddata'!$S109="",0,+'P6-preprocesseddata'!H109/'P6-preprocesseddata'!$S109)</f>
        <v>1.781665366762122E-2</v>
      </c>
      <c r="L109" s="43">
        <f>IF('P6-preprocesseddata'!$S109="",0,+'P6-preprocesseddata'!I109/'P6-preprocesseddata'!$S109)</f>
        <v>2.4841943502819531E-3</v>
      </c>
      <c r="M109" s="43">
        <f>IF('P6-preprocesseddata'!$S109="",0,+'P6-preprocesseddata'!J109/'P6-preprocesseddata'!$S109)+IF('P6-preprocesseddata'!$S109="",0,+'P6-preprocesseddata'!K109/'P6-preprocesseddata'!$S109)+IF('P6-preprocesseddata'!$S109="",0,+'P6-preprocesseddata'!L109/'P6-preprocesseddata'!$S109)</f>
        <v>1.286447264075429E-2</v>
      </c>
      <c r="N109" s="43">
        <f>IF('P6-preprocesseddata'!$S109="",0,+'P6-preprocesseddata'!M109/'P6-preprocesseddata'!$S109)</f>
        <v>1.0343442668433755E-3</v>
      </c>
      <c r="O109" s="43">
        <f>IF('P6-preprocesseddata'!$S109="",0,+'P6-preprocesseddata'!N109/'P6-preprocesseddata'!$S109)</f>
        <v>0</v>
      </c>
      <c r="P109" s="43">
        <f t="shared" si="4"/>
        <v>0.10263877724830418</v>
      </c>
      <c r="Q109" s="52">
        <f t="shared" si="5"/>
        <v>1.3066331849525714E-2</v>
      </c>
      <c r="R109" s="63">
        <f>IF(Profitability!Q109="",0,Profitability!L109/Profitability!Q109)-Q109</f>
        <v>-1.4734248815397727E-6</v>
      </c>
    </row>
    <row r="110" spans="1:18" x14ac:dyDescent="0.25">
      <c r="A110">
        <f>+'P6-preprocesseddata'!A110</f>
        <v>2019</v>
      </c>
      <c r="B110">
        <f>+'P6-preprocesseddata'!B110</f>
        <v>3</v>
      </c>
      <c r="C110" t="str">
        <f t="shared" si="3"/>
        <v>2019 Q3</v>
      </c>
      <c r="D110" s="61">
        <f>VLOOKUP(C110,Dates!C:D,2,FALSE)</f>
        <v>43738</v>
      </c>
      <c r="E110" t="str">
        <f>+'P6-preprocesseddata'!C110</f>
        <v>AS</v>
      </c>
      <c r="F110" t="str">
        <f>+'P6-preprocesseddata'!D110</f>
        <v>D</v>
      </c>
      <c r="G110" s="51">
        <f>IF(Profitability!Q110="",0,Profitability!E110/Profitability!Q110)</f>
        <v>0.15328329083723147</v>
      </c>
      <c r="H110" s="43">
        <f>IF('P6-preprocesseddata'!$S110="",0,+'P6-preprocesseddata'!E110/'P6-preprocesseddata'!$S110)</f>
        <v>3.8246552312700882E-2</v>
      </c>
      <c r="I110" s="43">
        <f>IF('P6-preprocesseddata'!$S110="",0,+'P6-preprocesseddata'!F110/'P6-preprocesseddata'!$S110)</f>
        <v>2.5929133245249598E-2</v>
      </c>
      <c r="J110" s="43">
        <f>IF('P6-preprocesseddata'!$S110="",0,+'P6-preprocesseddata'!G110/'P6-preprocesseddata'!$S110)</f>
        <v>5.2357005054404814E-3</v>
      </c>
      <c r="K110" s="43">
        <f>IF('P6-preprocesseddata'!$S110="",0,+'P6-preprocesseddata'!H110/'P6-preprocesseddata'!$S110)</f>
        <v>1.6775356289168972E-2</v>
      </c>
      <c r="L110" s="43">
        <f>IF('P6-preprocesseddata'!$S110="",0,+'P6-preprocesseddata'!I110/'P6-preprocesseddata'!$S110)</f>
        <v>2.6892869074868491E-3</v>
      </c>
      <c r="M110" s="43">
        <f>IF('P6-preprocesseddata'!$S110="",0,+'P6-preprocesseddata'!J110/'P6-preprocesseddata'!$S110)+IF('P6-preprocesseddata'!$S110="",0,+'P6-preprocesseddata'!K110/'P6-preprocesseddata'!$S110)+IF('P6-preprocesseddata'!$S110="",0,+'P6-preprocesseddata'!L110/'P6-preprocesseddata'!$S110)</f>
        <v>1.412673028204282E-2</v>
      </c>
      <c r="N110" s="43">
        <f>IF('P6-preprocesseddata'!$S110="",0,+'P6-preprocesseddata'!M110/'P6-preprocesseddata'!$S110)</f>
        <v>8.5948049028238297E-4</v>
      </c>
      <c r="O110" s="43">
        <f>IF('P6-preprocesseddata'!$S110="",0,+'P6-preprocesseddata'!N110/'P6-preprocesseddata'!$S110)</f>
        <v>2.3082672517081605E-2</v>
      </c>
      <c r="P110" s="43">
        <f t="shared" si="4"/>
        <v>0.12694491254945359</v>
      </c>
      <c r="Q110" s="52">
        <f t="shared" si="5"/>
        <v>2.633837828777788E-2</v>
      </c>
      <c r="R110" s="63">
        <f>IF(Profitability!Q110="",0,Profitability!L110/Profitability!Q110)-Q110</f>
        <v>0</v>
      </c>
    </row>
    <row r="111" spans="1:18" x14ac:dyDescent="0.25">
      <c r="A111">
        <f>+'P6-preprocesseddata'!A111</f>
        <v>2019</v>
      </c>
      <c r="B111">
        <f>+'P6-preprocesseddata'!B111</f>
        <v>3</v>
      </c>
      <c r="C111" t="str">
        <f t="shared" si="3"/>
        <v>2019 Q3</v>
      </c>
      <c r="D111" s="61">
        <f>VLOOKUP(C111,Dates!C:D,2,FALSE)</f>
        <v>43738</v>
      </c>
      <c r="E111" t="str">
        <f>+'P6-preprocesseddata'!C111</f>
        <v>AS</v>
      </c>
      <c r="F111" t="str">
        <f>+'P6-preprocesseddata'!D111</f>
        <v>L</v>
      </c>
      <c r="G111" s="51">
        <f>IF(Profitability!Q111="",0,Profitability!E111/Profitability!Q111)</f>
        <v>0.11623193416799447</v>
      </c>
      <c r="H111" s="43">
        <f>IF('P6-preprocesseddata'!$S111="",0,+'P6-preprocesseddata'!E111/'P6-preprocesseddata'!$S111)</f>
        <v>3.729647155019436E-2</v>
      </c>
      <c r="I111" s="43">
        <f>IF('P6-preprocesseddata'!$S111="",0,+'P6-preprocesseddata'!F111/'P6-preprocesseddata'!$S111)</f>
        <v>2.5285005800073423E-2</v>
      </c>
      <c r="J111" s="43">
        <f>IF('P6-preprocesseddata'!$S111="",0,+'P6-preprocesseddata'!G111/'P6-preprocesseddata'!$S111)</f>
        <v>5.1050621603381044E-3</v>
      </c>
      <c r="K111" s="43">
        <f>IF('P6-preprocesseddata'!$S111="",0,+'P6-preprocesseddata'!H111/'P6-preprocesseddata'!$S111)</f>
        <v>1.6357769598266462E-2</v>
      </c>
      <c r="L111" s="43">
        <f>IF('P6-preprocesseddata'!$S111="",0,+'P6-preprocesseddata'!I111/'P6-preprocesseddata'!$S111)</f>
        <v>2.6225411987504128E-3</v>
      </c>
      <c r="M111" s="43">
        <f>IF('P6-preprocesseddata'!$S111="",0,+'P6-preprocesseddata'!J111/'P6-preprocesseddata'!$S111)+IF('P6-preprocesseddata'!$S111="",0,+'P6-preprocesseddata'!K111/'P6-preprocesseddata'!$S111)+IF('P6-preprocesseddata'!$S111="",0,+'P6-preprocesseddata'!L111/'P6-preprocesseddata'!$S111)</f>
        <v>1.3776856037591453E-2</v>
      </c>
      <c r="N111" s="43">
        <f>IF('P6-preprocesseddata'!$S111="",0,+'P6-preprocesseddata'!M111/'P6-preprocesseddata'!$S111)</f>
        <v>8.3822925760925881E-4</v>
      </c>
      <c r="O111" s="43">
        <f>IF('P6-preprocesseddata'!$S111="",0,+'P6-preprocesseddata'!N111/'P6-preprocesseddata'!$S111)</f>
        <v>0</v>
      </c>
      <c r="P111" s="43">
        <f t="shared" si="4"/>
        <v>0.10128193560282346</v>
      </c>
      <c r="Q111" s="52">
        <f t="shared" si="5"/>
        <v>1.4949998565171013E-2</v>
      </c>
      <c r="R111" s="63">
        <f>IF(Profitability!Q111="",0,Profitability!L111/Profitability!Q111)-Q111</f>
        <v>0</v>
      </c>
    </row>
    <row r="112" spans="1:18" x14ac:dyDescent="0.25">
      <c r="A112">
        <f>+'P6-preprocesseddata'!A112</f>
        <v>2019</v>
      </c>
      <c r="B112">
        <f>+'P6-preprocesseddata'!B112</f>
        <v>4</v>
      </c>
      <c r="C112" t="str">
        <f t="shared" si="3"/>
        <v>2019 Q4</v>
      </c>
      <c r="D112" s="61">
        <f>VLOOKUP(C112,Dates!C:D,2,FALSE)</f>
        <v>43830</v>
      </c>
      <c r="E112" t="str">
        <f>+'P6-preprocesseddata'!C112</f>
        <v>AS</v>
      </c>
      <c r="F112" t="str">
        <f>+'P6-preprocesseddata'!D112</f>
        <v>D</v>
      </c>
      <c r="G112" s="51">
        <f>IF(Profitability!Q112="",0,Profitability!E112/Profitability!Q112)</f>
        <v>0.15165499753142034</v>
      </c>
      <c r="H112" s="43">
        <f>IF('P6-preprocesseddata'!$S112="",0,+'P6-preprocesseddata'!E112/'P6-preprocesseddata'!$S112)</f>
        <v>4.1295501895748772E-2</v>
      </c>
      <c r="I112" s="43">
        <f>IF('P6-preprocesseddata'!$S112="",0,+'P6-preprocesseddata'!F112/'P6-preprocesseddata'!$S112)</f>
        <v>2.6652803644925161E-2</v>
      </c>
      <c r="J112" s="43">
        <f>IF('P6-preprocesseddata'!$S112="",0,+'P6-preprocesseddata'!G112/'P6-preprocesseddata'!$S112)</f>
        <v>5.6292314814085755E-3</v>
      </c>
      <c r="K112" s="43">
        <f>IF('P6-preprocesseddata'!$S112="",0,+'P6-preprocesseddata'!H112/'P6-preprocesseddata'!$S112)</f>
        <v>1.7311894306351126E-2</v>
      </c>
      <c r="L112" s="43">
        <f>IF('P6-preprocesseddata'!$S112="",0,+'P6-preprocesseddata'!I112/'P6-preprocesseddata'!$S112)</f>
        <v>2.6355721868573795E-3</v>
      </c>
      <c r="M112" s="43">
        <f>IF('P6-preprocesseddata'!$S112="",0,+'P6-preprocesseddata'!J112/'P6-preprocesseddata'!$S112)+IF('P6-preprocesseddata'!$S112="",0,+'P6-preprocesseddata'!K112/'P6-preprocesseddata'!$S112)+IF('P6-preprocesseddata'!$S112="",0,+'P6-preprocesseddata'!L112/'P6-preprocesseddata'!$S112)</f>
        <v>1.4962408748917116E-2</v>
      </c>
      <c r="N112" s="43">
        <f>IF('P6-preprocesseddata'!$S112="",0,+'P6-preprocesseddata'!M112/'P6-preprocesseddata'!$S112)</f>
        <v>9.3898554765115818E-4</v>
      </c>
      <c r="O112" s="43">
        <f>IF('P6-preprocesseddata'!$S112="",0,+'P6-preprocesseddata'!N112/'P6-preprocesseddata'!$S112)</f>
        <v>2.530472769512063E-2</v>
      </c>
      <c r="P112" s="43">
        <f t="shared" si="4"/>
        <v>0.13473112550697994</v>
      </c>
      <c r="Q112" s="52">
        <f t="shared" si="5"/>
        <v>1.6923872024440401E-2</v>
      </c>
      <c r="R112" s="63">
        <f>IF(Profitability!Q112="",0,Profitability!L112/Profitability!Q112)-Q112</f>
        <v>3.4694469519536142E-17</v>
      </c>
    </row>
    <row r="113" spans="1:18" x14ac:dyDescent="0.25">
      <c r="A113">
        <f>+'P6-preprocesseddata'!A113</f>
        <v>2019</v>
      </c>
      <c r="B113">
        <f>+'P6-preprocesseddata'!B113</f>
        <v>4</v>
      </c>
      <c r="C113" t="str">
        <f t="shared" si="3"/>
        <v>2019 Q4</v>
      </c>
      <c r="D113" s="61">
        <f>VLOOKUP(C113,Dates!C:D,2,FALSE)</f>
        <v>43830</v>
      </c>
      <c r="E113" t="str">
        <f>+'P6-preprocesseddata'!C113</f>
        <v>AS</v>
      </c>
      <c r="F113" t="str">
        <f>+'P6-preprocesseddata'!D113</f>
        <v>L</v>
      </c>
      <c r="G113" s="51">
        <f>IF(Profitability!Q113="",0,Profitability!E113/Profitability!Q113)</f>
        <v>0.11011211957680871</v>
      </c>
      <c r="H113" s="43">
        <f>IF('P6-preprocesseddata'!$S113="",0,+'P6-preprocesseddata'!E113/'P6-preprocesseddata'!$S113)</f>
        <v>3.8919489013839806E-2</v>
      </c>
      <c r="I113" s="43">
        <f>IF('P6-preprocesseddata'!$S113="",0,+'P6-preprocesseddata'!F113/'P6-preprocesseddata'!$S113)</f>
        <v>2.5118713295363106E-2</v>
      </c>
      <c r="J113" s="43">
        <f>IF('P6-preprocesseddata'!$S113="",0,+'P6-preprocesseddata'!G113/'P6-preprocesseddata'!$S113)</f>
        <v>5.3060653832373243E-3</v>
      </c>
      <c r="K113" s="43">
        <f>IF('P6-preprocesseddata'!$S113="",0,+'P6-preprocesseddata'!H113/'P6-preprocesseddata'!$S113)</f>
        <v>1.6316151053454769E-2</v>
      </c>
      <c r="L113" s="43">
        <f>IF('P6-preprocesseddata'!$S113="",0,+'P6-preprocesseddata'!I113/'P6-preprocesseddata'!$S113)</f>
        <v>2.4840895721052092E-3</v>
      </c>
      <c r="M113" s="43">
        <f>IF('P6-preprocesseddata'!$S113="",0,+'P6-preprocesseddata'!J113/'P6-preprocesseddata'!$S113)+IF('P6-preprocesseddata'!$S113="",0,+'P6-preprocesseddata'!K113/'P6-preprocesseddata'!$S113)+IF('P6-preprocesseddata'!$S113="",0,+'P6-preprocesseddata'!L113/'P6-preprocesseddata'!$S113)</f>
        <v>1.4102370472571086E-2</v>
      </c>
      <c r="N113" s="43">
        <f>IF('P6-preprocesseddata'!$S113="",0,+'P6-preprocesseddata'!M113/'P6-preprocesseddata'!$S113)</f>
        <v>8.8476137404452546E-4</v>
      </c>
      <c r="O113" s="43">
        <f>IF('P6-preprocesseddata'!$S113="",0,+'P6-preprocesseddata'!N113/'P6-preprocesseddata'!$S113)</f>
        <v>0</v>
      </c>
      <c r="P113" s="43">
        <f t="shared" si="4"/>
        <v>0.10313164016461583</v>
      </c>
      <c r="Q113" s="52">
        <f t="shared" si="5"/>
        <v>6.9804794121928748E-3</v>
      </c>
      <c r="R113" s="63">
        <f>IF(Profitability!Q113="",0,Profitability!L113/Profitability!Q113)-Q113</f>
        <v>2.5028610298296131E-6</v>
      </c>
    </row>
    <row r="114" spans="1:18" x14ac:dyDescent="0.25">
      <c r="A114">
        <f>+'P6-preprocesseddata'!A114</f>
        <v>2020</v>
      </c>
      <c r="B114">
        <f>+'P6-preprocesseddata'!B114</f>
        <v>1</v>
      </c>
      <c r="C114" t="str">
        <f t="shared" si="3"/>
        <v>2020 Q1</v>
      </c>
      <c r="D114" s="61">
        <f>VLOOKUP(C114,Dates!C:D,2,FALSE)</f>
        <v>43921</v>
      </c>
      <c r="E114" t="str">
        <f>+'P6-preprocesseddata'!C114</f>
        <v>AS</v>
      </c>
      <c r="F114" t="str">
        <f>+'P6-preprocesseddata'!D114</f>
        <v>D</v>
      </c>
      <c r="G114" s="51">
        <f>IF(Profitability!Q114="",0,Profitability!E114/Profitability!Q114)</f>
        <v>0.1217151487782866</v>
      </c>
      <c r="H114" s="43">
        <f>IF('P6-preprocesseddata'!$S114="",0,+'P6-preprocesseddata'!E114/'P6-preprocesseddata'!$S114)</f>
        <v>4.1462796483715099E-2</v>
      </c>
      <c r="I114" s="43">
        <f>IF('P6-preprocesseddata'!$S114="",0,+'P6-preprocesseddata'!F114/'P6-preprocesseddata'!$S114)</f>
        <v>2.2654277581717983E-2</v>
      </c>
      <c r="J114" s="43">
        <f>IF('P6-preprocesseddata'!$S114="",0,+'P6-preprocesseddata'!G114/'P6-preprocesseddata'!$S114)</f>
        <v>5.0618020356438575E-3</v>
      </c>
      <c r="K114" s="43">
        <f>IF('P6-preprocesseddata'!$S114="",0,+'P6-preprocesseddata'!H114/'P6-preprocesseddata'!$S114)</f>
        <v>1.9142526941006276E-2</v>
      </c>
      <c r="L114" s="43">
        <f>IF('P6-preprocesseddata'!$S114="",0,+'P6-preprocesseddata'!I114/'P6-preprocesseddata'!$S114)</f>
        <v>2.5201569226483539E-3</v>
      </c>
      <c r="M114" s="43">
        <f>IF('P6-preprocesseddata'!$S114="",0,+'P6-preprocesseddata'!J114/'P6-preprocesseddata'!$S114)+IF('P6-preprocesseddata'!$S114="",0,+'P6-preprocesseddata'!K114/'P6-preprocesseddata'!$S114)+IF('P6-preprocesseddata'!$S114="",0,+'P6-preprocesseddata'!L114/'P6-preprocesseddata'!$S114)</f>
        <v>1.5711788346384373E-2</v>
      </c>
      <c r="N114" s="43">
        <f>IF('P6-preprocesseddata'!$S114="",0,+'P6-preprocesseddata'!M114/'P6-preprocesseddata'!$S114)</f>
        <v>7.7112017965845561E-3</v>
      </c>
      <c r="O114" s="43">
        <f>IF('P6-preprocesseddata'!$S114="",0,+'P6-preprocesseddata'!N114/'P6-preprocesseddata'!$S114)</f>
        <v>2.5991613129976911E-2</v>
      </c>
      <c r="P114" s="43">
        <f t="shared" si="4"/>
        <v>0.14025616323767742</v>
      </c>
      <c r="Q114" s="52">
        <f t="shared" si="5"/>
        <v>-1.8541014459390825E-2</v>
      </c>
      <c r="R114" s="63">
        <f>IF(Profitability!Q114="",0,Profitability!L114/Profitability!Q114)-Q114</f>
        <v>7.8424052370185127E-8</v>
      </c>
    </row>
    <row r="115" spans="1:18" x14ac:dyDescent="0.25">
      <c r="A115">
        <f>+'P6-preprocesseddata'!A115</f>
        <v>2020</v>
      </c>
      <c r="B115">
        <f>+'P6-preprocesseddata'!B115</f>
        <v>1</v>
      </c>
      <c r="C115" t="str">
        <f t="shared" si="3"/>
        <v>2020 Q1</v>
      </c>
      <c r="D115" s="61">
        <f>VLOOKUP(C115,Dates!C:D,2,FALSE)</f>
        <v>43921</v>
      </c>
      <c r="E115" t="str">
        <f>+'P6-preprocesseddata'!C115</f>
        <v>AS</v>
      </c>
      <c r="F115" t="str">
        <f>+'P6-preprocesseddata'!D115</f>
        <v>L</v>
      </c>
      <c r="G115" s="51">
        <f>IF(Profitability!Q115="",0,Profitability!E115/Profitability!Q115)</f>
        <v>8.7646621869631139E-2</v>
      </c>
      <c r="H115" s="43">
        <f>IF('P6-preprocesseddata'!$S115="",0,+'P6-preprocesseddata'!E115/'P6-preprocesseddata'!$S115)</f>
        <v>3.965622722524214E-2</v>
      </c>
      <c r="I115" s="43">
        <f>IF('P6-preprocesseddata'!$S115="",0,+'P6-preprocesseddata'!F115/'P6-preprocesseddata'!$S115)</f>
        <v>2.1667356289352555E-2</v>
      </c>
      <c r="J115" s="43">
        <f>IF('P6-preprocesseddata'!$S115="",0,+'P6-preprocesseddata'!G115/'P6-preprocesseddata'!$S115)</f>
        <v>4.8405571193473138E-3</v>
      </c>
      <c r="K115" s="43">
        <f>IF('P6-preprocesseddata'!$S115="",0,+'P6-preprocesseddata'!H115/'P6-preprocesseddata'!$S115)</f>
        <v>1.8308968885946814E-2</v>
      </c>
      <c r="L115" s="43">
        <f>IF('P6-preprocesseddata'!$S115="",0,+'P6-preprocesseddata'!I115/'P6-preprocesseddata'!$S115)</f>
        <v>2.4107706997709669E-3</v>
      </c>
      <c r="M115" s="43">
        <f>IF('P6-preprocesseddata'!$S115="",0,+'P6-preprocesseddata'!J115/'P6-preprocesseddata'!$S115)+IF('P6-preprocesseddata'!$S115="",0,+'P6-preprocesseddata'!K115/'P6-preprocesseddata'!$S115)+IF('P6-preprocesseddata'!$S115="",0,+'P6-preprocesseddata'!L115/'P6-preprocesseddata'!$S115)</f>
        <v>1.5026644361762591E-2</v>
      </c>
      <c r="N115" s="43">
        <f>IF('P6-preprocesseddata'!$S115="",0,+'P6-preprocesseddata'!M115/'P6-preprocesseddata'!$S115)</f>
        <v>7.374929997853252E-3</v>
      </c>
      <c r="O115" s="43">
        <f>IF('P6-preprocesseddata'!$S115="",0,+'P6-preprocesseddata'!N115/'P6-preprocesseddata'!$S115)</f>
        <v>0</v>
      </c>
      <c r="P115" s="43">
        <f t="shared" si="4"/>
        <v>0.10928545457927563</v>
      </c>
      <c r="Q115" s="52">
        <f t="shared" si="5"/>
        <v>-2.1638832709644493E-2</v>
      </c>
      <c r="R115" s="63">
        <f>IF(Profitability!Q115="",0,Profitability!L115/Profitability!Q115)-Q115</f>
        <v>-1.0564288780677555E-6</v>
      </c>
    </row>
    <row r="116" spans="1:18" x14ac:dyDescent="0.25">
      <c r="A116">
        <f>+'P6-preprocesseddata'!A116</f>
        <v>2020</v>
      </c>
      <c r="B116">
        <f>+'P6-preprocesseddata'!B116</f>
        <v>2</v>
      </c>
      <c r="C116" t="str">
        <f t="shared" si="3"/>
        <v>2020 Q2</v>
      </c>
      <c r="D116" s="61">
        <f>VLOOKUP(C116,Dates!C:D,2,FALSE)</f>
        <v>44012</v>
      </c>
      <c r="E116" t="str">
        <f>+'P6-preprocesseddata'!C116</f>
        <v>AS</v>
      </c>
      <c r="F116" t="str">
        <f>+'P6-preprocesseddata'!D116</f>
        <v>D</v>
      </c>
      <c r="G116" s="51">
        <f>IF(Profitability!Q116="",0,Profitability!E116/Profitability!Q116)</f>
        <v>0.1271002954383966</v>
      </c>
      <c r="H116" s="43">
        <f>IF('P6-preprocesseddata'!$S116="",0,+'P6-preprocesseddata'!E116/'P6-preprocesseddata'!$S116)</f>
        <v>0.12801725283835111</v>
      </c>
      <c r="I116" s="43">
        <f>IF('P6-preprocesseddata'!$S116="",0,+'P6-preprocesseddata'!F116/'P6-preprocesseddata'!$S116)</f>
        <v>1.2231859870413352E-2</v>
      </c>
      <c r="J116" s="43">
        <f>IF('P6-preprocesseddata'!$S116="",0,+'P6-preprocesseddata'!G116/'P6-preprocesseddata'!$S116)</f>
        <v>6.5918465662164003E-3</v>
      </c>
      <c r="K116" s="43">
        <f>IF('P6-preprocesseddata'!$S116="",0,+'P6-preprocesseddata'!H116/'P6-preprocesseddata'!$S116)</f>
        <v>2.7634645465206668E-2</v>
      </c>
      <c r="L116" s="43">
        <f>IF('P6-preprocesseddata'!$S116="",0,+'P6-preprocesseddata'!I116/'P6-preprocesseddata'!$S116)</f>
        <v>2.633281903874816E-3</v>
      </c>
      <c r="M116" s="43">
        <f>IF('P6-preprocesseddata'!$S116="",0,+'P6-preprocesseddata'!J116/'P6-preprocesseddata'!$S116)+IF('P6-preprocesseddata'!$S116="",0,+'P6-preprocesseddata'!K116/'P6-preprocesseddata'!$S116)+IF('P6-preprocesseddata'!$S116="",0,+'P6-preprocesseddata'!L116/'P6-preprocesseddata'!$S116)</f>
        <v>5.3515621476848324E-2</v>
      </c>
      <c r="N116" s="43">
        <f>IF('P6-preprocesseddata'!$S116="",0,+'P6-preprocesseddata'!M116/'P6-preprocesseddata'!$S116)</f>
        <v>2.409829477901379E-2</v>
      </c>
      <c r="O116" s="43">
        <f>IF('P6-preprocesseddata'!$S116="",0,+'P6-preprocesseddata'!N116/'P6-preprocesseddata'!$S116)</f>
        <v>7.0748926876128451E-2</v>
      </c>
      <c r="P116" s="43">
        <f t="shared" si="4"/>
        <v>0.32547172977605288</v>
      </c>
      <c r="Q116" s="52">
        <f t="shared" si="5"/>
        <v>-0.19837143433765628</v>
      </c>
      <c r="R116" s="63">
        <f>IF(Profitability!Q116="",0,Profitability!L116/Profitability!Q116)-Q116</f>
        <v>3.086359474102629E-7</v>
      </c>
    </row>
    <row r="117" spans="1:18" x14ac:dyDescent="0.25">
      <c r="A117">
        <f>+'P6-preprocesseddata'!A117</f>
        <v>2020</v>
      </c>
      <c r="B117">
        <f>+'P6-preprocesseddata'!B117</f>
        <v>2</v>
      </c>
      <c r="C117" t="str">
        <f t="shared" si="3"/>
        <v>2020 Q2</v>
      </c>
      <c r="D117" s="61">
        <f>VLOOKUP(C117,Dates!C:D,2,FALSE)</f>
        <v>44012</v>
      </c>
      <c r="E117" t="str">
        <f>+'P6-preprocesseddata'!C117</f>
        <v>AS</v>
      </c>
      <c r="F117" t="str">
        <f>+'P6-preprocesseddata'!D117</f>
        <v>L</v>
      </c>
      <c r="G117" s="51">
        <f>IF(Profitability!Q117="",0,Profitability!E117/Profitability!Q117)</f>
        <v>7.0621562052251452E-2</v>
      </c>
      <c r="H117" s="43">
        <f>IF('P6-preprocesseddata'!$S117="",0,+'P6-preprocesseddata'!E117/'P6-preprocesseddata'!$S117)</f>
        <v>0.13126363642860844</v>
      </c>
      <c r="I117" s="43">
        <f>IF('P6-preprocesseddata'!$S117="",0,+'P6-preprocesseddata'!F117/'P6-preprocesseddata'!$S117)</f>
        <v>1.25435485387874E-2</v>
      </c>
      <c r="J117" s="43">
        <f>IF('P6-preprocesseddata'!$S117="",0,+'P6-preprocesseddata'!G117/'P6-preprocesseddata'!$S117)</f>
        <v>6.7560968768290344E-3</v>
      </c>
      <c r="K117" s="43">
        <f>IF('P6-preprocesseddata'!$S117="",0,+'P6-preprocesseddata'!H117/'P6-preprocesseddata'!$S117)</f>
        <v>2.8334907503905864E-2</v>
      </c>
      <c r="L117" s="43">
        <f>IF('P6-preprocesseddata'!$S117="",0,+'P6-preprocesseddata'!I117/'P6-preprocesseddata'!$S117)</f>
        <v>2.7024387507316137E-3</v>
      </c>
      <c r="M117" s="43">
        <f>IF('P6-preprocesseddata'!$S117="",0,+'P6-preprocesseddata'!J117/'P6-preprocesseddata'!$S117)+IF('P6-preprocesseddata'!$S117="",0,+'P6-preprocesseddata'!K117/'P6-preprocesseddata'!$S117)+IF('P6-preprocesseddata'!$S117="",0,+'P6-preprocesseddata'!L117/'P6-preprocesseddata'!$S117)</f>
        <v>5.4870902465909061E-2</v>
      </c>
      <c r="N117" s="43">
        <f>IF('P6-preprocesseddata'!$S117="",0,+'P6-preprocesseddata'!M117/'P6-preprocesseddata'!$S117)</f>
        <v>2.4712662792834877E-2</v>
      </c>
      <c r="O117" s="43">
        <f>IF('P6-preprocesseddata'!$S117="",0,+'P6-preprocesseddata'!N117/'P6-preprocesseddata'!$S117)</f>
        <v>0</v>
      </c>
      <c r="P117" s="43">
        <f t="shared" si="4"/>
        <v>0.26118419335760629</v>
      </c>
      <c r="Q117" s="52">
        <f t="shared" si="5"/>
        <v>-0.19056263130535483</v>
      </c>
      <c r="R117" s="63">
        <f>IF(Profitability!Q117="",0,Profitability!L117/Profitability!Q117)-Q117</f>
        <v>8.139875755208692E-6</v>
      </c>
    </row>
    <row r="118" spans="1:18" x14ac:dyDescent="0.25">
      <c r="A118">
        <f>+'P6-preprocesseddata'!A118</f>
        <v>2020</v>
      </c>
      <c r="B118">
        <f>+'P6-preprocesseddata'!B118</f>
        <v>3</v>
      </c>
      <c r="C118" t="str">
        <f t="shared" si="3"/>
        <v>2020 Q3</v>
      </c>
      <c r="D118" s="61">
        <f>VLOOKUP(C118,Dates!C:D,2,FALSE)</f>
        <v>44104</v>
      </c>
      <c r="E118" t="str">
        <f>+'P6-preprocesseddata'!C118</f>
        <v>AS</v>
      </c>
      <c r="F118" t="str">
        <f>+'P6-preprocesseddata'!D118</f>
        <v>D</v>
      </c>
      <c r="G118" s="51">
        <f>IF(Profitability!Q118="",0,Profitability!E118/Profitability!Q118)</f>
        <v>0.11359992027810047</v>
      </c>
      <c r="H118" s="43">
        <f>IF('P6-preprocesseddata'!$S118="",0,+'P6-preprocesseddata'!E118/'P6-preprocesseddata'!$S118)</f>
        <v>7.5053551871430979E-2</v>
      </c>
      <c r="I118" s="43">
        <f>IF('P6-preprocesseddata'!$S118="",0,+'P6-preprocesseddata'!F118/'P6-preprocesseddata'!$S118)</f>
        <v>1.3758550665811336E-2</v>
      </c>
      <c r="J118" s="43">
        <f>IF('P6-preprocesseddata'!$S118="",0,+'P6-preprocesseddata'!G118/'P6-preprocesseddata'!$S118)</f>
        <v>4.1475793915123106E-3</v>
      </c>
      <c r="K118" s="43">
        <f>IF('P6-preprocesseddata'!$S118="",0,+'P6-preprocesseddata'!H118/'P6-preprocesseddata'!$S118)</f>
        <v>2.587553832095071E-2</v>
      </c>
      <c r="L118" s="43">
        <f>IF('P6-preprocesseddata'!$S118="",0,+'P6-preprocesseddata'!I118/'P6-preprocesseddata'!$S118)</f>
        <v>2.6063368931982297E-3</v>
      </c>
      <c r="M118" s="43">
        <f>IF('P6-preprocesseddata'!$S118="",0,+'P6-preprocesseddata'!J118/'P6-preprocesseddata'!$S118)+IF('P6-preprocesseddata'!$S118="",0,+'P6-preprocesseddata'!K118/'P6-preprocesseddata'!$S118)+IF('P6-preprocesseddata'!$S118="",0,+'P6-preprocesseddata'!L118/'P6-preprocesseddata'!$S118)</f>
        <v>3.0575130083944684E-2</v>
      </c>
      <c r="N118" s="43">
        <f>IF('P6-preprocesseddata'!$S118="",0,+'P6-preprocesseddata'!M118/'P6-preprocesseddata'!$S118)</f>
        <v>7.1084153688434903E-2</v>
      </c>
      <c r="O118" s="43">
        <f>IF('P6-preprocesseddata'!$S118="",0,+'P6-preprocesseddata'!N118/'P6-preprocesseddata'!$S118)</f>
        <v>4.7465910080040911E-2</v>
      </c>
      <c r="P118" s="43">
        <f t="shared" si="4"/>
        <v>0.27056675099532407</v>
      </c>
      <c r="Q118" s="52">
        <f t="shared" si="5"/>
        <v>-0.15696683071722362</v>
      </c>
      <c r="R118" s="63">
        <f>IF(Profitability!Q118="",0,Profitability!L118/Profitability!Q118)-Q118</f>
        <v>0</v>
      </c>
    </row>
    <row r="119" spans="1:18" x14ac:dyDescent="0.25">
      <c r="A119">
        <f>+'P6-preprocesseddata'!A119</f>
        <v>2020</v>
      </c>
      <c r="B119">
        <f>+'P6-preprocesseddata'!B119</f>
        <v>3</v>
      </c>
      <c r="C119" t="str">
        <f t="shared" si="3"/>
        <v>2020 Q3</v>
      </c>
      <c r="D119" s="61">
        <f>VLOOKUP(C119,Dates!C:D,2,FALSE)</f>
        <v>44104</v>
      </c>
      <c r="E119" t="str">
        <f>+'P6-preprocesseddata'!C119</f>
        <v>AS</v>
      </c>
      <c r="F119" t="str">
        <f>+'P6-preprocesseddata'!D119</f>
        <v>L</v>
      </c>
      <c r="G119" s="51">
        <f>IF(Profitability!Q119="",0,Profitability!E119/Profitability!Q119)</f>
        <v>6.5674768505346579E-2</v>
      </c>
      <c r="H119" s="43">
        <f>IF('P6-preprocesseddata'!$S119="",0,+'P6-preprocesseddata'!E119/'P6-preprocesseddata'!$S119)</f>
        <v>7.4621142134726232E-2</v>
      </c>
      <c r="I119" s="43">
        <f>IF('P6-preprocesseddata'!$S119="",0,+'P6-preprocesseddata'!F119/'P6-preprocesseddata'!$S119)</f>
        <v>1.3677450517583336E-2</v>
      </c>
      <c r="J119" s="43">
        <f>IF('P6-preprocesseddata'!$S119="",0,+'P6-preprocesseddata'!G119/'P6-preprocesseddata'!$S119)</f>
        <v>4.12624117622156E-3</v>
      </c>
      <c r="K119" s="43">
        <f>IF('P6-preprocesseddata'!$S119="",0,+'P6-preprocesseddata'!H119/'P6-preprocesseddata'!$S119)</f>
        <v>2.5725926326208702E-2</v>
      </c>
      <c r="L119" s="43">
        <f>IF('P6-preprocesseddata'!$S119="",0,+'P6-preprocesseddata'!I119/'P6-preprocesseddata'!$S119)</f>
        <v>2.5900326807577778E-3</v>
      </c>
      <c r="M119" s="43">
        <f>IF('P6-preprocesseddata'!$S119="",0,+'P6-preprocesseddata'!J119/'P6-preprocesseddata'!$S119)+IF('P6-preprocesseddata'!$S119="",0,+'P6-preprocesseddata'!K119/'P6-preprocesseddata'!$S119)+IF('P6-preprocesseddata'!$S119="",0,+'P6-preprocesseddata'!L119/'P6-preprocesseddata'!$S119)</f>
        <v>3.0401343486315867E-2</v>
      </c>
      <c r="N119" s="43">
        <f>IF('P6-preprocesseddata'!$S119="",0,+'P6-preprocesseddata'!M119/'P6-preprocesseddata'!$S119)</f>
        <v>7.067301208841352E-2</v>
      </c>
      <c r="O119" s="43">
        <f>IF('P6-preprocesseddata'!$S119="",0,+'P6-preprocesseddata'!N119/'P6-preprocesseddata'!$S119)</f>
        <v>0</v>
      </c>
      <c r="P119" s="43">
        <f t="shared" si="4"/>
        <v>0.22181514841022698</v>
      </c>
      <c r="Q119" s="52">
        <f t="shared" si="5"/>
        <v>-0.15614037990488039</v>
      </c>
      <c r="R119" s="63">
        <f>IF(Profitability!Q119="",0,Profitability!L119/Profitability!Q119)-Q119</f>
        <v>0</v>
      </c>
    </row>
    <row r="120" spans="1:18" x14ac:dyDescent="0.25">
      <c r="A120">
        <f>+'P6-preprocesseddata'!A120</f>
        <v>2020</v>
      </c>
      <c r="B120">
        <f>+'P6-preprocesseddata'!B120</f>
        <v>4</v>
      </c>
      <c r="C120" t="str">
        <f t="shared" si="3"/>
        <v>2020 Q4</v>
      </c>
      <c r="D120" s="61">
        <f>VLOOKUP(C120,Dates!C:D,2,FALSE)</f>
        <v>44196</v>
      </c>
      <c r="E120" t="str">
        <f>+'P6-preprocesseddata'!C120</f>
        <v>AS</v>
      </c>
      <c r="F120" t="str">
        <f>+'P6-preprocesseddata'!D120</f>
        <v>D</v>
      </c>
      <c r="G120" s="51">
        <f>IF(Profitability!Q120="",0,Profitability!E120/Profitability!Q120)</f>
        <v>0.10451307374860107</v>
      </c>
      <c r="H120" s="43">
        <f>IF('P6-preprocesseddata'!$S120="",0,+'P6-preprocesseddata'!E120/'P6-preprocesseddata'!$S120)</f>
        <v>6.0413364367363012E-2</v>
      </c>
      <c r="I120" s="43">
        <f>IF('P6-preprocesseddata'!$S120="",0,+'P6-preprocesseddata'!F120/'P6-preprocesseddata'!$S120)</f>
        <v>1.4760294056605573E-2</v>
      </c>
      <c r="J120" s="43">
        <f>IF('P6-preprocesseddata'!$S120="",0,+'P6-preprocesseddata'!G120/'P6-preprocesseddata'!$S120)</f>
        <v>4.658434514514964E-3</v>
      </c>
      <c r="K120" s="43">
        <f>IF('P6-preprocesseddata'!$S120="",0,+'P6-preprocesseddata'!H120/'P6-preprocesseddata'!$S120)</f>
        <v>1.8287737865163991E-2</v>
      </c>
      <c r="L120" s="43">
        <f>IF('P6-preprocesseddata'!$S120="",0,+'P6-preprocesseddata'!I120/'P6-preprocesseddata'!$S120)</f>
        <v>2.5237822724369142E-3</v>
      </c>
      <c r="M120" s="43">
        <f>IF('P6-preprocesseddata'!$S120="",0,+'P6-preprocesseddata'!J120/'P6-preprocesseddata'!$S120)+IF('P6-preprocesseddata'!$S120="",0,+'P6-preprocesseddata'!K120/'P6-preprocesseddata'!$S120)+IF('P6-preprocesseddata'!$S120="",0,+'P6-preprocesseddata'!L120/'P6-preprocesseddata'!$S120)</f>
        <v>2.0905746470402241E-2</v>
      </c>
      <c r="N120" s="43">
        <f>IF('P6-preprocesseddata'!$S120="",0,+'P6-preprocesseddata'!M120/'P6-preprocesseddata'!$S120)</f>
        <v>2.1302293733955379E-2</v>
      </c>
      <c r="O120" s="43">
        <f>IF('P6-preprocesseddata'!$S120="",0,+'P6-preprocesseddata'!N120/'P6-preprocesseddata'!$S120)</f>
        <v>4.2326990647806532E-2</v>
      </c>
      <c r="P120" s="43">
        <f t="shared" si="4"/>
        <v>0.18517864392824859</v>
      </c>
      <c r="Q120" s="52">
        <f t="shared" si="5"/>
        <v>-8.0665570179647525E-2</v>
      </c>
      <c r="R120" s="63">
        <f>IF(Profitability!Q120="",0,Profitability!L120/Profitability!Q120)-Q120</f>
        <v>0</v>
      </c>
    </row>
    <row r="121" spans="1:18" x14ac:dyDescent="0.25">
      <c r="A121">
        <f>+'P6-preprocesseddata'!A121</f>
        <v>2020</v>
      </c>
      <c r="B121">
        <f>+'P6-preprocesseddata'!B121</f>
        <v>4</v>
      </c>
      <c r="C121" t="str">
        <f t="shared" si="3"/>
        <v>2020 Q4</v>
      </c>
      <c r="D121" s="61">
        <f>VLOOKUP(C121,Dates!C:D,2,FALSE)</f>
        <v>44196</v>
      </c>
      <c r="E121" t="str">
        <f>+'P6-preprocesseddata'!C121</f>
        <v>AS</v>
      </c>
      <c r="F121" t="str">
        <f>+'P6-preprocesseddata'!D121</f>
        <v>L</v>
      </c>
      <c r="G121" s="51">
        <f>IF(Profitability!Q121="",0,Profitability!E121/Profitability!Q121)</f>
        <v>6.0598116754111427E-2</v>
      </c>
      <c r="H121" s="43">
        <f>IF('P6-preprocesseddata'!$S121="",0,+'P6-preprocesseddata'!E121/'P6-preprocesseddata'!$S121)</f>
        <v>5.8389692589453958E-2</v>
      </c>
      <c r="I121" s="43">
        <f>IF('P6-preprocesseddata'!$S121="",0,+'P6-preprocesseddata'!F121/'P6-preprocesseddata'!$S121)</f>
        <v>1.4265508070108922E-2</v>
      </c>
      <c r="J121" s="43">
        <f>IF('P6-preprocesseddata'!$S121="",0,+'P6-preprocesseddata'!G121/'P6-preprocesseddata'!$S121)</f>
        <v>4.5028400666998298E-3</v>
      </c>
      <c r="K121" s="43">
        <f>IF('P6-preprocesseddata'!$S121="",0,+'P6-preprocesseddata'!H121/'P6-preprocesseddata'!$S121)</f>
        <v>1.7675210747931103E-2</v>
      </c>
      <c r="L121" s="43">
        <f>IF('P6-preprocesseddata'!$S121="",0,+'P6-preprocesseddata'!I121/'P6-preprocesseddata'!$S121)</f>
        <v>2.4390383694624079E-3</v>
      </c>
      <c r="M121" s="43">
        <f>IF('P6-preprocesseddata'!$S121="",0,+'P6-preprocesseddata'!J121/'P6-preprocesseddata'!$S121)+IF('P6-preprocesseddata'!$S121="",0,+'P6-preprocesseddata'!K121/'P6-preprocesseddata'!$S121)+IF('P6-preprocesseddata'!$S121="",0,+'P6-preprocesseddata'!L121/'P6-preprocesseddata'!$S121)</f>
        <v>2.0204149570114079E-2</v>
      </c>
      <c r="N121" s="43">
        <f>IF('P6-preprocesseddata'!$S121="",0,+'P6-preprocesseddata'!M121/'P6-preprocesseddata'!$S121)</f>
        <v>2.0588506578122313E-2</v>
      </c>
      <c r="O121" s="43">
        <f>IF('P6-preprocesseddata'!$S121="",0,+'P6-preprocesseddata'!N121/'P6-preprocesseddata'!$S121)</f>
        <v>0</v>
      </c>
      <c r="P121" s="43">
        <f t="shared" si="4"/>
        <v>0.13806494599189262</v>
      </c>
      <c r="Q121" s="52">
        <f t="shared" si="5"/>
        <v>-7.7466829237781198E-2</v>
      </c>
      <c r="R121" s="63">
        <f>IF(Profitability!Q121="",0,Profitability!L121/Profitability!Q121)-Q121</f>
        <v>0</v>
      </c>
    </row>
    <row r="122" spans="1:18" x14ac:dyDescent="0.25">
      <c r="A122">
        <f>+'P6-preprocesseddata'!A122</f>
        <v>2021</v>
      </c>
      <c r="B122">
        <f>+'P6-preprocesseddata'!B122</f>
        <v>1</v>
      </c>
      <c r="C122" t="str">
        <f t="shared" si="3"/>
        <v>2021 Q1</v>
      </c>
      <c r="D122" s="61">
        <f>VLOOKUP(C122,Dates!C:D,2,FALSE)</f>
        <v>44286</v>
      </c>
      <c r="E122" t="str">
        <f>+'P6-preprocesseddata'!C122</f>
        <v>AS</v>
      </c>
      <c r="F122" t="str">
        <f>+'P6-preprocesseddata'!D122</f>
        <v>D</v>
      </c>
      <c r="G122" s="51">
        <f>IF(Profitability!Q122="",0,Profitability!E122/Profitability!Q122)</f>
        <v>9.3825387900749735E-2</v>
      </c>
      <c r="H122" s="43">
        <f>IF('P6-preprocesseddata'!$S122="",0,+'P6-preprocesseddata'!E122/'P6-preprocesseddata'!$S122)</f>
        <v>5.2400245848366576E-2</v>
      </c>
      <c r="I122" s="43">
        <f>IF('P6-preprocesseddata'!$S122="",0,+'P6-preprocesseddata'!F122/'P6-preprocesseddata'!$S122)</f>
        <v>1.9515589053190188E-2</v>
      </c>
      <c r="J122" s="43">
        <f>IF('P6-preprocesseddata'!$S122="",0,+'P6-preprocesseddata'!G122/'P6-preprocesseddata'!$S122)</f>
        <v>5.6162494865715116E-3</v>
      </c>
      <c r="K122" s="43">
        <f>IF('P6-preprocesseddata'!$S122="",0,+'P6-preprocesseddata'!H122/'P6-preprocesseddata'!$S122)</f>
        <v>1.8549067016315562E-2</v>
      </c>
      <c r="L122" s="43">
        <f>IF('P6-preprocesseddata'!$S122="",0,+'P6-preprocesseddata'!I122/'P6-preprocesseddata'!$S122)</f>
        <v>2.706236530126489E-3</v>
      </c>
      <c r="M122" s="43">
        <f>IF('P6-preprocesseddata'!$S122="",0,+'P6-preprocesseddata'!J122/'P6-preprocesseddata'!$S122)+IF('P6-preprocesseddata'!$S122="",0,+'P6-preprocesseddata'!K122/'P6-preprocesseddata'!$S122)+IF('P6-preprocesseddata'!$S122="",0,+'P6-preprocesseddata'!L122/'P6-preprocesseddata'!$S122)</f>
        <v>2.0837681444820746E-2</v>
      </c>
      <c r="N122" s="43">
        <f>IF('P6-preprocesseddata'!$S122="",0,+'P6-preprocesseddata'!M122/'P6-preprocesseddata'!$S122)</f>
        <v>4.0891220124993893E-3</v>
      </c>
      <c r="O122" s="43">
        <f>IF('P6-preprocesseddata'!$S122="",0,+'P6-preprocesseddata'!N122/'P6-preprocesseddata'!$S122)</f>
        <v>3.9848297661451357E-2</v>
      </c>
      <c r="P122" s="43">
        <f t="shared" si="4"/>
        <v>0.16356248905334181</v>
      </c>
      <c r="Q122" s="52">
        <f t="shared" si="5"/>
        <v>-6.9737101152592074E-2</v>
      </c>
      <c r="R122" s="63">
        <f>IF(Profitability!Q122="",0,Profitability!L122/Profitability!Q122)-Q122</f>
        <v>0</v>
      </c>
    </row>
    <row r="123" spans="1:18" x14ac:dyDescent="0.25">
      <c r="A123">
        <f>+'P6-preprocesseddata'!A123</f>
        <v>2021</v>
      </c>
      <c r="B123">
        <f>+'P6-preprocesseddata'!B123</f>
        <v>1</v>
      </c>
      <c r="C123" t="str">
        <f t="shared" si="3"/>
        <v>2021 Q1</v>
      </c>
      <c r="D123" s="61">
        <f>VLOOKUP(C123,Dates!C:D,2,FALSE)</f>
        <v>44286</v>
      </c>
      <c r="E123" t="str">
        <f>+'P6-preprocesseddata'!C123</f>
        <v>AS</v>
      </c>
      <c r="F123" t="str">
        <f>+'P6-preprocesseddata'!D123</f>
        <v>L</v>
      </c>
      <c r="G123" s="51">
        <f>IF(Profitability!Q123="",0,Profitability!E123/Profitability!Q123)</f>
        <v>5.6510381985352284E-2</v>
      </c>
      <c r="H123" s="43">
        <f>IF('P6-preprocesseddata'!$S123="",0,+'P6-preprocesseddata'!E123/'P6-preprocesseddata'!$S123)</f>
        <v>5.0575180186318361E-2</v>
      </c>
      <c r="I123" s="43">
        <f>IF('P6-preprocesseddata'!$S123="",0,+'P6-preprocesseddata'!F123/'P6-preprocesseddata'!$S123)</f>
        <v>1.8835327155006451E-2</v>
      </c>
      <c r="J123" s="43">
        <f>IF('P6-preprocesseddata'!$S123="",0,+'P6-preprocesseddata'!G123/'P6-preprocesseddata'!$S123)</f>
        <v>5.4214410501648149E-3</v>
      </c>
      <c r="K123" s="43">
        <f>IF('P6-preprocesseddata'!$S123="",0,+'P6-preprocesseddata'!H123/'P6-preprocesseddata'!$S123)</f>
        <v>1.7902416844426144E-2</v>
      </c>
      <c r="L123" s="43">
        <f>IF('P6-preprocesseddata'!$S123="",0,+'P6-preprocesseddata'!I123/'P6-preprocesseddata'!$S123)</f>
        <v>2.6117088175915729E-3</v>
      </c>
      <c r="M123" s="43">
        <f>IF('P6-preprocesseddata'!$S123="",0,+'P6-preprocesseddata'!J123/'P6-preprocesseddata'!$S123)+IF('P6-preprocesseddata'!$S123="",0,+'P6-preprocesseddata'!K123/'P6-preprocesseddata'!$S123)+IF('P6-preprocesseddata'!$S123="",0,+'P6-preprocesseddata'!L123/'P6-preprocesseddata'!$S123)</f>
        <v>2.0112578181638221E-2</v>
      </c>
      <c r="N123" s="43">
        <f>IF('P6-preprocesseddata'!$S123="",0,+'P6-preprocesseddata'!M123/'P6-preprocesseddata'!$S123)</f>
        <v>3.9461666085513778E-3</v>
      </c>
      <c r="O123" s="43">
        <f>IF('P6-preprocesseddata'!$S123="",0,+'P6-preprocesseddata'!N123/'P6-preprocesseddata'!$S123)</f>
        <v>0</v>
      </c>
      <c r="P123" s="43">
        <f t="shared" si="4"/>
        <v>0.11940481884369694</v>
      </c>
      <c r="Q123" s="52">
        <f t="shared" si="5"/>
        <v>-6.2894436858344657E-2</v>
      </c>
      <c r="R123" s="63">
        <f>IF(Profitability!Q123="",0,Profitability!L123/Profitability!Q123)-Q123</f>
        <v>0</v>
      </c>
    </row>
    <row r="124" spans="1:18" x14ac:dyDescent="0.25">
      <c r="A124">
        <f>+'P6-preprocesseddata'!A124</f>
        <v>2021</v>
      </c>
      <c r="B124">
        <f>+'P6-preprocesseddata'!B124</f>
        <v>2</v>
      </c>
      <c r="C124" t="str">
        <f t="shared" si="3"/>
        <v>2021 Q2</v>
      </c>
      <c r="D124" s="61">
        <f>VLOOKUP(C124,Dates!C:D,2,FALSE)</f>
        <v>44377</v>
      </c>
      <c r="E124" t="str">
        <f>+'P6-preprocesseddata'!C124</f>
        <v>AS</v>
      </c>
      <c r="F124" t="str">
        <f>+'P6-preprocesseddata'!D124</f>
        <v>D</v>
      </c>
      <c r="G124" s="51">
        <f>IF(Profitability!Q124="",0,Profitability!E124/Profitability!Q124)</f>
        <v>0.13395775289134423</v>
      </c>
      <c r="H124" s="43">
        <f>IF('P6-preprocesseddata'!$S124="",0,+'P6-preprocesseddata'!E124/'P6-preprocesseddata'!$S124)</f>
        <v>4.2035011080473611E-2</v>
      </c>
      <c r="I124" s="43">
        <f>IF('P6-preprocesseddata'!$S124="",0,+'P6-preprocesseddata'!F124/'P6-preprocesseddata'!$S124)</f>
        <v>2.2585538115945176E-2</v>
      </c>
      <c r="J124" s="43">
        <f>IF('P6-preprocesseddata'!$S124="",0,+'P6-preprocesseddata'!G124/'P6-preprocesseddata'!$S124)</f>
        <v>5.2520421134562211E-3</v>
      </c>
      <c r="K124" s="43">
        <f>IF('P6-preprocesseddata'!$S124="",0,+'P6-preprocesseddata'!H124/'P6-preprocesseddata'!$S124)</f>
        <v>1.7268550357101602E-2</v>
      </c>
      <c r="L124" s="43">
        <f>IF('P6-preprocesseddata'!$S124="",0,+'P6-preprocesseddata'!I124/'P6-preprocesseddata'!$S124)</f>
        <v>2.758166126981554E-3</v>
      </c>
      <c r="M124" s="43">
        <f>IF('P6-preprocesseddata'!$S124="",0,+'P6-preprocesseddata'!J124/'P6-preprocesseddata'!$S124)+IF('P6-preprocesseddata'!$S124="",0,+'P6-preprocesseddata'!K124/'P6-preprocesseddata'!$S124)+IF('P6-preprocesseddata'!$S124="",0,+'P6-preprocesseddata'!L124/'P6-preprocesseddata'!$S124)</f>
        <v>1.6513304254226022E-2</v>
      </c>
      <c r="N124" s="43">
        <f>IF('P6-preprocesseddata'!$S124="",0,+'P6-preprocesseddata'!M124/'P6-preprocesseddata'!$S124)</f>
        <v>-1.6716604362308242E-3</v>
      </c>
      <c r="O124" s="43">
        <f>IF('P6-preprocesseddata'!$S124="",0,+'P6-preprocesseddata'!N124/'P6-preprocesseddata'!$S124)</f>
        <v>3.2331800492006332E-2</v>
      </c>
      <c r="P124" s="43">
        <f t="shared" si="4"/>
        <v>0.13707275210395969</v>
      </c>
      <c r="Q124" s="52">
        <f t="shared" si="5"/>
        <v>-3.1149992126154602E-3</v>
      </c>
      <c r="R124" s="63">
        <f>IF(Profitability!Q124="",0,Profitability!L124/Profitability!Q124)-Q124</f>
        <v>-9.1990999133689105E-8</v>
      </c>
    </row>
    <row r="125" spans="1:18" x14ac:dyDescent="0.25">
      <c r="A125">
        <f>+'P6-preprocesseddata'!A125</f>
        <v>2021</v>
      </c>
      <c r="B125">
        <f>+'P6-preprocesseddata'!B125</f>
        <v>2</v>
      </c>
      <c r="C125" t="str">
        <f t="shared" si="3"/>
        <v>2021 Q2</v>
      </c>
      <c r="D125" s="61">
        <f>VLOOKUP(C125,Dates!C:D,2,FALSE)</f>
        <v>44377</v>
      </c>
      <c r="E125" t="str">
        <f>+'P6-preprocesseddata'!C125</f>
        <v>AS</v>
      </c>
      <c r="F125" t="str">
        <f>+'P6-preprocesseddata'!D125</f>
        <v>L</v>
      </c>
      <c r="G125" s="51">
        <f>IF(Profitability!Q125="",0,Profitability!E125/Profitability!Q125)</f>
        <v>9.3838931348969312E-2</v>
      </c>
      <c r="H125" s="43">
        <f>IF('P6-preprocesseddata'!$S125="",0,+'P6-preprocesseddata'!E125/'P6-preprocesseddata'!$S125)</f>
        <v>4.2342664279925113E-2</v>
      </c>
      <c r="I125" s="43">
        <f>IF('P6-preprocesseddata'!$S125="",0,+'P6-preprocesseddata'!F125/'P6-preprocesseddata'!$S125)</f>
        <v>2.2751121213810524E-2</v>
      </c>
      <c r="J125" s="43">
        <f>IF('P6-preprocesseddata'!$S125="",0,+'P6-preprocesseddata'!G125/'P6-preprocesseddata'!$S125)</f>
        <v>5.2897975734909307E-3</v>
      </c>
      <c r="K125" s="43">
        <f>IF('P6-preprocesseddata'!$S125="",0,+'P6-preprocesseddata'!H125/'P6-preprocesseddata'!$S125)</f>
        <v>1.7395218034325952E-2</v>
      </c>
      <c r="L125" s="43">
        <f>IF('P6-preprocesseddata'!$S125="",0,+'P6-preprocesseddata'!I125/'P6-preprocesseddata'!$S125)</f>
        <v>2.7777845457326771E-3</v>
      </c>
      <c r="M125" s="43">
        <f>IF('P6-preprocesseddata'!$S125="",0,+'P6-preprocesseddata'!J125/'P6-preprocesseddata'!$S125)+IF('P6-preprocesseddata'!$S125="",0,+'P6-preprocesseddata'!K125/'P6-preprocesseddata'!$S125)+IF('P6-preprocesseddata'!$S125="",0,+'P6-preprocesseddata'!L125/'P6-preprocesseddata'!$S125)</f>
        <v>1.6634329018399178E-2</v>
      </c>
      <c r="N125" s="43">
        <f>IF('P6-preprocesseddata'!$S125="",0,+'P6-preprocesseddata'!M125/'P6-preprocesseddata'!$S125)</f>
        <v>-1.6836693118379704E-3</v>
      </c>
      <c r="O125" s="43">
        <f>IF('P6-preprocesseddata'!$S125="",0,+'P6-preprocesseddata'!N125/'P6-preprocesseddata'!$S125)</f>
        <v>0</v>
      </c>
      <c r="P125" s="43">
        <f t="shared" si="4"/>
        <v>0.1055072453538464</v>
      </c>
      <c r="Q125" s="52">
        <f t="shared" si="5"/>
        <v>-1.1668314004877084E-2</v>
      </c>
      <c r="R125" s="63">
        <f>IF(Profitability!Q125="",0,Profitability!L125/Profitability!Q125)-Q125</f>
        <v>0</v>
      </c>
    </row>
    <row r="126" spans="1:18" x14ac:dyDescent="0.25">
      <c r="A126">
        <f>+'P6-preprocesseddata'!A126</f>
        <v>2021</v>
      </c>
      <c r="B126">
        <f>+'P6-preprocesseddata'!B126</f>
        <v>3</v>
      </c>
      <c r="C126" t="str">
        <f t="shared" si="3"/>
        <v>2021 Q3</v>
      </c>
      <c r="D126" s="61">
        <f>VLOOKUP(C126,Dates!C:D,2,FALSE)</f>
        <v>44469</v>
      </c>
      <c r="E126" t="str">
        <f>+'P6-preprocesseddata'!C126</f>
        <v>AS</v>
      </c>
      <c r="F126" t="str">
        <f>+'P6-preprocesseddata'!D126</f>
        <v>D</v>
      </c>
      <c r="G126" s="51">
        <f>IF(Profitability!Q126="",0,Profitability!E126/Profitability!Q126)</f>
        <v>0.15756939839258832</v>
      </c>
      <c r="H126" s="43">
        <f>IF('P6-preprocesseddata'!$S126="",0,+'P6-preprocesseddata'!E126/'P6-preprocesseddata'!$S126)</f>
        <v>4.3831401079582194E-2</v>
      </c>
      <c r="I126" s="43">
        <f>IF('P6-preprocesseddata'!$S126="",0,+'P6-preprocesseddata'!F126/'P6-preprocesseddata'!$S126)</f>
        <v>2.5200195350511486E-2</v>
      </c>
      <c r="J126" s="43">
        <f>IF('P6-preprocesseddata'!$S126="",0,+'P6-preprocesseddata'!G126/'P6-preprocesseddata'!$S126)</f>
        <v>5.2343364323848207E-3</v>
      </c>
      <c r="K126" s="43">
        <f>IF('P6-preprocesseddata'!$S126="",0,+'P6-preprocesseddata'!H126/'P6-preprocesseddata'!$S126)</f>
        <v>1.6767214092896224E-2</v>
      </c>
      <c r="L126" s="43">
        <f>IF('P6-preprocesseddata'!$S126="",0,+'P6-preprocesseddata'!I126/'P6-preprocesseddata'!$S126)</f>
        <v>2.296340538710211E-3</v>
      </c>
      <c r="M126" s="43">
        <f>IF('P6-preprocesseddata'!$S126="",0,+'P6-preprocesseddata'!J126/'P6-preprocesseddata'!$S126)+IF('P6-preprocesseddata'!$S126="",0,+'P6-preprocesseddata'!K126/'P6-preprocesseddata'!$S126)+IF('P6-preprocesseddata'!$S126="",0,+'P6-preprocesseddata'!L126/'P6-preprocesseddata'!$S126)</f>
        <v>1.5481641968715498E-2</v>
      </c>
      <c r="N126" s="43">
        <f>IF('P6-preprocesseddata'!$S126="",0,+'P6-preprocesseddata'!M126/'P6-preprocesseddata'!$S126)</f>
        <v>-3.2966394428140898E-4</v>
      </c>
      <c r="O126" s="43">
        <f>IF('P6-preprocesseddata'!$S126="",0,+'P6-preprocesseddata'!N126/'P6-preprocesseddata'!$S126)</f>
        <v>3.0591909463613981E-2</v>
      </c>
      <c r="P126" s="43">
        <f t="shared" si="4"/>
        <v>0.13907337498213301</v>
      </c>
      <c r="Q126" s="52">
        <f t="shared" si="5"/>
        <v>1.8496023410455309E-2</v>
      </c>
      <c r="R126" s="63">
        <f>IF(Profitability!Q126="",0,Profitability!L126/Profitability!Q126)-Q126</f>
        <v>0</v>
      </c>
    </row>
    <row r="127" spans="1:18" x14ac:dyDescent="0.25">
      <c r="A127">
        <f>+'P6-preprocesseddata'!A127</f>
        <v>2021</v>
      </c>
      <c r="B127">
        <f>+'P6-preprocesseddata'!B127</f>
        <v>3</v>
      </c>
      <c r="C127" t="str">
        <f t="shared" si="3"/>
        <v>2021 Q3</v>
      </c>
      <c r="D127" s="61">
        <f>VLOOKUP(C127,Dates!C:D,2,FALSE)</f>
        <v>44469</v>
      </c>
      <c r="E127" t="str">
        <f>+'P6-preprocesseddata'!C127</f>
        <v>AS</v>
      </c>
      <c r="F127" t="str">
        <f>+'P6-preprocesseddata'!D127</f>
        <v>L</v>
      </c>
      <c r="G127" s="51">
        <f>IF(Profitability!Q127="",0,Profitability!E127/Profitability!Q127)</f>
        <v>0.11654500256481079</v>
      </c>
      <c r="H127" s="43">
        <f>IF('P6-preprocesseddata'!$S127="",0,+'P6-preprocesseddata'!E127/'P6-preprocesseddata'!$S127)</f>
        <v>4.4874843463470655E-2</v>
      </c>
      <c r="I127" s="43">
        <f>IF('P6-preprocesseddata'!$S127="",0,+'P6-preprocesseddata'!F127/'P6-preprocesseddata'!$S127)</f>
        <v>2.5800127513670338E-2</v>
      </c>
      <c r="J127" s="43">
        <f>IF('P6-preprocesseddata'!$S127="",0,+'P6-preprocesseddata'!G127/'P6-preprocesseddata'!$S127)</f>
        <v>5.3597276939339631E-3</v>
      </c>
      <c r="K127" s="43">
        <f>IF('P6-preprocesseddata'!$S127="",0,+'P6-preprocesseddata'!H127/'P6-preprocesseddata'!$S127)</f>
        <v>1.7165749080510138E-2</v>
      </c>
      <c r="L127" s="43">
        <f>IF('P6-preprocesseddata'!$S127="",0,+'P6-preprocesseddata'!I127/'P6-preprocesseddata'!$S127)</f>
        <v>2.3509034987342086E-3</v>
      </c>
      <c r="M127" s="43">
        <f>IF('P6-preprocesseddata'!$S127="",0,+'P6-preprocesseddata'!J127/'P6-preprocesseddata'!$S127)+IF('P6-preprocesseddata'!$S127="",0,+'P6-preprocesseddata'!K127/'P6-preprocesseddata'!$S127)+IF('P6-preprocesseddata'!$S127="",0,+'P6-preprocesseddata'!L127/'P6-preprocesseddata'!$S127)</f>
        <v>1.5849907687579046E-2</v>
      </c>
      <c r="N127" s="43">
        <f>IF('P6-preprocesseddata'!$S127="",0,+'P6-preprocesseddata'!M127/'P6-preprocesseddata'!$S127)</f>
        <v>-3.3726742773360026E-4</v>
      </c>
      <c r="O127" s="43">
        <f>IF('P6-preprocesseddata'!$S127="",0,+'P6-preprocesseddata'!N127/'P6-preprocesseddata'!$S127)</f>
        <v>0</v>
      </c>
      <c r="P127" s="43">
        <f t="shared" si="4"/>
        <v>0.11106399151016474</v>
      </c>
      <c r="Q127" s="52">
        <f t="shared" si="5"/>
        <v>5.4810110546460455E-3</v>
      </c>
      <c r="R127" s="63">
        <f>IF(Profitability!Q127="",0,Profitability!L127/Profitability!Q127)-Q127</f>
        <v>-1.6614159001650253E-6</v>
      </c>
    </row>
    <row r="128" spans="1:18" x14ac:dyDescent="0.25">
      <c r="A128">
        <f>+'P6-preprocesseddata'!A128</f>
        <v>2021</v>
      </c>
      <c r="B128">
        <f>+'P6-preprocesseddata'!B128</f>
        <v>4</v>
      </c>
      <c r="C128" t="str">
        <f t="shared" si="3"/>
        <v>2021 Q4</v>
      </c>
      <c r="D128" s="61">
        <f>VLOOKUP(C128,Dates!C:D,2,FALSE)</f>
        <v>44561</v>
      </c>
      <c r="E128" t="str">
        <f>+'P6-preprocesseddata'!C128</f>
        <v>AS</v>
      </c>
      <c r="F128" t="str">
        <f>+'P6-preprocesseddata'!D128</f>
        <v>D</v>
      </c>
      <c r="G128" s="51">
        <f>IF(Profitability!Q128="",0,Profitability!E128/Profitability!Q128)</f>
        <v>0.152424018405002</v>
      </c>
      <c r="H128" s="43">
        <f>IF('P6-preprocesseddata'!$S128="",0,+'P6-preprocesseddata'!E128/'P6-preprocesseddata'!$S128)</f>
        <v>4.8130481185079052E-2</v>
      </c>
      <c r="I128" s="43">
        <f>IF('P6-preprocesseddata'!$S128="",0,+'P6-preprocesseddata'!F128/'P6-preprocesseddata'!$S128)</f>
        <v>2.8535749223753584E-2</v>
      </c>
      <c r="J128" s="43">
        <f>IF('P6-preprocesseddata'!$S128="",0,+'P6-preprocesseddata'!G128/'P6-preprocesseddata'!$S128)</f>
        <v>5.9820783669350414E-3</v>
      </c>
      <c r="K128" s="43">
        <f>IF('P6-preprocesseddata'!$S128="",0,+'P6-preprocesseddata'!H128/'P6-preprocesseddata'!$S128)</f>
        <v>1.7188702408499807E-2</v>
      </c>
      <c r="L128" s="43">
        <f>IF('P6-preprocesseddata'!$S128="",0,+'P6-preprocesseddata'!I128/'P6-preprocesseddata'!$S128)</f>
        <v>2.4640061685564001E-3</v>
      </c>
      <c r="M128" s="43">
        <f>IF('P6-preprocesseddata'!$S128="",0,+'P6-preprocesseddata'!J128/'P6-preprocesseddata'!$S128)+IF('P6-preprocesseddata'!$S128="",0,+'P6-preprocesseddata'!K128/'P6-preprocesseddata'!$S128)+IF('P6-preprocesseddata'!$S128="",0,+'P6-preprocesseddata'!L128/'P6-preprocesseddata'!$S128)</f>
        <v>1.6168655010554867E-2</v>
      </c>
      <c r="N128" s="43">
        <f>IF('P6-preprocesseddata'!$S128="",0,+'P6-preprocesseddata'!M128/'P6-preprocesseddata'!$S128)</f>
        <v>8.278719687433441E-4</v>
      </c>
      <c r="O128" s="43">
        <f>IF('P6-preprocesseddata'!$S128="",0,+'P6-preprocesseddata'!N128/'P6-preprocesseddata'!$S128)</f>
        <v>2.7603689866152942E-2</v>
      </c>
      <c r="P128" s="43">
        <f t="shared" si="4"/>
        <v>0.14690123419827503</v>
      </c>
      <c r="Q128" s="52">
        <f t="shared" ref="Q128:S155" si="6">+G128-P128</f>
        <v>5.5227842067269717E-3</v>
      </c>
      <c r="R128" s="63">
        <f>IF(Profitability!Q128="",0,Profitability!L128/Profitability!Q128)-Q128</f>
        <v>-8.5259729019904196E-8</v>
      </c>
    </row>
    <row r="129" spans="1:18" x14ac:dyDescent="0.25">
      <c r="A129">
        <f>+'P6-preprocesseddata'!A129</f>
        <v>2021</v>
      </c>
      <c r="B129">
        <f>+'P6-preprocesseddata'!B129</f>
        <v>4</v>
      </c>
      <c r="C129" t="str">
        <f t="shared" si="3"/>
        <v>2021 Q4</v>
      </c>
      <c r="D129" s="61">
        <f>VLOOKUP(C129,Dates!C:D,2,FALSE)</f>
        <v>44561</v>
      </c>
      <c r="E129" t="str">
        <f>+'P6-preprocesseddata'!C129</f>
        <v>AS</v>
      </c>
      <c r="F129" t="str">
        <f>+'P6-preprocesseddata'!D129</f>
        <v>L</v>
      </c>
      <c r="G129" s="51">
        <f>IF(Profitability!Q129="",0,Profitability!E129/Profitability!Q129)</f>
        <v>0.10803010162633893</v>
      </c>
      <c r="H129" s="43">
        <f>IF('P6-preprocesseddata'!$S129="",0,+'P6-preprocesseddata'!E129/'P6-preprocesseddata'!$S129)</f>
        <v>4.6726362049077506E-2</v>
      </c>
      <c r="I129" s="43">
        <f>IF('P6-preprocesseddata'!$S129="",0,+'P6-preprocesseddata'!F129/'P6-preprocesseddata'!$S129)</f>
        <v>2.7703037343013385E-2</v>
      </c>
      <c r="J129" s="43">
        <f>IF('P6-preprocesseddata'!$S129="",0,+'P6-preprocesseddata'!G129/'P6-preprocesseddata'!$S129)</f>
        <v>5.8078577451331891E-3</v>
      </c>
      <c r="K129" s="43">
        <f>IF('P6-preprocesseddata'!$S129="",0,+'P6-preprocesseddata'!H129/'P6-preprocesseddata'!$S129)</f>
        <v>1.6687352015710637E-2</v>
      </c>
      <c r="L129" s="43">
        <f>IF('P6-preprocesseddata'!$S129="",0,+'P6-preprocesseddata'!I129/'P6-preprocesseddata'!$S129)</f>
        <v>2.3922255181313256E-3</v>
      </c>
      <c r="M129" s="43">
        <f>IF('P6-preprocesseddata'!$S129="",0,+'P6-preprocesseddata'!J129/'P6-preprocesseddata'!$S129)+IF('P6-preprocesseddata'!$S129="",0,+'P6-preprocesseddata'!K129/'P6-preprocesseddata'!$S129)+IF('P6-preprocesseddata'!$S129="",0,+'P6-preprocesseddata'!L129/'P6-preprocesseddata'!$S129)</f>
        <v>1.5696512733448322E-2</v>
      </c>
      <c r="N129" s="43">
        <f>IF('P6-preprocesseddata'!$S129="",0,+'P6-preprocesseddata'!M129/'P6-preprocesseddata'!$S129)</f>
        <v>8.0332985633617946E-4</v>
      </c>
      <c r="O129" s="43">
        <f>IF('P6-preprocesseddata'!$S129="",0,+'P6-preprocesseddata'!N129/'P6-preprocesseddata'!$S129)</f>
        <v>0</v>
      </c>
      <c r="P129" s="43">
        <f t="shared" si="4"/>
        <v>0.11581667726085054</v>
      </c>
      <c r="Q129" s="52">
        <f t="shared" si="6"/>
        <v>-7.7865756345116138E-3</v>
      </c>
      <c r="R129" s="63">
        <f>IF(Profitability!Q129="",0,Profitability!L129/Profitability!Q129)-Q129</f>
        <v>0</v>
      </c>
    </row>
    <row r="130" spans="1:18" x14ac:dyDescent="0.25">
      <c r="A130">
        <f>+'P6-preprocesseddata'!A130</f>
        <v>2022</v>
      </c>
      <c r="B130">
        <f>+'P6-preprocesseddata'!B130</f>
        <v>1</v>
      </c>
      <c r="C130" t="str">
        <f t="shared" si="3"/>
        <v>2022 Q1</v>
      </c>
      <c r="D130" s="61">
        <f>VLOOKUP(C130,Dates!C:D,2,FALSE)</f>
        <v>44651</v>
      </c>
      <c r="E130" t="str">
        <f>+'P6-preprocesseddata'!C130</f>
        <v>AS</v>
      </c>
      <c r="F130" t="str">
        <f>+'P6-preprocesseddata'!D130</f>
        <v>D</v>
      </c>
      <c r="G130" s="51">
        <f>IF(Profitability!Q130="",0,Profitability!E130/Profitability!Q130)</f>
        <v>0.13936586606755358</v>
      </c>
      <c r="H130" s="43">
        <f>IF('P6-preprocesseddata'!$S130="",0,+'P6-preprocesseddata'!E130/'P6-preprocesseddata'!$S130)</f>
        <v>4.7783175788521946E-2</v>
      </c>
      <c r="I130" s="43">
        <f>IF('P6-preprocesseddata'!$S130="",0,+'P6-preprocesseddata'!F130/'P6-preprocesseddata'!$S130)</f>
        <v>3.4318945323873057E-2</v>
      </c>
      <c r="J130" s="43">
        <f>IF('P6-preprocesseddata'!$S130="",0,+'P6-preprocesseddata'!G130/'P6-preprocesseddata'!$S130)</f>
        <v>5.6588164686927874E-3</v>
      </c>
      <c r="K130" s="43">
        <f>IF('P6-preprocesseddata'!$S130="",0,+'P6-preprocesseddata'!H130/'P6-preprocesseddata'!$S130)</f>
        <v>2.2833814612827658E-2</v>
      </c>
      <c r="L130" s="43">
        <f>IF('P6-preprocesseddata'!$S130="",0,+'P6-preprocesseddata'!I130/'P6-preprocesseddata'!$S130)</f>
        <v>2.7261859569877034E-3</v>
      </c>
      <c r="M130" s="43">
        <f>IF('P6-preprocesseddata'!$S130="",0,+'P6-preprocesseddata'!J130/'P6-preprocesseddata'!$S130)+IF('P6-preprocesseddata'!$S130="",0,+'P6-preprocesseddata'!K130/'P6-preprocesseddata'!$S130)+IF('P6-preprocesseddata'!$S130="",0,+'P6-preprocesseddata'!L130/'P6-preprocesseddata'!$S130)</f>
        <v>1.69255258244678E-2</v>
      </c>
      <c r="N130" s="43">
        <f>IF('P6-preprocesseddata'!$S130="",0,+'P6-preprocesseddata'!M130/'P6-preprocesseddata'!$S130)</f>
        <v>8.5079642446913586E-4</v>
      </c>
      <c r="O130" s="43">
        <f>IF('P6-preprocesseddata'!$S130="",0,+'P6-preprocesseddata'!N130/'P6-preprocesseddata'!$S130)</f>
        <v>2.9676914863609963E-2</v>
      </c>
      <c r="P130" s="43">
        <f t="shared" si="4"/>
        <v>0.16077417526345006</v>
      </c>
      <c r="Q130" s="52">
        <f t="shared" si="6"/>
        <v>-2.140830919589648E-2</v>
      </c>
      <c r="R130" s="63">
        <f>IF(Profitability!Q130="",0,Profitability!L130/Profitability!Q130)-Q130</f>
        <v>0</v>
      </c>
    </row>
    <row r="131" spans="1:18" x14ac:dyDescent="0.25">
      <c r="A131">
        <f>+'P6-preprocesseddata'!A131</f>
        <v>2022</v>
      </c>
      <c r="B131">
        <f>+'P6-preprocesseddata'!B131</f>
        <v>1</v>
      </c>
      <c r="C131" t="str">
        <f t="shared" ref="C131:C155" si="7">A131&amp;" Q"&amp;B131</f>
        <v>2022 Q1</v>
      </c>
      <c r="D131" s="61">
        <f>VLOOKUP(C131,Dates!C:D,2,FALSE)</f>
        <v>44651</v>
      </c>
      <c r="E131" t="str">
        <f>+'P6-preprocesseddata'!C131</f>
        <v>AS</v>
      </c>
      <c r="F131" t="str">
        <f>+'P6-preprocesseddata'!D131</f>
        <v>L</v>
      </c>
      <c r="G131" s="51">
        <f>IF(Profitability!Q131="",0,Profitability!E131/Profitability!Q131)</f>
        <v>9.7687947754210372E-2</v>
      </c>
      <c r="H131" s="43">
        <f>IF('P6-preprocesseddata'!$S131="",0,+'P6-preprocesseddata'!E131/'P6-preprocesseddata'!$S131)</f>
        <v>4.5993746657850228E-2</v>
      </c>
      <c r="I131" s="43">
        <f>IF('P6-preprocesseddata'!$S131="",0,+'P6-preprocesseddata'!F131/'P6-preprocesseddata'!$S131)</f>
        <v>3.3033287932090358E-2</v>
      </c>
      <c r="J131" s="43">
        <f>IF('P6-preprocesseddata'!$S131="",0,+'P6-preprocesseddata'!G131/'P6-preprocesseddata'!$S131)</f>
        <v>5.4472400912962456E-3</v>
      </c>
      <c r="K131" s="43">
        <f>IF('P6-preprocesseddata'!$S131="",0,+'P6-preprocesseddata'!H131/'P6-preprocesseddata'!$S131)</f>
        <v>2.1978647438009358E-2</v>
      </c>
      <c r="L131" s="43">
        <f>IF('P6-preprocesseddata'!$S131="",0,+'P6-preprocesseddata'!I131/'P6-preprocesseddata'!$S131)</f>
        <v>2.6243027575183786E-3</v>
      </c>
      <c r="M131" s="43">
        <f>IF('P6-preprocesseddata'!$S131="",0,+'P6-preprocesseddata'!J131/'P6-preprocesseddata'!$S131)+IF('P6-preprocesseddata'!$S131="",0,+'P6-preprocesseddata'!K131/'P6-preprocesseddata'!$S131)+IF('P6-preprocesseddata'!$S131="",0,+'P6-preprocesseddata'!L131/'P6-preprocesseddata'!$S131)</f>
        <v>1.6290719504308597E-2</v>
      </c>
      <c r="N131" s="43">
        <f>IF('P6-preprocesseddata'!$S131="",0,+'P6-preprocesseddata'!M131/'P6-preprocesseddata'!$S131)</f>
        <v>8.1869656431275695E-4</v>
      </c>
      <c r="O131" s="43">
        <f>IF('P6-preprocesseddata'!$S131="",0,+'P6-preprocesseddata'!N131/'P6-preprocesseddata'!$S131)</f>
        <v>0</v>
      </c>
      <c r="P131" s="43">
        <f t="shared" ref="P131:P194" si="8">SUM(H131:O131)</f>
        <v>0.1261866409453859</v>
      </c>
      <c r="Q131" s="52">
        <f t="shared" si="6"/>
        <v>-2.8498693191175525E-2</v>
      </c>
      <c r="R131" s="63">
        <f>IF(Profitability!Q131="",0,Profitability!L131/Profitability!Q131)-Q131</f>
        <v>0</v>
      </c>
    </row>
    <row r="132" spans="1:18" x14ac:dyDescent="0.25">
      <c r="A132">
        <f>+'P6-preprocesseddata'!A132</f>
        <v>2022</v>
      </c>
      <c r="B132">
        <f>+'P6-preprocesseddata'!B132</f>
        <v>2</v>
      </c>
      <c r="C132" t="str">
        <f t="shared" si="7"/>
        <v>2022 Q2</v>
      </c>
      <c r="D132" s="61">
        <f>VLOOKUP(C132,Dates!C:D,2,FALSE)</f>
        <v>44742</v>
      </c>
      <c r="E132" t="str">
        <f>+'P6-preprocesseddata'!C132</f>
        <v>AS</v>
      </c>
      <c r="F132" t="str">
        <f>+'P6-preprocesseddata'!D132</f>
        <v>D</v>
      </c>
      <c r="G132" s="51">
        <f>IF(Profitability!Q132="",0,Profitability!E132/Profitability!Q132)</f>
        <v>0.1920702180042273</v>
      </c>
      <c r="H132" s="43">
        <f>IF('P6-preprocesseddata'!$S132="",0,+'P6-preprocesseddata'!E132/'P6-preprocesseddata'!$S132)</f>
        <v>4.614610127006593E-2</v>
      </c>
      <c r="I132" s="43">
        <f>IF('P6-preprocesseddata'!$S132="",0,+'P6-preprocesseddata'!F132/'P6-preprocesseddata'!$S132)</f>
        <v>4.9260944694760445E-2</v>
      </c>
      <c r="J132" s="43">
        <f>IF('P6-preprocesseddata'!$S132="",0,+'P6-preprocesseddata'!G132/'P6-preprocesseddata'!$S132)</f>
        <v>5.9018565447644831E-3</v>
      </c>
      <c r="K132" s="43">
        <f>IF('P6-preprocesseddata'!$S132="",0,+'P6-preprocesseddata'!H132/'P6-preprocesseddata'!$S132)</f>
        <v>1.9365068198092229E-2</v>
      </c>
      <c r="L132" s="43">
        <f>IF('P6-preprocesseddata'!$S132="",0,+'P6-preprocesseddata'!I132/'P6-preprocesseddata'!$S132)</f>
        <v>2.4562218654963024E-3</v>
      </c>
      <c r="M132" s="43">
        <f>IF('P6-preprocesseddata'!$S132="",0,+'P6-preprocesseddata'!J132/'P6-preprocesseddata'!$S132)+IF('P6-preprocesseddata'!$S132="",0,+'P6-preprocesseddata'!K132/'P6-preprocesseddata'!$S132)+IF('P6-preprocesseddata'!$S132="",0,+'P6-preprocesseddata'!L132/'P6-preprocesseddata'!$S132)</f>
        <v>1.4414511726728734E-2</v>
      </c>
      <c r="N132" s="43">
        <f>IF('P6-preprocesseddata'!$S132="",0,+'P6-preprocesseddata'!M132/'P6-preprocesseddata'!$S132)</f>
        <v>1.1415600880811821E-2</v>
      </c>
      <c r="O132" s="43">
        <f>IF('P6-preprocesseddata'!$S132="",0,+'P6-preprocesseddata'!N132/'P6-preprocesseddata'!$S132)</f>
        <v>3.1014356359504867E-2</v>
      </c>
      <c r="P132" s="43">
        <f t="shared" si="8"/>
        <v>0.17997466154022482</v>
      </c>
      <c r="Q132" s="52">
        <f t="shared" si="6"/>
        <v>1.2095556464002483E-2</v>
      </c>
      <c r="R132" s="63">
        <f>IF(Profitability!Q132="",0,Profitability!L132/Profitability!Q132)-Q132</f>
        <v>7.5921793586328223E-8</v>
      </c>
    </row>
    <row r="133" spans="1:18" x14ac:dyDescent="0.25">
      <c r="A133">
        <f>+'P6-preprocesseddata'!A133</f>
        <v>2022</v>
      </c>
      <c r="B133">
        <f>+'P6-preprocesseddata'!B133</f>
        <v>2</v>
      </c>
      <c r="C133" t="str">
        <f t="shared" si="7"/>
        <v>2022 Q2</v>
      </c>
      <c r="D133" s="61">
        <f>VLOOKUP(C133,Dates!C:D,2,FALSE)</f>
        <v>44742</v>
      </c>
      <c r="E133" t="str">
        <f>+'P6-preprocesseddata'!C133</f>
        <v>AS</v>
      </c>
      <c r="F133" t="str">
        <f>+'P6-preprocesseddata'!D133</f>
        <v>L</v>
      </c>
      <c r="G133" s="51">
        <f>IF(Profitability!Q133="",0,Profitability!E133/Profitability!Q133)</f>
        <v>0.1425086282453448</v>
      </c>
      <c r="H133" s="43">
        <f>IF('P6-preprocesseddata'!$S133="",0,+'P6-preprocesseddata'!E133/'P6-preprocesseddata'!$S133)</f>
        <v>4.5317273197666604E-2</v>
      </c>
      <c r="I133" s="43">
        <f>IF('P6-preprocesseddata'!$S133="",0,+'P6-preprocesseddata'!F133/'P6-preprocesseddata'!$S133)</f>
        <v>4.837607149242084E-2</v>
      </c>
      <c r="J133" s="43">
        <f>IF('P6-preprocesseddata'!$S133="",0,+'P6-preprocesseddata'!G133/'P6-preprocesseddata'!$S133)</f>
        <v>5.796030614931745E-3</v>
      </c>
      <c r="K133" s="43">
        <f>IF('P6-preprocesseddata'!$S133="",0,+'P6-preprocesseddata'!H133/'P6-preprocesseddata'!$S133)</f>
        <v>1.9017210057459211E-2</v>
      </c>
      <c r="L133" s="43">
        <f>IF('P6-preprocesseddata'!$S133="",0,+'P6-preprocesseddata'!I133/'P6-preprocesseddata'!$S133)</f>
        <v>2.4123050287933592E-3</v>
      </c>
      <c r="M133" s="43">
        <f>IF('P6-preprocesseddata'!$S133="",0,+'P6-preprocesseddata'!J133/'P6-preprocesseddata'!$S133)+IF('P6-preprocesseddata'!$S133="",0,+'P6-preprocesseddata'!K133/'P6-preprocesseddata'!$S133)+IF('P6-preprocesseddata'!$S133="",0,+'P6-preprocesseddata'!L133/'P6-preprocesseddata'!$S133)</f>
        <v>1.4155625514990848E-2</v>
      </c>
      <c r="N133" s="43">
        <f>IF('P6-preprocesseddata'!$S133="",0,+'P6-preprocesseddata'!M133/'P6-preprocesseddata'!$S133)</f>
        <v>1.121111199168897E-2</v>
      </c>
      <c r="O133" s="43">
        <f>IF('P6-preprocesseddata'!$S133="",0,+'P6-preprocesseddata'!N133/'P6-preprocesseddata'!$S133)</f>
        <v>0</v>
      </c>
      <c r="P133" s="43">
        <f t="shared" si="8"/>
        <v>0.1462856278979516</v>
      </c>
      <c r="Q133" s="52">
        <f t="shared" si="6"/>
        <v>-3.776999652606805E-3</v>
      </c>
      <c r="R133" s="63">
        <f>IF(Profitability!Q133="",0,Profitability!L133/Profitability!Q133)-Q133</f>
        <v>1.1204389358250404E-6</v>
      </c>
    </row>
    <row r="134" spans="1:18" x14ac:dyDescent="0.25">
      <c r="A134">
        <f>+'P6-preprocesseddata'!A134</f>
        <v>2017</v>
      </c>
      <c r="B134">
        <f>+'P6-preprocesseddata'!B134</f>
        <v>1</v>
      </c>
      <c r="C134" t="str">
        <f t="shared" si="7"/>
        <v>2017 Q1</v>
      </c>
      <c r="D134" s="61">
        <f>VLOOKUP(C134,Dates!C:D,2,FALSE)</f>
        <v>42825</v>
      </c>
      <c r="E134" t="str">
        <f>+'P6-preprocesseddata'!C134</f>
        <v>B6</v>
      </c>
      <c r="F134" t="str">
        <f>+'P6-preprocesseddata'!D134</f>
        <v>D</v>
      </c>
      <c r="G134" s="51">
        <f>IF(Profitability!Q134="",0,Profitability!E134/Profitability!Q134)</f>
        <v>0.12079947420535329</v>
      </c>
      <c r="H134" s="43">
        <f>IF('P6-preprocesseddata'!$S134="",0,+'P6-preprocesseddata'!E134/'P6-preprocesseddata'!$S134)</f>
        <v>3.8586510996895931E-2</v>
      </c>
      <c r="I134" s="43">
        <f>IF('P6-preprocesseddata'!$S134="",0,+'P6-preprocesseddata'!F134/'P6-preprocesseddata'!$S134)</f>
        <v>2.4610119841351839E-2</v>
      </c>
      <c r="J134" s="43">
        <f>IF('P6-preprocesseddata'!$S134="",0,+'P6-preprocesseddata'!G134/'P6-preprocesseddata'!$S134)</f>
        <v>3.0475604770709816E-3</v>
      </c>
      <c r="K134" s="43">
        <f>IF('P6-preprocesseddata'!$S134="",0,+'P6-preprocesseddata'!H134/'P6-preprocesseddata'!$S134)</f>
        <v>2.6735696052721341E-2</v>
      </c>
      <c r="L134" s="43">
        <f>IF('P6-preprocesseddata'!$S134="",0,+'P6-preprocesseddata'!I134/'P6-preprocesseddata'!$S134)</f>
        <v>3.9615494629651159E-3</v>
      </c>
      <c r="M134" s="43">
        <f>IF('P6-preprocesseddata'!$S134="",0,+'P6-preprocesseddata'!J134/'P6-preprocesseddata'!$S134)+IF('P6-preprocesseddata'!$S134="",0,+'P6-preprocesseddata'!K134/'P6-preprocesseddata'!$S134)+IF('P6-preprocesseddata'!$S134="",0,+'P6-preprocesseddata'!L134/'P6-preprocesseddata'!$S134)</f>
        <v>1.4373500021431417E-2</v>
      </c>
      <c r="N134" s="43">
        <f>IF('P6-preprocesseddata'!$S134="",0,+'P6-preprocesseddata'!M134/'P6-preprocesseddata'!$S134)</f>
        <v>1.4029487103141478E-3</v>
      </c>
      <c r="O134" s="43">
        <f>IF('P6-preprocesseddata'!$S134="",0,+'P6-preprocesseddata'!N134/'P6-preprocesseddata'!$S134)</f>
        <v>2.7341894335962432E-5</v>
      </c>
      <c r="P134" s="43">
        <f t="shared" si="8"/>
        <v>0.11274522745708673</v>
      </c>
      <c r="Q134" s="52">
        <f t="shared" si="6"/>
        <v>8.0542467482665608E-3</v>
      </c>
      <c r="R134" s="63">
        <f>IF(Profitability!Q134="",0,Profitability!L134/Profitability!Q134)-Q134</f>
        <v>0</v>
      </c>
    </row>
    <row r="135" spans="1:18" x14ac:dyDescent="0.25">
      <c r="A135">
        <f>+'P6-preprocesseddata'!A135</f>
        <v>2017</v>
      </c>
      <c r="B135">
        <f>+'P6-preprocesseddata'!B135</f>
        <v>1</v>
      </c>
      <c r="C135" t="str">
        <f t="shared" si="7"/>
        <v>2017 Q1</v>
      </c>
      <c r="D135" s="61">
        <f>VLOOKUP(C135,Dates!C:D,2,FALSE)</f>
        <v>42825</v>
      </c>
      <c r="E135" t="str">
        <f>+'P6-preprocesseddata'!C135</f>
        <v>B6</v>
      </c>
      <c r="F135" t="str">
        <f>+'P6-preprocesseddata'!D135</f>
        <v>L</v>
      </c>
      <c r="G135" s="51">
        <f>IF(Profitability!Q135="",0,Profitability!E135/Profitability!Q135)</f>
        <v>0.10808328133286893</v>
      </c>
      <c r="H135" s="43">
        <f>IF('P6-preprocesseddata'!$S135="",0,+'P6-preprocesseddata'!E135/'P6-preprocesseddata'!$S135)</f>
        <v>2.8233022393640037E-2</v>
      </c>
      <c r="I135" s="43">
        <f>IF('P6-preprocesseddata'!$S135="",0,+'P6-preprocesseddata'!F135/'P6-preprocesseddata'!$S135)</f>
        <v>2.0607902884934019E-2</v>
      </c>
      <c r="J135" s="43">
        <f>IF('P6-preprocesseddata'!$S135="",0,+'P6-preprocesseddata'!G135/'P6-preprocesseddata'!$S135)</f>
        <v>1.6834129318957962E-3</v>
      </c>
      <c r="K135" s="43">
        <f>IF('P6-preprocesseddata'!$S135="",0,+'P6-preprocesseddata'!H135/'P6-preprocesseddata'!$S135)</f>
        <v>2.4991571989726086E-2</v>
      </c>
      <c r="L135" s="43">
        <f>IF('P6-preprocesseddata'!$S135="",0,+'P6-preprocesseddata'!I135/'P6-preprocesseddata'!$S135)</f>
        <v>9.084217653538535E-4</v>
      </c>
      <c r="M135" s="43">
        <f>IF('P6-preprocesseddata'!$S135="",0,+'P6-preprocesseddata'!J135/'P6-preprocesseddata'!$S135)+IF('P6-preprocesseddata'!$S135="",0,+'P6-preprocesseddata'!K135/'P6-preprocesseddata'!$S135)+IF('P6-preprocesseddata'!$S135="",0,+'P6-preprocesseddata'!L135/'P6-preprocesseddata'!$S135)</f>
        <v>9.1609845163990941E-3</v>
      </c>
      <c r="N135" s="43">
        <f>IF('P6-preprocesseddata'!$S135="",0,+'P6-preprocesseddata'!M135/'P6-preprocesseddata'!$S135)</f>
        <v>1.1470899767077568E-3</v>
      </c>
      <c r="O135" s="43">
        <f>IF('P6-preprocesseddata'!$S135="",0,+'P6-preprocesseddata'!N135/'P6-preprocesseddata'!$S135)</f>
        <v>2.416541680278101E-5</v>
      </c>
      <c r="P135" s="43">
        <f t="shared" si="8"/>
        <v>8.6756571875459432E-2</v>
      </c>
      <c r="Q135" s="52">
        <f t="shared" si="6"/>
        <v>2.1326709457409498E-2</v>
      </c>
      <c r="R135" s="63">
        <f>IF(Profitability!Q135="",0,Profitability!L135/Profitability!Q135)-Q135</f>
        <v>0</v>
      </c>
    </row>
    <row r="136" spans="1:18" x14ac:dyDescent="0.25">
      <c r="A136">
        <f>+'P6-preprocesseddata'!A136</f>
        <v>2017</v>
      </c>
      <c r="B136">
        <f>+'P6-preprocesseddata'!B136</f>
        <v>2</v>
      </c>
      <c r="C136" t="str">
        <f t="shared" si="7"/>
        <v>2017 Q2</v>
      </c>
      <c r="D136" s="61">
        <f>VLOOKUP(C136,Dates!C:D,2,FALSE)</f>
        <v>42916</v>
      </c>
      <c r="E136" t="str">
        <f>+'P6-preprocesseddata'!C136</f>
        <v>B6</v>
      </c>
      <c r="F136" t="str">
        <f>+'P6-preprocesseddata'!D136</f>
        <v>D</v>
      </c>
      <c r="G136" s="51">
        <f>IF(Profitability!Q136="",0,Profitability!E136/Profitability!Q136)</f>
        <v>0.131076706498161</v>
      </c>
      <c r="H136" s="43">
        <f>IF('P6-preprocesseddata'!$S136="",0,+'P6-preprocesseddata'!E136/'P6-preprocesseddata'!$S136)</f>
        <v>3.6577407805915285E-2</v>
      </c>
      <c r="I136" s="43">
        <f>IF('P6-preprocesseddata'!$S136="",0,+'P6-preprocesseddata'!F136/'P6-preprocesseddata'!$S136)</f>
        <v>2.3424038060446028E-2</v>
      </c>
      <c r="J136" s="43">
        <f>IF('P6-preprocesseddata'!$S136="",0,+'P6-preprocesseddata'!G136/'P6-preprocesseddata'!$S136)</f>
        <v>3.0750246196687547E-3</v>
      </c>
      <c r="K136" s="43">
        <f>IF('P6-preprocesseddata'!$S136="",0,+'P6-preprocesseddata'!H136/'P6-preprocesseddata'!$S136)</f>
        <v>2.6254528158995677E-2</v>
      </c>
      <c r="L136" s="43">
        <f>IF('P6-preprocesseddata'!$S136="",0,+'P6-preprocesseddata'!I136/'P6-preprocesseddata'!$S136)</f>
        <v>3.8661742659401865E-3</v>
      </c>
      <c r="M136" s="43">
        <f>IF('P6-preprocesseddata'!$S136="",0,+'P6-preprocesseddata'!J136/'P6-preprocesseddata'!$S136)+IF('P6-preprocesseddata'!$S136="",0,+'P6-preprocesseddata'!K136/'P6-preprocesseddata'!$S136)+IF('P6-preprocesseddata'!$S136="",0,+'P6-preprocesseddata'!L136/'P6-preprocesseddata'!$S136)</f>
        <v>1.4186372004867789E-2</v>
      </c>
      <c r="N136" s="43">
        <f>IF('P6-preprocesseddata'!$S136="",0,+'P6-preprocesseddata'!M136/'P6-preprocesseddata'!$S136)</f>
        <v>1.489716657930264E-3</v>
      </c>
      <c r="O136" s="43">
        <f>IF('P6-preprocesseddata'!$S136="",0,+'P6-preprocesseddata'!N136/'P6-preprocesseddata'!$S136)</f>
        <v>3.8599217651732806E-5</v>
      </c>
      <c r="P136" s="43">
        <f t="shared" si="8"/>
        <v>0.10891186079141572</v>
      </c>
      <c r="Q136" s="52">
        <f t="shared" si="6"/>
        <v>2.2164845706745276E-2</v>
      </c>
      <c r="R136" s="63">
        <f>IF(Profitability!Q136="",0,Profitability!L136/Profitability!Q136)-Q136</f>
        <v>8.8075797002873379E-10</v>
      </c>
    </row>
    <row r="137" spans="1:18" x14ac:dyDescent="0.25">
      <c r="A137">
        <f>+'P6-preprocesseddata'!A137</f>
        <v>2017</v>
      </c>
      <c r="B137">
        <f>+'P6-preprocesseddata'!B137</f>
        <v>2</v>
      </c>
      <c r="C137" t="str">
        <f t="shared" si="7"/>
        <v>2017 Q2</v>
      </c>
      <c r="D137" s="61">
        <f>VLOOKUP(C137,Dates!C:D,2,FALSE)</f>
        <v>42916</v>
      </c>
      <c r="E137" t="str">
        <f>+'P6-preprocesseddata'!C137</f>
        <v>B6</v>
      </c>
      <c r="F137" t="str">
        <f>+'P6-preprocesseddata'!D137</f>
        <v>L</v>
      </c>
      <c r="G137" s="51">
        <f>IF(Profitability!Q137="",0,Profitability!E137/Profitability!Q137)</f>
        <v>0.12121136391733291</v>
      </c>
      <c r="H137" s="43">
        <f>IF('P6-preprocesseddata'!$S137="",0,+'P6-preprocesseddata'!E137/'P6-preprocesseddata'!$S137)</f>
        <v>2.7476470968006761E-2</v>
      </c>
      <c r="I137" s="43">
        <f>IF('P6-preprocesseddata'!$S137="",0,+'P6-preprocesseddata'!F137/'P6-preprocesseddata'!$S137)</f>
        <v>2.027725130798818E-2</v>
      </c>
      <c r="J137" s="43">
        <f>IF('P6-preprocesseddata'!$S137="",0,+'P6-preprocesseddata'!G137/'P6-preprocesseddata'!$S137)</f>
        <v>1.6324273911362606E-3</v>
      </c>
      <c r="K137" s="43">
        <f>IF('P6-preprocesseddata'!$S137="",0,+'P6-preprocesseddata'!H137/'P6-preprocesseddata'!$S137)</f>
        <v>2.536217435876972E-2</v>
      </c>
      <c r="L137" s="43">
        <f>IF('P6-preprocesseddata'!$S137="",0,+'P6-preprocesseddata'!I137/'P6-preprocesseddata'!$S137)</f>
        <v>9.2234268878924161E-4</v>
      </c>
      <c r="M137" s="43">
        <f>IF('P6-preprocesseddata'!$S137="",0,+'P6-preprocesseddata'!J137/'P6-preprocesseddata'!$S137)+IF('P6-preprocesseddata'!$S137="",0,+'P6-preprocesseddata'!K137/'P6-preprocesseddata'!$S137)+IF('P6-preprocesseddata'!$S137="",0,+'P6-preprocesseddata'!L137/'P6-preprocesseddata'!$S137)</f>
        <v>9.2527450265465216E-3</v>
      </c>
      <c r="N137" s="43">
        <f>IF('P6-preprocesseddata'!$S137="",0,+'P6-preprocesseddata'!M137/'P6-preprocesseddata'!$S137)</f>
        <v>1.2310573171892775E-3</v>
      </c>
      <c r="O137" s="43">
        <f>IF('P6-preprocesseddata'!$S137="",0,+'P6-preprocesseddata'!N137/'P6-preprocesseddata'!$S137)</f>
        <v>3.4508431143109409E-5</v>
      </c>
      <c r="P137" s="43">
        <f t="shared" si="8"/>
        <v>8.618897748956908E-2</v>
      </c>
      <c r="Q137" s="52">
        <f t="shared" si="6"/>
        <v>3.5022386427763827E-2</v>
      </c>
      <c r="R137" s="63">
        <f>IF(Profitability!Q137="",0,Profitability!L137/Profitability!Q137)-Q137</f>
        <v>3.421418912075147E-9</v>
      </c>
    </row>
    <row r="138" spans="1:18" x14ac:dyDescent="0.25">
      <c r="A138">
        <f>+'P6-preprocesseddata'!A138</f>
        <v>2017</v>
      </c>
      <c r="B138">
        <f>+'P6-preprocesseddata'!B138</f>
        <v>3</v>
      </c>
      <c r="C138" t="str">
        <f t="shared" si="7"/>
        <v>2017 Q3</v>
      </c>
      <c r="D138" s="61">
        <f>VLOOKUP(C138,Dates!C:D,2,FALSE)</f>
        <v>43008</v>
      </c>
      <c r="E138" t="str">
        <f>+'P6-preprocesseddata'!C138</f>
        <v>B6</v>
      </c>
      <c r="F138" t="str">
        <f>+'P6-preprocesseddata'!D138</f>
        <v>D</v>
      </c>
      <c r="G138" s="51">
        <f>IF(Profitability!Q138="",0,Profitability!E138/Profitability!Q138)</f>
        <v>0.12281528580359133</v>
      </c>
      <c r="H138" s="43">
        <f>IF('P6-preprocesseddata'!$S138="",0,+'P6-preprocesseddata'!E138/'P6-preprocesseddata'!$S138)</f>
        <v>3.616481660553264E-2</v>
      </c>
      <c r="I138" s="43">
        <f>IF('P6-preprocesseddata'!$S138="",0,+'P6-preprocesseddata'!F138/'P6-preprocesseddata'!$S138)</f>
        <v>2.5193604253985979E-2</v>
      </c>
      <c r="J138" s="43">
        <f>IF('P6-preprocesseddata'!$S138="",0,+'P6-preprocesseddata'!G138/'P6-preprocesseddata'!$S138)</f>
        <v>2.9467292070153527E-3</v>
      </c>
      <c r="K138" s="43">
        <f>IF('P6-preprocesseddata'!$S138="",0,+'P6-preprocesseddata'!H138/'P6-preprocesseddata'!$S138)</f>
        <v>2.5491241880226022E-2</v>
      </c>
      <c r="L138" s="43">
        <f>IF('P6-preprocesseddata'!$S138="",0,+'P6-preprocesseddata'!I138/'P6-preprocesseddata'!$S138)</f>
        <v>3.4998963438312961E-3</v>
      </c>
      <c r="M138" s="43">
        <f>IF('P6-preprocesseddata'!$S138="",0,+'P6-preprocesseddata'!J138/'P6-preprocesseddata'!$S138)+IF('P6-preprocesseddata'!$S138="",0,+'P6-preprocesseddata'!K138/'P6-preprocesseddata'!$S138)+IF('P6-preprocesseddata'!$S138="",0,+'P6-preprocesseddata'!L138/'P6-preprocesseddata'!$S138)</f>
        <v>1.4511741336627084E-2</v>
      </c>
      <c r="N138" s="43">
        <f>IF('P6-preprocesseddata'!$S138="",0,+'P6-preprocesseddata'!M138/'P6-preprocesseddata'!$S138)</f>
        <v>1.3645171205872622E-3</v>
      </c>
      <c r="O138" s="43">
        <f>IF('P6-preprocesseddata'!$S138="",0,+'P6-preprocesseddata'!N138/'P6-preprocesseddata'!$S138)</f>
        <v>5.7661288382777431E-5</v>
      </c>
      <c r="P138" s="43">
        <f t="shared" si="8"/>
        <v>0.10923020803618842</v>
      </c>
      <c r="Q138" s="52">
        <f t="shared" si="6"/>
        <v>1.3585077767402906E-2</v>
      </c>
      <c r="R138" s="63">
        <f>IF(Profitability!Q138="",0,Profitability!L138/Profitability!Q138)-Q138</f>
        <v>8.9913126943841348E-10</v>
      </c>
    </row>
    <row r="139" spans="1:18" x14ac:dyDescent="0.25">
      <c r="A139">
        <f>+'P6-preprocesseddata'!A139</f>
        <v>2017</v>
      </c>
      <c r="B139">
        <f>+'P6-preprocesseddata'!B139</f>
        <v>3</v>
      </c>
      <c r="C139" t="str">
        <f t="shared" si="7"/>
        <v>2017 Q3</v>
      </c>
      <c r="D139" s="61">
        <f>VLOOKUP(C139,Dates!C:D,2,FALSE)</f>
        <v>43008</v>
      </c>
      <c r="E139" t="str">
        <f>+'P6-preprocesseddata'!C139</f>
        <v>B6</v>
      </c>
      <c r="F139" t="str">
        <f>+'P6-preprocesseddata'!D139</f>
        <v>L</v>
      </c>
      <c r="G139" s="51">
        <f>IF(Profitability!Q139="",0,Profitability!E139/Profitability!Q139)</f>
        <v>0.14045584441080988</v>
      </c>
      <c r="H139" s="43">
        <f>IF('P6-preprocesseddata'!$S139="",0,+'P6-preprocesseddata'!E139/'P6-preprocesseddata'!$S139)</f>
        <v>2.985671721754219E-2</v>
      </c>
      <c r="I139" s="43">
        <f>IF('P6-preprocesseddata'!$S139="",0,+'P6-preprocesseddata'!F139/'P6-preprocesseddata'!$S139)</f>
        <v>2.1007595733179799E-2</v>
      </c>
      <c r="J139" s="43">
        <f>IF('P6-preprocesseddata'!$S139="",0,+'P6-preprocesseddata'!G139/'P6-preprocesseddata'!$S139)</f>
        <v>2.3025213287415978E-3</v>
      </c>
      <c r="K139" s="43">
        <f>IF('P6-preprocesseddata'!$S139="",0,+'P6-preprocesseddata'!H139/'P6-preprocesseddata'!$S139)</f>
        <v>2.5072490962722224E-2</v>
      </c>
      <c r="L139" s="43">
        <f>IF('P6-preprocesseddata'!$S139="",0,+'P6-preprocesseddata'!I139/'P6-preprocesseddata'!$S139)</f>
        <v>2.5870038572243987E-3</v>
      </c>
      <c r="M139" s="43">
        <f>IF('P6-preprocesseddata'!$S139="",0,+'P6-preprocesseddata'!J139/'P6-preprocesseddata'!$S139)+IF('P6-preprocesseddata'!$S139="",0,+'P6-preprocesseddata'!K139/'P6-preprocesseddata'!$S139)+IF('P6-preprocesseddata'!$S139="",0,+'P6-preprocesseddata'!L139/'P6-preprocesseddata'!$S139)</f>
        <v>1.0547469133352517E-2</v>
      </c>
      <c r="N139" s="43">
        <f>IF('P6-preprocesseddata'!$S139="",0,+'P6-preprocesseddata'!M139/'P6-preprocesseddata'!$S139)</f>
        <v>1.4760051960973528E-3</v>
      </c>
      <c r="O139" s="43">
        <f>IF('P6-preprocesseddata'!$S139="",0,+'P6-preprocesseddata'!N139/'P6-preprocesseddata'!$S139)</f>
        <v>5.1193966256062836E-5</v>
      </c>
      <c r="P139" s="43">
        <f t="shared" si="8"/>
        <v>9.2900997395116133E-2</v>
      </c>
      <c r="Q139" s="52">
        <f t="shared" si="6"/>
        <v>4.7554847015693749E-2</v>
      </c>
      <c r="R139" s="63">
        <f>IF(Profitability!Q139="",0,Profitability!L139/Profitability!Q139)-Q139</f>
        <v>0</v>
      </c>
    </row>
    <row r="140" spans="1:18" x14ac:dyDescent="0.25">
      <c r="A140">
        <f>+'P6-preprocesseddata'!A140</f>
        <v>2017</v>
      </c>
      <c r="B140">
        <f>+'P6-preprocesseddata'!B140</f>
        <v>4</v>
      </c>
      <c r="C140" t="str">
        <f t="shared" si="7"/>
        <v>2017 Q4</v>
      </c>
      <c r="D140" s="61">
        <f>VLOOKUP(C140,Dates!C:D,2,FALSE)</f>
        <v>43100</v>
      </c>
      <c r="E140" t="str">
        <f>+'P6-preprocesseddata'!C140</f>
        <v>B6</v>
      </c>
      <c r="F140" t="str">
        <f>+'P6-preprocesseddata'!D140</f>
        <v>D</v>
      </c>
      <c r="G140" s="51">
        <f>IF(Profitability!Q140="",0,Profitability!E140/Profitability!Q140)</f>
        <v>0.12716259067282495</v>
      </c>
      <c r="H140" s="43">
        <f>IF('P6-preprocesseddata'!$S140="",0,+'P6-preprocesseddata'!E140/'P6-preprocesseddata'!$S140)</f>
        <v>3.84956738605641E-2</v>
      </c>
      <c r="I140" s="43">
        <f>IF('P6-preprocesseddata'!$S140="",0,+'P6-preprocesseddata'!F140/'P6-preprocesseddata'!$S140)</f>
        <v>2.7051714815560787E-2</v>
      </c>
      <c r="J140" s="43">
        <f>IF('P6-preprocesseddata'!$S140="",0,+'P6-preprocesseddata'!G140/'P6-preprocesseddata'!$S140)</f>
        <v>3.1460293343188298E-3</v>
      </c>
      <c r="K140" s="43">
        <f>IF('P6-preprocesseddata'!$S140="",0,+'P6-preprocesseddata'!H140/'P6-preprocesseddata'!$S140)</f>
        <v>2.6942877724162685E-2</v>
      </c>
      <c r="L140" s="43">
        <f>IF('P6-preprocesseddata'!$S140="",0,+'P6-preprocesseddata'!I140/'P6-preprocesseddata'!$S140)</f>
        <v>3.3322814200447901E-3</v>
      </c>
      <c r="M140" s="43">
        <f>IF('P6-preprocesseddata'!$S140="",0,+'P6-preprocesseddata'!J140/'P6-preprocesseddata'!$S140)+IF('P6-preprocesseddata'!$S140="",0,+'P6-preprocesseddata'!K140/'P6-preprocesseddata'!$S140)+IF('P6-preprocesseddata'!$S140="",0,+'P6-preprocesseddata'!L140/'P6-preprocesseddata'!$S140)</f>
        <v>1.4768051780862409E-2</v>
      </c>
      <c r="N140" s="43">
        <f>IF('P6-preprocesseddata'!$S140="",0,+'P6-preprocesseddata'!M140/'P6-preprocesseddata'!$S140)</f>
        <v>1.4433815744825742E-3</v>
      </c>
      <c r="O140" s="43">
        <f>IF('P6-preprocesseddata'!$S140="",0,+'P6-preprocesseddata'!N140/'P6-preprocesseddata'!$S140)</f>
        <v>4.0534077684350194E-6</v>
      </c>
      <c r="P140" s="43">
        <f t="shared" si="8"/>
        <v>0.11518406391776463</v>
      </c>
      <c r="Q140" s="52">
        <f t="shared" si="6"/>
        <v>1.1978526755060323E-2</v>
      </c>
      <c r="R140" s="63">
        <f>IF(Profitability!Q140="",0,Profitability!L140/Profitability!Q140)-Q140</f>
        <v>0</v>
      </c>
    </row>
    <row r="141" spans="1:18" x14ac:dyDescent="0.25">
      <c r="A141">
        <f>+'P6-preprocesseddata'!A141</f>
        <v>2017</v>
      </c>
      <c r="B141">
        <f>+'P6-preprocesseddata'!B141</f>
        <v>4</v>
      </c>
      <c r="C141" t="str">
        <f t="shared" si="7"/>
        <v>2017 Q4</v>
      </c>
      <c r="D141" s="61">
        <f>VLOOKUP(C141,Dates!C:D,2,FALSE)</f>
        <v>43100</v>
      </c>
      <c r="E141" t="str">
        <f>+'P6-preprocesseddata'!C141</f>
        <v>B6</v>
      </c>
      <c r="F141" t="str">
        <f>+'P6-preprocesseddata'!D141</f>
        <v>L</v>
      </c>
      <c r="G141" s="51">
        <f>IF(Profitability!Q141="",0,Profitability!E141/Profitability!Q141)</f>
        <v>0.12413911125135713</v>
      </c>
      <c r="H141" s="43">
        <f>IF('P6-preprocesseddata'!$S141="",0,+'P6-preprocesseddata'!E141/'P6-preprocesseddata'!$S141)</f>
        <v>3.3774907186999076E-2</v>
      </c>
      <c r="I141" s="43">
        <f>IF('P6-preprocesseddata'!$S141="",0,+'P6-preprocesseddata'!F141/'P6-preprocesseddata'!$S141)</f>
        <v>2.4605114465445388E-2</v>
      </c>
      <c r="J141" s="43">
        <f>IF('P6-preprocesseddata'!$S141="",0,+'P6-preprocesseddata'!G141/'P6-preprocesseddata'!$S141)</f>
        <v>2.5663758039517594E-3</v>
      </c>
      <c r="K141" s="43">
        <f>IF('P6-preprocesseddata'!$S141="",0,+'P6-preprocesseddata'!H141/'P6-preprocesseddata'!$S141)</f>
        <v>2.764278304628514E-2</v>
      </c>
      <c r="L141" s="43">
        <f>IF('P6-preprocesseddata'!$S141="",0,+'P6-preprocesseddata'!I141/'P6-preprocesseddata'!$S141)</f>
        <v>2.511580925029865E-3</v>
      </c>
      <c r="M141" s="43">
        <f>IF('P6-preprocesseddata'!$S141="",0,+'P6-preprocesseddata'!J141/'P6-preprocesseddata'!$S141)+IF('P6-preprocesseddata'!$S141="",0,+'P6-preprocesseddata'!K141/'P6-preprocesseddata'!$S141)+IF('P6-preprocesseddata'!$S141="",0,+'P6-preprocesseddata'!L141/'P6-preprocesseddata'!$S141)</f>
        <v>1.1557510058368111E-2</v>
      </c>
      <c r="N141" s="43">
        <f>IF('P6-preprocesseddata'!$S141="",0,+'P6-preprocesseddata'!M141/'P6-preprocesseddata'!$S141)</f>
        <v>1.4900700970556231E-3</v>
      </c>
      <c r="O141" s="43">
        <f>IF('P6-preprocesseddata'!$S141="",0,+'P6-preprocesseddata'!N141/'P6-preprocesseddata'!$S141)</f>
        <v>3.603102812263943E-6</v>
      </c>
      <c r="P141" s="43">
        <f t="shared" si="8"/>
        <v>0.10415194468594723</v>
      </c>
      <c r="Q141" s="52">
        <f t="shared" si="6"/>
        <v>1.99871665654099E-2</v>
      </c>
      <c r="R141" s="63">
        <f>IF(Profitability!Q141="",0,Profitability!L141/Profitability!Q141)-Q141</f>
        <v>3.4645219262885441E-9</v>
      </c>
    </row>
    <row r="142" spans="1:18" x14ac:dyDescent="0.25">
      <c r="A142">
        <f>+'P6-preprocesseddata'!A142</f>
        <v>2018</v>
      </c>
      <c r="B142">
        <f>+'P6-preprocesseddata'!B142</f>
        <v>1</v>
      </c>
      <c r="C142" t="str">
        <f t="shared" si="7"/>
        <v>2018 Q1</v>
      </c>
      <c r="D142" s="61">
        <f>VLOOKUP(C142,Dates!C:D,2,FALSE)</f>
        <v>43190</v>
      </c>
      <c r="E142" t="str">
        <f>+'P6-preprocesseddata'!C142</f>
        <v>B6</v>
      </c>
      <c r="F142" t="str">
        <f>+'P6-preprocesseddata'!D142</f>
        <v>D</v>
      </c>
      <c r="G142" s="51">
        <f>IF(Profitability!Q142="",0,Profitability!E142/Profitability!Q142)</f>
        <v>0.12046619851146634</v>
      </c>
      <c r="H142" s="43">
        <f>IF('P6-preprocesseddata'!$S142="",0,+'P6-preprocesseddata'!E142/'P6-preprocesseddata'!$S142)</f>
        <v>3.7999372152860977E-2</v>
      </c>
      <c r="I142" s="43">
        <f>IF('P6-preprocesseddata'!$S142="",0,+'P6-preprocesseddata'!F142/'P6-preprocesseddata'!$S142)</f>
        <v>2.9430016063110374E-2</v>
      </c>
      <c r="J142" s="43">
        <f>IF('P6-preprocesseddata'!$S142="",0,+'P6-preprocesseddata'!G142/'P6-preprocesseddata'!$S142)</f>
        <v>3.3092646166667772E-3</v>
      </c>
      <c r="K142" s="43">
        <f>IF('P6-preprocesseddata'!$S142="",0,+'P6-preprocesseddata'!H142/'P6-preprocesseddata'!$S142)</f>
        <v>2.5691478244599886E-2</v>
      </c>
      <c r="L142" s="43">
        <f>IF('P6-preprocesseddata'!$S142="",0,+'P6-preprocesseddata'!I142/'P6-preprocesseddata'!$S142)</f>
        <v>3.3824491252870382E-3</v>
      </c>
      <c r="M142" s="43">
        <f>IF('P6-preprocesseddata'!$S142="",0,+'P6-preprocesseddata'!J142/'P6-preprocesseddata'!$S142)+IF('P6-preprocesseddata'!$S142="",0,+'P6-preprocesseddata'!K142/'P6-preprocesseddata'!$S142)+IF('P6-preprocesseddata'!$S142="",0,+'P6-preprocesseddata'!L142/'P6-preprocesseddata'!$S142)</f>
        <v>1.4207476100635221E-2</v>
      </c>
      <c r="N142" s="43">
        <f>IF('P6-preprocesseddata'!$S142="",0,+'P6-preprocesseddata'!M142/'P6-preprocesseddata'!$S142)</f>
        <v>1.4693173641437192E-3</v>
      </c>
      <c r="O142" s="43">
        <f>IF('P6-preprocesseddata'!$S142="",0,+'P6-preprocesseddata'!N142/'P6-preprocesseddata'!$S142)</f>
        <v>4.5329466427839649E-5</v>
      </c>
      <c r="P142" s="43">
        <f t="shared" si="8"/>
        <v>0.11553470313373183</v>
      </c>
      <c r="Q142" s="52">
        <f t="shared" si="6"/>
        <v>4.9314953777345044E-3</v>
      </c>
      <c r="R142" s="63">
        <f>IF(Profitability!Q142="",0,Profitability!L142/Profitability!Q142)-Q142</f>
        <v>1.7723438446026751E-9</v>
      </c>
    </row>
    <row r="143" spans="1:18" x14ac:dyDescent="0.25">
      <c r="A143">
        <f>+'P6-preprocesseddata'!A143</f>
        <v>2018</v>
      </c>
      <c r="B143">
        <f>+'P6-preprocesseddata'!B143</f>
        <v>1</v>
      </c>
      <c r="C143" t="str">
        <f t="shared" si="7"/>
        <v>2018 Q1</v>
      </c>
      <c r="D143" s="61">
        <f>VLOOKUP(C143,Dates!C:D,2,FALSE)</f>
        <v>43190</v>
      </c>
      <c r="E143" t="str">
        <f>+'P6-preprocesseddata'!C143</f>
        <v>B6</v>
      </c>
      <c r="F143" t="str">
        <f>+'P6-preprocesseddata'!D143</f>
        <v>L</v>
      </c>
      <c r="G143" s="51">
        <f>IF(Profitability!Q143="",0,Profitability!E143/Profitability!Q143)</f>
        <v>0.13291538603696468</v>
      </c>
      <c r="H143" s="43">
        <f>IF('P6-preprocesseddata'!$S143="",0,+'P6-preprocesseddata'!E143/'P6-preprocesseddata'!$S143)</f>
        <v>3.4576106697749145E-2</v>
      </c>
      <c r="I143" s="43">
        <f>IF('P6-preprocesseddata'!$S143="",0,+'P6-preprocesseddata'!F143/'P6-preprocesseddata'!$S143)</f>
        <v>2.859992978100228E-2</v>
      </c>
      <c r="J143" s="43">
        <f>IF('P6-preprocesseddata'!$S143="",0,+'P6-preprocesseddata'!G143/'P6-preprocesseddata'!$S143)</f>
        <v>2.733266207081508E-3</v>
      </c>
      <c r="K143" s="43">
        <f>IF('P6-preprocesseddata'!$S143="",0,+'P6-preprocesseddata'!H143/'P6-preprocesseddata'!$S143)</f>
        <v>2.633975973088605E-2</v>
      </c>
      <c r="L143" s="43">
        <f>IF('P6-preprocesseddata'!$S143="",0,+'P6-preprocesseddata'!I143/'P6-preprocesseddata'!$S143)</f>
        <v>2.6055964051605383E-3</v>
      </c>
      <c r="M143" s="43">
        <f>IF('P6-preprocesseddata'!$S143="",0,+'P6-preprocesseddata'!J143/'P6-preprocesseddata'!$S143)+IF('P6-preprocesseddata'!$S143="",0,+'P6-preprocesseddata'!K143/'P6-preprocesseddata'!$S143)+IF('P6-preprocesseddata'!$S143="",0,+'P6-preprocesseddata'!L143/'P6-preprocesseddata'!$S143)</f>
        <v>1.1549388437837099E-2</v>
      </c>
      <c r="N143" s="43">
        <f>IF('P6-preprocesseddata'!$S143="",0,+'P6-preprocesseddata'!M143/'P6-preprocesseddata'!$S143)</f>
        <v>1.6397716573284425E-3</v>
      </c>
      <c r="O143" s="43">
        <f>IF('P6-preprocesseddata'!$S143="",0,+'P6-preprocesseddata'!N143/'P6-preprocesseddata'!$S143)</f>
        <v>4.1068018384557976E-5</v>
      </c>
      <c r="P143" s="43">
        <f t="shared" si="8"/>
        <v>0.1080848869354296</v>
      </c>
      <c r="Q143" s="52">
        <f t="shared" si="6"/>
        <v>2.4830499101535078E-2</v>
      </c>
      <c r="R143" s="63">
        <f>IF(Profitability!Q143="",0,Profitability!L143/Profitability!Q143)-Q143</f>
        <v>3.3703749027780283E-9</v>
      </c>
    </row>
    <row r="144" spans="1:18" x14ac:dyDescent="0.25">
      <c r="A144">
        <f>+'P6-preprocesseddata'!A144</f>
        <v>2018</v>
      </c>
      <c r="B144">
        <f>+'P6-preprocesseddata'!B144</f>
        <v>2</v>
      </c>
      <c r="C144" t="str">
        <f t="shared" si="7"/>
        <v>2018 Q2</v>
      </c>
      <c r="D144" s="61">
        <f>VLOOKUP(C144,Dates!C:D,2,FALSE)</f>
        <v>43281</v>
      </c>
      <c r="E144" t="str">
        <f>+'P6-preprocesseddata'!C144</f>
        <v>B6</v>
      </c>
      <c r="F144" t="str">
        <f>+'P6-preprocesseddata'!D144</f>
        <v>D</v>
      </c>
      <c r="G144" s="51">
        <f>IF(Profitability!Q144="",0,Profitability!E144/Profitability!Q144)</f>
        <v>0.12403162736744368</v>
      </c>
      <c r="H144" s="43">
        <f>IF('P6-preprocesseddata'!$S144="",0,+'P6-preprocesseddata'!E144/'P6-preprocesseddata'!$S144)</f>
        <v>3.416356035760075E-2</v>
      </c>
      <c r="I144" s="43">
        <f>IF('P6-preprocesseddata'!$S144="",0,+'P6-preprocesseddata'!F144/'P6-preprocesseddata'!$S144)</f>
        <v>3.1930366108315997E-2</v>
      </c>
      <c r="J144" s="43">
        <f>IF('P6-preprocesseddata'!$S144="",0,+'P6-preprocesseddata'!G144/'P6-preprocesseddata'!$S144)</f>
        <v>3.4043906609536301E-3</v>
      </c>
      <c r="K144" s="43">
        <f>IF('P6-preprocesseddata'!$S144="",0,+'P6-preprocesseddata'!H144/'P6-preprocesseddata'!$S144)</f>
        <v>2.6757451641456282E-2</v>
      </c>
      <c r="L144" s="43">
        <f>IF('P6-preprocesseddata'!$S144="",0,+'P6-preprocesseddata'!I144/'P6-preprocesseddata'!$S144)</f>
        <v>3.3331267962285601E-3</v>
      </c>
      <c r="M144" s="43">
        <f>IF('P6-preprocesseddata'!$S144="",0,+'P6-preprocesseddata'!J144/'P6-preprocesseddata'!$S144)+IF('P6-preprocesseddata'!$S144="",0,+'P6-preprocesseddata'!K144/'P6-preprocesseddata'!$S144)+IF('P6-preprocesseddata'!$S144="",0,+'P6-preprocesseddata'!L144/'P6-preprocesseddata'!$S144)</f>
        <v>1.362617316801774E-2</v>
      </c>
      <c r="N144" s="43">
        <f>IF('P6-preprocesseddata'!$S144="",0,+'P6-preprocesseddata'!M144/'P6-preprocesseddata'!$S144)</f>
        <v>1.405216829014461E-3</v>
      </c>
      <c r="O144" s="43">
        <f>IF('P6-preprocesseddata'!$S144="",0,+'P6-preprocesseddata'!N144/'P6-preprocesseddata'!$S144)</f>
        <v>4.2044093740396365E-5</v>
      </c>
      <c r="P144" s="43">
        <f t="shared" si="8"/>
        <v>0.11466232965532781</v>
      </c>
      <c r="Q144" s="52">
        <f t="shared" si="6"/>
        <v>9.3692977121158649E-3</v>
      </c>
      <c r="R144" s="63">
        <f>IF(Profitability!Q144="",0,Profitability!L144/Profitability!Q144)-Q144</f>
        <v>0</v>
      </c>
    </row>
    <row r="145" spans="1:18" x14ac:dyDescent="0.25">
      <c r="A145">
        <f>+'P6-preprocesseddata'!A145</f>
        <v>2018</v>
      </c>
      <c r="B145">
        <f>+'P6-preprocesseddata'!B145</f>
        <v>2</v>
      </c>
      <c r="C145" t="str">
        <f t="shared" si="7"/>
        <v>2018 Q2</v>
      </c>
      <c r="D145" s="61">
        <f>VLOOKUP(C145,Dates!C:D,2,FALSE)</f>
        <v>43281</v>
      </c>
      <c r="E145" t="str">
        <f>+'P6-preprocesseddata'!C145</f>
        <v>B6</v>
      </c>
      <c r="F145" t="str">
        <f>+'P6-preprocesseddata'!D145</f>
        <v>L</v>
      </c>
      <c r="G145" s="51">
        <f>IF(Profitability!Q145="",0,Profitability!E145/Profitability!Q145)</f>
        <v>0.12856275657705998</v>
      </c>
      <c r="H145" s="43">
        <f>IF('P6-preprocesseddata'!$S145="",0,+'P6-preprocesseddata'!E145/'P6-preprocesseddata'!$S145)</f>
        <v>3.1709050996980882E-2</v>
      </c>
      <c r="I145" s="43">
        <f>IF('P6-preprocesseddata'!$S145="",0,+'P6-preprocesseddata'!F145/'P6-preprocesseddata'!$S145)</f>
        <v>3.1413703343476949E-2</v>
      </c>
      <c r="J145" s="43">
        <f>IF('P6-preprocesseddata'!$S145="",0,+'P6-preprocesseddata'!G145/'P6-preprocesseddata'!$S145)</f>
        <v>2.9162388283793216E-3</v>
      </c>
      <c r="K145" s="43">
        <f>IF('P6-preprocesseddata'!$S145="",0,+'P6-preprocesseddata'!H145/'P6-preprocesseddata'!$S145)</f>
        <v>2.899320691948605E-2</v>
      </c>
      <c r="L145" s="43">
        <f>IF('P6-preprocesseddata'!$S145="",0,+'P6-preprocesseddata'!I145/'P6-preprocesseddata'!$S145)</f>
        <v>2.6556236222129857E-3</v>
      </c>
      <c r="M145" s="43">
        <f>IF('P6-preprocesseddata'!$S145="",0,+'P6-preprocesseddata'!J145/'P6-preprocesseddata'!$S145)+IF('P6-preprocesseddata'!$S145="",0,+'P6-preprocesseddata'!K145/'P6-preprocesseddata'!$S145)+IF('P6-preprocesseddata'!$S145="",0,+'P6-preprocesseddata'!L145/'P6-preprocesseddata'!$S145)</f>
        <v>1.1295918592680393E-2</v>
      </c>
      <c r="N145" s="43">
        <f>IF('P6-preprocesseddata'!$S145="",0,+'P6-preprocesseddata'!M145/'P6-preprocesseddata'!$S145)</f>
        <v>1.5399058955712045E-3</v>
      </c>
      <c r="O145" s="43">
        <f>IF('P6-preprocesseddata'!$S145="",0,+'P6-preprocesseddata'!N145/'P6-preprocesseddata'!$S145)</f>
        <v>3.8849390997128819E-5</v>
      </c>
      <c r="P145" s="43">
        <f t="shared" si="8"/>
        <v>0.11056249758978492</v>
      </c>
      <c r="Q145" s="52">
        <f t="shared" si="6"/>
        <v>1.8000258987275058E-2</v>
      </c>
      <c r="R145" s="63">
        <f>IF(Profitability!Q145="",0,Profitability!L145/Profitability!Q145)-Q145</f>
        <v>0</v>
      </c>
    </row>
    <row r="146" spans="1:18" x14ac:dyDescent="0.25">
      <c r="A146">
        <f>+'P6-preprocesseddata'!A146</f>
        <v>2018</v>
      </c>
      <c r="B146">
        <f>+'P6-preprocesseddata'!B146</f>
        <v>3</v>
      </c>
      <c r="C146" t="str">
        <f t="shared" si="7"/>
        <v>2018 Q3</v>
      </c>
      <c r="D146" s="61">
        <f>VLOOKUP(C146,Dates!C:D,2,FALSE)</f>
        <v>43373</v>
      </c>
      <c r="E146" t="str">
        <f>+'P6-preprocesseddata'!C146</f>
        <v>B6</v>
      </c>
      <c r="F146" t="str">
        <f>+'P6-preprocesseddata'!D146</f>
        <v>D</v>
      </c>
      <c r="G146" s="51">
        <f>IF(Profitability!Q146="",0,Profitability!E146/Profitability!Q146)</f>
        <v>0.12869964062465813</v>
      </c>
      <c r="H146" s="43">
        <f>IF('P6-preprocesseddata'!$S146="",0,+'P6-preprocesseddata'!E146/'P6-preprocesseddata'!$S146)</f>
        <v>3.8630042969662021E-2</v>
      </c>
      <c r="I146" s="43">
        <f>IF('P6-preprocesseddata'!$S146="",0,+'P6-preprocesseddata'!F146/'P6-preprocesseddata'!$S146)</f>
        <v>3.4778113424745141E-2</v>
      </c>
      <c r="J146" s="43">
        <f>IF('P6-preprocesseddata'!$S146="",0,+'P6-preprocesseddata'!G146/'P6-preprocesseddata'!$S146)</f>
        <v>3.3603764113669214E-3</v>
      </c>
      <c r="K146" s="43">
        <f>IF('P6-preprocesseddata'!$S146="",0,+'P6-preprocesseddata'!H146/'P6-preprocesseddata'!$S146)</f>
        <v>3.0461257090680181E-2</v>
      </c>
      <c r="L146" s="43">
        <f>IF('P6-preprocesseddata'!$S146="",0,+'P6-preprocesseddata'!I146/'P6-preprocesseddata'!$S146)</f>
        <v>3.4520765378580087E-3</v>
      </c>
      <c r="M146" s="43">
        <f>IF('P6-preprocesseddata'!$S146="",0,+'P6-preprocesseddata'!J146/'P6-preprocesseddata'!$S146)+IF('P6-preprocesseddata'!$S146="",0,+'P6-preprocesseddata'!K146/'P6-preprocesseddata'!$S146)+IF('P6-preprocesseddata'!$S146="",0,+'P6-preprocesseddata'!L146/'P6-preprocesseddata'!$S146)</f>
        <v>1.5115532828388857E-2</v>
      </c>
      <c r="N146" s="43">
        <f>IF('P6-preprocesseddata'!$S146="",0,+'P6-preprocesseddata'!M146/'P6-preprocesseddata'!$S146)</f>
        <v>1.4948673483764761E-3</v>
      </c>
      <c r="O146" s="43">
        <f>IF('P6-preprocesseddata'!$S146="",0,+'P6-preprocesseddata'!N146/'P6-preprocesseddata'!$S146)</f>
        <v>5.7593987468379508E-5</v>
      </c>
      <c r="P146" s="43">
        <f t="shared" si="8"/>
        <v>0.12734986059854597</v>
      </c>
      <c r="Q146" s="52">
        <f t="shared" si="6"/>
        <v>1.3497800261121629E-3</v>
      </c>
      <c r="R146" s="63">
        <f>IF(Profitability!Q146="",0,Profitability!L146/Profitability!Q146)-Q146</f>
        <v>-2.5866725265628193E-9</v>
      </c>
    </row>
    <row r="147" spans="1:18" x14ac:dyDescent="0.25">
      <c r="A147">
        <f>+'P6-preprocesseddata'!A147</f>
        <v>2018</v>
      </c>
      <c r="B147">
        <f>+'P6-preprocesseddata'!B147</f>
        <v>3</v>
      </c>
      <c r="C147" t="str">
        <f t="shared" si="7"/>
        <v>2018 Q3</v>
      </c>
      <c r="D147" s="61">
        <f>VLOOKUP(C147,Dates!C:D,2,FALSE)</f>
        <v>43373</v>
      </c>
      <c r="E147" t="str">
        <f>+'P6-preprocesseddata'!C147</f>
        <v>B6</v>
      </c>
      <c r="F147" t="str">
        <f>+'P6-preprocesseddata'!D147</f>
        <v>L</v>
      </c>
      <c r="G147" s="51">
        <f>IF(Profitability!Q147="",0,Profitability!E147/Profitability!Q147)</f>
        <v>0.1301866383282064</v>
      </c>
      <c r="H147" s="43">
        <f>IF('P6-preprocesseddata'!$S147="",0,+'P6-preprocesseddata'!E147/'P6-preprocesseddata'!$S147)</f>
        <v>3.0191836230044816E-2</v>
      </c>
      <c r="I147" s="43">
        <f>IF('P6-preprocesseddata'!$S147="",0,+'P6-preprocesseddata'!F147/'P6-preprocesseddata'!$S147)</f>
        <v>2.8212565959780146E-2</v>
      </c>
      <c r="J147" s="43">
        <f>IF('P6-preprocesseddata'!$S147="",0,+'P6-preprocesseddata'!G147/'P6-preprocesseddata'!$S147)</f>
        <v>2.4260892288696079E-3</v>
      </c>
      <c r="K147" s="43">
        <f>IF('P6-preprocesseddata'!$S147="",0,+'P6-preprocesseddata'!H147/'P6-preprocesseddata'!$S147)</f>
        <v>2.6496677271440786E-2</v>
      </c>
      <c r="L147" s="43">
        <f>IF('P6-preprocesseddata'!$S147="",0,+'P6-preprocesseddata'!I147/'P6-preprocesseddata'!$S147)</f>
        <v>2.3162420557230339E-3</v>
      </c>
      <c r="M147" s="43">
        <f>IF('P6-preprocesseddata'!$S147="",0,+'P6-preprocesseddata'!J147/'P6-preprocesseddata'!$S147)+IF('P6-preprocesseddata'!$S147="",0,+'P6-preprocesseddata'!K147/'P6-preprocesseddata'!$S147)+IF('P6-preprocesseddata'!$S147="",0,+'P6-preprocesseddata'!L147/'P6-preprocesseddata'!$S147)</f>
        <v>1.0463679068453528E-2</v>
      </c>
      <c r="N147" s="43">
        <f>IF('P6-preprocesseddata'!$S147="",0,+'P6-preprocesseddata'!M147/'P6-preprocesseddata'!$S147)</f>
        <v>1.4086329140714571E-3</v>
      </c>
      <c r="O147" s="43">
        <f>IF('P6-preprocesseddata'!$S147="",0,+'P6-preprocesseddata'!N147/'P6-preprocesseddata'!$S147)</f>
        <v>4.5235944598299431E-5</v>
      </c>
      <c r="P147" s="43">
        <f t="shared" si="8"/>
        <v>0.10156095867298166</v>
      </c>
      <c r="Q147" s="52">
        <f t="shared" si="6"/>
        <v>2.8625679655224737E-2</v>
      </c>
      <c r="R147" s="63">
        <f>IF(Profitability!Q147="",0,Profitability!L147/Profitability!Q147)-Q147</f>
        <v>5.0528840694896715E-9</v>
      </c>
    </row>
    <row r="148" spans="1:18" x14ac:dyDescent="0.25">
      <c r="A148">
        <f>+'P6-preprocesseddata'!A148</f>
        <v>2018</v>
      </c>
      <c r="B148">
        <f>+'P6-preprocesseddata'!B148</f>
        <v>4</v>
      </c>
      <c r="C148" t="str">
        <f t="shared" si="7"/>
        <v>2018 Q4</v>
      </c>
      <c r="D148" s="61">
        <f>VLOOKUP(C148,Dates!C:D,2,FALSE)</f>
        <v>43465</v>
      </c>
      <c r="E148" t="str">
        <f>+'P6-preprocesseddata'!C148</f>
        <v>B6</v>
      </c>
      <c r="F148" t="str">
        <f>+'P6-preprocesseddata'!D148</f>
        <v>D</v>
      </c>
      <c r="G148" s="51">
        <f>IF(Profitability!Q148="",0,Profitability!E148/Profitability!Q148)</f>
        <v>0.13256377704118555</v>
      </c>
      <c r="H148" s="43">
        <f>IF('P6-preprocesseddata'!$S148="",0,+'P6-preprocesseddata'!E148/'P6-preprocesseddata'!$S148)</f>
        <v>3.9150299042273476E-2</v>
      </c>
      <c r="I148" s="43">
        <f>IF('P6-preprocesseddata'!$S148="",0,+'P6-preprocesseddata'!F148/'P6-preprocesseddata'!$S148)</f>
        <v>3.1968432285061271E-2</v>
      </c>
      <c r="J148" s="43">
        <f>IF('P6-preprocesseddata'!$S148="",0,+'P6-preprocesseddata'!G148/'P6-preprocesseddata'!$S148)</f>
        <v>3.4889642630951435E-3</v>
      </c>
      <c r="K148" s="43">
        <f>IF('P6-preprocesseddata'!$S148="",0,+'P6-preprocesseddata'!H148/'P6-preprocesseddata'!$S148)</f>
        <v>2.4499852820010184E-2</v>
      </c>
      <c r="L148" s="43">
        <f>IF('P6-preprocesseddata'!$S148="",0,+'P6-preprocesseddata'!I148/'P6-preprocesseddata'!$S148)</f>
        <v>3.2399776230060398E-3</v>
      </c>
      <c r="M148" s="43">
        <f>IF('P6-preprocesseddata'!$S148="",0,+'P6-preprocesseddata'!J148/'P6-preprocesseddata'!$S148)+IF('P6-preprocesseddata'!$S148="",0,+'P6-preprocesseddata'!K148/'P6-preprocesseddata'!$S148)+IF('P6-preprocesseddata'!$S148="",0,+'P6-preprocesseddata'!L148/'P6-preprocesseddata'!$S148)</f>
        <v>1.4217323016757136E-2</v>
      </c>
      <c r="N148" s="43">
        <f>IF('P6-preprocesseddata'!$S148="",0,+'P6-preprocesseddata'!M148/'P6-preprocesseddata'!$S148)</f>
        <v>1.0804732623830682E-3</v>
      </c>
      <c r="O148" s="43">
        <f>IF('P6-preprocesseddata'!$S148="",0,+'P6-preprocesseddata'!N148/'P6-preprocesseddata'!$S148)</f>
        <v>3.0420623493225087E-5</v>
      </c>
      <c r="P148" s="43">
        <f t="shared" si="8"/>
        <v>0.11767574293607955</v>
      </c>
      <c r="Q148" s="52">
        <f t="shared" si="6"/>
        <v>1.4888034105106002E-2</v>
      </c>
      <c r="R148" s="63">
        <f>IF(Profitability!Q148="",0,Profitability!L148/Profitability!Q148)-Q148</f>
        <v>8.4485305383574794E-10</v>
      </c>
    </row>
    <row r="149" spans="1:18" x14ac:dyDescent="0.25">
      <c r="A149">
        <f>+'P6-preprocesseddata'!A149</f>
        <v>2018</v>
      </c>
      <c r="B149">
        <f>+'P6-preprocesseddata'!B149</f>
        <v>4</v>
      </c>
      <c r="C149" t="str">
        <f t="shared" si="7"/>
        <v>2018 Q4</v>
      </c>
      <c r="D149" s="61">
        <f>VLOOKUP(C149,Dates!C:D,2,FALSE)</f>
        <v>43465</v>
      </c>
      <c r="E149" t="str">
        <f>+'P6-preprocesseddata'!C149</f>
        <v>B6</v>
      </c>
      <c r="F149" t="str">
        <f>+'P6-preprocesseddata'!D149</f>
        <v>L</v>
      </c>
      <c r="G149" s="51">
        <f>IF(Profitability!Q149="",0,Profitability!E149/Profitability!Q149)</f>
        <v>0.11981715540691233</v>
      </c>
      <c r="H149" s="43">
        <f>IF('P6-preprocesseddata'!$S149="",0,+'P6-preprocesseddata'!E149/'P6-preprocesseddata'!$S149)</f>
        <v>3.4878747997483431E-2</v>
      </c>
      <c r="I149" s="43">
        <f>IF('P6-preprocesseddata'!$S149="",0,+'P6-preprocesseddata'!F149/'P6-preprocesseddata'!$S149)</f>
        <v>2.9383544010127098E-2</v>
      </c>
      <c r="J149" s="43">
        <f>IF('P6-preprocesseddata'!$S149="",0,+'P6-preprocesseddata'!G149/'P6-preprocesseddata'!$S149)</f>
        <v>2.8762570120710192E-3</v>
      </c>
      <c r="K149" s="43">
        <f>IF('P6-preprocesseddata'!$S149="",0,+'P6-preprocesseddata'!H149/'P6-preprocesseddata'!$S149)</f>
        <v>2.4149961295593731E-2</v>
      </c>
      <c r="L149" s="43">
        <f>IF('P6-preprocesseddata'!$S149="",0,+'P6-preprocesseddata'!I149/'P6-preprocesseddata'!$S149)</f>
        <v>2.5607362945485657E-3</v>
      </c>
      <c r="M149" s="43">
        <f>IF('P6-preprocesseddata'!$S149="",0,+'P6-preprocesseddata'!J149/'P6-preprocesseddata'!$S149)+IF('P6-preprocesseddata'!$S149="",0,+'P6-preprocesseddata'!K149/'P6-preprocesseddata'!$S149)+IF('P6-preprocesseddata'!$S149="",0,+'P6-preprocesseddata'!L149/'P6-preprocesseddata'!$S149)</f>
        <v>1.139918390568365E-2</v>
      </c>
      <c r="N149" s="43">
        <f>IF('P6-preprocesseddata'!$S149="",0,+'P6-preprocesseddata'!M149/'P6-preprocesseddata'!$S149)</f>
        <v>1.1321941426362392E-3</v>
      </c>
      <c r="O149" s="43">
        <f>IF('P6-preprocesseddata'!$S149="",0,+'P6-preprocesseddata'!N149/'P6-preprocesseddata'!$S149)</f>
        <v>2.6964712739302868E-5</v>
      </c>
      <c r="P149" s="43">
        <f t="shared" si="8"/>
        <v>0.10640758937088302</v>
      </c>
      <c r="Q149" s="52">
        <f t="shared" si="6"/>
        <v>1.3409566036029316E-2</v>
      </c>
      <c r="R149" s="63">
        <f>IF(Profitability!Q149="",0,Profitability!L149/Profitability!Q149)-Q149</f>
        <v>2.9980778883803572E-9</v>
      </c>
    </row>
    <row r="150" spans="1:18" x14ac:dyDescent="0.25">
      <c r="A150">
        <f>+'P6-preprocesseddata'!A150</f>
        <v>2019</v>
      </c>
      <c r="B150">
        <f>+'P6-preprocesseddata'!B150</f>
        <v>1</v>
      </c>
      <c r="C150" t="str">
        <f t="shared" si="7"/>
        <v>2019 Q1</v>
      </c>
      <c r="D150" s="61">
        <f>VLOOKUP(C150,Dates!C:D,2,FALSE)</f>
        <v>43555</v>
      </c>
      <c r="E150" t="str">
        <f>+'P6-preprocesseddata'!C150</f>
        <v>B6</v>
      </c>
      <c r="F150" t="str">
        <f>+'P6-preprocesseddata'!D150</f>
        <v>D</v>
      </c>
      <c r="G150" s="51">
        <f>IF(Profitability!Q150="",0,Profitability!E150/Profitability!Q150)</f>
        <v>0.12402037295015224</v>
      </c>
      <c r="H150" s="43">
        <f>IF('P6-preprocesseddata'!$S150="",0,+'P6-preprocesseddata'!E150/'P6-preprocesseddata'!$S150)</f>
        <v>4.0637000627844443E-2</v>
      </c>
      <c r="I150" s="43">
        <f>IF('P6-preprocesseddata'!$S150="",0,+'P6-preprocesseddata'!F150/'P6-preprocesseddata'!$S150)</f>
        <v>2.8832854575434164E-2</v>
      </c>
      <c r="J150" s="43">
        <f>IF('P6-preprocesseddata'!$S150="",0,+'P6-preprocesseddata'!G150/'P6-preprocesseddata'!$S150)</f>
        <v>3.3876509375320987E-3</v>
      </c>
      <c r="K150" s="43">
        <f>IF('P6-preprocesseddata'!$S150="",0,+'P6-preprocesseddata'!H150/'P6-preprocesseddata'!$S150)</f>
        <v>2.6198507407743842E-2</v>
      </c>
      <c r="L150" s="43">
        <f>IF('P6-preprocesseddata'!$S150="",0,+'P6-preprocesseddata'!I150/'P6-preprocesseddata'!$S150)</f>
        <v>3.3251908530075873E-3</v>
      </c>
      <c r="M150" s="43">
        <f>IF('P6-preprocesseddata'!$S150="",0,+'P6-preprocesseddata'!J150/'P6-preprocesseddata'!$S150)+IF('P6-preprocesseddata'!$S150="",0,+'P6-preprocesseddata'!K150/'P6-preprocesseddata'!$S150)+IF('P6-preprocesseddata'!$S150="",0,+'P6-preprocesseddata'!L150/'P6-preprocesseddata'!$S150)</f>
        <v>1.4695731645604228E-2</v>
      </c>
      <c r="N150" s="43">
        <f>IF('P6-preprocesseddata'!$S150="",0,+'P6-preprocesseddata'!M150/'P6-preprocesseddata'!$S150)</f>
        <v>1.4974051858147816E-3</v>
      </c>
      <c r="O150" s="43">
        <f>IF('P6-preprocesseddata'!$S150="",0,+'P6-preprocesseddata'!N150/'P6-preprocesseddata'!$S150)</f>
        <v>2.4916384440765395E-5</v>
      </c>
      <c r="P150" s="43">
        <f t="shared" si="8"/>
        <v>0.11859925761742193</v>
      </c>
      <c r="Q150" s="52">
        <f t="shared" si="6"/>
        <v>5.4211153327303058E-3</v>
      </c>
      <c r="R150" s="63">
        <f>IF(Profitability!Q150="",0,Profitability!L150/Profitability!Q150)-Q150</f>
        <v>8.4986646539664257E-10</v>
      </c>
    </row>
    <row r="151" spans="1:18" x14ac:dyDescent="0.25">
      <c r="A151">
        <f>+'P6-preprocesseddata'!A151</f>
        <v>2019</v>
      </c>
      <c r="B151">
        <f>+'P6-preprocesseddata'!B151</f>
        <v>1</v>
      </c>
      <c r="C151" t="str">
        <f t="shared" si="7"/>
        <v>2019 Q1</v>
      </c>
      <c r="D151" s="61">
        <f>VLOOKUP(C151,Dates!C:D,2,FALSE)</f>
        <v>43555</v>
      </c>
      <c r="E151" t="str">
        <f>+'P6-preprocesseddata'!C151</f>
        <v>B6</v>
      </c>
      <c r="F151" t="str">
        <f>+'P6-preprocesseddata'!D151</f>
        <v>L</v>
      </c>
      <c r="G151" s="51">
        <f>IF(Profitability!Q151="",0,Profitability!E151/Profitability!Q151)</f>
        <v>0.11217105786181998</v>
      </c>
      <c r="H151" s="43">
        <f>IF('P6-preprocesseddata'!$S151="",0,+'P6-preprocesseddata'!E151/'P6-preprocesseddata'!$S151)</f>
        <v>3.6137600118886774E-2</v>
      </c>
      <c r="I151" s="43">
        <f>IF('P6-preprocesseddata'!$S151="",0,+'P6-preprocesseddata'!F151/'P6-preprocesseddata'!$S151)</f>
        <v>2.668123504698627E-2</v>
      </c>
      <c r="J151" s="43">
        <f>IF('P6-preprocesseddata'!$S151="",0,+'P6-preprocesseddata'!G151/'P6-preprocesseddata'!$S151)</f>
        <v>2.7014311928672948E-3</v>
      </c>
      <c r="K151" s="43">
        <f>IF('P6-preprocesseddata'!$S151="",0,+'P6-preprocesseddata'!H151/'P6-preprocesseddata'!$S151)</f>
        <v>2.5645928832727594E-2</v>
      </c>
      <c r="L151" s="43">
        <f>IF('P6-preprocesseddata'!$S151="",0,+'P6-preprocesseddata'!I151/'P6-preprocesseddata'!$S151)</f>
        <v>2.597536276259632E-3</v>
      </c>
      <c r="M151" s="43">
        <f>IF('P6-preprocesseddata'!$S151="",0,+'P6-preprocesseddata'!J151/'P6-preprocesseddata'!$S151)+IF('P6-preprocesseddata'!$S151="",0,+'P6-preprocesseddata'!K151/'P6-preprocesseddata'!$S151)+IF('P6-preprocesseddata'!$S151="",0,+'P6-preprocesseddata'!L151/'P6-preprocesseddata'!$S151)</f>
        <v>1.1565149536656742E-2</v>
      </c>
      <c r="N151" s="43">
        <f>IF('P6-preprocesseddata'!$S151="",0,+'P6-preprocesseddata'!M151/'P6-preprocesseddata'!$S151)</f>
        <v>1.5090179167618193E-3</v>
      </c>
      <c r="O151" s="43">
        <f>IF('P6-preprocesseddata'!$S151="",0,+'P6-preprocesseddata'!N151/'P6-preprocesseddata'!$S151)</f>
        <v>2.1740635475567626E-5</v>
      </c>
      <c r="P151" s="43">
        <f t="shared" si="8"/>
        <v>0.1068596395566217</v>
      </c>
      <c r="Q151" s="52">
        <f t="shared" si="6"/>
        <v>5.3114183051982816E-3</v>
      </c>
      <c r="R151" s="63">
        <f>IF(Profitability!Q151="",0,Profitability!L151/Profitability!Q151)-Q151</f>
        <v>-2.7226844685063201E-9</v>
      </c>
    </row>
    <row r="152" spans="1:18" x14ac:dyDescent="0.25">
      <c r="A152">
        <f>+'P6-preprocesseddata'!A152</f>
        <v>2019</v>
      </c>
      <c r="B152">
        <f>+'P6-preprocesseddata'!B152</f>
        <v>2</v>
      </c>
      <c r="C152" t="str">
        <f t="shared" si="7"/>
        <v>2019 Q2</v>
      </c>
      <c r="D152" s="61">
        <f>VLOOKUP(C152,Dates!C:D,2,FALSE)</f>
        <v>43646</v>
      </c>
      <c r="E152" t="str">
        <f>+'P6-preprocesseddata'!C152</f>
        <v>B6</v>
      </c>
      <c r="F152" t="str">
        <f>+'P6-preprocesseddata'!D152</f>
        <v>D</v>
      </c>
      <c r="G152" s="51">
        <f>IF(Profitability!Q152="",0,Profitability!E152/Profitability!Q152)</f>
        <v>0.13584906292432899</v>
      </c>
      <c r="H152" s="43">
        <f>IF('P6-preprocesseddata'!$S152="",0,+'P6-preprocesseddata'!E152/'P6-preprocesseddata'!$S152)</f>
        <v>3.9111785719263437E-2</v>
      </c>
      <c r="I152" s="43">
        <f>IF('P6-preprocesseddata'!$S152="",0,+'P6-preprocesseddata'!F152/'P6-preprocesseddata'!$S152)</f>
        <v>3.0569947211814837E-2</v>
      </c>
      <c r="J152" s="43">
        <f>IF('P6-preprocesseddata'!$S152="",0,+'P6-preprocesseddata'!G152/'P6-preprocesseddata'!$S152)</f>
        <v>3.2887717535065434E-3</v>
      </c>
      <c r="K152" s="43">
        <f>IF('P6-preprocesseddata'!$S152="",0,+'P6-preprocesseddata'!H152/'P6-preprocesseddata'!$S152)</f>
        <v>2.5319712525676594E-2</v>
      </c>
      <c r="L152" s="43">
        <f>IF('P6-preprocesseddata'!$S152="",0,+'P6-preprocesseddata'!I152/'P6-preprocesseddata'!$S152)</f>
        <v>3.2912483862031459E-3</v>
      </c>
      <c r="M152" s="43">
        <f>IF('P6-preprocesseddata'!$S152="",0,+'P6-preprocesseddata'!J152/'P6-preprocesseddata'!$S152)+IF('P6-preprocesseddata'!$S152="",0,+'P6-preprocesseddata'!K152/'P6-preprocesseddata'!$S152)+IF('P6-preprocesseddata'!$S152="",0,+'P6-preprocesseddata'!L152/'P6-preprocesseddata'!$S152)</f>
        <v>1.4555020357747939E-2</v>
      </c>
      <c r="N152" s="43">
        <f>IF('P6-preprocesseddata'!$S152="",0,+'P6-preprocesseddata'!M152/'P6-preprocesseddata'!$S152)</f>
        <v>1.4423271324383224E-3</v>
      </c>
      <c r="O152" s="43">
        <f>IF('P6-preprocesseddata'!$S152="",0,+'P6-preprocesseddata'!N152/'P6-preprocesseddata'!$S152)</f>
        <v>3.6318783168523495E-5</v>
      </c>
      <c r="P152" s="43">
        <f t="shared" si="8"/>
        <v>0.11761513186981934</v>
      </c>
      <c r="Q152" s="52">
        <f t="shared" si="6"/>
        <v>1.8233931054509656E-2</v>
      </c>
      <c r="R152" s="63">
        <f>IF(Profitability!Q152="",0,Profitability!L152/Profitability!Q152)-Q152</f>
        <v>-8.1521814646046131E-10</v>
      </c>
    </row>
    <row r="153" spans="1:18" x14ac:dyDescent="0.25">
      <c r="A153">
        <f>+'P6-preprocesseddata'!A153</f>
        <v>2019</v>
      </c>
      <c r="B153">
        <f>+'P6-preprocesseddata'!B153</f>
        <v>2</v>
      </c>
      <c r="C153" t="str">
        <f t="shared" si="7"/>
        <v>2019 Q2</v>
      </c>
      <c r="D153" s="61">
        <f>VLOOKUP(C153,Dates!C:D,2,FALSE)</f>
        <v>43646</v>
      </c>
      <c r="E153" t="str">
        <f>+'P6-preprocesseddata'!C153</f>
        <v>B6</v>
      </c>
      <c r="F153" t="str">
        <f>+'P6-preprocesseddata'!D153</f>
        <v>L</v>
      </c>
      <c r="G153" s="51">
        <f>IF(Profitability!Q153="",0,Profitability!E153/Profitability!Q153)</f>
        <v>0.11657897093757812</v>
      </c>
      <c r="H153" s="43">
        <f>IF('P6-preprocesseddata'!$S153="",0,+'P6-preprocesseddata'!E153/'P6-preprocesseddata'!$S153)</f>
        <v>3.5812000578774407E-2</v>
      </c>
      <c r="I153" s="43">
        <f>IF('P6-preprocesseddata'!$S153="",0,+'P6-preprocesseddata'!F153/'P6-preprocesseddata'!$S153)</f>
        <v>2.9046454102020593E-2</v>
      </c>
      <c r="J153" s="43">
        <f>IF('P6-preprocesseddata'!$S153="",0,+'P6-preprocesseddata'!G153/'P6-preprocesseddata'!$S153)</f>
        <v>2.714139942930027E-3</v>
      </c>
      <c r="K153" s="43">
        <f>IF('P6-preprocesseddata'!$S153="",0,+'P6-preprocesseddata'!H153/'P6-preprocesseddata'!$S153)</f>
        <v>2.6216003321809896E-2</v>
      </c>
      <c r="L153" s="43">
        <f>IF('P6-preprocesseddata'!$S153="",0,+'P6-preprocesseddata'!I153/'P6-preprocesseddata'!$S153)</f>
        <v>2.5836540542931007E-3</v>
      </c>
      <c r="M153" s="43">
        <f>IF('P6-preprocesseddata'!$S153="",0,+'P6-preprocesseddata'!J153/'P6-preprocesseddata'!$S153)+IF('P6-preprocesseddata'!$S153="",0,+'P6-preprocesseddata'!K153/'P6-preprocesseddata'!$S153)+IF('P6-preprocesseddata'!$S153="",0,+'P6-preprocesseddata'!L153/'P6-preprocesseddata'!$S153)</f>
        <v>1.1710395503798626E-2</v>
      </c>
      <c r="N153" s="43">
        <f>IF('P6-preprocesseddata'!$S153="",0,+'P6-preprocesseddata'!M153/'P6-preprocesseddata'!$S153)</f>
        <v>1.5063820172001427E-3</v>
      </c>
      <c r="O153" s="43">
        <f>IF('P6-preprocesseddata'!$S153="",0,+'P6-preprocesseddata'!N153/'P6-preprocesseddata'!$S153)</f>
        <v>3.2415671020207593E-5</v>
      </c>
      <c r="P153" s="43">
        <f t="shared" si="8"/>
        <v>0.10962144519184701</v>
      </c>
      <c r="Q153" s="52">
        <f t="shared" si="6"/>
        <v>6.9575257457311079E-3</v>
      </c>
      <c r="R153" s="63">
        <f>IF(Profitability!Q153="",0,Profitability!L153/Profitability!Q153)-Q153</f>
        <v>5.3109971507453446E-9</v>
      </c>
    </row>
    <row r="154" spans="1:18" x14ac:dyDescent="0.25">
      <c r="A154">
        <f>+'P6-preprocesseddata'!A154</f>
        <v>2019</v>
      </c>
      <c r="B154">
        <f>+'P6-preprocesseddata'!B154</f>
        <v>3</v>
      </c>
      <c r="C154" t="str">
        <f t="shared" si="7"/>
        <v>2019 Q3</v>
      </c>
      <c r="D154" s="61">
        <f>VLOOKUP(C154,Dates!C:D,2,FALSE)</f>
        <v>43738</v>
      </c>
      <c r="E154" t="str">
        <f>+'P6-preprocesseddata'!C154</f>
        <v>B6</v>
      </c>
      <c r="F154" t="str">
        <f>+'P6-preprocesseddata'!D154</f>
        <v>D</v>
      </c>
      <c r="G154" s="51">
        <f>IF(Profitability!Q154="",0,Profitability!E154/Profitability!Q154)</f>
        <v>0.13037625570452885</v>
      </c>
      <c r="H154" s="43">
        <f>IF('P6-preprocesseddata'!$S154="",0,+'P6-preprocesseddata'!E154/'P6-preprocesseddata'!$S154)</f>
        <v>3.9489604199466996E-2</v>
      </c>
      <c r="I154" s="43">
        <f>IF('P6-preprocesseddata'!$S154="",0,+'P6-preprocesseddata'!F154/'P6-preprocesseddata'!$S154)</f>
        <v>2.9901099133474073E-2</v>
      </c>
      <c r="J154" s="43">
        <f>IF('P6-preprocesseddata'!$S154="",0,+'P6-preprocesseddata'!G154/'P6-preprocesseddata'!$S154)</f>
        <v>3.2469453406580476E-3</v>
      </c>
      <c r="K154" s="43">
        <f>IF('P6-preprocesseddata'!$S154="",0,+'P6-preprocesseddata'!H154/'P6-preprocesseddata'!$S154)</f>
        <v>2.4807559164788745E-2</v>
      </c>
      <c r="L154" s="43">
        <f>IF('P6-preprocesseddata'!$S154="",0,+'P6-preprocesseddata'!I154/'P6-preprocesseddata'!$S154)</f>
        <v>3.4009134332957098E-3</v>
      </c>
      <c r="M154" s="43">
        <f>IF('P6-preprocesseddata'!$S154="",0,+'P6-preprocesseddata'!J154/'P6-preprocesseddata'!$S154)+IF('P6-preprocesseddata'!$S154="",0,+'P6-preprocesseddata'!K154/'P6-preprocesseddata'!$S154)+IF('P6-preprocesseddata'!$S154="",0,+'P6-preprocesseddata'!L154/'P6-preprocesseddata'!$S154)</f>
        <v>1.5217767480489999E-2</v>
      </c>
      <c r="N154" s="43">
        <f>IF('P6-preprocesseddata'!$S154="",0,+'P6-preprocesseddata'!M154/'P6-preprocesseddata'!$S154)</f>
        <v>1.3709080017937554E-3</v>
      </c>
      <c r="O154" s="43">
        <f>IF('P6-preprocesseddata'!$S154="",0,+'P6-preprocesseddata'!N154/'P6-preprocesseddata'!$S154)</f>
        <v>3.7486359431991542E-5</v>
      </c>
      <c r="P154" s="43">
        <f t="shared" si="8"/>
        <v>0.1174722831133993</v>
      </c>
      <c r="Q154" s="52">
        <f t="shared" si="6"/>
        <v>1.2903972591129548E-2</v>
      </c>
      <c r="R154" s="63">
        <f>IF(Profitability!Q154="",0,Profitability!L154/Profitability!Q154)-Q154</f>
        <v>-1.7347234759768071E-17</v>
      </c>
    </row>
    <row r="155" spans="1:18" x14ac:dyDescent="0.25">
      <c r="A155">
        <f>+'P6-preprocesseddata'!A155</f>
        <v>2019</v>
      </c>
      <c r="B155">
        <f>+'P6-preprocesseddata'!B155</f>
        <v>3</v>
      </c>
      <c r="C155" t="str">
        <f t="shared" si="7"/>
        <v>2019 Q3</v>
      </c>
      <c r="D155" s="61">
        <f>VLOOKUP(C155,Dates!C:D,2,FALSE)</f>
        <v>43738</v>
      </c>
      <c r="E155" t="str">
        <f>+'P6-preprocesseddata'!C155</f>
        <v>B6</v>
      </c>
      <c r="F155" t="str">
        <f>+'P6-preprocesseddata'!D155</f>
        <v>L</v>
      </c>
      <c r="G155" s="51">
        <f>IF(Profitability!Q155="",0,Profitability!E155/Profitability!Q155)</f>
        <v>0.12184570179612626</v>
      </c>
      <c r="H155" s="43">
        <f>IF('P6-preprocesseddata'!$S155="",0,+'P6-preprocesseddata'!E155/'P6-preprocesseddata'!$S155)</f>
        <v>3.3306975980108608E-2</v>
      </c>
      <c r="I155" s="43">
        <f>IF('P6-preprocesseddata'!$S155="",0,+'P6-preprocesseddata'!F155/'P6-preprocesseddata'!$S155)</f>
        <v>2.6249715802612587E-2</v>
      </c>
      <c r="J155" s="43">
        <f>IF('P6-preprocesseddata'!$S155="",0,+'P6-preprocesseddata'!G155/'P6-preprocesseddata'!$S155)</f>
        <v>2.4120856558768567E-3</v>
      </c>
      <c r="K155" s="43">
        <f>IF('P6-preprocesseddata'!$S155="",0,+'P6-preprocesseddata'!H155/'P6-preprocesseddata'!$S155)</f>
        <v>2.3473149637117507E-2</v>
      </c>
      <c r="L155" s="43">
        <f>IF('P6-preprocesseddata'!$S155="",0,+'P6-preprocesseddata'!I155/'P6-preprocesseddata'!$S155)</f>
        <v>2.5307492852977825E-3</v>
      </c>
      <c r="M155" s="43">
        <f>IF('P6-preprocesseddata'!$S155="",0,+'P6-preprocesseddata'!J155/'P6-preprocesseddata'!$S155)+IF('P6-preprocesseddata'!$S155="",0,+'P6-preprocesseddata'!K155/'P6-preprocesseddata'!$S155)+IF('P6-preprocesseddata'!$S155="",0,+'P6-preprocesseddata'!L155/'P6-preprocesseddata'!$S155)</f>
        <v>1.1662793663583547E-2</v>
      </c>
      <c r="N155" s="43">
        <f>IF('P6-preprocesseddata'!$S155="",0,+'P6-preprocesseddata'!M155/'P6-preprocesseddata'!$S155)</f>
        <v>1.4568062866248596E-3</v>
      </c>
      <c r="O155" s="43">
        <f>IF('P6-preprocesseddata'!$S155="",0,+'P6-preprocesseddata'!N155/'P6-preprocesseddata'!$S155)</f>
        <v>3.1679804057708624E-5</v>
      </c>
      <c r="P155" s="43">
        <f t="shared" si="8"/>
        <v>0.10112395611527944</v>
      </c>
      <c r="Q155" s="52">
        <f t="shared" si="6"/>
        <v>2.0721745680846823E-2</v>
      </c>
      <c r="R155" s="63">
        <f>IF(Profitability!Q155="",0,Profitability!L155/Profitability!Q155)-Q155</f>
        <v>2.3588833907017825E-9</v>
      </c>
    </row>
    <row r="156" spans="1:18" x14ac:dyDescent="0.25">
      <c r="A156">
        <f>+'P6-preprocesseddata'!A156</f>
        <v>2019</v>
      </c>
      <c r="B156">
        <f>+'P6-preprocesseddata'!B156</f>
        <v>4</v>
      </c>
      <c r="C156" t="str">
        <f t="shared" ref="C156:C219" si="9">A156&amp;" Q"&amp;B156</f>
        <v>2019 Q4</v>
      </c>
      <c r="D156" s="61">
        <f>VLOOKUP(C156,Dates!C:D,2,FALSE)</f>
        <v>43830</v>
      </c>
      <c r="E156" t="str">
        <f>+'P6-preprocesseddata'!C156</f>
        <v>B6</v>
      </c>
      <c r="F156" t="str">
        <f>+'P6-preprocesseddata'!D156</f>
        <v>D</v>
      </c>
      <c r="G156" s="51">
        <f>IF(Profitability!Q156="",0,Profitability!E156/Profitability!Q156)</f>
        <v>0.12971234217339428</v>
      </c>
      <c r="H156" s="43">
        <f>IF('P6-preprocesseddata'!$S156="",0,+'P6-preprocesseddata'!E156/'P6-preprocesseddata'!$S156)</f>
        <v>3.9753884928512236E-2</v>
      </c>
      <c r="I156" s="43">
        <f>IF('P6-preprocesseddata'!$S156="",0,+'P6-preprocesseddata'!F156/'P6-preprocesseddata'!$S156)</f>
        <v>2.8732996110051423E-2</v>
      </c>
      <c r="J156" s="43">
        <f>IF('P6-preprocesseddata'!$S156="",0,+'P6-preprocesseddata'!G156/'P6-preprocesseddata'!$S156)</f>
        <v>3.3144164271017608E-3</v>
      </c>
      <c r="K156" s="43">
        <f>IF('P6-preprocesseddata'!$S156="",0,+'P6-preprocesseddata'!H156/'P6-preprocesseddata'!$S156)</f>
        <v>2.359245554834807E-2</v>
      </c>
      <c r="L156" s="43">
        <f>IF('P6-preprocesseddata'!$S156="",0,+'P6-preprocesseddata'!I156/'P6-preprocesseddata'!$S156)</f>
        <v>3.2976902793632949E-3</v>
      </c>
      <c r="M156" s="43">
        <f>IF('P6-preprocesseddata'!$S156="",0,+'P6-preprocesseddata'!J156/'P6-preprocesseddata'!$S156)+IF('P6-preprocesseddata'!$S156="",0,+'P6-preprocesseddata'!K156/'P6-preprocesseddata'!$S156)+IF('P6-preprocesseddata'!$S156="",0,+'P6-preprocesseddata'!L156/'P6-preprocesseddata'!$S156)</f>
        <v>1.4500473474798261E-2</v>
      </c>
      <c r="N156" s="43">
        <f>IF('P6-preprocesseddata'!$S156="",0,+'P6-preprocesseddata'!M156/'P6-preprocesseddata'!$S156)</f>
        <v>9.7174562055629232E-4</v>
      </c>
      <c r="O156" s="43">
        <f>IF('P6-preprocesseddata'!$S156="",0,+'P6-preprocesseddata'!N156/'P6-preprocesseddata'!$S156)</f>
        <v>3.7251564672441746E-5</v>
      </c>
      <c r="P156" s="43">
        <f t="shared" si="8"/>
        <v>0.11420091395340376</v>
      </c>
      <c r="Q156" s="52">
        <f t="shared" ref="Q156:S219" si="10">+G156-P156</f>
        <v>1.551142821999052E-2</v>
      </c>
      <c r="R156" s="63">
        <f>IF(Profitability!Q156="",0,Profitability!L156/Profitability!Q156)-Q156</f>
        <v>-1.7347234759768071E-17</v>
      </c>
    </row>
    <row r="157" spans="1:18" x14ac:dyDescent="0.25">
      <c r="A157">
        <f>+'P6-preprocesseddata'!A157</f>
        <v>2019</v>
      </c>
      <c r="B157">
        <f>+'P6-preprocesseddata'!B157</f>
        <v>4</v>
      </c>
      <c r="C157" t="str">
        <f t="shared" si="9"/>
        <v>2019 Q4</v>
      </c>
      <c r="D157" s="61">
        <f>VLOOKUP(C157,Dates!C:D,2,FALSE)</f>
        <v>43830</v>
      </c>
      <c r="E157" t="str">
        <f>+'P6-preprocesseddata'!C157</f>
        <v>B6</v>
      </c>
      <c r="F157" t="str">
        <f>+'P6-preprocesseddata'!D157</f>
        <v>L</v>
      </c>
      <c r="G157" s="51">
        <f>IF(Profitability!Q157="",0,Profitability!E157/Profitability!Q157)</f>
        <v>0.1139467571796438</v>
      </c>
      <c r="H157" s="43">
        <f>IF('P6-preprocesseddata'!$S157="",0,+'P6-preprocesseddata'!E157/'P6-preprocesseddata'!$S157)</f>
        <v>3.5814244897480238E-2</v>
      </c>
      <c r="I157" s="43">
        <f>IF('P6-preprocesseddata'!$S157="",0,+'P6-preprocesseddata'!F157/'P6-preprocesseddata'!$S157)</f>
        <v>2.6672849829781579E-2</v>
      </c>
      <c r="J157" s="43">
        <f>IF('P6-preprocesseddata'!$S157="",0,+'P6-preprocesseddata'!G157/'P6-preprocesseddata'!$S157)</f>
        <v>2.6901990749586126E-3</v>
      </c>
      <c r="K157" s="43">
        <f>IF('P6-preprocesseddata'!$S157="",0,+'P6-preprocesseddata'!H157/'P6-preprocesseddata'!$S157)</f>
        <v>2.3723223487983336E-2</v>
      </c>
      <c r="L157" s="43">
        <f>IF('P6-preprocesseddata'!$S157="",0,+'P6-preprocesseddata'!I157/'P6-preprocesseddata'!$S157)</f>
        <v>2.6381486375990602E-3</v>
      </c>
      <c r="M157" s="43">
        <f>IF('P6-preprocesseddata'!$S157="",0,+'P6-preprocesseddata'!J157/'P6-preprocesseddata'!$S157)+IF('P6-preprocesseddata'!$S157="",0,+'P6-preprocesseddata'!K157/'P6-preprocesseddata'!$S157)+IF('P6-preprocesseddata'!$S157="",0,+'P6-preprocesseddata'!L157/'P6-preprocesseddata'!$S157)</f>
        <v>1.1958209296234267E-2</v>
      </c>
      <c r="N157" s="43">
        <f>IF('P6-preprocesseddata'!$S157="",0,+'P6-preprocesseddata'!M157/'P6-preprocesseddata'!$S157)</f>
        <v>1.1033577497425234E-3</v>
      </c>
      <c r="O157" s="43">
        <f>IF('P6-preprocesseddata'!$S157="",0,+'P6-preprocesseddata'!N157/'P6-preprocesseddata'!$S157)</f>
        <v>3.3626266865616092E-5</v>
      </c>
      <c r="P157" s="43">
        <f t="shared" si="8"/>
        <v>0.10463385924064524</v>
      </c>
      <c r="Q157" s="52">
        <f t="shared" si="10"/>
        <v>9.31289793899856E-3</v>
      </c>
      <c r="R157" s="63">
        <f>IF(Profitability!Q157="",0,Profitability!L157/Profitability!Q157)-Q157</f>
        <v>5.7485711399407613E-9</v>
      </c>
    </row>
    <row r="158" spans="1:18" x14ac:dyDescent="0.25">
      <c r="A158">
        <f>+'P6-preprocesseddata'!A158</f>
        <v>2020</v>
      </c>
      <c r="B158">
        <f>+'P6-preprocesseddata'!B158</f>
        <v>1</v>
      </c>
      <c r="C158" t="str">
        <f t="shared" si="9"/>
        <v>2020 Q1</v>
      </c>
      <c r="D158" s="61">
        <f>VLOOKUP(C158,Dates!C:D,2,FALSE)</f>
        <v>43921</v>
      </c>
      <c r="E158" t="str">
        <f>+'P6-preprocesseddata'!C158</f>
        <v>B6</v>
      </c>
      <c r="F158" t="str">
        <f>+'P6-preprocesseddata'!D158</f>
        <v>D</v>
      </c>
      <c r="G158" s="51">
        <f>IF(Profitability!Q158="",0,Profitability!E158/Profitability!Q158)</f>
        <v>0.10357605175022062</v>
      </c>
      <c r="H158" s="43">
        <f>IF('P6-preprocesseddata'!$S158="",0,+'P6-preprocesseddata'!E158/'P6-preprocesseddata'!$S158)</f>
        <v>4.321233780419334E-2</v>
      </c>
      <c r="I158" s="43">
        <f>IF('P6-preprocesseddata'!$S158="",0,+'P6-preprocesseddata'!F158/'P6-preprocesseddata'!$S158)</f>
        <v>2.4683187074338444E-2</v>
      </c>
      <c r="J158" s="43">
        <f>IF('P6-preprocesseddata'!$S158="",0,+'P6-preprocesseddata'!G158/'P6-preprocesseddata'!$S158)</f>
        <v>2.983059733793661E-3</v>
      </c>
      <c r="K158" s="43">
        <f>IF('P6-preprocesseddata'!$S158="",0,+'P6-preprocesseddata'!H158/'P6-preprocesseddata'!$S158)</f>
        <v>2.5525836215441969E-2</v>
      </c>
      <c r="L158" s="43">
        <f>IF('P6-preprocesseddata'!$S158="",0,+'P6-preprocesseddata'!I158/'P6-preprocesseddata'!$S158)</f>
        <v>3.2148422325150826E-3</v>
      </c>
      <c r="M158" s="43">
        <f>IF('P6-preprocesseddata'!$S158="",0,+'P6-preprocesseddata'!J158/'P6-preprocesseddata'!$S158)+IF('P6-preprocesseddata'!$S158="",0,+'P6-preprocesseddata'!K158/'P6-preprocesseddata'!$S158)+IF('P6-preprocesseddata'!$S158="",0,+'P6-preprocesseddata'!L158/'P6-preprocesseddata'!$S158)</f>
        <v>1.5667023905485241E-2</v>
      </c>
      <c r="N158" s="43">
        <f>IF('P6-preprocesseddata'!$S158="",0,+'P6-preprocesseddata'!M158/'P6-preprocesseddata'!$S158)</f>
        <v>1.3246246479544043E-3</v>
      </c>
      <c r="O158" s="43">
        <f>IF('P6-preprocesseddata'!$S158="",0,+'P6-preprocesseddata'!N158/'P6-preprocesseddata'!$S158)</f>
        <v>3.5586958312694676E-5</v>
      </c>
      <c r="P158" s="43">
        <f t="shared" si="8"/>
        <v>0.11664649857203485</v>
      </c>
      <c r="Q158" s="52">
        <f t="shared" si="10"/>
        <v>-1.3070446821814227E-2</v>
      </c>
      <c r="R158" s="63">
        <f>IF(Profitability!Q158="",0,Profitability!L158/Profitability!Q158)-Q158</f>
        <v>1.3877787807814457E-17</v>
      </c>
    </row>
    <row r="159" spans="1:18" x14ac:dyDescent="0.25">
      <c r="A159">
        <f>+'P6-preprocesseddata'!A159</f>
        <v>2020</v>
      </c>
      <c r="B159">
        <f>+'P6-preprocesseddata'!B159</f>
        <v>1</v>
      </c>
      <c r="C159" t="str">
        <f t="shared" si="9"/>
        <v>2020 Q1</v>
      </c>
      <c r="D159" s="61">
        <f>VLOOKUP(C159,Dates!C:D,2,FALSE)</f>
        <v>43921</v>
      </c>
      <c r="E159" t="str">
        <f>+'P6-preprocesseddata'!C159</f>
        <v>B6</v>
      </c>
      <c r="F159" t="str">
        <f>+'P6-preprocesseddata'!D159</f>
        <v>L</v>
      </c>
      <c r="G159" s="51">
        <f>IF(Profitability!Q159="",0,Profitability!E159/Profitability!Q159)</f>
        <v>0.11927630893327654</v>
      </c>
      <c r="H159" s="43">
        <f>IF('P6-preprocesseddata'!$S159="",0,+'P6-preprocesseddata'!E159/'P6-preprocesseddata'!$S159)</f>
        <v>4.0599215425222553E-2</v>
      </c>
      <c r="I159" s="43">
        <f>IF('P6-preprocesseddata'!$S159="",0,+'P6-preprocesseddata'!F159/'P6-preprocesseddata'!$S159)</f>
        <v>2.3903999945917277E-2</v>
      </c>
      <c r="J159" s="43">
        <f>IF('P6-preprocesseddata'!$S159="",0,+'P6-preprocesseddata'!G159/'P6-preprocesseddata'!$S159)</f>
        <v>2.4635865306685614E-3</v>
      </c>
      <c r="K159" s="43">
        <f>IF('P6-preprocesseddata'!$S159="",0,+'P6-preprocesseddata'!H159/'P6-preprocesseddata'!$S159)</f>
        <v>2.6549432276100238E-2</v>
      </c>
      <c r="L159" s="43">
        <f>IF('P6-preprocesseddata'!$S159="",0,+'P6-preprocesseddata'!I159/'P6-preprocesseddata'!$S159)</f>
        <v>2.569817530557063E-3</v>
      </c>
      <c r="M159" s="43">
        <f>IF('P6-preprocesseddata'!$S159="",0,+'P6-preprocesseddata'!J159/'P6-preprocesseddata'!$S159)+IF('P6-preprocesseddata'!$S159="",0,+'P6-preprocesseddata'!K159/'P6-preprocesseddata'!$S159)+IF('P6-preprocesseddata'!$S159="",0,+'P6-preprocesseddata'!L159/'P6-preprocesseddata'!$S159)</f>
        <v>1.312348994211094E-2</v>
      </c>
      <c r="N159" s="43">
        <f>IF('P6-preprocesseddata'!$S159="",0,+'P6-preprocesseddata'!M159/'P6-preprocesseddata'!$S159)</f>
        <v>1.4088114659077593E-3</v>
      </c>
      <c r="O159" s="43">
        <f>IF('P6-preprocesseddata'!$S159="",0,+'P6-preprocesseddata'!N159/'P6-preprocesseddata'!$S159)</f>
        <v>3.2072818060781598E-5</v>
      </c>
      <c r="P159" s="43">
        <f t="shared" si="8"/>
        <v>0.11065042593454517</v>
      </c>
      <c r="Q159" s="52">
        <f t="shared" si="10"/>
        <v>8.6258829987313629E-3</v>
      </c>
      <c r="R159" s="63">
        <f>IF(Profitability!Q159="",0,Profitability!L159/Profitability!Q159)-Q159</f>
        <v>0</v>
      </c>
    </row>
    <row r="160" spans="1:18" x14ac:dyDescent="0.25">
      <c r="A160">
        <f>+'P6-preprocesseddata'!A160</f>
        <v>2020</v>
      </c>
      <c r="B160">
        <f>+'P6-preprocesseddata'!B160</f>
        <v>2</v>
      </c>
      <c r="C160" t="str">
        <f t="shared" si="9"/>
        <v>2020 Q2</v>
      </c>
      <c r="D160" s="61">
        <f>VLOOKUP(C160,Dates!C:D,2,FALSE)</f>
        <v>44012</v>
      </c>
      <c r="E160" t="str">
        <f>+'P6-preprocesseddata'!C160</f>
        <v>B6</v>
      </c>
      <c r="F160" t="str">
        <f>+'P6-preprocesseddata'!D160</f>
        <v>D</v>
      </c>
      <c r="G160" s="51">
        <f>IF(Profitability!Q160="",0,Profitability!E160/Profitability!Q160)</f>
        <v>8.7701411976192772E-2</v>
      </c>
      <c r="H160" s="43">
        <f>IF('P6-preprocesseddata'!$S160="",0,+'P6-preprocesseddata'!E160/'P6-preprocesseddata'!$S160)</f>
        <v>0.20108463931685006</v>
      </c>
      <c r="I160" s="43">
        <f>IF('P6-preprocesseddata'!$S160="",0,+'P6-preprocesseddata'!F160/'P6-preprocesseddata'!$S160)</f>
        <v>1.2084363507140488E-2</v>
      </c>
      <c r="J160" s="43">
        <f>IF('P6-preprocesseddata'!$S160="",0,+'P6-preprocesseddata'!G160/'P6-preprocesseddata'!$S160)</f>
        <v>6.5906289024494132E-3</v>
      </c>
      <c r="K160" s="43">
        <f>IF('P6-preprocesseddata'!$S160="",0,+'P6-preprocesseddata'!H160/'P6-preprocesseddata'!$S160)</f>
        <v>7.0774542136074398E-2</v>
      </c>
      <c r="L160" s="43">
        <f>IF('P6-preprocesseddata'!$S160="",0,+'P6-preprocesseddata'!I160/'P6-preprocesseddata'!$S160)</f>
        <v>2.9061334835079862E-3</v>
      </c>
      <c r="M160" s="43">
        <f>IF('P6-preprocesseddata'!$S160="",0,+'P6-preprocesseddata'!J160/'P6-preprocesseddata'!$S160)+IF('P6-preprocesseddata'!$S160="",0,+'P6-preprocesseddata'!K160/'P6-preprocesseddata'!$S160)+IF('P6-preprocesseddata'!$S160="",0,+'P6-preprocesseddata'!L160/'P6-preprocesseddata'!$S160)</f>
        <v>8.7808488565458601E-2</v>
      </c>
      <c r="N160" s="43">
        <f>IF('P6-preprocesseddata'!$S160="",0,+'P6-preprocesseddata'!M160/'P6-preprocesseddata'!$S160)</f>
        <v>4.3648097011121005E-3</v>
      </c>
      <c r="O160" s="43">
        <f>IF('P6-preprocesseddata'!$S160="",0,+'P6-preprocesseddata'!N160/'P6-preprocesseddata'!$S160)</f>
        <v>0</v>
      </c>
      <c r="P160" s="43">
        <f t="shared" si="8"/>
        <v>0.385613605612593</v>
      </c>
      <c r="Q160" s="52">
        <f t="shared" si="10"/>
        <v>-0.2979121936364002</v>
      </c>
      <c r="R160" s="63">
        <f>IF(Profitability!Q160="",0,Profitability!L160/Profitability!Q160)-Q160</f>
        <v>0</v>
      </c>
    </row>
    <row r="161" spans="1:18" x14ac:dyDescent="0.25">
      <c r="A161">
        <f>+'P6-preprocesseddata'!A161</f>
        <v>2020</v>
      </c>
      <c r="B161">
        <f>+'P6-preprocesseddata'!B161</f>
        <v>2</v>
      </c>
      <c r="C161" t="str">
        <f t="shared" si="9"/>
        <v>2020 Q2</v>
      </c>
      <c r="D161" s="61">
        <f>VLOOKUP(C161,Dates!C:D,2,FALSE)</f>
        <v>44012</v>
      </c>
      <c r="E161" t="str">
        <f>+'P6-preprocesseddata'!C161</f>
        <v>B6</v>
      </c>
      <c r="F161" t="str">
        <f>+'P6-preprocesseddata'!D161</f>
        <v>L</v>
      </c>
      <c r="G161" s="51">
        <f>IF(Profitability!Q161="",0,Profitability!E161/Profitability!Q161)</f>
        <v>0.1103735527724479</v>
      </c>
      <c r="H161" s="43">
        <f>IF('P6-preprocesseddata'!$S161="",0,+'P6-preprocesseddata'!E161/'P6-preprocesseddata'!$S161)</f>
        <v>0.18423700516504751</v>
      </c>
      <c r="I161" s="43">
        <f>IF('P6-preprocesseddata'!$S161="",0,+'P6-preprocesseddata'!F161/'P6-preprocesseddata'!$S161)</f>
        <v>1.0982573674692141E-2</v>
      </c>
      <c r="J161" s="43">
        <f>IF('P6-preprocesseddata'!$S161="",0,+'P6-preprocesseddata'!G161/'P6-preprocesseddata'!$S161)</f>
        <v>5.166622707201785E-3</v>
      </c>
      <c r="K161" s="43">
        <f>IF('P6-preprocesseddata'!$S161="",0,+'P6-preprocesseddata'!H161/'P6-preprocesseddata'!$S161)</f>
        <v>6.5587492432525429E-2</v>
      </c>
      <c r="L161" s="43">
        <f>IF('P6-preprocesseddata'!$S161="",0,+'P6-preprocesseddata'!I161/'P6-preprocesseddata'!$S161)</f>
        <v>3.5321007064376434E-3</v>
      </c>
      <c r="M161" s="43">
        <f>IF('P6-preprocesseddata'!$S161="",0,+'P6-preprocesseddata'!J161/'P6-preprocesseddata'!$S161)+IF('P6-preprocesseddata'!$S161="",0,+'P6-preprocesseddata'!K161/'P6-preprocesseddata'!$S161)+IF('P6-preprocesseddata'!$S161="",0,+'P6-preprocesseddata'!L161/'P6-preprocesseddata'!$S161)</f>
        <v>7.28648695384011E-2</v>
      </c>
      <c r="N161" s="43">
        <f>IF('P6-preprocesseddata'!$S161="",0,+'P6-preprocesseddata'!M161/'P6-preprocesseddata'!$S161)</f>
        <v>5.016804650380487E-3</v>
      </c>
      <c r="O161" s="43">
        <f>IF('P6-preprocesseddata'!$S161="",0,+'P6-preprocesseddata'!N161/'P6-preprocesseddata'!$S161)</f>
        <v>0</v>
      </c>
      <c r="P161" s="43">
        <f t="shared" si="8"/>
        <v>0.34738746887468613</v>
      </c>
      <c r="Q161" s="52">
        <f t="shared" si="10"/>
        <v>-0.23701391610223824</v>
      </c>
      <c r="R161" s="63">
        <f>IF(Profitability!Q161="",0,Profitability!L161/Profitability!Q161)-Q161</f>
        <v>8.7510547225333468E-8</v>
      </c>
    </row>
    <row r="162" spans="1:18" x14ac:dyDescent="0.25">
      <c r="A162">
        <f>+'P6-preprocesseddata'!A162</f>
        <v>2020</v>
      </c>
      <c r="B162">
        <f>+'P6-preprocesseddata'!B162</f>
        <v>3</v>
      </c>
      <c r="C162" t="str">
        <f t="shared" si="9"/>
        <v>2020 Q3</v>
      </c>
      <c r="D162" s="61">
        <f>VLOOKUP(C162,Dates!C:D,2,FALSE)</f>
        <v>44104</v>
      </c>
      <c r="E162" t="str">
        <f>+'P6-preprocesseddata'!C162</f>
        <v>B6</v>
      </c>
      <c r="F162" t="str">
        <f>+'P6-preprocesseddata'!D162</f>
        <v>D</v>
      </c>
      <c r="G162" s="51">
        <f>IF(Profitability!Q162="",0,Profitability!E162/Profitability!Q162)</f>
        <v>5.9989374654150045E-2</v>
      </c>
      <c r="H162" s="43">
        <f>IF('P6-preprocesseddata'!$S162="",0,+'P6-preprocesseddata'!E162/'P6-preprocesseddata'!$S162)</f>
        <v>8.3080616846137018E-2</v>
      </c>
      <c r="I162" s="43">
        <f>IF('P6-preprocesseddata'!$S162="",0,+'P6-preprocesseddata'!F162/'P6-preprocesseddata'!$S162)</f>
        <v>1.5016121617563161E-2</v>
      </c>
      <c r="J162" s="43">
        <f>IF('P6-preprocesseddata'!$S162="",0,+'P6-preprocesseddata'!G162/'P6-preprocesseddata'!$S162)</f>
        <v>3.2893405053580618E-3</v>
      </c>
      <c r="K162" s="43">
        <f>IF('P6-preprocesseddata'!$S162="",0,+'P6-preprocesseddata'!H162/'P6-preprocesseddata'!$S162)</f>
        <v>3.6990083418379879E-2</v>
      </c>
      <c r="L162" s="43">
        <f>IF('P6-preprocesseddata'!$S162="",0,+'P6-preprocesseddata'!I162/'P6-preprocesseddata'!$S162)</f>
        <v>3.5680277821632804E-3</v>
      </c>
      <c r="M162" s="43">
        <f>IF('P6-preprocesseddata'!$S162="",0,+'P6-preprocesseddata'!J162/'P6-preprocesseddata'!$S162)+IF('P6-preprocesseddata'!$S162="",0,+'P6-preprocesseddata'!K162/'P6-preprocesseddata'!$S162)+IF('P6-preprocesseddata'!$S162="",0,+'P6-preprocesseddata'!L162/'P6-preprocesseddata'!$S162)</f>
        <v>3.2275767833256412E-2</v>
      </c>
      <c r="N162" s="43">
        <f>IF('P6-preprocesseddata'!$S162="",0,+'P6-preprocesseddata'!M162/'P6-preprocesseddata'!$S162)</f>
        <v>1.9043286122365577E-3</v>
      </c>
      <c r="O162" s="43">
        <f>IF('P6-preprocesseddata'!$S162="",0,+'P6-preprocesseddata'!N162/'P6-preprocesseddata'!$S162)</f>
        <v>0</v>
      </c>
      <c r="P162" s="43">
        <f t="shared" si="8"/>
        <v>0.17612428661509436</v>
      </c>
      <c r="Q162" s="52">
        <f t="shared" si="10"/>
        <v>-0.1161349119609443</v>
      </c>
      <c r="R162" s="63">
        <f>IF(Profitability!Q162="",0,Profitability!L162/Profitability!Q162)-Q162</f>
        <v>1.9683389779201477E-9</v>
      </c>
    </row>
    <row r="163" spans="1:18" x14ac:dyDescent="0.25">
      <c r="A163">
        <f>+'P6-preprocesseddata'!A163</f>
        <v>2020</v>
      </c>
      <c r="B163">
        <f>+'P6-preprocesseddata'!B163</f>
        <v>3</v>
      </c>
      <c r="C163" t="str">
        <f t="shared" si="9"/>
        <v>2020 Q3</v>
      </c>
      <c r="D163" s="61">
        <f>VLOOKUP(C163,Dates!C:D,2,FALSE)</f>
        <v>44104</v>
      </c>
      <c r="E163" t="str">
        <f>+'P6-preprocesseddata'!C163</f>
        <v>B6</v>
      </c>
      <c r="F163" t="str">
        <f>+'P6-preprocesseddata'!D163</f>
        <v>L</v>
      </c>
      <c r="G163" s="51">
        <f>IF(Profitability!Q163="",0,Profitability!E163/Profitability!Q163)</f>
        <v>0.10229881033633464</v>
      </c>
      <c r="H163" s="43">
        <f>IF('P6-preprocesseddata'!$S163="",0,+'P6-preprocesseddata'!E163/'P6-preprocesseddata'!$S163)</f>
        <v>7.2510206047587913E-2</v>
      </c>
      <c r="I163" s="43">
        <f>IF('P6-preprocesseddata'!$S163="",0,+'P6-preprocesseddata'!F163/'P6-preprocesseddata'!$S163)</f>
        <v>1.403098331546754E-2</v>
      </c>
      <c r="J163" s="43">
        <f>IF('P6-preprocesseddata'!$S163="",0,+'P6-preprocesseddata'!G163/'P6-preprocesseddata'!$S163)</f>
        <v>2.7439671351398619E-3</v>
      </c>
      <c r="K163" s="43">
        <f>IF('P6-preprocesseddata'!$S163="",0,+'P6-preprocesseddata'!H163/'P6-preprocesseddata'!$S163)</f>
        <v>3.4707330987209732E-2</v>
      </c>
      <c r="L163" s="43">
        <f>IF('P6-preprocesseddata'!$S163="",0,+'P6-preprocesseddata'!I163/'P6-preprocesseddata'!$S163)</f>
        <v>3.0002343390783987E-3</v>
      </c>
      <c r="M163" s="43">
        <f>IF('P6-preprocesseddata'!$S163="",0,+'P6-preprocesseddata'!J163/'P6-preprocesseddata'!$S163)+IF('P6-preprocesseddata'!$S163="",0,+'P6-preprocesseddata'!K163/'P6-preprocesseddata'!$S163)+IF('P6-preprocesseddata'!$S163="",0,+'P6-preprocesseddata'!L163/'P6-preprocesseddata'!$S163)</f>
        <v>2.5569877795245034E-2</v>
      </c>
      <c r="N163" s="43">
        <f>IF('P6-preprocesseddata'!$S163="",0,+'P6-preprocesseddata'!M163/'P6-preprocesseddata'!$S163)</f>
        <v>1.7901647273912322E-3</v>
      </c>
      <c r="O163" s="43">
        <f>IF('P6-preprocesseddata'!$S163="",0,+'P6-preprocesseddata'!N163/'P6-preprocesseddata'!$S163)</f>
        <v>0</v>
      </c>
      <c r="P163" s="43">
        <f t="shared" si="8"/>
        <v>0.1543527643471197</v>
      </c>
      <c r="Q163" s="52">
        <f t="shared" si="10"/>
        <v>-5.2053954010785053E-2</v>
      </c>
      <c r="R163" s="63">
        <f>IF(Profitability!Q163="",0,Profitability!L163/Profitability!Q163)-Q163</f>
        <v>1.0931268952518725E-8</v>
      </c>
    </row>
    <row r="164" spans="1:18" x14ac:dyDescent="0.25">
      <c r="A164">
        <f>+'P6-preprocesseddata'!A164</f>
        <v>2020</v>
      </c>
      <c r="B164">
        <f>+'P6-preprocesseddata'!B164</f>
        <v>4</v>
      </c>
      <c r="C164" t="str">
        <f t="shared" si="9"/>
        <v>2020 Q4</v>
      </c>
      <c r="D164" s="61">
        <f>VLOOKUP(C164,Dates!C:D,2,FALSE)</f>
        <v>44196</v>
      </c>
      <c r="E164" t="str">
        <f>+'P6-preprocesseddata'!C164</f>
        <v>B6</v>
      </c>
      <c r="F164" t="str">
        <f>+'P6-preprocesseddata'!D164</f>
        <v>D</v>
      </c>
      <c r="G164" s="51">
        <f>IF(Profitability!Q164="",0,Profitability!E164/Profitability!Q164)</f>
        <v>6.8073215857443456E-2</v>
      </c>
      <c r="H164" s="43">
        <f>IF('P6-preprocesseddata'!$S164="",0,+'P6-preprocesseddata'!E164/'P6-preprocesseddata'!$S164)</f>
        <v>5.8706554674404048E-2</v>
      </c>
      <c r="I164" s="43">
        <f>IF('P6-preprocesseddata'!$S164="",0,+'P6-preprocesseddata'!F164/'P6-preprocesseddata'!$S164)</f>
        <v>1.7131388049138538E-2</v>
      </c>
      <c r="J164" s="43">
        <f>IF('P6-preprocesseddata'!$S164="",0,+'P6-preprocesseddata'!G164/'P6-preprocesseddata'!$S164)</f>
        <v>3.9290288941257398E-3</v>
      </c>
      <c r="K164" s="43">
        <f>IF('P6-preprocesseddata'!$S164="",0,+'P6-preprocesseddata'!H164/'P6-preprocesseddata'!$S164)</f>
        <v>3.1723223161372154E-2</v>
      </c>
      <c r="L164" s="43">
        <f>IF('P6-preprocesseddata'!$S164="",0,+'P6-preprocesseddata'!I164/'P6-preprocesseddata'!$S164)</f>
        <v>4.2997569105235464E-3</v>
      </c>
      <c r="M164" s="43">
        <f>IF('P6-preprocesseddata'!$S164="",0,+'P6-preprocesseddata'!J164/'P6-preprocesseddata'!$S164)+IF('P6-preprocesseddata'!$S164="",0,+'P6-preprocesseddata'!K164/'P6-preprocesseddata'!$S164)+IF('P6-preprocesseddata'!$S164="",0,+'P6-preprocesseddata'!L164/'P6-preprocesseddata'!$S164)</f>
        <v>2.8593392679003786E-2</v>
      </c>
      <c r="N164" s="43">
        <f>IF('P6-preprocesseddata'!$S164="",0,+'P6-preprocesseddata'!M164/'P6-preprocesseddata'!$S164)</f>
        <v>3.0108600150035841E-3</v>
      </c>
      <c r="O164" s="43">
        <f>IF('P6-preprocesseddata'!$S164="",0,+'P6-preprocesseddata'!N164/'P6-preprocesseddata'!$S164)</f>
        <v>3.222096596344143E-5</v>
      </c>
      <c r="P164" s="43">
        <f t="shared" si="8"/>
        <v>0.14742642534953485</v>
      </c>
      <c r="Q164" s="52">
        <f t="shared" si="10"/>
        <v>-7.9353209492091389E-2</v>
      </c>
      <c r="R164" s="63">
        <f>IF(Profitability!Q164="",0,Profitability!L164/Profitability!Q164)-Q164</f>
        <v>0</v>
      </c>
    </row>
    <row r="165" spans="1:18" x14ac:dyDescent="0.25">
      <c r="A165">
        <f>+'P6-preprocesseddata'!A165</f>
        <v>2020</v>
      </c>
      <c r="B165">
        <f>+'P6-preprocesseddata'!B165</f>
        <v>4</v>
      </c>
      <c r="C165" t="str">
        <f t="shared" si="9"/>
        <v>2020 Q4</v>
      </c>
      <c r="D165" s="61">
        <f>VLOOKUP(C165,Dates!C:D,2,FALSE)</f>
        <v>44196</v>
      </c>
      <c r="E165" t="str">
        <f>+'P6-preprocesseddata'!C165</f>
        <v>B6</v>
      </c>
      <c r="F165" t="str">
        <f>+'P6-preprocesseddata'!D165</f>
        <v>L</v>
      </c>
      <c r="G165" s="51">
        <f>IF(Profitability!Q165="",0,Profitability!E165/Profitability!Q165)</f>
        <v>0.10421427920159088</v>
      </c>
      <c r="H165" s="43">
        <f>IF('P6-preprocesseddata'!$S165="",0,+'P6-preprocesseddata'!E165/'P6-preprocesseddata'!$S165)</f>
        <v>4.0026073336493349E-2</v>
      </c>
      <c r="I165" s="43">
        <f>IF('P6-preprocesseddata'!$S165="",0,+'P6-preprocesseddata'!F165/'P6-preprocesseddata'!$S165)</f>
        <v>1.2363074259194213E-2</v>
      </c>
      <c r="J165" s="43">
        <f>IF('P6-preprocesseddata'!$S165="",0,+'P6-preprocesseddata'!G165/'P6-preprocesseddata'!$S165)</f>
        <v>2.7562081660336794E-3</v>
      </c>
      <c r="K165" s="43">
        <f>IF('P6-preprocesseddata'!$S165="",0,+'P6-preprocesseddata'!H165/'P6-preprocesseddata'!$S165)</f>
        <v>2.4269515069081805E-2</v>
      </c>
      <c r="L165" s="43">
        <f>IF('P6-preprocesseddata'!$S165="",0,+'P6-preprocesseddata'!I165/'P6-preprocesseddata'!$S165)</f>
        <v>3.0399201301845335E-3</v>
      </c>
      <c r="M165" s="43">
        <f>IF('P6-preprocesseddata'!$S165="",0,+'P6-preprocesseddata'!J165/'P6-preprocesseddata'!$S165)+IF('P6-preprocesseddata'!$S165="",0,+'P6-preprocesseddata'!K165/'P6-preprocesseddata'!$S165)+IF('P6-preprocesseddata'!$S165="",0,+'P6-preprocesseddata'!L165/'P6-preprocesseddata'!$S165)</f>
        <v>1.8743670506591776E-2</v>
      </c>
      <c r="N165" s="43">
        <f>IF('P6-preprocesseddata'!$S165="",0,+'P6-preprocesseddata'!M165/'P6-preprocesseddata'!$S165)</f>
        <v>2.3681058920476056E-3</v>
      </c>
      <c r="O165" s="43">
        <f>IF('P6-preprocesseddata'!$S165="",0,+'P6-preprocesseddata'!N165/'P6-preprocesseddata'!$S165)</f>
        <v>2.4678324791594539E-5</v>
      </c>
      <c r="P165" s="43">
        <f t="shared" si="8"/>
        <v>0.10359124568441856</v>
      </c>
      <c r="Q165" s="52">
        <f t="shared" si="10"/>
        <v>6.2303351717231392E-4</v>
      </c>
      <c r="R165" s="63">
        <f>IF(Profitability!Q165="",0,Profitability!L165/Profitability!Q165)-Q165</f>
        <v>-4.3302903614218444E-9</v>
      </c>
    </row>
    <row r="166" spans="1:18" x14ac:dyDescent="0.25">
      <c r="A166">
        <f>+'P6-preprocesseddata'!A166</f>
        <v>2021</v>
      </c>
      <c r="B166">
        <f>+'P6-preprocesseddata'!B166</f>
        <v>1</v>
      </c>
      <c r="C166" t="str">
        <f t="shared" si="9"/>
        <v>2021 Q1</v>
      </c>
      <c r="D166" s="61">
        <f>VLOOKUP(C166,Dates!C:D,2,FALSE)</f>
        <v>44286</v>
      </c>
      <c r="E166" t="str">
        <f>+'P6-preprocesseddata'!C166</f>
        <v>B6</v>
      </c>
      <c r="F166" t="str">
        <f>+'P6-preprocesseddata'!D166</f>
        <v>D</v>
      </c>
      <c r="G166" s="51">
        <f>IF(Profitability!Q166="",0,Profitability!E166/Profitability!Q166)</f>
        <v>8.1781291117880614E-2</v>
      </c>
      <c r="H166" s="43">
        <f>IF('P6-preprocesseddata'!$S166="",0,+'P6-preprocesseddata'!E166/'P6-preprocesseddata'!$S166)</f>
        <v>6.3821634255077864E-2</v>
      </c>
      <c r="I166" s="43">
        <f>IF('P6-preprocesseddata'!$S166="",0,+'P6-preprocesseddata'!F166/'P6-preprocesseddata'!$S166)</f>
        <v>2.2704987887740918E-2</v>
      </c>
      <c r="J166" s="43">
        <f>IF('P6-preprocesseddata'!$S166="",0,+'P6-preprocesseddata'!G166/'P6-preprocesseddata'!$S166)</f>
        <v>3.4878658214847437E-3</v>
      </c>
      <c r="K166" s="43">
        <f>IF('P6-preprocesseddata'!$S166="",0,+'P6-preprocesseddata'!H166/'P6-preprocesseddata'!$S166)</f>
        <v>3.0742497913723542E-2</v>
      </c>
      <c r="L166" s="43">
        <f>IF('P6-preprocesseddata'!$S166="",0,+'P6-preprocesseddata'!I166/'P6-preprocesseddata'!$S166)</f>
        <v>4.7829278070779429E-3</v>
      </c>
      <c r="M166" s="43">
        <f>IF('P6-preprocesseddata'!$S166="",0,+'P6-preprocesseddata'!J166/'P6-preprocesseddata'!$S166)+IF('P6-preprocesseddata'!$S166="",0,+'P6-preprocesseddata'!K166/'P6-preprocesseddata'!$S166)+IF('P6-preprocesseddata'!$S166="",0,+'P6-preprocesseddata'!L166/'P6-preprocesseddata'!$S166)</f>
        <v>2.6785504634826866E-2</v>
      </c>
      <c r="N166" s="43">
        <f>IF('P6-preprocesseddata'!$S166="",0,+'P6-preprocesseddata'!M166/'P6-preprocesseddata'!$S166)</f>
        <v>2.0591896825295185E-3</v>
      </c>
      <c r="O166" s="43">
        <f>IF('P6-preprocesseddata'!$S166="",0,+'P6-preprocesseddata'!N166/'P6-preprocesseddata'!$S166)</f>
        <v>2.7172219819199911E-5</v>
      </c>
      <c r="P166" s="43">
        <f t="shared" si="8"/>
        <v>0.15441178022228064</v>
      </c>
      <c r="Q166" s="52">
        <f t="shared" si="10"/>
        <v>-7.2630489104400023E-2</v>
      </c>
      <c r="R166" s="63">
        <f>IF(Profitability!Q166="",0,Profitability!L166/Profitability!Q166)-Q166</f>
        <v>0</v>
      </c>
    </row>
    <row r="167" spans="1:18" x14ac:dyDescent="0.25">
      <c r="A167">
        <f>+'P6-preprocesseddata'!A167</f>
        <v>2021</v>
      </c>
      <c r="B167">
        <f>+'P6-preprocesseddata'!B167</f>
        <v>1</v>
      </c>
      <c r="C167" t="str">
        <f t="shared" si="9"/>
        <v>2021 Q1</v>
      </c>
      <c r="D167" s="61">
        <f>VLOOKUP(C167,Dates!C:D,2,FALSE)</f>
        <v>44286</v>
      </c>
      <c r="E167" t="str">
        <f>+'P6-preprocesseddata'!C167</f>
        <v>B6</v>
      </c>
      <c r="F167" t="str">
        <f>+'P6-preprocesseddata'!D167</f>
        <v>L</v>
      </c>
      <c r="G167" s="51">
        <f>IF(Profitability!Q167="",0,Profitability!E167/Profitability!Q167)</f>
        <v>7.7653790677281759E-2</v>
      </c>
      <c r="H167" s="43">
        <f>IF('P6-preprocesseddata'!$S167="",0,+'P6-preprocesseddata'!E167/'P6-preprocesseddata'!$S167)</f>
        <v>4.9447591141786582E-2</v>
      </c>
      <c r="I167" s="43">
        <f>IF('P6-preprocesseddata'!$S167="",0,+'P6-preprocesseddata'!F167/'P6-preprocesseddata'!$S167)</f>
        <v>1.7989864466869572E-2</v>
      </c>
      <c r="J167" s="43">
        <f>IF('P6-preprocesseddata'!$S167="",0,+'P6-preprocesseddata'!G167/'P6-preprocesseddata'!$S167)</f>
        <v>2.7257107462656158E-3</v>
      </c>
      <c r="K167" s="43">
        <f>IF('P6-preprocesseddata'!$S167="",0,+'P6-preprocesseddata'!H167/'P6-preprocesseddata'!$S167)</f>
        <v>2.6396834802060069E-2</v>
      </c>
      <c r="L167" s="43">
        <f>IF('P6-preprocesseddata'!$S167="",0,+'P6-preprocesseddata'!I167/'P6-preprocesseddata'!$S167)</f>
        <v>3.8362252330044729E-3</v>
      </c>
      <c r="M167" s="43">
        <f>IF('P6-preprocesseddata'!$S167="",0,+'P6-preprocesseddata'!J167/'P6-preprocesseddata'!$S167)+IF('P6-preprocesseddata'!$S167="",0,+'P6-preprocesseddata'!K167/'P6-preprocesseddata'!$S167)+IF('P6-preprocesseddata'!$S167="",0,+'P6-preprocesseddata'!L167/'P6-preprocesseddata'!$S167)</f>
        <v>1.9332658152661299E-2</v>
      </c>
      <c r="N167" s="43">
        <f>IF('P6-preprocesseddata'!$S167="",0,+'P6-preprocesseddata'!M167/'P6-preprocesseddata'!$S167)</f>
        <v>1.9311642347024204E-3</v>
      </c>
      <c r="O167" s="43">
        <f>IF('P6-preprocesseddata'!$S167="",0,+'P6-preprocesseddata'!N167/'P6-preprocesseddata'!$S167)</f>
        <v>2.4209401593941236E-5</v>
      </c>
      <c r="P167" s="43">
        <f t="shared" si="8"/>
        <v>0.12168425817894397</v>
      </c>
      <c r="Q167" s="52">
        <f t="shared" si="10"/>
        <v>-4.4030467501662215E-2</v>
      </c>
      <c r="R167" s="63">
        <f>IF(Profitability!Q167="",0,Profitability!L167/Profitability!Q167)-Q167</f>
        <v>-7.2008928125866234E-9</v>
      </c>
    </row>
    <row r="168" spans="1:18" x14ac:dyDescent="0.25">
      <c r="A168">
        <f>+'P6-preprocesseddata'!A168</f>
        <v>2021</v>
      </c>
      <c r="B168">
        <f>+'P6-preprocesseddata'!B168</f>
        <v>2</v>
      </c>
      <c r="C168" t="str">
        <f t="shared" si="9"/>
        <v>2021 Q2</v>
      </c>
      <c r="D168" s="61">
        <f>VLOOKUP(C168,Dates!C:D,2,FALSE)</f>
        <v>44377</v>
      </c>
      <c r="E168" t="str">
        <f>+'P6-preprocesseddata'!C168</f>
        <v>B6</v>
      </c>
      <c r="F168" t="str">
        <f>+'P6-preprocesseddata'!D168</f>
        <v>D</v>
      </c>
      <c r="G168" s="51">
        <f>IF(Profitability!Q168="",0,Profitability!E168/Profitability!Q168)</f>
        <v>0.1137841697090879</v>
      </c>
      <c r="H168" s="43">
        <f>IF('P6-preprocesseddata'!$S168="",0,+'P6-preprocesseddata'!E168/'P6-preprocesseddata'!$S168)</f>
        <v>4.566610479032842E-2</v>
      </c>
      <c r="I168" s="43">
        <f>IF('P6-preprocesseddata'!$S168="",0,+'P6-preprocesseddata'!F168/'P6-preprocesseddata'!$S168)</f>
        <v>2.5719938570805033E-2</v>
      </c>
      <c r="J168" s="43">
        <f>IF('P6-preprocesseddata'!$S168="",0,+'P6-preprocesseddata'!G168/'P6-preprocesseddata'!$S168)</f>
        <v>3.0402964665284266E-3</v>
      </c>
      <c r="K168" s="43">
        <f>IF('P6-preprocesseddata'!$S168="",0,+'P6-preprocesseddata'!H168/'P6-preprocesseddata'!$S168)</f>
        <v>2.7521665423268275E-2</v>
      </c>
      <c r="L168" s="43">
        <f>IF('P6-preprocesseddata'!$S168="",0,+'P6-preprocesseddata'!I168/'P6-preprocesseddata'!$S168)</f>
        <v>5.3554763927759243E-3</v>
      </c>
      <c r="M168" s="43">
        <f>IF('P6-preprocesseddata'!$S168="",0,+'P6-preprocesseddata'!J168/'P6-preprocesseddata'!$S168)+IF('P6-preprocesseddata'!$S168="",0,+'P6-preprocesseddata'!K168/'P6-preprocesseddata'!$S168)+IF('P6-preprocesseddata'!$S168="",0,+'P6-preprocesseddata'!L168/'P6-preprocesseddata'!$S168)</f>
        <v>2.0662166650235559E-2</v>
      </c>
      <c r="N168" s="43">
        <f>IF('P6-preprocesseddata'!$S168="",0,+'P6-preprocesseddata'!M168/'P6-preprocesseddata'!$S168)</f>
        <v>2.8317925492268767E-3</v>
      </c>
      <c r="O168" s="43">
        <f>IF('P6-preprocesseddata'!$S168="",0,+'P6-preprocesseddata'!N168/'P6-preprocesseddata'!$S168)</f>
        <v>3.551049746032489E-5</v>
      </c>
      <c r="P168" s="43">
        <f t="shared" si="8"/>
        <v>0.13083295134062883</v>
      </c>
      <c r="Q168" s="52">
        <f t="shared" si="10"/>
        <v>-1.704878163154093E-2</v>
      </c>
      <c r="R168" s="63">
        <f>IF(Profitability!Q168="",0,Profitability!L168/Profitability!Q168)-Q168</f>
        <v>-1.012676033307347E-9</v>
      </c>
    </row>
    <row r="169" spans="1:18" x14ac:dyDescent="0.25">
      <c r="A169">
        <f>+'P6-preprocesseddata'!A169</f>
        <v>2021</v>
      </c>
      <c r="B169">
        <f>+'P6-preprocesseddata'!B169</f>
        <v>2</v>
      </c>
      <c r="C169" t="str">
        <f t="shared" si="9"/>
        <v>2021 Q2</v>
      </c>
      <c r="D169" s="61">
        <f>VLOOKUP(C169,Dates!C:D,2,FALSE)</f>
        <v>44377</v>
      </c>
      <c r="E169" t="str">
        <f>+'P6-preprocesseddata'!C169</f>
        <v>B6</v>
      </c>
      <c r="F169" t="str">
        <f>+'P6-preprocesseddata'!D169</f>
        <v>L</v>
      </c>
      <c r="G169" s="51">
        <f>IF(Profitability!Q169="",0,Profitability!E169/Profitability!Q169)</f>
        <v>9.9357995721737369E-2</v>
      </c>
      <c r="H169" s="43">
        <f>IF('P6-preprocesseddata'!$S169="",0,+'P6-preprocesseddata'!E169/'P6-preprocesseddata'!$S169)</f>
        <v>3.8836493596838363E-2</v>
      </c>
      <c r="I169" s="43">
        <f>IF('P6-preprocesseddata'!$S169="",0,+'P6-preprocesseddata'!F169/'P6-preprocesseddata'!$S169)</f>
        <v>2.1770134817781398E-2</v>
      </c>
      <c r="J169" s="43">
        <f>IF('P6-preprocesseddata'!$S169="",0,+'P6-preprocesseddata'!G169/'P6-preprocesseddata'!$S169)</f>
        <v>2.4141056686987437E-3</v>
      </c>
      <c r="K169" s="43">
        <f>IF('P6-preprocesseddata'!$S169="",0,+'P6-preprocesseddata'!H169/'P6-preprocesseddata'!$S169)</f>
        <v>2.4445582404199473E-2</v>
      </c>
      <c r="L169" s="43">
        <f>IF('P6-preprocesseddata'!$S169="",0,+'P6-preprocesseddata'!I169/'P6-preprocesseddata'!$S169)</f>
        <v>4.3496958793757291E-3</v>
      </c>
      <c r="M169" s="43">
        <f>IF('P6-preprocesseddata'!$S169="",0,+'P6-preprocesseddata'!J169/'P6-preprocesseddata'!$S169)+IF('P6-preprocesseddata'!$S169="",0,+'P6-preprocesseddata'!K169/'P6-preprocesseddata'!$S169)+IF('P6-preprocesseddata'!$S169="",0,+'P6-preprocesseddata'!L169/'P6-preprocesseddata'!$S169)</f>
        <v>1.5780679986658448E-2</v>
      </c>
      <c r="N169" s="43">
        <f>IF('P6-preprocesseddata'!$S169="",0,+'P6-preprocesseddata'!M169/'P6-preprocesseddata'!$S169)</f>
        <v>2.5801684985326959E-3</v>
      </c>
      <c r="O169" s="43">
        <f>IF('P6-preprocesseddata'!$S169="",0,+'P6-preprocesseddata'!N169/'P6-preprocesseddata'!$S169)</f>
        <v>3.1834686215877064E-5</v>
      </c>
      <c r="P169" s="43">
        <f t="shared" si="8"/>
        <v>0.11020869553830072</v>
      </c>
      <c r="Q169" s="52">
        <f t="shared" si="10"/>
        <v>-1.085069981656335E-2</v>
      </c>
      <c r="R169" s="63">
        <f>IF(Profitability!Q169="",0,Profitability!L169/Profitability!Q169)-Q169</f>
        <v>2.6467148334097246E-9</v>
      </c>
    </row>
    <row r="170" spans="1:18" x14ac:dyDescent="0.25">
      <c r="A170">
        <f>+'P6-preprocesseddata'!A170</f>
        <v>2021</v>
      </c>
      <c r="B170">
        <f>+'P6-preprocesseddata'!B170</f>
        <v>3</v>
      </c>
      <c r="C170" t="str">
        <f t="shared" si="9"/>
        <v>2021 Q3</v>
      </c>
      <c r="D170" s="61">
        <f>VLOOKUP(C170,Dates!C:D,2,FALSE)</f>
        <v>44469</v>
      </c>
      <c r="E170" t="str">
        <f>+'P6-preprocesseddata'!C170</f>
        <v>B6</v>
      </c>
      <c r="F170" t="str">
        <f>+'P6-preprocesseddata'!D170</f>
        <v>A</v>
      </c>
      <c r="G170" s="51" t="e">
        <f>IF(Profitability!Q170="",0,Profitability!E170/Profitability!Q170)</f>
        <v>#DIV/0!</v>
      </c>
      <c r="H170" s="43">
        <f>IF('P6-preprocesseddata'!$S170="",0,+'P6-preprocesseddata'!E170/'P6-preprocesseddata'!$S170)</f>
        <v>0</v>
      </c>
      <c r="I170" s="43">
        <f>IF('P6-preprocesseddata'!$S170="",0,+'P6-preprocesseddata'!F170/'P6-preprocesseddata'!$S170)</f>
        <v>0</v>
      </c>
      <c r="J170" s="43">
        <f>IF('P6-preprocesseddata'!$S170="",0,+'P6-preprocesseddata'!G170/'P6-preprocesseddata'!$S170)</f>
        <v>0</v>
      </c>
      <c r="K170" s="43">
        <f>IF('P6-preprocesseddata'!$S170="",0,+'P6-preprocesseddata'!H170/'P6-preprocesseddata'!$S170)</f>
        <v>0</v>
      </c>
      <c r="L170" s="43">
        <f>IF('P6-preprocesseddata'!$S170="",0,+'P6-preprocesseddata'!I170/'P6-preprocesseddata'!$S170)</f>
        <v>0</v>
      </c>
      <c r="M170" s="43">
        <f>IF('P6-preprocesseddata'!$S170="",0,+'P6-preprocesseddata'!J170/'P6-preprocesseddata'!$S170)+IF('P6-preprocesseddata'!$S170="",0,+'P6-preprocesseddata'!K170/'P6-preprocesseddata'!$S170)+IF('P6-preprocesseddata'!$S170="",0,+'P6-preprocesseddata'!L170/'P6-preprocesseddata'!$S170)</f>
        <v>0</v>
      </c>
      <c r="N170" s="43">
        <f>IF('P6-preprocesseddata'!$S170="",0,+'P6-preprocesseddata'!M170/'P6-preprocesseddata'!$S170)</f>
        <v>0</v>
      </c>
      <c r="O170" s="43">
        <f>IF('P6-preprocesseddata'!$S170="",0,+'P6-preprocesseddata'!N170/'P6-preprocesseddata'!$S170)</f>
        <v>0</v>
      </c>
      <c r="P170" s="43">
        <f t="shared" si="8"/>
        <v>0</v>
      </c>
      <c r="Q170" s="52" t="e">
        <f t="shared" si="10"/>
        <v>#DIV/0!</v>
      </c>
      <c r="R170" s="63" t="e">
        <f>IF(Profitability!Q170="",0,Profitability!L170/Profitability!Q170)-Q170</f>
        <v>#DIV/0!</v>
      </c>
    </row>
    <row r="171" spans="1:18" x14ac:dyDescent="0.25">
      <c r="A171">
        <f>+'P6-preprocesseddata'!A171</f>
        <v>2021</v>
      </c>
      <c r="B171">
        <f>+'P6-preprocesseddata'!B171</f>
        <v>3</v>
      </c>
      <c r="C171" t="str">
        <f t="shared" si="9"/>
        <v>2021 Q3</v>
      </c>
      <c r="D171" s="61">
        <f>VLOOKUP(C171,Dates!C:D,2,FALSE)</f>
        <v>44469</v>
      </c>
      <c r="E171" t="str">
        <f>+'P6-preprocesseddata'!C171</f>
        <v>B6</v>
      </c>
      <c r="F171" t="str">
        <f>+'P6-preprocesseddata'!D171</f>
        <v>D</v>
      </c>
      <c r="G171" s="51">
        <f>IF(Profitability!Q171="",0,Profitability!E171/Profitability!Q171)</f>
        <v>0.12189862696315058</v>
      </c>
      <c r="H171" s="43">
        <f>IF('P6-preprocesseddata'!$S171="",0,+'P6-preprocesseddata'!E171/'P6-preprocesseddata'!$S171)</f>
        <v>4.2551443279350468E-2</v>
      </c>
      <c r="I171" s="43">
        <f>IF('P6-preprocesseddata'!$S171="",0,+'P6-preprocesseddata'!F171/'P6-preprocesseddata'!$S171)</f>
        <v>2.8454002242034378E-2</v>
      </c>
      <c r="J171" s="43">
        <f>IF('P6-preprocesseddata'!$S171="",0,+'P6-preprocesseddata'!G171/'P6-preprocesseddata'!$S171)</f>
        <v>2.9977549471774272E-3</v>
      </c>
      <c r="K171" s="43">
        <f>IF('P6-preprocesseddata'!$S171="",0,+'P6-preprocesseddata'!H171/'P6-preprocesseddata'!$S171)</f>
        <v>2.8101408523184455E-2</v>
      </c>
      <c r="L171" s="43">
        <f>IF('P6-preprocesseddata'!$S171="",0,+'P6-preprocesseddata'!I171/'P6-preprocesseddata'!$S171)</f>
        <v>5.0422516508470839E-3</v>
      </c>
      <c r="M171" s="43">
        <f>IF('P6-preprocesseddata'!$S171="",0,+'P6-preprocesseddata'!J171/'P6-preprocesseddata'!$S171)+IF('P6-preprocesseddata'!$S171="",0,+'P6-preprocesseddata'!K171/'P6-preprocesseddata'!$S171)+IF('P6-preprocesseddata'!$S171="",0,+'P6-preprocesseddata'!L171/'P6-preprocesseddata'!$S171)</f>
        <v>1.8040244294364887E-2</v>
      </c>
      <c r="N171" s="43">
        <f>IF('P6-preprocesseddata'!$S171="",0,+'P6-preprocesseddata'!M171/'P6-preprocesseddata'!$S171)</f>
        <v>1.7330603584367751E-3</v>
      </c>
      <c r="O171" s="43">
        <f>IF('P6-preprocesseddata'!$S171="",0,+'P6-preprocesseddata'!N171/'P6-preprocesseddata'!$S171)</f>
        <v>4.0204527954846308E-5</v>
      </c>
      <c r="P171" s="43">
        <f t="shared" si="8"/>
        <v>0.12696036982335032</v>
      </c>
      <c r="Q171" s="52">
        <f t="shared" si="10"/>
        <v>-5.0617428601997388E-3</v>
      </c>
      <c r="R171" s="63">
        <f>IF(Profitability!Q171="",0,Profitability!L171/Profitability!Q171)-Q171</f>
        <v>8.6859220770757473E-10</v>
      </c>
    </row>
    <row r="172" spans="1:18" x14ac:dyDescent="0.25">
      <c r="A172">
        <f>+'P6-preprocesseddata'!A172</f>
        <v>2021</v>
      </c>
      <c r="B172">
        <f>+'P6-preprocesseddata'!B172</f>
        <v>3</v>
      </c>
      <c r="C172" t="str">
        <f t="shared" si="9"/>
        <v>2021 Q3</v>
      </c>
      <c r="D172" s="61">
        <f>VLOOKUP(C172,Dates!C:D,2,FALSE)</f>
        <v>44469</v>
      </c>
      <c r="E172" t="str">
        <f>+'P6-preprocesseddata'!C172</f>
        <v>B6</v>
      </c>
      <c r="F172" t="str">
        <f>+'P6-preprocesseddata'!D172</f>
        <v>L</v>
      </c>
      <c r="G172" s="51">
        <f>IF(Profitability!Q172="",0,Profitability!E172/Profitability!Q172)</f>
        <v>0.12044309564642458</v>
      </c>
      <c r="H172" s="43">
        <f>IF('P6-preprocesseddata'!$S172="",0,+'P6-preprocesseddata'!E172/'P6-preprocesseddata'!$S172)</f>
        <v>3.5998346425029151E-2</v>
      </c>
      <c r="I172" s="43">
        <f>IF('P6-preprocesseddata'!$S172="",0,+'P6-preprocesseddata'!F172/'P6-preprocesseddata'!$S172)</f>
        <v>2.4650072386842099E-2</v>
      </c>
      <c r="J172" s="43">
        <f>IF('P6-preprocesseddata'!$S172="",0,+'P6-preprocesseddata'!G172/'P6-preprocesseddata'!$S172)</f>
        <v>2.3020389198565574E-3</v>
      </c>
      <c r="K172" s="43">
        <f>IF('P6-preprocesseddata'!$S172="",0,+'P6-preprocesseddata'!H172/'P6-preprocesseddata'!$S172)</f>
        <v>2.6209848786042E-2</v>
      </c>
      <c r="L172" s="43">
        <f>IF('P6-preprocesseddata'!$S172="",0,+'P6-preprocesseddata'!I172/'P6-preprocesseddata'!$S172)</f>
        <v>3.7693442348720814E-3</v>
      </c>
      <c r="M172" s="43">
        <f>IF('P6-preprocesseddata'!$S172="",0,+'P6-preprocesseddata'!J172/'P6-preprocesseddata'!$S172)+IF('P6-preprocesseddata'!$S172="",0,+'P6-preprocesseddata'!K172/'P6-preprocesseddata'!$S172)+IF('P6-preprocesseddata'!$S172="",0,+'P6-preprocesseddata'!L172/'P6-preprocesseddata'!$S172)</f>
        <v>1.3285429137505748E-2</v>
      </c>
      <c r="N172" s="43">
        <f>IF('P6-preprocesseddata'!$S172="",0,+'P6-preprocesseddata'!M172/'P6-preprocesseddata'!$S172)</f>
        <v>1.8452289431817154E-3</v>
      </c>
      <c r="O172" s="43">
        <f>IF('P6-preprocesseddata'!$S172="",0,+'P6-preprocesseddata'!N172/'P6-preprocesseddata'!$S172)</f>
        <v>3.5529308690365239E-5</v>
      </c>
      <c r="P172" s="43">
        <f t="shared" si="8"/>
        <v>0.10809583814201973</v>
      </c>
      <c r="Q172" s="52">
        <f t="shared" si="10"/>
        <v>1.2347257504404852E-2</v>
      </c>
      <c r="R172" s="63">
        <f>IF(Profitability!Q172="",0,Profitability!L172/Profitability!Q172)-Q172</f>
        <v>2.1369727393888427E-9</v>
      </c>
    </row>
    <row r="173" spans="1:18" x14ac:dyDescent="0.25">
      <c r="A173">
        <f>+'P6-preprocesseddata'!A173</f>
        <v>2021</v>
      </c>
      <c r="B173">
        <f>+'P6-preprocesseddata'!B173</f>
        <v>4</v>
      </c>
      <c r="C173" t="str">
        <f t="shared" si="9"/>
        <v>2021 Q4</v>
      </c>
      <c r="D173" s="61">
        <f>VLOOKUP(C173,Dates!C:D,2,FALSE)</f>
        <v>44561</v>
      </c>
      <c r="E173" t="str">
        <f>+'P6-preprocesseddata'!C173</f>
        <v>B6</v>
      </c>
      <c r="F173" t="str">
        <f>+'P6-preprocesseddata'!D173</f>
        <v>A</v>
      </c>
      <c r="G173" s="51" t="e">
        <f>IF(Profitability!Q173="",0,Profitability!E173/Profitability!Q173)</f>
        <v>#DIV/0!</v>
      </c>
      <c r="H173" s="43">
        <f>IF('P6-preprocesseddata'!$S173="",0,+'P6-preprocesseddata'!E173/'P6-preprocesseddata'!$S173)</f>
        <v>0</v>
      </c>
      <c r="I173" s="43">
        <f>IF('P6-preprocesseddata'!$S173="",0,+'P6-preprocesseddata'!F173/'P6-preprocesseddata'!$S173)</f>
        <v>0</v>
      </c>
      <c r="J173" s="43">
        <f>IF('P6-preprocesseddata'!$S173="",0,+'P6-preprocesseddata'!G173/'P6-preprocesseddata'!$S173)</f>
        <v>0</v>
      </c>
      <c r="K173" s="43">
        <f>IF('P6-preprocesseddata'!$S173="",0,+'P6-preprocesseddata'!H173/'P6-preprocesseddata'!$S173)</f>
        <v>0</v>
      </c>
      <c r="L173" s="43">
        <f>IF('P6-preprocesseddata'!$S173="",0,+'P6-preprocesseddata'!I173/'P6-preprocesseddata'!$S173)</f>
        <v>0</v>
      </c>
      <c r="M173" s="43">
        <f>IF('P6-preprocesseddata'!$S173="",0,+'P6-preprocesseddata'!J173/'P6-preprocesseddata'!$S173)+IF('P6-preprocesseddata'!$S173="",0,+'P6-preprocesseddata'!K173/'P6-preprocesseddata'!$S173)+IF('P6-preprocesseddata'!$S173="",0,+'P6-preprocesseddata'!L173/'P6-preprocesseddata'!$S173)</f>
        <v>0</v>
      </c>
      <c r="N173" s="43">
        <f>IF('P6-preprocesseddata'!$S173="",0,+'P6-preprocesseddata'!M173/'P6-preprocesseddata'!$S173)</f>
        <v>0</v>
      </c>
      <c r="O173" s="43">
        <f>IF('P6-preprocesseddata'!$S173="",0,+'P6-preprocesseddata'!N173/'P6-preprocesseddata'!$S173)</f>
        <v>0</v>
      </c>
      <c r="P173" s="43">
        <f t="shared" si="8"/>
        <v>0</v>
      </c>
      <c r="Q173" s="52" t="e">
        <f t="shared" si="10"/>
        <v>#DIV/0!</v>
      </c>
      <c r="R173" s="63" t="e">
        <f>IF(Profitability!Q173="",0,Profitability!L173/Profitability!Q173)-Q173</f>
        <v>#DIV/0!</v>
      </c>
    </row>
    <row r="174" spans="1:18" x14ac:dyDescent="0.25">
      <c r="A174">
        <f>+'P6-preprocesseddata'!A174</f>
        <v>2021</v>
      </c>
      <c r="B174">
        <f>+'P6-preprocesseddata'!B174</f>
        <v>4</v>
      </c>
      <c r="C174" t="str">
        <f t="shared" si="9"/>
        <v>2021 Q4</v>
      </c>
      <c r="D174" s="61">
        <f>VLOOKUP(C174,Dates!C:D,2,FALSE)</f>
        <v>44561</v>
      </c>
      <c r="E174" t="str">
        <f>+'P6-preprocesseddata'!C174</f>
        <v>B6</v>
      </c>
      <c r="F174" t="str">
        <f>+'P6-preprocesseddata'!D174</f>
        <v>D</v>
      </c>
      <c r="G174" s="51">
        <f>IF(Profitability!Q174="",0,Profitability!E174/Profitability!Q174)</f>
        <v>0.12687001798184266</v>
      </c>
      <c r="H174" s="43">
        <f>IF('P6-preprocesseddata'!$S174="",0,+'P6-preprocesseddata'!E174/'P6-preprocesseddata'!$S174)</f>
        <v>4.7143844812964089E-2</v>
      </c>
      <c r="I174" s="43">
        <f>IF('P6-preprocesseddata'!$S174="",0,+'P6-preprocesseddata'!F174/'P6-preprocesseddata'!$S174)</f>
        <v>3.2059501564931127E-2</v>
      </c>
      <c r="J174" s="43">
        <f>IF('P6-preprocesseddata'!$S174="",0,+'P6-preprocesseddata'!G174/'P6-preprocesseddata'!$S174)</f>
        <v>4.0252395876634395E-3</v>
      </c>
      <c r="K174" s="43">
        <f>IF('P6-preprocesseddata'!$S174="",0,+'P6-preprocesseddata'!H174/'P6-preprocesseddata'!$S174)</f>
        <v>2.7096697944469384E-2</v>
      </c>
      <c r="L174" s="43">
        <f>IF('P6-preprocesseddata'!$S174="",0,+'P6-preprocesseddata'!I174/'P6-preprocesseddata'!$S174)</f>
        <v>5.1214989967907232E-3</v>
      </c>
      <c r="M174" s="43">
        <f>IF('P6-preprocesseddata'!$S174="",0,+'P6-preprocesseddata'!J174/'P6-preprocesseddata'!$S174)+IF('P6-preprocesseddata'!$S174="",0,+'P6-preprocesseddata'!K174/'P6-preprocesseddata'!$S174)+IF('P6-preprocesseddata'!$S174="",0,+'P6-preprocesseddata'!L174/'P6-preprocesseddata'!$S174)</f>
        <v>1.7844297517892158E-2</v>
      </c>
      <c r="N174" s="43">
        <f>IF('P6-preprocesseddata'!$S174="",0,+'P6-preprocesseddata'!M174/'P6-preprocesseddata'!$S174)</f>
        <v>1.455558226486599E-3</v>
      </c>
      <c r="O174" s="43">
        <f>IF('P6-preprocesseddata'!$S174="",0,+'P6-preprocesseddata'!N174/'P6-preprocesseddata'!$S174)</f>
        <v>4.6283413413819397E-5</v>
      </c>
      <c r="P174" s="43">
        <f t="shared" si="8"/>
        <v>0.13479292206461135</v>
      </c>
      <c r="Q174" s="52">
        <f t="shared" si="10"/>
        <v>-7.9229040827686892E-3</v>
      </c>
      <c r="R174" s="63">
        <f>IF(Profitability!Q174="",0,Profitability!L174/Profitability!Q174)-Q174</f>
        <v>0</v>
      </c>
    </row>
    <row r="175" spans="1:18" x14ac:dyDescent="0.25">
      <c r="A175">
        <f>+'P6-preprocesseddata'!A175</f>
        <v>2021</v>
      </c>
      <c r="B175">
        <f>+'P6-preprocesseddata'!B175</f>
        <v>4</v>
      </c>
      <c r="C175" t="str">
        <f t="shared" si="9"/>
        <v>2021 Q4</v>
      </c>
      <c r="D175" s="61">
        <f>VLOOKUP(C175,Dates!C:D,2,FALSE)</f>
        <v>44561</v>
      </c>
      <c r="E175" t="str">
        <f>+'P6-preprocesseddata'!C175</f>
        <v>B6</v>
      </c>
      <c r="F175" t="str">
        <f>+'P6-preprocesseddata'!D175</f>
        <v>L</v>
      </c>
      <c r="G175" s="51">
        <f>IF(Profitability!Q175="",0,Profitability!E175/Profitability!Q175)</f>
        <v>0.10016504775773884</v>
      </c>
      <c r="H175" s="43">
        <f>IF('P6-preprocesseddata'!$S175="",0,+'P6-preprocesseddata'!E175/'P6-preprocesseddata'!$S175)</f>
        <v>3.8169471432752428E-2</v>
      </c>
      <c r="I175" s="43">
        <f>IF('P6-preprocesseddata'!$S175="",0,+'P6-preprocesseddata'!F175/'P6-preprocesseddata'!$S175)</f>
        <v>2.5622867417045524E-2</v>
      </c>
      <c r="J175" s="43">
        <f>IF('P6-preprocesseddata'!$S175="",0,+'P6-preprocesseddata'!G175/'P6-preprocesseddata'!$S175)</f>
        <v>3.1120599766020717E-3</v>
      </c>
      <c r="K175" s="43">
        <f>IF('P6-preprocesseddata'!$S175="",0,+'P6-preprocesseddata'!H175/'P6-preprocesseddata'!$S175)</f>
        <v>2.3923177789520134E-2</v>
      </c>
      <c r="L175" s="43">
        <f>IF('P6-preprocesseddata'!$S175="",0,+'P6-preprocesseddata'!I175/'P6-preprocesseddata'!$S175)</f>
        <v>3.6523607301986532E-3</v>
      </c>
      <c r="M175" s="43">
        <f>IF('P6-preprocesseddata'!$S175="",0,+'P6-preprocesseddata'!J175/'P6-preprocesseddata'!$S175)+IF('P6-preprocesseddata'!$S175="",0,+'P6-preprocesseddata'!K175/'P6-preprocesseddata'!$S175)+IF('P6-preprocesseddata'!$S175="",0,+'P6-preprocesseddata'!L175/'P6-preprocesseddata'!$S175)</f>
        <v>1.2404301203624509E-2</v>
      </c>
      <c r="N175" s="43">
        <f>IF('P6-preprocesseddata'!$S175="",0,+'P6-preprocesseddata'!M175/'P6-preprocesseddata'!$S175)</f>
        <v>1.3474840162030818E-3</v>
      </c>
      <c r="O175" s="43">
        <f>IF('P6-preprocesseddata'!$S175="",0,+'P6-preprocesseddata'!N175/'P6-preprocesseddata'!$S175)</f>
        <v>3.9291745577364462E-5</v>
      </c>
      <c r="P175" s="43">
        <f t="shared" si="8"/>
        <v>0.10827101431152378</v>
      </c>
      <c r="Q175" s="52">
        <f t="shared" si="10"/>
        <v>-8.1059665537849407E-3</v>
      </c>
      <c r="R175" s="63">
        <f>IF(Profitability!Q175="",0,Profitability!L175/Profitability!Q175)-Q175</f>
        <v>1.7347234759768071E-17</v>
      </c>
    </row>
    <row r="176" spans="1:18" x14ac:dyDescent="0.25">
      <c r="A176">
        <f>+'P6-preprocesseddata'!A176</f>
        <v>2022</v>
      </c>
      <c r="B176">
        <f>+'P6-preprocesseddata'!B176</f>
        <v>1</v>
      </c>
      <c r="C176" t="str">
        <f t="shared" si="9"/>
        <v>2022 Q1</v>
      </c>
      <c r="D176" s="61">
        <f>VLOOKUP(C176,Dates!C:D,2,FALSE)</f>
        <v>44651</v>
      </c>
      <c r="E176" t="str">
        <f>+'P6-preprocesseddata'!C176</f>
        <v>B6</v>
      </c>
      <c r="F176" t="str">
        <f>+'P6-preprocesseddata'!D176</f>
        <v>A</v>
      </c>
      <c r="G176" s="51" t="e">
        <f>IF(Profitability!Q176="",0,Profitability!E176/Profitability!Q176)</f>
        <v>#DIV/0!</v>
      </c>
      <c r="H176" s="43">
        <f>IF('P6-preprocesseddata'!$S176="",0,+'P6-preprocesseddata'!E176/'P6-preprocesseddata'!$S176)</f>
        <v>0</v>
      </c>
      <c r="I176" s="43">
        <f>IF('P6-preprocesseddata'!$S176="",0,+'P6-preprocesseddata'!F176/'P6-preprocesseddata'!$S176)</f>
        <v>0</v>
      </c>
      <c r="J176" s="43">
        <f>IF('P6-preprocesseddata'!$S176="",0,+'P6-preprocesseddata'!G176/'P6-preprocesseddata'!$S176)</f>
        <v>0</v>
      </c>
      <c r="K176" s="43">
        <f>IF('P6-preprocesseddata'!$S176="",0,+'P6-preprocesseddata'!H176/'P6-preprocesseddata'!$S176)</f>
        <v>0</v>
      </c>
      <c r="L176" s="43">
        <f>IF('P6-preprocesseddata'!$S176="",0,+'P6-preprocesseddata'!I176/'P6-preprocesseddata'!$S176)</f>
        <v>0</v>
      </c>
      <c r="M176" s="43">
        <f>IF('P6-preprocesseddata'!$S176="",0,+'P6-preprocesseddata'!J176/'P6-preprocesseddata'!$S176)+IF('P6-preprocesseddata'!$S176="",0,+'P6-preprocesseddata'!K176/'P6-preprocesseddata'!$S176)+IF('P6-preprocesseddata'!$S176="",0,+'P6-preprocesseddata'!L176/'P6-preprocesseddata'!$S176)</f>
        <v>0</v>
      </c>
      <c r="N176" s="43">
        <f>IF('P6-preprocesseddata'!$S176="",0,+'P6-preprocesseddata'!M176/'P6-preprocesseddata'!$S176)</f>
        <v>0</v>
      </c>
      <c r="O176" s="43">
        <f>IF('P6-preprocesseddata'!$S176="",0,+'P6-preprocesseddata'!N176/'P6-preprocesseddata'!$S176)</f>
        <v>0</v>
      </c>
      <c r="P176" s="43">
        <f t="shared" si="8"/>
        <v>0</v>
      </c>
      <c r="Q176" s="52" t="e">
        <f t="shared" si="10"/>
        <v>#DIV/0!</v>
      </c>
      <c r="R176" s="63" t="e">
        <f>IF(Profitability!Q176="",0,Profitability!L176/Profitability!Q176)-Q176</f>
        <v>#DIV/0!</v>
      </c>
    </row>
    <row r="177" spans="1:18" x14ac:dyDescent="0.25">
      <c r="A177">
        <f>+'P6-preprocesseddata'!A177</f>
        <v>2022</v>
      </c>
      <c r="B177">
        <f>+'P6-preprocesseddata'!B177</f>
        <v>1</v>
      </c>
      <c r="C177" t="str">
        <f t="shared" si="9"/>
        <v>2022 Q1</v>
      </c>
      <c r="D177" s="61">
        <f>VLOOKUP(C177,Dates!C:D,2,FALSE)</f>
        <v>44651</v>
      </c>
      <c r="E177" t="str">
        <f>+'P6-preprocesseddata'!C177</f>
        <v>B6</v>
      </c>
      <c r="F177" t="str">
        <f>+'P6-preprocesseddata'!D177</f>
        <v>D</v>
      </c>
      <c r="G177" s="51">
        <f>IF(Profitability!Q177="",0,Profitability!E177/Profitability!Q177)</f>
        <v>0.1169991511229571</v>
      </c>
      <c r="H177" s="43">
        <f>IF('P6-preprocesseddata'!$S177="",0,+'P6-preprocesseddata'!E177/'P6-preprocesseddata'!$S177)</f>
        <v>4.9892031762429595E-2</v>
      </c>
      <c r="I177" s="43">
        <f>IF('P6-preprocesseddata'!$S177="",0,+'P6-preprocesseddata'!F177/'P6-preprocesseddata'!$S177)</f>
        <v>3.8862147769541687E-2</v>
      </c>
      <c r="J177" s="43">
        <f>IF('P6-preprocesseddata'!$S177="",0,+'P6-preprocesseddata'!G177/'P6-preprocesseddata'!$S177)</f>
        <v>3.4981348228066648E-3</v>
      </c>
      <c r="K177" s="43">
        <f>IF('P6-preprocesseddata'!$S177="",0,+'P6-preprocesseddata'!H177/'P6-preprocesseddata'!$S177)</f>
        <v>2.8280363268074583E-2</v>
      </c>
      <c r="L177" s="43">
        <f>IF('P6-preprocesseddata'!$S177="",0,+'P6-preprocesseddata'!I177/'P6-preprocesseddata'!$S177)</f>
        <v>3.5578579392046496E-3</v>
      </c>
      <c r="M177" s="43">
        <f>IF('P6-preprocesseddata'!$S177="",0,+'P6-preprocesseddata'!J177/'P6-preprocesseddata'!$S177)+IF('P6-preprocesseddata'!$S177="",0,+'P6-preprocesseddata'!K177/'P6-preprocesseddata'!$S177)+IF('P6-preprocesseddata'!$S177="",0,+'P6-preprocesseddata'!L177/'P6-preprocesseddata'!$S177)</f>
        <v>1.7426078387573284E-2</v>
      </c>
      <c r="N177" s="43">
        <f>IF('P6-preprocesseddata'!$S177="",0,+'P6-preprocesseddata'!M177/'P6-preprocesseddata'!$S177)</f>
        <v>2.0644729509566298E-3</v>
      </c>
      <c r="O177" s="43">
        <f>IF('P6-preprocesseddata'!$S177="",0,+'P6-preprocesseddata'!N177/'P6-preprocesseddata'!$S177)</f>
        <v>3.8445299817206925E-5</v>
      </c>
      <c r="P177" s="43">
        <f t="shared" si="8"/>
        <v>0.1436195322004043</v>
      </c>
      <c r="Q177" s="52">
        <f t="shared" si="10"/>
        <v>-2.66203810774472E-2</v>
      </c>
      <c r="R177" s="63">
        <f>IF(Profitability!Q177="",0,Profitability!L177/Profitability!Q177)-Q177</f>
        <v>0</v>
      </c>
    </row>
    <row r="178" spans="1:18" x14ac:dyDescent="0.25">
      <c r="A178">
        <f>+'P6-preprocesseddata'!A178</f>
        <v>2022</v>
      </c>
      <c r="B178">
        <f>+'P6-preprocesseddata'!B178</f>
        <v>1</v>
      </c>
      <c r="C178" t="str">
        <f t="shared" si="9"/>
        <v>2022 Q1</v>
      </c>
      <c r="D178" s="61">
        <f>VLOOKUP(C178,Dates!C:D,2,FALSE)</f>
        <v>44651</v>
      </c>
      <c r="E178" t="str">
        <f>+'P6-preprocesseddata'!C178</f>
        <v>B6</v>
      </c>
      <c r="F178" t="str">
        <f>+'P6-preprocesseddata'!D178</f>
        <v>L</v>
      </c>
      <c r="G178" s="51">
        <f>IF(Profitability!Q178="",0,Profitability!E178/Profitability!Q178)</f>
        <v>9.7736367558985709E-2</v>
      </c>
      <c r="H178" s="43">
        <f>IF('P6-preprocesseddata'!$S178="",0,+'P6-preprocesseddata'!E178/'P6-preprocesseddata'!$S178)</f>
        <v>3.9464027561904091E-2</v>
      </c>
      <c r="I178" s="43">
        <f>IF('P6-preprocesseddata'!$S178="",0,+'P6-preprocesseddata'!F178/'P6-preprocesseddata'!$S178)</f>
        <v>3.1936702796007514E-2</v>
      </c>
      <c r="J178" s="43">
        <f>IF('P6-preprocesseddata'!$S178="",0,+'P6-preprocesseddata'!G178/'P6-preprocesseddata'!$S178)</f>
        <v>2.6256947456844916E-3</v>
      </c>
      <c r="K178" s="43">
        <f>IF('P6-preprocesseddata'!$S178="",0,+'P6-preprocesseddata'!H178/'P6-preprocesseddata'!$S178)</f>
        <v>2.36925047339639E-2</v>
      </c>
      <c r="L178" s="43">
        <f>IF('P6-preprocesseddata'!$S178="",0,+'P6-preprocesseddata'!I178/'P6-preprocesseddata'!$S178)</f>
        <v>2.4388702867177503E-3</v>
      </c>
      <c r="M178" s="43">
        <f>IF('P6-preprocesseddata'!$S178="",0,+'P6-preprocesseddata'!J178/'P6-preprocesseddata'!$S178)+IF('P6-preprocesseddata'!$S178="",0,+'P6-preprocesseddata'!K178/'P6-preprocesseddata'!$S178)+IF('P6-preprocesseddata'!$S178="",0,+'P6-preprocesseddata'!L178/'P6-preprocesseddata'!$S178)</f>
        <v>1.2864256354442785E-2</v>
      </c>
      <c r="N178" s="43">
        <f>IF('P6-preprocesseddata'!$S178="",0,+'P6-preprocesseddata'!M178/'P6-preprocesseddata'!$S178)</f>
        <v>2.0149599735885537E-3</v>
      </c>
      <c r="O178" s="43">
        <f>IF('P6-preprocesseddata'!$S178="",0,+'P6-preprocesseddata'!N178/'P6-preprocesseddata'!$S178)</f>
        <v>3.1989997845262678E-5</v>
      </c>
      <c r="P178" s="43">
        <f t="shared" si="8"/>
        <v>0.11506900645015436</v>
      </c>
      <c r="Q178" s="52">
        <f t="shared" si="10"/>
        <v>-1.733263889116865E-2</v>
      </c>
      <c r="R178" s="63">
        <f>IF(Profitability!Q178="",0,Profitability!L178/Profitability!Q178)-Q178</f>
        <v>0</v>
      </c>
    </row>
    <row r="179" spans="1:18" x14ac:dyDescent="0.25">
      <c r="A179">
        <f>+'P6-preprocesseddata'!A179</f>
        <v>2022</v>
      </c>
      <c r="B179">
        <f>+'P6-preprocesseddata'!B179</f>
        <v>2</v>
      </c>
      <c r="C179" t="str">
        <f t="shared" si="9"/>
        <v>2022 Q2</v>
      </c>
      <c r="D179" s="61">
        <f>VLOOKUP(C179,Dates!C:D,2,FALSE)</f>
        <v>44742</v>
      </c>
      <c r="E179" t="str">
        <f>+'P6-preprocesseddata'!C179</f>
        <v>B6</v>
      </c>
      <c r="F179" t="str">
        <f>+'P6-preprocesseddata'!D179</f>
        <v>A</v>
      </c>
      <c r="G179" s="51" t="e">
        <f>IF(Profitability!Q179="",0,Profitability!E179/Profitability!Q179)</f>
        <v>#DIV/0!</v>
      </c>
      <c r="H179" s="43">
        <f>IF('P6-preprocesseddata'!$S179="",0,+'P6-preprocesseddata'!E179/'P6-preprocesseddata'!$S179)</f>
        <v>0</v>
      </c>
      <c r="I179" s="43">
        <f>IF('P6-preprocesseddata'!$S179="",0,+'P6-preprocesseddata'!F179/'P6-preprocesseddata'!$S179)</f>
        <v>0</v>
      </c>
      <c r="J179" s="43">
        <f>IF('P6-preprocesseddata'!$S179="",0,+'P6-preprocesseddata'!G179/'P6-preprocesseddata'!$S179)</f>
        <v>0</v>
      </c>
      <c r="K179" s="43">
        <f>IF('P6-preprocesseddata'!$S179="",0,+'P6-preprocesseddata'!H179/'P6-preprocesseddata'!$S179)</f>
        <v>0</v>
      </c>
      <c r="L179" s="43">
        <f>IF('P6-preprocesseddata'!$S179="",0,+'P6-preprocesseddata'!I179/'P6-preprocesseddata'!$S179)</f>
        <v>0</v>
      </c>
      <c r="M179" s="43">
        <f>IF('P6-preprocesseddata'!$S179="",0,+'P6-preprocesseddata'!J179/'P6-preprocesseddata'!$S179)+IF('P6-preprocesseddata'!$S179="",0,+'P6-preprocesseddata'!K179/'P6-preprocesseddata'!$S179)+IF('P6-preprocesseddata'!$S179="",0,+'P6-preprocesseddata'!L179/'P6-preprocesseddata'!$S179)</f>
        <v>0</v>
      </c>
      <c r="N179" s="43">
        <f>IF('P6-preprocesseddata'!$S179="",0,+'P6-preprocesseddata'!M179/'P6-preprocesseddata'!$S179)</f>
        <v>0</v>
      </c>
      <c r="O179" s="43">
        <f>IF('P6-preprocesseddata'!$S179="",0,+'P6-preprocesseddata'!N179/'P6-preprocesseddata'!$S179)</f>
        <v>0</v>
      </c>
      <c r="P179" s="43">
        <f t="shared" si="8"/>
        <v>0</v>
      </c>
      <c r="Q179" s="52" t="e">
        <f t="shared" si="10"/>
        <v>#DIV/0!</v>
      </c>
      <c r="R179" s="63" t="e">
        <f>IF(Profitability!Q179="",0,Profitability!L179/Profitability!Q179)-Q179</f>
        <v>#DIV/0!</v>
      </c>
    </row>
    <row r="180" spans="1:18" x14ac:dyDescent="0.25">
      <c r="A180">
        <f>+'P6-preprocesseddata'!A180</f>
        <v>2022</v>
      </c>
      <c r="B180">
        <f>+'P6-preprocesseddata'!B180</f>
        <v>2</v>
      </c>
      <c r="C180" t="str">
        <f t="shared" si="9"/>
        <v>2022 Q2</v>
      </c>
      <c r="D180" s="61">
        <f>VLOOKUP(C180,Dates!C:D,2,FALSE)</f>
        <v>44742</v>
      </c>
      <c r="E180" t="str">
        <f>+'P6-preprocesseddata'!C180</f>
        <v>B6</v>
      </c>
      <c r="F180" t="str">
        <f>+'P6-preprocesseddata'!D180</f>
        <v>D</v>
      </c>
      <c r="G180" s="51">
        <f>IF(Profitability!Q180="",0,Profitability!E180/Profitability!Q180)</f>
        <v>0.15697987869326444</v>
      </c>
      <c r="H180" s="43">
        <f>IF('P6-preprocesseddata'!$S180="",0,+'P6-preprocesseddata'!E180/'P6-preprocesseddata'!$S180)</f>
        <v>4.7990632645542299E-2</v>
      </c>
      <c r="I180" s="43">
        <f>IF('P6-preprocesseddata'!$S180="",0,+'P6-preprocesseddata'!F180/'P6-preprocesseddata'!$S180)</f>
        <v>5.6860258419628884E-2</v>
      </c>
      <c r="J180" s="43">
        <f>IF('P6-preprocesseddata'!$S180="",0,+'P6-preprocesseddata'!G180/'P6-preprocesseddata'!$S180)</f>
        <v>3.2756334308469068E-3</v>
      </c>
      <c r="K180" s="43">
        <f>IF('P6-preprocesseddata'!$S180="",0,+'P6-preprocesseddata'!H180/'P6-preprocesseddata'!$S180)</f>
        <v>2.834238115670713E-2</v>
      </c>
      <c r="L180" s="43">
        <f>IF('P6-preprocesseddata'!$S180="",0,+'P6-preprocesseddata'!I180/'P6-preprocesseddata'!$S180)</f>
        <v>3.6076750504337456E-3</v>
      </c>
      <c r="M180" s="43">
        <f>IF('P6-preprocesseddata'!$S180="",0,+'P6-preprocesseddata'!J180/'P6-preprocesseddata'!$S180)+IF('P6-preprocesseddata'!$S180="",0,+'P6-preprocesseddata'!K180/'P6-preprocesseddata'!$S180)+IF('P6-preprocesseddata'!$S180="",0,+'P6-preprocesseddata'!L180/'P6-preprocesseddata'!$S180)</f>
        <v>1.7196724266403757E-2</v>
      </c>
      <c r="N180" s="43">
        <f>IF('P6-preprocesseddata'!$S180="",0,+'P6-preprocesseddata'!M180/'P6-preprocesseddata'!$S180)</f>
        <v>4.1584647273499161E-3</v>
      </c>
      <c r="O180" s="43">
        <f>IF('P6-preprocesseddata'!$S180="",0,+'P6-preprocesseddata'!N180/'P6-preprocesseddata'!$S180)</f>
        <v>5.6854278495516607E-5</v>
      </c>
      <c r="P180" s="43">
        <f t="shared" si="8"/>
        <v>0.16148862397540814</v>
      </c>
      <c r="Q180" s="52">
        <f t="shared" si="10"/>
        <v>-4.5087452821437057E-3</v>
      </c>
      <c r="R180" s="63">
        <f>IF(Profitability!Q180="",0,Profitability!L180/Profitability!Q180)-Q180</f>
        <v>8.3332273807107393E-10</v>
      </c>
    </row>
    <row r="181" spans="1:18" x14ac:dyDescent="0.25">
      <c r="A181">
        <f>+'P6-preprocesseddata'!A181</f>
        <v>2022</v>
      </c>
      <c r="B181">
        <f>+'P6-preprocesseddata'!B181</f>
        <v>2</v>
      </c>
      <c r="C181" t="str">
        <f t="shared" si="9"/>
        <v>2022 Q2</v>
      </c>
      <c r="D181" s="61">
        <f>VLOOKUP(C181,Dates!C:D,2,FALSE)</f>
        <v>44742</v>
      </c>
      <c r="E181" t="str">
        <f>+'P6-preprocesseddata'!C181</f>
        <v>B6</v>
      </c>
      <c r="F181" t="str">
        <f>+'P6-preprocesseddata'!D181</f>
        <v>L</v>
      </c>
      <c r="G181" s="51">
        <f>IF(Profitability!Q181="",0,Profitability!E181/Profitability!Q181)</f>
        <v>0.12174310757061199</v>
      </c>
      <c r="H181" s="43">
        <f>IF('P6-preprocesseddata'!$S181="",0,+'P6-preprocesseddata'!E181/'P6-preprocesseddata'!$S181)</f>
        <v>3.8295208173896575E-2</v>
      </c>
      <c r="I181" s="43">
        <f>IF('P6-preprocesseddata'!$S181="",0,+'P6-preprocesseddata'!F181/'P6-preprocesseddata'!$S181)</f>
        <v>5.0785552237283933E-2</v>
      </c>
      <c r="J181" s="43">
        <f>IF('P6-preprocesseddata'!$S181="",0,+'P6-preprocesseddata'!G181/'P6-preprocesseddata'!$S181)</f>
        <v>2.4837312367913698E-3</v>
      </c>
      <c r="K181" s="43">
        <f>IF('P6-preprocesseddata'!$S181="",0,+'P6-preprocesseddata'!H181/'P6-preprocesseddata'!$S181)</f>
        <v>2.3913753130400825E-2</v>
      </c>
      <c r="L181" s="43">
        <f>IF('P6-preprocesseddata'!$S181="",0,+'P6-preprocesseddata'!I181/'P6-preprocesseddata'!$S181)</f>
        <v>2.4678829629053152E-3</v>
      </c>
      <c r="M181" s="43">
        <f>IF('P6-preprocesseddata'!$S181="",0,+'P6-preprocesseddata'!J181/'P6-preprocesseddata'!$S181)+IF('P6-preprocesseddata'!$S181="",0,+'P6-preprocesseddata'!K181/'P6-preprocesseddata'!$S181)+IF('P6-preprocesseddata'!$S181="",0,+'P6-preprocesseddata'!L181/'P6-preprocesseddata'!$S181)</f>
        <v>1.3230742503174919E-2</v>
      </c>
      <c r="N181" s="43">
        <f>IF('P6-preprocesseddata'!$S181="",0,+'P6-preprocesseddata'!M181/'P6-preprocesseddata'!$S181)</f>
        <v>3.8910425425872958E-3</v>
      </c>
      <c r="O181" s="43">
        <f>IF('P6-preprocesseddata'!$S181="",0,+'P6-preprocesseddata'!N181/'P6-preprocesseddata'!$S181)</f>
        <v>4.7857661280002381E-5</v>
      </c>
      <c r="P181" s="43">
        <f t="shared" si="8"/>
        <v>0.13511577044832024</v>
      </c>
      <c r="Q181" s="52">
        <f t="shared" si="10"/>
        <v>-1.3372662877708247E-2</v>
      </c>
      <c r="R181" s="63">
        <f>IF(Profitability!Q181="",0,Profitability!L181/Profitability!Q181)-Q181</f>
        <v>0</v>
      </c>
    </row>
    <row r="182" spans="1:18" x14ac:dyDescent="0.25">
      <c r="A182">
        <f>+'P6-preprocesseddata'!A182</f>
        <v>2017</v>
      </c>
      <c r="B182">
        <f>+'P6-preprocesseddata'!B182</f>
        <v>1</v>
      </c>
      <c r="C182" t="str">
        <f t="shared" si="9"/>
        <v>2017 Q1</v>
      </c>
      <c r="D182" s="61">
        <f>VLOOKUP(C182,Dates!C:D,2,FALSE)</f>
        <v>42825</v>
      </c>
      <c r="E182" t="str">
        <f>+'P6-preprocesseddata'!C182</f>
        <v>DL</v>
      </c>
      <c r="F182" t="str">
        <f>+'P6-preprocesseddata'!D182</f>
        <v>A</v>
      </c>
      <c r="G182" s="51">
        <f>IF(Profitability!Q182="",0,Profitability!E182/Profitability!Q182)</f>
        <v>0.11979525795062869</v>
      </c>
      <c r="H182" s="43">
        <f>IF('P6-preprocesseddata'!$S182="",0,+'P6-preprocesseddata'!E182/'P6-preprocesseddata'!$S182)</f>
        <v>3.7731964504472242E-2</v>
      </c>
      <c r="I182" s="43">
        <f>IF('P6-preprocesseddata'!$S182="",0,+'P6-preprocesseddata'!F182/'P6-preprocesseddata'!$S182)</f>
        <v>2.3309237670739263E-2</v>
      </c>
      <c r="J182" s="43">
        <f>IF('P6-preprocesseddata'!$S182="",0,+'P6-preprocesseddata'!G182/'P6-preprocesseddata'!$S182)</f>
        <v>5.7130484487106035E-3</v>
      </c>
      <c r="K182" s="43">
        <f>IF('P6-preprocesseddata'!$S182="",0,+'P6-preprocesseddata'!H182/'P6-preprocesseddata'!$S182)</f>
        <v>1.8436143368952183E-2</v>
      </c>
      <c r="L182" s="43">
        <f>IF('P6-preprocesseddata'!$S182="",0,+'P6-preprocesseddata'!I182/'P6-preprocesseddata'!$S182)</f>
        <v>1.6222110386805049E-3</v>
      </c>
      <c r="M182" s="43">
        <f>IF('P6-preprocesseddata'!$S182="",0,+'P6-preprocesseddata'!J182/'P6-preprocesseddata'!$S182)+IF('P6-preprocesseddata'!$S182="",0,+'P6-preprocesseddata'!K182/'P6-preprocesseddata'!$S182)+IF('P6-preprocesseddata'!$S182="",0,+'P6-preprocesseddata'!L182/'P6-preprocesseddata'!$S182)</f>
        <v>1.1151439826166726E-2</v>
      </c>
      <c r="N182" s="43">
        <f>IF('P6-preprocesseddata'!$S182="",0,+'P6-preprocesseddata'!M182/'P6-preprocesseddata'!$S182)</f>
        <v>1.565307262465173E-3</v>
      </c>
      <c r="O182" s="43">
        <f>IF('P6-preprocesseddata'!$S182="",0,+'P6-preprocesseddata'!N182/'P6-preprocesseddata'!$S182)</f>
        <v>1.5738088226567068E-3</v>
      </c>
      <c r="P182" s="43">
        <f t="shared" si="8"/>
        <v>0.1011031609428434</v>
      </c>
      <c r="Q182" s="52">
        <f t="shared" si="10"/>
        <v>1.8692097007785291E-2</v>
      </c>
      <c r="R182" s="63">
        <f>IF(Profitability!Q182="",0,Profitability!L182/Profitability!Q182)-Q182</f>
        <v>0</v>
      </c>
    </row>
    <row r="183" spans="1:18" x14ac:dyDescent="0.25">
      <c r="A183">
        <f>+'P6-preprocesseddata'!A183</f>
        <v>2017</v>
      </c>
      <c r="B183">
        <f>+'P6-preprocesseddata'!B183</f>
        <v>1</v>
      </c>
      <c r="C183" t="str">
        <f t="shared" si="9"/>
        <v>2017 Q1</v>
      </c>
      <c r="D183" s="61">
        <f>VLOOKUP(C183,Dates!C:D,2,FALSE)</f>
        <v>42825</v>
      </c>
      <c r="E183" t="str">
        <f>+'P6-preprocesseddata'!C183</f>
        <v>DL</v>
      </c>
      <c r="F183" t="str">
        <f>+'P6-preprocesseddata'!D183</f>
        <v>D</v>
      </c>
      <c r="G183" s="51">
        <f>IF(Profitability!Q183="",0,Profitability!E183/Profitability!Q183)</f>
        <v>0.21717290705315803</v>
      </c>
      <c r="H183" s="43">
        <f>IF('P6-preprocesseddata'!$S183="",0,+'P6-preprocesseddata'!E183/'P6-preprocesseddata'!$S183)</f>
        <v>6.0298382495311144E-2</v>
      </c>
      <c r="I183" s="43">
        <f>IF('P6-preprocesseddata'!$S183="",0,+'P6-preprocesseddata'!F183/'P6-preprocesseddata'!$S183)</f>
        <v>2.4022729221427893E-2</v>
      </c>
      <c r="J183" s="43">
        <f>IF('P6-preprocesseddata'!$S183="",0,+'P6-preprocesseddata'!G183/'P6-preprocesseddata'!$S183)</f>
        <v>9.8117948788413577E-3</v>
      </c>
      <c r="K183" s="43">
        <f>IF('P6-preprocesseddata'!$S183="",0,+'P6-preprocesseddata'!H183/'P6-preprocesseddata'!$S183)</f>
        <v>3.1739183484281196E-2</v>
      </c>
      <c r="L183" s="43">
        <f>IF('P6-preprocesseddata'!$S183="",0,+'P6-preprocesseddata'!I183/'P6-preprocesseddata'!$S183)</f>
        <v>2.7685443724006628E-3</v>
      </c>
      <c r="M183" s="43">
        <f>IF('P6-preprocesseddata'!$S183="",0,+'P6-preprocesseddata'!J183/'P6-preprocesseddata'!$S183)+IF('P6-preprocesseddata'!$S183="",0,+'P6-preprocesseddata'!K183/'P6-preprocesseddata'!$S183)+IF('P6-preprocesseddata'!$S183="",0,+'P6-preprocesseddata'!L183/'P6-preprocesseddata'!$S183)</f>
        <v>1.9335902491765453E-2</v>
      </c>
      <c r="N183" s="43">
        <f>IF('P6-preprocesseddata'!$S183="",0,+'P6-preprocesseddata'!M183/'P6-preprocesseddata'!$S183)</f>
        <v>2.6718817102885663E-3</v>
      </c>
      <c r="O183" s="43">
        <f>IF('P6-preprocesseddata'!$S183="",0,+'P6-preprocesseddata'!N183/'P6-preprocesseddata'!$S183)</f>
        <v>4.1901206339021828E-2</v>
      </c>
      <c r="P183" s="43">
        <f t="shared" si="8"/>
        <v>0.19254962499333808</v>
      </c>
      <c r="Q183" s="52">
        <f t="shared" si="10"/>
        <v>2.4623282059819951E-2</v>
      </c>
      <c r="R183" s="63">
        <f>IF(Profitability!Q183="",0,Profitability!L183/Profitability!Q183)-Q183</f>
        <v>0</v>
      </c>
    </row>
    <row r="184" spans="1:18" x14ac:dyDescent="0.25">
      <c r="A184">
        <f>+'P6-preprocesseddata'!A184</f>
        <v>2017</v>
      </c>
      <c r="B184">
        <f>+'P6-preprocesseddata'!B184</f>
        <v>1</v>
      </c>
      <c r="C184" t="str">
        <f t="shared" si="9"/>
        <v>2017 Q1</v>
      </c>
      <c r="D184" s="61">
        <f>VLOOKUP(C184,Dates!C:D,2,FALSE)</f>
        <v>42825</v>
      </c>
      <c r="E184" t="str">
        <f>+'P6-preprocesseddata'!C184</f>
        <v>DL</v>
      </c>
      <c r="F184" t="str">
        <f>+'P6-preprocesseddata'!D184</f>
        <v>L</v>
      </c>
      <c r="G184" s="51">
        <f>IF(Profitability!Q184="",0,Profitability!E184/Profitability!Q184)</f>
        <v>0.12749300219422716</v>
      </c>
      <c r="H184" s="43">
        <f>IF('P6-preprocesseddata'!$S184="",0,+'P6-preprocesseddata'!E184/'P6-preprocesseddata'!$S184)</f>
        <v>4.2423504788219331E-2</v>
      </c>
      <c r="I184" s="43">
        <f>IF('P6-preprocesseddata'!$S184="",0,+'P6-preprocesseddata'!F184/'P6-preprocesseddata'!$S184)</f>
        <v>2.1909769361238597E-2</v>
      </c>
      <c r="J184" s="43">
        <f>IF('P6-preprocesseddata'!$S184="",0,+'P6-preprocesseddata'!G184/'P6-preprocesseddata'!$S184)</f>
        <v>6.7233904377471234E-3</v>
      </c>
      <c r="K184" s="43">
        <f>IF('P6-preprocesseddata'!$S184="",0,+'P6-preprocesseddata'!H184/'P6-preprocesseddata'!$S184)</f>
        <v>2.2566019073291362E-2</v>
      </c>
      <c r="L184" s="43">
        <f>IF('P6-preprocesseddata'!$S184="",0,+'P6-preprocesseddata'!I184/'P6-preprocesseddata'!$S184)</f>
        <v>1.7100196805892008E-3</v>
      </c>
      <c r="M184" s="43">
        <f>IF('P6-preprocesseddata'!$S184="",0,+'P6-preprocesseddata'!J184/'P6-preprocesseddata'!$S184)+IF('P6-preprocesseddata'!$S184="",0,+'P6-preprocesseddata'!K184/'P6-preprocesseddata'!$S184)+IF('P6-preprocesseddata'!$S184="",0,+'P6-preprocesseddata'!L184/'P6-preprocesseddata'!$S184)</f>
        <v>1.5219370179446577E-2</v>
      </c>
      <c r="N184" s="43">
        <f>IF('P6-preprocesseddata'!$S184="",0,+'P6-preprocesseddata'!M184/'P6-preprocesseddata'!$S184)</f>
        <v>1.656388574849376E-3</v>
      </c>
      <c r="O184" s="43">
        <f>IF('P6-preprocesseddata'!$S184="",0,+'P6-preprocesseddata'!N184/'P6-preprocesseddata'!$S184)</f>
        <v>5.4066655325833044E-3</v>
      </c>
      <c r="P184" s="43">
        <f t="shared" si="8"/>
        <v>0.11761512762796487</v>
      </c>
      <c r="Q184" s="52">
        <f t="shared" si="10"/>
        <v>9.8778745662622819E-3</v>
      </c>
      <c r="R184" s="63">
        <f>IF(Profitability!Q184="",0,Profitability!L184/Profitability!Q184)-Q184</f>
        <v>0</v>
      </c>
    </row>
    <row r="185" spans="1:18" x14ac:dyDescent="0.25">
      <c r="A185">
        <f>+'P6-preprocesseddata'!A185</f>
        <v>2017</v>
      </c>
      <c r="B185">
        <f>+'P6-preprocesseddata'!B185</f>
        <v>1</v>
      </c>
      <c r="C185" t="str">
        <f t="shared" si="9"/>
        <v>2017 Q1</v>
      </c>
      <c r="D185" s="61">
        <f>VLOOKUP(C185,Dates!C:D,2,FALSE)</f>
        <v>42825</v>
      </c>
      <c r="E185" t="str">
        <f>+'P6-preprocesseddata'!C185</f>
        <v>DL</v>
      </c>
      <c r="F185" t="str">
        <f>+'P6-preprocesseddata'!D185</f>
        <v>P</v>
      </c>
      <c r="G185" s="51">
        <f>IF(Profitability!Q185="",0,Profitability!E185/Profitability!Q185)</f>
        <v>0.11541863612458175</v>
      </c>
      <c r="H185" s="43">
        <f>IF('P6-preprocesseddata'!$S185="",0,+'P6-preprocesseddata'!E185/'P6-preprocesseddata'!$S185)</f>
        <v>3.7268728327097621E-2</v>
      </c>
      <c r="I185" s="43">
        <f>IF('P6-preprocesseddata'!$S185="",0,+'P6-preprocesseddata'!F185/'P6-preprocesseddata'!$S185)</f>
        <v>2.6098293217890832E-2</v>
      </c>
      <c r="J185" s="43">
        <f>IF('P6-preprocesseddata'!$S185="",0,+'P6-preprocesseddata'!G185/'P6-preprocesseddata'!$S185)</f>
        <v>5.4502346128962979E-3</v>
      </c>
      <c r="K185" s="43">
        <f>IF('P6-preprocesseddata'!$S185="",0,+'P6-preprocesseddata'!H185/'P6-preprocesseddata'!$S185)</f>
        <v>1.7511893047768397E-2</v>
      </c>
      <c r="L185" s="43">
        <f>IF('P6-preprocesseddata'!$S185="",0,+'P6-preprocesseddata'!I185/'P6-preprocesseddata'!$S185)</f>
        <v>1.5651656619946454E-3</v>
      </c>
      <c r="M185" s="43">
        <f>IF('P6-preprocesseddata'!$S185="",0,+'P6-preprocesseddata'!J185/'P6-preprocesseddata'!$S185)+IF('P6-preprocesseddata'!$S185="",0,+'P6-preprocesseddata'!K185/'P6-preprocesseddata'!$S185)+IF('P6-preprocesseddata'!$S185="",0,+'P6-preprocesseddata'!L185/'P6-preprocesseddata'!$S185)</f>
        <v>1.0453531600860657E-2</v>
      </c>
      <c r="N185" s="43">
        <f>IF('P6-preprocesseddata'!$S185="",0,+'P6-preprocesseddata'!M185/'P6-preprocesseddata'!$S185)</f>
        <v>1.509475253824724E-3</v>
      </c>
      <c r="O185" s="43">
        <f>IF('P6-preprocesseddata'!$S185="",0,+'P6-preprocesseddata'!N185/'P6-preprocesseddata'!$S185)</f>
        <v>9.9959862791344453E-4</v>
      </c>
      <c r="P185" s="43">
        <f t="shared" si="8"/>
        <v>0.10085692035024663</v>
      </c>
      <c r="Q185" s="52">
        <f t="shared" si="10"/>
        <v>1.4561715774335127E-2</v>
      </c>
      <c r="R185" s="63">
        <f>IF(Profitability!Q185="",0,Profitability!L185/Profitability!Q185)-Q185</f>
        <v>0</v>
      </c>
    </row>
    <row r="186" spans="1:18" x14ac:dyDescent="0.25">
      <c r="A186">
        <f>+'P6-preprocesseddata'!A186</f>
        <v>2017</v>
      </c>
      <c r="B186">
        <f>+'P6-preprocesseddata'!B186</f>
        <v>2</v>
      </c>
      <c r="C186" t="str">
        <f t="shared" si="9"/>
        <v>2017 Q2</v>
      </c>
      <c r="D186" s="61">
        <f>VLOOKUP(C186,Dates!C:D,2,FALSE)</f>
        <v>42916</v>
      </c>
      <c r="E186" t="str">
        <f>+'P6-preprocesseddata'!C186</f>
        <v>DL</v>
      </c>
      <c r="F186" t="str">
        <f>+'P6-preprocesseddata'!D186</f>
        <v>A</v>
      </c>
      <c r="G186" s="51">
        <f>IF(Profitability!Q186="",0,Profitability!E186/Profitability!Q186)</f>
        <v>0.1244477810479198</v>
      </c>
      <c r="H186" s="43">
        <f>IF('P6-preprocesseddata'!$S186="",0,+'P6-preprocesseddata'!E186/'P6-preprocesseddata'!$S186)</f>
        <v>3.70148780794647E-2</v>
      </c>
      <c r="I186" s="43">
        <f>IF('P6-preprocesseddata'!$S186="",0,+'P6-preprocesseddata'!F186/'P6-preprocesseddata'!$S186)</f>
        <v>2.3717629152890343E-2</v>
      </c>
      <c r="J186" s="43">
        <f>IF('P6-preprocesseddata'!$S186="",0,+'P6-preprocesseddata'!G186/'P6-preprocesseddata'!$S186)</f>
        <v>5.3748170780965037E-3</v>
      </c>
      <c r="K186" s="43">
        <f>IF('P6-preprocesseddata'!$S186="",0,+'P6-preprocesseddata'!H186/'P6-preprocesseddata'!$S186)</f>
        <v>1.7420701263811855E-2</v>
      </c>
      <c r="L186" s="43">
        <f>IF('P6-preprocesseddata'!$S186="",0,+'P6-preprocesseddata'!I186/'P6-preprocesseddata'!$S186)</f>
        <v>1.6345666488433153E-3</v>
      </c>
      <c r="M186" s="43">
        <f>IF('P6-preprocesseddata'!$S186="",0,+'P6-preprocesseddata'!J186/'P6-preprocesseddata'!$S186)+IF('P6-preprocesseddata'!$S186="",0,+'P6-preprocesseddata'!K186/'P6-preprocesseddata'!$S186)+IF('P6-preprocesseddata'!$S186="",0,+'P6-preprocesseddata'!L186/'P6-preprocesseddata'!$S186)</f>
        <v>9.7464586585312898E-3</v>
      </c>
      <c r="N186" s="43">
        <f>IF('P6-preprocesseddata'!$S186="",0,+'P6-preprocesseddata'!M186/'P6-preprocesseddata'!$S186)</f>
        <v>1.5628500906451344E-3</v>
      </c>
      <c r="O186" s="43">
        <f>IF('P6-preprocesseddata'!$S186="",0,+'P6-preprocesseddata'!N186/'P6-preprocesseddata'!$S186)</f>
        <v>1.2502943444679879E-3</v>
      </c>
      <c r="P186" s="43">
        <f t="shared" si="8"/>
        <v>9.7722195316751137E-2</v>
      </c>
      <c r="Q186" s="52">
        <f t="shared" si="10"/>
        <v>2.6725585731168663E-2</v>
      </c>
      <c r="R186" s="63">
        <f>IF(Profitability!Q186="",0,Profitability!L186/Profitability!Q186)-Q186</f>
        <v>0</v>
      </c>
    </row>
    <row r="187" spans="1:18" x14ac:dyDescent="0.25">
      <c r="A187">
        <f>+'P6-preprocesseddata'!A187</f>
        <v>2017</v>
      </c>
      <c r="B187">
        <f>+'P6-preprocesseddata'!B187</f>
        <v>2</v>
      </c>
      <c r="C187" t="str">
        <f t="shared" si="9"/>
        <v>2017 Q2</v>
      </c>
      <c r="D187" s="61">
        <f>VLOOKUP(C187,Dates!C:D,2,FALSE)</f>
        <v>42916</v>
      </c>
      <c r="E187" t="str">
        <f>+'P6-preprocesseddata'!C187</f>
        <v>DL</v>
      </c>
      <c r="F187" t="str">
        <f>+'P6-preprocesseddata'!D187</f>
        <v>D</v>
      </c>
      <c r="G187" s="51">
        <f>IF(Profitability!Q187="",0,Profitability!E187/Profitability!Q187)</f>
        <v>0.22677291262064991</v>
      </c>
      <c r="H187" s="43">
        <f>IF('P6-preprocesseddata'!$S187="",0,+'P6-preprocesseddata'!E187/'P6-preprocesseddata'!$S187)</f>
        <v>6.01016374002242E-2</v>
      </c>
      <c r="I187" s="43">
        <f>IF('P6-preprocesseddata'!$S187="",0,+'P6-preprocesseddata'!F187/'P6-preprocesseddata'!$S187)</f>
        <v>2.4224691704014943E-2</v>
      </c>
      <c r="J187" s="43">
        <f>IF('P6-preprocesseddata'!$S187="",0,+'P6-preprocesseddata'!G187/'P6-preprocesseddata'!$S187)</f>
        <v>9.3153955317920693E-3</v>
      </c>
      <c r="K187" s="43">
        <f>IF('P6-preprocesseddata'!$S187="",0,+'P6-preprocesseddata'!H187/'P6-preprocesseddata'!$S187)</f>
        <v>3.0231243425607044E-2</v>
      </c>
      <c r="L187" s="43">
        <f>IF('P6-preprocesseddata'!$S187="",0,+'P6-preprocesseddata'!I187/'P6-preprocesseddata'!$S187)</f>
        <v>2.8194887279005226E-3</v>
      </c>
      <c r="M187" s="43">
        <f>IF('P6-preprocesseddata'!$S187="",0,+'P6-preprocesseddata'!J187/'P6-preprocesseddata'!$S187)+IF('P6-preprocesseddata'!$S187="",0,+'P6-preprocesseddata'!K187/'P6-preprocesseddata'!$S187)+IF('P6-preprocesseddata'!$S187="",0,+'P6-preprocesseddata'!L187/'P6-preprocesseddata'!$S187)</f>
        <v>1.7027289808550599E-2</v>
      </c>
      <c r="N187" s="43">
        <f>IF('P6-preprocesseddata'!$S187="",0,+'P6-preprocesseddata'!M187/'P6-preprocesseddata'!$S187)</f>
        <v>2.6965332712521922E-3</v>
      </c>
      <c r="O187" s="43">
        <f>IF('P6-preprocesseddata'!$S187="",0,+'P6-preprocesseddata'!N187/'P6-preprocesseddata'!$S187)</f>
        <v>3.7734374783494548E-2</v>
      </c>
      <c r="P187" s="43">
        <f t="shared" si="8"/>
        <v>0.18415065465283609</v>
      </c>
      <c r="Q187" s="52">
        <f t="shared" si="10"/>
        <v>4.2622257967813826E-2</v>
      </c>
      <c r="R187" s="63">
        <f>IF(Profitability!Q187="",0,Profitability!L187/Profitability!Q187)-Q187</f>
        <v>0</v>
      </c>
    </row>
    <row r="188" spans="1:18" x14ac:dyDescent="0.25">
      <c r="A188">
        <f>+'P6-preprocesseddata'!A188</f>
        <v>2017</v>
      </c>
      <c r="B188">
        <f>+'P6-preprocesseddata'!B188</f>
        <v>2</v>
      </c>
      <c r="C188" t="str">
        <f t="shared" si="9"/>
        <v>2017 Q2</v>
      </c>
      <c r="D188" s="61">
        <f>VLOOKUP(C188,Dates!C:D,2,FALSE)</f>
        <v>42916</v>
      </c>
      <c r="E188" t="str">
        <f>+'P6-preprocesseddata'!C188</f>
        <v>DL</v>
      </c>
      <c r="F188" t="str">
        <f>+'P6-preprocesseddata'!D188</f>
        <v>L</v>
      </c>
      <c r="G188" s="51">
        <f>IF(Profitability!Q188="",0,Profitability!E188/Profitability!Q188)</f>
        <v>0.12872000395411018</v>
      </c>
      <c r="H188" s="43">
        <f>IF('P6-preprocesseddata'!$S188="",0,+'P6-preprocesseddata'!E188/'P6-preprocesseddata'!$S188)</f>
        <v>4.0464221997759578E-2</v>
      </c>
      <c r="I188" s="43">
        <f>IF('P6-preprocesseddata'!$S188="",0,+'P6-preprocesseddata'!F188/'P6-preprocesseddata'!$S188)</f>
        <v>2.1582347508868376E-2</v>
      </c>
      <c r="J188" s="43">
        <f>IF('P6-preprocesseddata'!$S188="",0,+'P6-preprocesseddata'!G188/'P6-preprocesseddata'!$S188)</f>
        <v>6.0970921961973745E-3</v>
      </c>
      <c r="K188" s="43">
        <f>IF('P6-preprocesseddata'!$S188="",0,+'P6-preprocesseddata'!H188/'P6-preprocesseddata'!$S188)</f>
        <v>2.0258906812566074E-2</v>
      </c>
      <c r="L188" s="43">
        <f>IF('P6-preprocesseddata'!$S188="",0,+'P6-preprocesseddata'!I188/'P6-preprocesseddata'!$S188)</f>
        <v>1.67369377282541E-3</v>
      </c>
      <c r="M188" s="43">
        <f>IF('P6-preprocesseddata'!$S188="",0,+'P6-preprocesseddata'!J188/'P6-preprocesseddata'!$S188)+IF('P6-preprocesseddata'!$S188="",0,+'P6-preprocesseddata'!K188/'P6-preprocesseddata'!$S188)+IF('P6-preprocesseddata'!$S188="",0,+'P6-preprocesseddata'!L188/'P6-preprocesseddata'!$S188)</f>
        <v>1.2853452242344104E-2</v>
      </c>
      <c r="N188" s="43">
        <f>IF('P6-preprocesseddata'!$S188="",0,+'P6-preprocesseddata'!M188/'P6-preprocesseddata'!$S188)</f>
        <v>1.6082938207775267E-3</v>
      </c>
      <c r="O188" s="43">
        <f>IF('P6-preprocesseddata'!$S188="",0,+'P6-preprocesseddata'!N188/'P6-preprocesseddata'!$S188)</f>
        <v>5.0830296063882523E-3</v>
      </c>
      <c r="P188" s="43">
        <f t="shared" si="8"/>
        <v>0.10962103795772669</v>
      </c>
      <c r="Q188" s="52">
        <f t="shared" si="10"/>
        <v>1.9098965996383485E-2</v>
      </c>
      <c r="R188" s="63">
        <f>IF(Profitability!Q188="",0,Profitability!L188/Profitability!Q188)-Q188</f>
        <v>0</v>
      </c>
    </row>
    <row r="189" spans="1:18" x14ac:dyDescent="0.25">
      <c r="A189">
        <f>+'P6-preprocesseddata'!A189</f>
        <v>2017</v>
      </c>
      <c r="B189">
        <f>+'P6-preprocesseddata'!B189</f>
        <v>2</v>
      </c>
      <c r="C189" t="str">
        <f t="shared" si="9"/>
        <v>2017 Q2</v>
      </c>
      <c r="D189" s="61">
        <f>VLOOKUP(C189,Dates!C:D,2,FALSE)</f>
        <v>42916</v>
      </c>
      <c r="E189" t="str">
        <f>+'P6-preprocesseddata'!C189</f>
        <v>DL</v>
      </c>
      <c r="F189" t="str">
        <f>+'P6-preprocesseddata'!D189</f>
        <v>P</v>
      </c>
      <c r="G189" s="51">
        <f>IF(Profitability!Q189="",0,Profitability!E189/Profitability!Q189)</f>
        <v>0.11249911752826315</v>
      </c>
      <c r="H189" s="43">
        <f>IF('P6-preprocesseddata'!$S189="",0,+'P6-preprocesseddata'!E189/'P6-preprocesseddata'!$S189)</f>
        <v>3.5135064241410913E-2</v>
      </c>
      <c r="I189" s="43">
        <f>IF('P6-preprocesseddata'!$S189="",0,+'P6-preprocesseddata'!F189/'P6-preprocesseddata'!$S189)</f>
        <v>2.6749559994821797E-2</v>
      </c>
      <c r="J189" s="43">
        <f>IF('P6-preprocesseddata'!$S189="",0,+'P6-preprocesseddata'!G189/'P6-preprocesseddata'!$S189)</f>
        <v>4.8765976057561352E-3</v>
      </c>
      <c r="K189" s="43">
        <f>IF('P6-preprocesseddata'!$S189="",0,+'P6-preprocesseddata'!H189/'P6-preprocesseddata'!$S189)</f>
        <v>1.5816967106322802E-2</v>
      </c>
      <c r="L189" s="43">
        <f>IF('P6-preprocesseddata'!$S189="",0,+'P6-preprocesseddata'!I189/'P6-preprocesseddata'!$S189)</f>
        <v>1.4792108911702185E-3</v>
      </c>
      <c r="M189" s="43">
        <f>IF('P6-preprocesseddata'!$S189="",0,+'P6-preprocesseddata'!J189/'P6-preprocesseddata'!$S189)+IF('P6-preprocesseddata'!$S189="",0,+'P6-preprocesseddata'!K189/'P6-preprocesseddata'!$S189)+IF('P6-preprocesseddata'!$S189="",0,+'P6-preprocesseddata'!L189/'P6-preprocesseddata'!$S189)</f>
        <v>8.8815528206079419E-3</v>
      </c>
      <c r="N189" s="43">
        <f>IF('P6-preprocesseddata'!$S189="",0,+'P6-preprocesseddata'!M189/'P6-preprocesseddata'!$S189)</f>
        <v>1.4146815569916519E-3</v>
      </c>
      <c r="O189" s="43">
        <f>IF('P6-preprocesseddata'!$S189="",0,+'P6-preprocesseddata'!N189/'P6-preprocesseddata'!$S189)</f>
        <v>7.7517930929893431E-4</v>
      </c>
      <c r="P189" s="43">
        <f t="shared" si="8"/>
        <v>9.512881352638039E-2</v>
      </c>
      <c r="Q189" s="52">
        <f t="shared" si="10"/>
        <v>1.7370304001882761E-2</v>
      </c>
      <c r="R189" s="63">
        <f>IF(Profitability!Q189="",0,Profitability!L189/Profitability!Q189)-Q189</f>
        <v>0</v>
      </c>
    </row>
    <row r="190" spans="1:18" x14ac:dyDescent="0.25">
      <c r="A190">
        <f>+'P6-preprocesseddata'!A190</f>
        <v>2017</v>
      </c>
      <c r="B190">
        <f>+'P6-preprocesseddata'!B190</f>
        <v>3</v>
      </c>
      <c r="C190" t="str">
        <f t="shared" si="9"/>
        <v>2017 Q3</v>
      </c>
      <c r="D190" s="61">
        <f>VLOOKUP(C190,Dates!C:D,2,FALSE)</f>
        <v>43008</v>
      </c>
      <c r="E190" t="str">
        <f>+'P6-preprocesseddata'!C190</f>
        <v>DL</v>
      </c>
      <c r="F190" t="str">
        <f>+'P6-preprocesseddata'!D190</f>
        <v>A</v>
      </c>
      <c r="G190" s="51">
        <f>IF(Profitability!Q190="",0,Profitability!E190/Profitability!Q190)</f>
        <v>0.12544334451177808</v>
      </c>
      <c r="H190" s="43">
        <f>IF('P6-preprocesseddata'!$S190="",0,+'P6-preprocesseddata'!E190/'P6-preprocesseddata'!$S190)</f>
        <v>3.707652153056791E-2</v>
      </c>
      <c r="I190" s="43">
        <f>IF('P6-preprocesseddata'!$S190="",0,+'P6-preprocesseddata'!F190/'P6-preprocesseddata'!$S190)</f>
        <v>2.3497656718119226E-2</v>
      </c>
      <c r="J190" s="43">
        <f>IF('P6-preprocesseddata'!$S190="",0,+'P6-preprocesseddata'!G190/'P6-preprocesseddata'!$S190)</f>
        <v>5.9397174827831144E-3</v>
      </c>
      <c r="K190" s="43">
        <f>IF('P6-preprocesseddata'!$S190="",0,+'P6-preprocesseddata'!H190/'P6-preprocesseddata'!$S190)</f>
        <v>1.7627133953765192E-2</v>
      </c>
      <c r="L190" s="43">
        <f>IF('P6-preprocesseddata'!$S190="",0,+'P6-preprocesseddata'!I190/'P6-preprocesseddata'!$S190)</f>
        <v>1.697287205328187E-3</v>
      </c>
      <c r="M190" s="43">
        <f>IF('P6-preprocesseddata'!$S190="",0,+'P6-preprocesseddata'!J190/'P6-preprocesseddata'!$S190)+IF('P6-preprocesseddata'!$S190="",0,+'P6-preprocesseddata'!K190/'P6-preprocesseddata'!$S190)+IF('P6-preprocesseddata'!$S190="",0,+'P6-preprocesseddata'!L190/'P6-preprocesseddata'!$S190)</f>
        <v>1.0023592285222049E-2</v>
      </c>
      <c r="N190" s="43">
        <f>IF('P6-preprocesseddata'!$S190="",0,+'P6-preprocesseddata'!M190/'P6-preprocesseddata'!$S190)</f>
        <v>1.3654298398932845E-3</v>
      </c>
      <c r="O190" s="43">
        <f>IF('P6-preprocesseddata'!$S190="",0,+'P6-preprocesseddata'!N190/'P6-preprocesseddata'!$S190)</f>
        <v>1.0693671921885421E-3</v>
      </c>
      <c r="P190" s="43">
        <f t="shared" si="8"/>
        <v>9.8296706207867512E-2</v>
      </c>
      <c r="Q190" s="52">
        <f t="shared" si="10"/>
        <v>2.7146638303910564E-2</v>
      </c>
      <c r="R190" s="63">
        <f>IF(Profitability!Q190="",0,Profitability!L190/Profitability!Q190)-Q190</f>
        <v>0</v>
      </c>
    </row>
    <row r="191" spans="1:18" x14ac:dyDescent="0.25">
      <c r="A191">
        <f>+'P6-preprocesseddata'!A191</f>
        <v>2017</v>
      </c>
      <c r="B191">
        <f>+'P6-preprocesseddata'!B191</f>
        <v>3</v>
      </c>
      <c r="C191" t="str">
        <f t="shared" si="9"/>
        <v>2017 Q3</v>
      </c>
      <c r="D191" s="61">
        <f>VLOOKUP(C191,Dates!C:D,2,FALSE)</f>
        <v>43008</v>
      </c>
      <c r="E191" t="str">
        <f>+'P6-preprocesseddata'!C191</f>
        <v>DL</v>
      </c>
      <c r="F191" t="str">
        <f>+'P6-preprocesseddata'!D191</f>
        <v>D</v>
      </c>
      <c r="G191" s="51">
        <f>IF(Profitability!Q191="",0,Profitability!E191/Profitability!Q191)</f>
        <v>0.21128143206986408</v>
      </c>
      <c r="H191" s="43">
        <f>IF('P6-preprocesseddata'!$S191="",0,+'P6-preprocesseddata'!E191/'P6-preprocesseddata'!$S191)</f>
        <v>5.6283327535408427E-2</v>
      </c>
      <c r="I191" s="43">
        <f>IF('P6-preprocesseddata'!$S191="",0,+'P6-preprocesseddata'!F191/'P6-preprocesseddata'!$S191)</f>
        <v>2.3558646428085646E-2</v>
      </c>
      <c r="J191" s="43">
        <f>IF('P6-preprocesseddata'!$S191="",0,+'P6-preprocesseddata'!G191/'P6-preprocesseddata'!$S191)</f>
        <v>9.5398898963131445E-3</v>
      </c>
      <c r="K191" s="43">
        <f>IF('P6-preprocesseddata'!$S191="",0,+'P6-preprocesseddata'!H191/'P6-preprocesseddata'!$S191)</f>
        <v>2.8521838675096192E-2</v>
      </c>
      <c r="L191" s="43">
        <f>IF('P6-preprocesseddata'!$S191="",0,+'P6-preprocesseddata'!I191/'P6-preprocesseddata'!$S191)</f>
        <v>2.6686755149984633E-3</v>
      </c>
      <c r="M191" s="43">
        <f>IF('P6-preprocesseddata'!$S191="",0,+'P6-preprocesseddata'!J191/'P6-preprocesseddata'!$S191)+IF('P6-preprocesseddata'!$S191="",0,+'P6-preprocesseddata'!K191/'P6-preprocesseddata'!$S191)+IF('P6-preprocesseddata'!$S191="",0,+'P6-preprocesseddata'!L191/'P6-preprocesseddata'!$S191)</f>
        <v>1.6780074843236906E-2</v>
      </c>
      <c r="N191" s="43">
        <f>IF('P6-preprocesseddata'!$S191="",0,+'P6-preprocesseddata'!M191/'P6-preprocesseddata'!$S191)</f>
        <v>2.150488505990106E-3</v>
      </c>
      <c r="O191" s="43">
        <f>IF('P6-preprocesseddata'!$S191="",0,+'P6-preprocesseddata'!N191/'P6-preprocesseddata'!$S191)</f>
        <v>3.9982003729732207E-2</v>
      </c>
      <c r="P191" s="43">
        <f t="shared" si="8"/>
        <v>0.17948494512886112</v>
      </c>
      <c r="Q191" s="52">
        <f t="shared" si="10"/>
        <v>3.1796486941002955E-2</v>
      </c>
      <c r="R191" s="63">
        <f>IF(Profitability!Q191="",0,Profitability!L191/Profitability!Q191)-Q191</f>
        <v>0</v>
      </c>
    </row>
    <row r="192" spans="1:18" x14ac:dyDescent="0.25">
      <c r="A192">
        <f>+'P6-preprocesseddata'!A192</f>
        <v>2017</v>
      </c>
      <c r="B192">
        <f>+'P6-preprocesseddata'!B192</f>
        <v>3</v>
      </c>
      <c r="C192" t="str">
        <f t="shared" si="9"/>
        <v>2017 Q3</v>
      </c>
      <c r="D192" s="61">
        <f>VLOOKUP(C192,Dates!C:D,2,FALSE)</f>
        <v>43008</v>
      </c>
      <c r="E192" t="str">
        <f>+'P6-preprocesseddata'!C192</f>
        <v>DL</v>
      </c>
      <c r="F192" t="str">
        <f>+'P6-preprocesseddata'!D192</f>
        <v>L</v>
      </c>
      <c r="G192" s="51">
        <f>IF(Profitability!Q192="",0,Profitability!E192/Profitability!Q192)</f>
        <v>0.14053627917623704</v>
      </c>
      <c r="H192" s="43">
        <f>IF('P6-preprocesseddata'!$S192="",0,+'P6-preprocesseddata'!E192/'P6-preprocesseddata'!$S192)</f>
        <v>4.2733816791548473E-2</v>
      </c>
      <c r="I192" s="43">
        <f>IF('P6-preprocesseddata'!$S192="",0,+'P6-preprocesseddata'!F192/'P6-preprocesseddata'!$S192)</f>
        <v>2.2182850184602684E-2</v>
      </c>
      <c r="J192" s="43">
        <f>IF('P6-preprocesseddata'!$S192="",0,+'P6-preprocesseddata'!G192/'P6-preprocesseddata'!$S192)</f>
        <v>7.0613202938146317E-3</v>
      </c>
      <c r="K192" s="43">
        <f>IF('P6-preprocesseddata'!$S192="",0,+'P6-preprocesseddata'!H192/'P6-preprocesseddata'!$S192)</f>
        <v>2.1474366856840874E-2</v>
      </c>
      <c r="L192" s="43">
        <f>IF('P6-preprocesseddata'!$S192="",0,+'P6-preprocesseddata'!I192/'P6-preprocesseddata'!$S192)</f>
        <v>1.8760886024225345E-3</v>
      </c>
      <c r="M192" s="43">
        <f>IF('P6-preprocesseddata'!$S192="",0,+'P6-preprocesseddata'!J192/'P6-preprocesseddata'!$S192)+IF('P6-preprocesseddata'!$S192="",0,+'P6-preprocesseddata'!K192/'P6-preprocesseddata'!$S192)+IF('P6-preprocesseddata'!$S192="",0,+'P6-preprocesseddata'!L192/'P6-preprocesseddata'!$S192)</f>
        <v>1.3597311028441687E-2</v>
      </c>
      <c r="N192" s="43">
        <f>IF('P6-preprocesseddata'!$S192="",0,+'P6-preprocesseddata'!M192/'P6-preprocesseddata'!$S192)</f>
        <v>1.5188562520052269E-3</v>
      </c>
      <c r="O192" s="43">
        <f>IF('P6-preprocesseddata'!$S192="",0,+'P6-preprocesseddata'!N192/'P6-preprocesseddata'!$S192)</f>
        <v>6.3033359475192473E-3</v>
      </c>
      <c r="P192" s="43">
        <f t="shared" si="8"/>
        <v>0.11674794595719536</v>
      </c>
      <c r="Q192" s="52">
        <f t="shared" si="10"/>
        <v>2.3788333219041682E-2</v>
      </c>
      <c r="R192" s="63">
        <f>IF(Profitability!Q192="",0,Profitability!L192/Profitability!Q192)-Q192</f>
        <v>0</v>
      </c>
    </row>
    <row r="193" spans="1:18" x14ac:dyDescent="0.25">
      <c r="A193">
        <f>+'P6-preprocesseddata'!A193</f>
        <v>2017</v>
      </c>
      <c r="B193">
        <f>+'P6-preprocesseddata'!B193</f>
        <v>3</v>
      </c>
      <c r="C193" t="str">
        <f t="shared" si="9"/>
        <v>2017 Q3</v>
      </c>
      <c r="D193" s="61">
        <f>VLOOKUP(C193,Dates!C:D,2,FALSE)</f>
        <v>43008</v>
      </c>
      <c r="E193" t="str">
        <f>+'P6-preprocesseddata'!C193</f>
        <v>DL</v>
      </c>
      <c r="F193" t="str">
        <f>+'P6-preprocesseddata'!D193</f>
        <v>P</v>
      </c>
      <c r="G193" s="51">
        <f>IF(Profitability!Q193="",0,Profitability!E193/Profitability!Q193)</f>
        <v>0.12167027499781151</v>
      </c>
      <c r="H193" s="43">
        <f>IF('P6-preprocesseddata'!$S193="",0,+'P6-preprocesseddata'!E193/'P6-preprocesseddata'!$S193)</f>
        <v>3.6719341223624587E-2</v>
      </c>
      <c r="I193" s="43">
        <f>IF('P6-preprocesseddata'!$S193="",0,+'P6-preprocesseddata'!F193/'P6-preprocesseddata'!$S193)</f>
        <v>2.6529611128472144E-2</v>
      </c>
      <c r="J193" s="43">
        <f>IF('P6-preprocesseddata'!$S193="",0,+'P6-preprocesseddata'!G193/'P6-preprocesseddata'!$S193)</f>
        <v>5.682965888360308E-3</v>
      </c>
      <c r="K193" s="43">
        <f>IF('P6-preprocesseddata'!$S193="",0,+'P6-preprocesseddata'!H193/'P6-preprocesseddata'!$S193)</f>
        <v>1.6781128310929653E-2</v>
      </c>
      <c r="L193" s="43">
        <f>IF('P6-preprocesseddata'!$S193="",0,+'P6-preprocesseddata'!I193/'P6-preprocesseddata'!$S193)</f>
        <v>1.6468959593782361E-3</v>
      </c>
      <c r="M193" s="43">
        <f>IF('P6-preprocesseddata'!$S193="",0,+'P6-preprocesseddata'!J193/'P6-preprocesseddata'!$S193)+IF('P6-preprocesseddata'!$S193="",0,+'P6-preprocesseddata'!K193/'P6-preprocesseddata'!$S193)+IF('P6-preprocesseddata'!$S193="",0,+'P6-preprocesseddata'!L193/'P6-preprocesseddata'!$S193)</f>
        <v>9.3191364001170354E-3</v>
      </c>
      <c r="N193" s="43">
        <f>IF('P6-preprocesseddata'!$S193="",0,+'P6-preprocesseddata'!M193/'P6-preprocesseddata'!$S193)</f>
        <v>1.3234366825687252E-3</v>
      </c>
      <c r="O193" s="43">
        <f>IF('P6-preprocesseddata'!$S193="",0,+'P6-preprocesseddata'!N193/'P6-preprocesseddata'!$S193)</f>
        <v>9.1117867976716932E-4</v>
      </c>
      <c r="P193" s="43">
        <f t="shared" si="8"/>
        <v>9.8913694273217875E-2</v>
      </c>
      <c r="Q193" s="52">
        <f t="shared" si="10"/>
        <v>2.2756580724593634E-2</v>
      </c>
      <c r="R193" s="63">
        <f>IF(Profitability!Q193="",0,Profitability!L193/Profitability!Q193)-Q193</f>
        <v>0</v>
      </c>
    </row>
    <row r="194" spans="1:18" x14ac:dyDescent="0.25">
      <c r="A194">
        <f>+'P6-preprocesseddata'!A194</f>
        <v>2017</v>
      </c>
      <c r="B194">
        <f>+'P6-preprocesseddata'!B194</f>
        <v>4</v>
      </c>
      <c r="C194" t="str">
        <f t="shared" si="9"/>
        <v>2017 Q4</v>
      </c>
      <c r="D194" s="61">
        <f>VLOOKUP(C194,Dates!C:D,2,FALSE)</f>
        <v>43100</v>
      </c>
      <c r="E194" t="str">
        <f>+'P6-preprocesseddata'!C194</f>
        <v>DL</v>
      </c>
      <c r="F194" t="str">
        <f>+'P6-preprocesseddata'!D194</f>
        <v>A</v>
      </c>
      <c r="G194" s="51">
        <f>IF(Profitability!Q194="",0,Profitability!E194/Profitability!Q194)</f>
        <v>0.12825131386857266</v>
      </c>
      <c r="H194" s="43">
        <f>IF('P6-preprocesseddata'!$S194="",0,+'P6-preprocesseddata'!E194/'P6-preprocesseddata'!$S194)</f>
        <v>4.0090473201938925E-2</v>
      </c>
      <c r="I194" s="43">
        <f>IF('P6-preprocesseddata'!$S194="",0,+'P6-preprocesseddata'!F194/'P6-preprocesseddata'!$S194)</f>
        <v>2.8273143354643471E-2</v>
      </c>
      <c r="J194" s="43">
        <f>IF('P6-preprocesseddata'!$S194="",0,+'P6-preprocesseddata'!G194/'P6-preprocesseddata'!$S194)</f>
        <v>5.9297574436183217E-3</v>
      </c>
      <c r="K194" s="43">
        <f>IF('P6-preprocesseddata'!$S194="",0,+'P6-preprocesseddata'!H194/'P6-preprocesseddata'!$S194)</f>
        <v>1.9073063180506538E-2</v>
      </c>
      <c r="L194" s="43">
        <f>IF('P6-preprocesseddata'!$S194="",0,+'P6-preprocesseddata'!I194/'P6-preprocesseddata'!$S194)</f>
        <v>1.7081667392595283E-3</v>
      </c>
      <c r="M194" s="43">
        <f>IF('P6-preprocesseddata'!$S194="",0,+'P6-preprocesseddata'!J194/'P6-preprocesseddata'!$S194)+IF('P6-preprocesseddata'!$S194="",0,+'P6-preprocesseddata'!K194/'P6-preprocesseddata'!$S194)+IF('P6-preprocesseddata'!$S194="",0,+'P6-preprocesseddata'!L194/'P6-preprocesseddata'!$S194)</f>
        <v>1.1671319099295007E-2</v>
      </c>
      <c r="N194" s="43">
        <f>IF('P6-preprocesseddata'!$S194="",0,+'P6-preprocesseddata'!M194/'P6-preprocesseddata'!$S194)</f>
        <v>1.3885519244500983E-3</v>
      </c>
      <c r="O194" s="43">
        <f>IF('P6-preprocesseddata'!$S194="",0,+'P6-preprocesseddata'!N194/'P6-preprocesseddata'!$S194)</f>
        <v>3.3691909948597201E-4</v>
      </c>
      <c r="P194" s="43">
        <f t="shared" si="8"/>
        <v>0.10847139404319785</v>
      </c>
      <c r="Q194" s="52">
        <f t="shared" si="10"/>
        <v>1.9779919825374817E-2</v>
      </c>
      <c r="R194" s="63">
        <f>IF(Profitability!Q194="",0,Profitability!L194/Profitability!Q194)-Q194</f>
        <v>0</v>
      </c>
    </row>
    <row r="195" spans="1:18" x14ac:dyDescent="0.25">
      <c r="A195">
        <f>+'P6-preprocesseddata'!A195</f>
        <v>2017</v>
      </c>
      <c r="B195">
        <f>+'P6-preprocesseddata'!B195</f>
        <v>4</v>
      </c>
      <c r="C195" t="str">
        <f t="shared" si="9"/>
        <v>2017 Q4</v>
      </c>
      <c r="D195" s="61">
        <f>VLOOKUP(C195,Dates!C:D,2,FALSE)</f>
        <v>43100</v>
      </c>
      <c r="E195" t="str">
        <f>+'P6-preprocesseddata'!C195</f>
        <v>DL</v>
      </c>
      <c r="F195" t="str">
        <f>+'P6-preprocesseddata'!D195</f>
        <v>D</v>
      </c>
      <c r="G195" s="51">
        <f>IF(Profitability!Q195="",0,Profitability!E195/Profitability!Q195)</f>
        <v>0.23382154658516191</v>
      </c>
      <c r="H195" s="43">
        <f>IF('P6-preprocesseddata'!$S195="",0,+'P6-preprocesseddata'!E195/'P6-preprocesseddata'!$S195)</f>
        <v>6.3101437931909879E-2</v>
      </c>
      <c r="I195" s="43">
        <f>IF('P6-preprocesseddata'!$S195="",0,+'P6-preprocesseddata'!F195/'P6-preprocesseddata'!$S195)</f>
        <v>2.820296231809789E-2</v>
      </c>
      <c r="J195" s="43">
        <f>IF('P6-preprocesseddata'!$S195="",0,+'P6-preprocesseddata'!G195/'P6-preprocesseddata'!$S195)</f>
        <v>9.9786454689478436E-3</v>
      </c>
      <c r="K195" s="43">
        <f>IF('P6-preprocesseddata'!$S195="",0,+'P6-preprocesseddata'!H195/'P6-preprocesseddata'!$S195)</f>
        <v>3.2167538689997228E-2</v>
      </c>
      <c r="L195" s="43">
        <f>IF('P6-preprocesseddata'!$S195="",0,+'P6-preprocesseddata'!I195/'P6-preprocesseddata'!$S195)</f>
        <v>2.8551178890723499E-3</v>
      </c>
      <c r="M195" s="43">
        <f>IF('P6-preprocesseddata'!$S195="",0,+'P6-preprocesseddata'!J195/'P6-preprocesseddata'!$S195)+IF('P6-preprocesseddata'!$S195="",0,+'P6-preprocesseddata'!K195/'P6-preprocesseddata'!$S195)+IF('P6-preprocesseddata'!$S195="",0,+'P6-preprocesseddata'!L195/'P6-preprocesseddata'!$S195)</f>
        <v>1.9891315000875331E-2</v>
      </c>
      <c r="N195" s="43">
        <f>IF('P6-preprocesseddata'!$S195="",0,+'P6-preprocesseddata'!M195/'P6-preprocesseddata'!$S195)</f>
        <v>2.3224574143018407E-3</v>
      </c>
      <c r="O195" s="43">
        <f>IF('P6-preprocesseddata'!$S195="",0,+'P6-preprocesseddata'!N195/'P6-preprocesseddata'!$S195)</f>
        <v>4.8626047057163849E-2</v>
      </c>
      <c r="P195" s="43">
        <f t="shared" ref="P195:P258" si="11">SUM(H195:O195)</f>
        <v>0.20714552177036621</v>
      </c>
      <c r="Q195" s="52">
        <f t="shared" si="10"/>
        <v>2.6676024814795696E-2</v>
      </c>
      <c r="R195" s="63">
        <f>IF(Profitability!Q195="",0,Profitability!L195/Profitability!Q195)-Q195</f>
        <v>0</v>
      </c>
    </row>
    <row r="196" spans="1:18" x14ac:dyDescent="0.25">
      <c r="A196">
        <f>+'P6-preprocesseddata'!A196</f>
        <v>2017</v>
      </c>
      <c r="B196">
        <f>+'P6-preprocesseddata'!B196</f>
        <v>4</v>
      </c>
      <c r="C196" t="str">
        <f t="shared" si="9"/>
        <v>2017 Q4</v>
      </c>
      <c r="D196" s="61">
        <f>VLOOKUP(C196,Dates!C:D,2,FALSE)</f>
        <v>43100</v>
      </c>
      <c r="E196" t="str">
        <f>+'P6-preprocesseddata'!C196</f>
        <v>DL</v>
      </c>
      <c r="F196" t="str">
        <f>+'P6-preprocesseddata'!D196</f>
        <v>L</v>
      </c>
      <c r="G196" s="51">
        <f>IF(Profitability!Q196="",0,Profitability!E196/Profitability!Q196)</f>
        <v>0.13265982953669353</v>
      </c>
      <c r="H196" s="43">
        <f>IF('P6-preprocesseddata'!$S196="",0,+'P6-preprocesseddata'!E196/'P6-preprocesseddata'!$S196)</f>
        <v>4.3308565039642498E-2</v>
      </c>
      <c r="I196" s="43">
        <f>IF('P6-preprocesseddata'!$S196="",0,+'P6-preprocesseddata'!F196/'P6-preprocesseddata'!$S196)</f>
        <v>2.5495001722560546E-2</v>
      </c>
      <c r="J196" s="43">
        <f>IF('P6-preprocesseddata'!$S196="",0,+'P6-preprocesseddata'!G196/'P6-preprocesseddata'!$S196)</f>
        <v>6.6153018443928305E-3</v>
      </c>
      <c r="K196" s="43">
        <f>IF('P6-preprocesseddata'!$S196="",0,+'P6-preprocesseddata'!H196/'P6-preprocesseddata'!$S196)</f>
        <v>2.1919006317591333E-2</v>
      </c>
      <c r="L196" s="43">
        <f>IF('P6-preprocesseddata'!$S196="",0,+'P6-preprocesseddata'!I196/'P6-preprocesseddata'!$S196)</f>
        <v>1.7373081124465689E-3</v>
      </c>
      <c r="M196" s="43">
        <f>IF('P6-preprocesseddata'!$S196="",0,+'P6-preprocesseddata'!J196/'P6-preprocesseddata'!$S196)+IF('P6-preprocesseddata'!$S196="",0,+'P6-preprocesseddata'!K196/'P6-preprocesseddata'!$S196)+IF('P6-preprocesseddata'!$S196="",0,+'P6-preprocesseddata'!L196/'P6-preprocesseddata'!$S196)</f>
        <v>1.5227980432570247E-2</v>
      </c>
      <c r="N196" s="43">
        <f>IF('P6-preprocesseddata'!$S196="",0,+'P6-preprocesseddata'!M196/'P6-preprocesseddata'!$S196)</f>
        <v>1.4257223059270343E-3</v>
      </c>
      <c r="O196" s="43">
        <f>IF('P6-preprocesseddata'!$S196="",0,+'P6-preprocesseddata'!N196/'P6-preprocesseddata'!$S196)</f>
        <v>5.8346821578070373E-3</v>
      </c>
      <c r="P196" s="43">
        <f t="shared" si="11"/>
        <v>0.12156356793293811</v>
      </c>
      <c r="Q196" s="52">
        <f t="shared" si="10"/>
        <v>1.1096261603755417E-2</v>
      </c>
      <c r="R196" s="63">
        <f>IF(Profitability!Q196="",0,Profitability!L196/Profitability!Q196)-Q196</f>
        <v>1.7347234759768071E-17</v>
      </c>
    </row>
    <row r="197" spans="1:18" x14ac:dyDescent="0.25">
      <c r="A197">
        <f>+'P6-preprocesseddata'!A197</f>
        <v>2017</v>
      </c>
      <c r="B197">
        <f>+'P6-preprocesseddata'!B197</f>
        <v>4</v>
      </c>
      <c r="C197" t="str">
        <f t="shared" si="9"/>
        <v>2017 Q4</v>
      </c>
      <c r="D197" s="61">
        <f>VLOOKUP(C197,Dates!C:D,2,FALSE)</f>
        <v>43100</v>
      </c>
      <c r="E197" t="str">
        <f>+'P6-preprocesseddata'!C197</f>
        <v>DL</v>
      </c>
      <c r="F197" t="str">
        <f>+'P6-preprocesseddata'!D197</f>
        <v>P</v>
      </c>
      <c r="G197" s="51">
        <f>IF(Profitability!Q197="",0,Profitability!E197/Profitability!Q197)</f>
        <v>0.11792703553835594</v>
      </c>
      <c r="H197" s="43">
        <f>IF('P6-preprocesseddata'!$S197="",0,+'P6-preprocesseddata'!E197/'P6-preprocesseddata'!$S197)</f>
        <v>3.8617228696789754E-2</v>
      </c>
      <c r="I197" s="43">
        <f>IF('P6-preprocesseddata'!$S197="",0,+'P6-preprocesseddata'!F197/'P6-preprocesseddata'!$S197)</f>
        <v>2.9920160071138426E-2</v>
      </c>
      <c r="J197" s="43">
        <f>IF('P6-preprocesseddata'!$S197="",0,+'P6-preprocesseddata'!G197/'P6-preprocesseddata'!$S197)</f>
        <v>5.4474646142101081E-3</v>
      </c>
      <c r="K197" s="43">
        <f>IF('P6-preprocesseddata'!$S197="",0,+'P6-preprocesseddata'!H197/'P6-preprocesseddata'!$S197)</f>
        <v>1.7536921293324136E-2</v>
      </c>
      <c r="L197" s="43">
        <f>IF('P6-preprocesseddata'!$S197="",0,+'P6-preprocesseddata'!I197/'P6-preprocesseddata'!$S197)</f>
        <v>1.5643328765413758E-3</v>
      </c>
      <c r="M197" s="43">
        <f>IF('P6-preprocesseddata'!$S197="",0,+'P6-preprocesseddata'!J197/'P6-preprocesseddata'!$S197)+IF('P6-preprocesseddata'!$S197="",0,+'P6-preprocesseddata'!K197/'P6-preprocesseddata'!$S197)+IF('P6-preprocesseddata'!$S197="",0,+'P6-preprocesseddata'!L197/'P6-preprocesseddata'!$S197)</f>
        <v>1.0781855452180437E-2</v>
      </c>
      <c r="N197" s="43">
        <f>IF('P6-preprocesseddata'!$S197="",0,+'P6-preprocesseddata'!M197/'P6-preprocesseddata'!$S197)</f>
        <v>1.2719489079955461E-3</v>
      </c>
      <c r="O197" s="43">
        <f>IF('P6-preprocesseddata'!$S197="",0,+'P6-preprocesseddata'!N197/'P6-preprocesseddata'!$S197)</f>
        <v>1.4732796502339178E-3</v>
      </c>
      <c r="P197" s="43">
        <f t="shared" si="11"/>
        <v>0.10661319156241371</v>
      </c>
      <c r="Q197" s="52">
        <f t="shared" si="10"/>
        <v>1.1313843975942234E-2</v>
      </c>
      <c r="R197" s="63">
        <f>IF(Profitability!Q197="",0,Profitability!L197/Profitability!Q197)-Q197</f>
        <v>0</v>
      </c>
    </row>
    <row r="198" spans="1:18" x14ac:dyDescent="0.25">
      <c r="A198">
        <f>+'P6-preprocesseddata'!A198</f>
        <v>2018</v>
      </c>
      <c r="B198">
        <f>+'P6-preprocesseddata'!B198</f>
        <v>1</v>
      </c>
      <c r="C198" t="str">
        <f t="shared" si="9"/>
        <v>2018 Q1</v>
      </c>
      <c r="D198" s="61">
        <f>VLOOKUP(C198,Dates!C:D,2,FALSE)</f>
        <v>43190</v>
      </c>
      <c r="E198" t="str">
        <f>+'P6-preprocesseddata'!C198</f>
        <v>DL</v>
      </c>
      <c r="F198" t="str">
        <f>+'P6-preprocesseddata'!D198</f>
        <v>A</v>
      </c>
      <c r="G198" s="51">
        <f>IF(Profitability!Q198="",0,Profitability!E198/Profitability!Q198)</f>
        <v>0.13846083900668121</v>
      </c>
      <c r="H198" s="43">
        <f>IF('P6-preprocesseddata'!$S198="",0,+'P6-preprocesseddata'!E198/'P6-preprocesseddata'!$S198)</f>
        <v>4.1669923241045501E-2</v>
      </c>
      <c r="I198" s="43">
        <f>IF('P6-preprocesseddata'!$S198="",0,+'P6-preprocesseddata'!F198/'P6-preprocesseddata'!$S198)</f>
        <v>2.9508477345064919E-2</v>
      </c>
      <c r="J198" s="43">
        <f>IF('P6-preprocesseddata'!$S198="",0,+'P6-preprocesseddata'!G198/'P6-preprocesseddata'!$S198)</f>
        <v>6.6387521285870017E-3</v>
      </c>
      <c r="K198" s="43">
        <f>IF('P6-preprocesseddata'!$S198="",0,+'P6-preprocesseddata'!H198/'P6-preprocesseddata'!$S198)</f>
        <v>2.1130881180077391E-2</v>
      </c>
      <c r="L198" s="43">
        <f>IF('P6-preprocesseddata'!$S198="",0,+'P6-preprocesseddata'!I198/'P6-preprocesseddata'!$S198)</f>
        <v>1.8884007025245322E-3</v>
      </c>
      <c r="M198" s="43">
        <f>IF('P6-preprocesseddata'!$S198="",0,+'P6-preprocesseddata'!J198/'P6-preprocesseddata'!$S198)+IF('P6-preprocesseddata'!$S198="",0,+'P6-preprocesseddata'!K198/'P6-preprocesseddata'!$S198)+IF('P6-preprocesseddata'!$S198="",0,+'P6-preprocesseddata'!L198/'P6-preprocesseddata'!$S198)</f>
        <v>1.241254250773517E-2</v>
      </c>
      <c r="N198" s="43">
        <f>IF('P6-preprocesseddata'!$S198="",0,+'P6-preprocesseddata'!M198/'P6-preprocesseddata'!$S198)</f>
        <v>1.5001921251407929E-3</v>
      </c>
      <c r="O198" s="43">
        <f>IF('P6-preprocesseddata'!$S198="",0,+'P6-preprocesseddata'!N198/'P6-preprocesseddata'!$S198)</f>
        <v>1.3849960479937317E-3</v>
      </c>
      <c r="P198" s="43">
        <f t="shared" si="11"/>
        <v>0.11613416527816904</v>
      </c>
      <c r="Q198" s="52">
        <f t="shared" si="10"/>
        <v>2.2326673728512172E-2</v>
      </c>
      <c r="R198" s="63">
        <f>IF(Profitability!Q198="",0,Profitability!L198/Profitability!Q198)-Q198</f>
        <v>0</v>
      </c>
    </row>
    <row r="199" spans="1:18" x14ac:dyDescent="0.25">
      <c r="A199">
        <f>+'P6-preprocesseddata'!A199</f>
        <v>2018</v>
      </c>
      <c r="B199">
        <f>+'P6-preprocesseddata'!B199</f>
        <v>1</v>
      </c>
      <c r="C199" t="str">
        <f t="shared" si="9"/>
        <v>2018 Q1</v>
      </c>
      <c r="D199" s="61">
        <f>VLOOKUP(C199,Dates!C:D,2,FALSE)</f>
        <v>43190</v>
      </c>
      <c r="E199" t="str">
        <f>+'P6-preprocesseddata'!C199</f>
        <v>DL</v>
      </c>
      <c r="F199" t="str">
        <f>+'P6-preprocesseddata'!D199</f>
        <v>D</v>
      </c>
      <c r="G199" s="51">
        <f>IF(Profitability!Q199="",0,Profitability!E199/Profitability!Q199)</f>
        <v>0.22074676160512746</v>
      </c>
      <c r="H199" s="43">
        <f>IF('P6-preprocesseddata'!$S199="",0,+'P6-preprocesseddata'!E199/'P6-preprocesseddata'!$S199)</f>
        <v>6.0062314955938598E-2</v>
      </c>
      <c r="I199" s="43">
        <f>IF('P6-preprocesseddata'!$S199="",0,+'P6-preprocesseddata'!F199/'P6-preprocesseddata'!$S199)</f>
        <v>2.9349005187836522E-2</v>
      </c>
      <c r="J199" s="43">
        <f>IF('P6-preprocesseddata'!$S199="",0,+'P6-preprocesseddata'!G199/'P6-preprocesseddata'!$S199)</f>
        <v>1.0107965294463093E-2</v>
      </c>
      <c r="K199" s="43">
        <f>IF('P6-preprocesseddata'!$S199="",0,+'P6-preprocesseddata'!H199/'P6-preprocesseddata'!$S199)</f>
        <v>3.2671504422148924E-2</v>
      </c>
      <c r="L199" s="43">
        <f>IF('P6-preprocesseddata'!$S199="",0,+'P6-preprocesseddata'!I199/'P6-preprocesseddata'!$S199)</f>
        <v>2.7803830863238938E-3</v>
      </c>
      <c r="M199" s="43">
        <f>IF('P6-preprocesseddata'!$S199="",0,+'P6-preprocesseddata'!J199/'P6-preprocesseddata'!$S199)+IF('P6-preprocesseddata'!$S199="",0,+'P6-preprocesseddata'!K199/'P6-preprocesseddata'!$S199)+IF('P6-preprocesseddata'!$S199="",0,+'P6-preprocesseddata'!L199/'P6-preprocesseddata'!$S199)</f>
        <v>2.0208750038503739E-2</v>
      </c>
      <c r="N199" s="43">
        <f>IF('P6-preprocesseddata'!$S199="",0,+'P6-preprocesseddata'!M199/'P6-preprocesseddata'!$S199)</f>
        <v>2.2099761860271865E-3</v>
      </c>
      <c r="O199" s="43">
        <f>IF('P6-preprocesseddata'!$S199="",0,+'P6-preprocesseddata'!N199/'P6-preprocesseddata'!$S199)</f>
        <v>4.622597983032331E-2</v>
      </c>
      <c r="P199" s="43">
        <f t="shared" si="11"/>
        <v>0.20361587900156528</v>
      </c>
      <c r="Q199" s="52">
        <f t="shared" si="10"/>
        <v>1.7130882603562186E-2</v>
      </c>
      <c r="R199" s="63">
        <f>IF(Profitability!Q199="",0,Profitability!L199/Profitability!Q199)-Q199</f>
        <v>0</v>
      </c>
    </row>
    <row r="200" spans="1:18" x14ac:dyDescent="0.25">
      <c r="A200">
        <f>+'P6-preprocesseddata'!A200</f>
        <v>2018</v>
      </c>
      <c r="B200">
        <f>+'P6-preprocesseddata'!B200</f>
        <v>1</v>
      </c>
      <c r="C200" t="str">
        <f t="shared" si="9"/>
        <v>2018 Q1</v>
      </c>
      <c r="D200" s="61">
        <f>VLOOKUP(C200,Dates!C:D,2,FALSE)</f>
        <v>43190</v>
      </c>
      <c r="E200" t="str">
        <f>+'P6-preprocesseddata'!C200</f>
        <v>DL</v>
      </c>
      <c r="F200" t="str">
        <f>+'P6-preprocesseddata'!D200</f>
        <v>L</v>
      </c>
      <c r="G200" s="51">
        <f>IF(Profitability!Q200="",0,Profitability!E200/Profitability!Q200)</f>
        <v>0.13855393682229247</v>
      </c>
      <c r="H200" s="43">
        <f>IF('P6-preprocesseddata'!$S200="",0,+'P6-preprocesseddata'!E200/'P6-preprocesseddata'!$S200)</f>
        <v>4.4496993847241054E-2</v>
      </c>
      <c r="I200" s="43">
        <f>IF('P6-preprocesseddata'!$S200="",0,+'P6-preprocesseddata'!F200/'P6-preprocesseddata'!$S200)</f>
        <v>2.6937538256225056E-2</v>
      </c>
      <c r="J200" s="43">
        <f>IF('P6-preprocesseddata'!$S200="",0,+'P6-preprocesseddata'!G200/'P6-preprocesseddata'!$S200)</f>
        <v>7.2714230994685505E-3</v>
      </c>
      <c r="K200" s="43">
        <f>IF('P6-preprocesseddata'!$S200="",0,+'P6-preprocesseddata'!H200/'P6-preprocesseddata'!$S200)</f>
        <v>2.4149843178824272E-2</v>
      </c>
      <c r="L200" s="43">
        <f>IF('P6-preprocesseddata'!$S200="",0,+'P6-preprocesseddata'!I200/'P6-preprocesseddata'!$S200)</f>
        <v>1.8772824862753189E-3</v>
      </c>
      <c r="M200" s="43">
        <f>IF('P6-preprocesseddata'!$S200="",0,+'P6-preprocesseddata'!J200/'P6-preprocesseddata'!$S200)+IF('P6-preprocesseddata'!$S200="",0,+'P6-preprocesseddata'!K200/'P6-preprocesseddata'!$S200)+IF('P6-preprocesseddata'!$S200="",0,+'P6-preprocesseddata'!L200/'P6-preprocesseddata'!$S200)</f>
        <v>1.6233171711230031E-2</v>
      </c>
      <c r="N200" s="43">
        <f>IF('P6-preprocesseddata'!$S200="",0,+'P6-preprocesseddata'!M200/'P6-preprocesseddata'!$S200)</f>
        <v>1.4941132425688364E-3</v>
      </c>
      <c r="O200" s="43">
        <f>IF('P6-preprocesseddata'!$S200="",0,+'P6-preprocesseddata'!N200/'P6-preprocesseddata'!$S200)</f>
        <v>3.7490117951056163E-3</v>
      </c>
      <c r="P200" s="43">
        <f t="shared" si="11"/>
        <v>0.12620937761693871</v>
      </c>
      <c r="Q200" s="52">
        <f t="shared" si="10"/>
        <v>1.2344559205353767E-2</v>
      </c>
      <c r="R200" s="63">
        <f>IF(Profitability!Q200="",0,Profitability!L200/Profitability!Q200)-Q200</f>
        <v>-3.2959746043559335E-17</v>
      </c>
    </row>
    <row r="201" spans="1:18" x14ac:dyDescent="0.25">
      <c r="A201">
        <f>+'P6-preprocesseddata'!A201</f>
        <v>2018</v>
      </c>
      <c r="B201">
        <f>+'P6-preprocesseddata'!B201</f>
        <v>1</v>
      </c>
      <c r="C201" t="str">
        <f t="shared" si="9"/>
        <v>2018 Q1</v>
      </c>
      <c r="D201" s="61">
        <f>VLOOKUP(C201,Dates!C:D,2,FALSE)</f>
        <v>43190</v>
      </c>
      <c r="E201" t="str">
        <f>+'P6-preprocesseddata'!C201</f>
        <v>DL</v>
      </c>
      <c r="F201" t="str">
        <f>+'P6-preprocesseddata'!D201</f>
        <v>P</v>
      </c>
      <c r="G201" s="51">
        <f>IF(Profitability!Q201="",0,Profitability!E201/Profitability!Q201)</f>
        <v>0.12446744407567914</v>
      </c>
      <c r="H201" s="43">
        <f>IF('P6-preprocesseddata'!$S201="",0,+'P6-preprocesseddata'!E201/'P6-preprocesseddata'!$S201)</f>
        <v>3.9721021481077874E-2</v>
      </c>
      <c r="I201" s="43">
        <f>IF('P6-preprocesseddata'!$S201="",0,+'P6-preprocesseddata'!F201/'P6-preprocesseddata'!$S201)</f>
        <v>2.9983057769935938E-2</v>
      </c>
      <c r="J201" s="43">
        <f>IF('P6-preprocesseddata'!$S201="",0,+'P6-preprocesseddata'!G201/'P6-preprocesseddata'!$S201)</f>
        <v>6.0000774069374329E-3</v>
      </c>
      <c r="K201" s="43">
        <f>IF('P6-preprocesseddata'!$S201="",0,+'P6-preprocesseddata'!H201/'P6-preprocesseddata'!$S201)</f>
        <v>1.9164000656761805E-2</v>
      </c>
      <c r="L201" s="43">
        <f>IF('P6-preprocesseddata'!$S201="",0,+'P6-preprocesseddata'!I201/'P6-preprocesseddata'!$S201)</f>
        <v>1.6944771689557953E-3</v>
      </c>
      <c r="M201" s="43">
        <f>IF('P6-preprocesseddata'!$S201="",0,+'P6-preprocesseddata'!J201/'P6-preprocesseddata'!$S201)+IF('P6-preprocesseddata'!$S201="",0,+'P6-preprocesseddata'!K201/'P6-preprocesseddata'!$S201)+IF('P6-preprocesseddata'!$S201="",0,+'P6-preprocesseddata'!L201/'P6-preprocesseddata'!$S201)</f>
        <v>1.1390381310441108E-2</v>
      </c>
      <c r="N201" s="43">
        <f>IF('P6-preprocesseddata'!$S201="",0,+'P6-preprocesseddata'!M201/'P6-preprocesseddata'!$S201)</f>
        <v>1.3462672553608524E-3</v>
      </c>
      <c r="O201" s="43">
        <f>IF('P6-preprocesseddata'!$S201="",0,+'P6-preprocesseddata'!N201/'P6-preprocesseddata'!$S201)</f>
        <v>1.8359994977574724E-3</v>
      </c>
      <c r="P201" s="43">
        <f t="shared" si="11"/>
        <v>0.11113528254722828</v>
      </c>
      <c r="Q201" s="52">
        <f t="shared" si="10"/>
        <v>1.3332161528450862E-2</v>
      </c>
      <c r="R201" s="63">
        <f>IF(Profitability!Q201="",0,Profitability!L201/Profitability!Q201)-Q201</f>
        <v>0</v>
      </c>
    </row>
    <row r="202" spans="1:18" x14ac:dyDescent="0.25">
      <c r="A202">
        <f>+'P6-preprocesseddata'!A202</f>
        <v>2018</v>
      </c>
      <c r="B202">
        <f>+'P6-preprocesseddata'!B202</f>
        <v>2</v>
      </c>
      <c r="C202" t="str">
        <f t="shared" si="9"/>
        <v>2018 Q2</v>
      </c>
      <c r="D202" s="61">
        <f>VLOOKUP(C202,Dates!C:D,2,FALSE)</f>
        <v>43281</v>
      </c>
      <c r="E202" t="str">
        <f>+'P6-preprocesseddata'!C202</f>
        <v>DL</v>
      </c>
      <c r="F202" t="str">
        <f>+'P6-preprocesseddata'!D202</f>
        <v>A</v>
      </c>
      <c r="G202" s="51">
        <f>IF(Profitability!Q202="",0,Profitability!E202/Profitability!Q202)</f>
        <v>0.13765633995346371</v>
      </c>
      <c r="H202" s="43">
        <f>IF('P6-preprocesseddata'!$S202="",0,+'P6-preprocesseddata'!E202/'P6-preprocesseddata'!$S202)</f>
        <v>3.7453124896040392E-2</v>
      </c>
      <c r="I202" s="43">
        <f>IF('P6-preprocesseddata'!$S202="",0,+'P6-preprocesseddata'!F202/'P6-preprocesseddata'!$S202)</f>
        <v>3.2023394030859818E-2</v>
      </c>
      <c r="J202" s="43">
        <f>IF('P6-preprocesseddata'!$S202="",0,+'P6-preprocesseddata'!G202/'P6-preprocesseddata'!$S202)</f>
        <v>4.823671600457333E-3</v>
      </c>
      <c r="K202" s="43">
        <f>IF('P6-preprocesseddata'!$S202="",0,+'P6-preprocesseddata'!H202/'P6-preprocesseddata'!$S202)</f>
        <v>1.8655533890670463E-2</v>
      </c>
      <c r="L202" s="43">
        <f>IF('P6-preprocesseddata'!$S202="",0,+'P6-preprocesseddata'!I202/'P6-preprocesseddata'!$S202)</f>
        <v>1.8324601426314168E-3</v>
      </c>
      <c r="M202" s="43">
        <f>IF('P6-preprocesseddata'!$S202="",0,+'P6-preprocesseddata'!J202/'P6-preprocesseddata'!$S202)+IF('P6-preprocesseddata'!$S202="",0,+'P6-preprocesseddata'!K202/'P6-preprocesseddata'!$S202)+IF('P6-preprocesseddata'!$S202="",0,+'P6-preprocesseddata'!L202/'P6-preprocesseddata'!$S202)</f>
        <v>1.033421965693334E-2</v>
      </c>
      <c r="N202" s="43">
        <f>IF('P6-preprocesseddata'!$S202="",0,+'P6-preprocesseddata'!M202/'P6-preprocesseddata'!$S202)</f>
        <v>1.1554768255471845E-3</v>
      </c>
      <c r="O202" s="43">
        <f>IF('P6-preprocesseddata'!$S202="",0,+'P6-preprocesseddata'!N202/'P6-preprocesseddata'!$S202)</f>
        <v>5.0190262594162907E-4</v>
      </c>
      <c r="P202" s="43">
        <f t="shared" si="11"/>
        <v>0.1067797836690816</v>
      </c>
      <c r="Q202" s="52">
        <f t="shared" si="10"/>
        <v>3.0876556284382115E-2</v>
      </c>
      <c r="R202" s="63">
        <f>IF(Profitability!Q202="",0,Profitability!L202/Profitability!Q202)-Q202</f>
        <v>3.1225022567582528E-17</v>
      </c>
    </row>
    <row r="203" spans="1:18" x14ac:dyDescent="0.25">
      <c r="A203">
        <f>+'P6-preprocesseddata'!A203</f>
        <v>2018</v>
      </c>
      <c r="B203">
        <f>+'P6-preprocesseddata'!B203</f>
        <v>2</v>
      </c>
      <c r="C203" t="str">
        <f t="shared" si="9"/>
        <v>2018 Q2</v>
      </c>
      <c r="D203" s="61">
        <f>VLOOKUP(C203,Dates!C:D,2,FALSE)</f>
        <v>43281</v>
      </c>
      <c r="E203" t="str">
        <f>+'P6-preprocesseddata'!C203</f>
        <v>DL</v>
      </c>
      <c r="F203" t="str">
        <f>+'P6-preprocesseddata'!D203</f>
        <v>D</v>
      </c>
      <c r="G203" s="51">
        <f>IF(Profitability!Q203="",0,Profitability!E203/Profitability!Q203)</f>
        <v>0.22813399157028916</v>
      </c>
      <c r="H203" s="43">
        <f>IF('P6-preprocesseddata'!$S203="",0,+'P6-preprocesseddata'!E203/'P6-preprocesseddata'!$S203)</f>
        <v>5.6559059610317659E-2</v>
      </c>
      <c r="I203" s="43">
        <f>IF('P6-preprocesseddata'!$S203="",0,+'P6-preprocesseddata'!F203/'P6-preprocesseddata'!$S203)</f>
        <v>3.2191192939274978E-2</v>
      </c>
      <c r="J203" s="43">
        <f>IF('P6-preprocesseddata'!$S203="",0,+'P6-preprocesseddata'!G203/'P6-preprocesseddata'!$S203)</f>
        <v>7.5298643642406843E-3</v>
      </c>
      <c r="K203" s="43">
        <f>IF('P6-preprocesseddata'!$S203="",0,+'P6-preprocesseddata'!H203/'P6-preprocesseddata'!$S203)</f>
        <v>3.0023058872341506E-2</v>
      </c>
      <c r="L203" s="43">
        <f>IF('P6-preprocesseddata'!$S203="",0,+'P6-preprocesseddata'!I203/'P6-preprocesseddata'!$S203)</f>
        <v>2.8330518503322313E-3</v>
      </c>
      <c r="M203" s="43">
        <f>IF('P6-preprocesseddata'!$S203="",0,+'P6-preprocesseddata'!J203/'P6-preprocesseddata'!$S203)+IF('P6-preprocesseddata'!$S203="",0,+'P6-preprocesseddata'!K203/'P6-preprocesseddata'!$S203)+IF('P6-preprocesseddata'!$S203="",0,+'P6-preprocesseddata'!L203/'P6-preprocesseddata'!$S203)</f>
        <v>1.7560704546741083E-2</v>
      </c>
      <c r="N203" s="43">
        <f>IF('P6-preprocesseddata'!$S203="",0,+'P6-preprocesseddata'!M203/'P6-preprocesseddata'!$S203)</f>
        <v>1.7914275412150419E-3</v>
      </c>
      <c r="O203" s="43">
        <f>IF('P6-preprocesseddata'!$S203="",0,+'P6-preprocesseddata'!N203/'P6-preprocesseddata'!$S203)</f>
        <v>5.0540178110613794E-2</v>
      </c>
      <c r="P203" s="43">
        <f t="shared" si="11"/>
        <v>0.19902853783507696</v>
      </c>
      <c r="Q203" s="52">
        <f t="shared" si="10"/>
        <v>2.91054537352122E-2</v>
      </c>
      <c r="R203" s="63">
        <f>IF(Profitability!Q203="",0,Profitability!L203/Profitability!Q203)-Q203</f>
        <v>0</v>
      </c>
    </row>
    <row r="204" spans="1:18" x14ac:dyDescent="0.25">
      <c r="A204">
        <f>+'P6-preprocesseddata'!A204</f>
        <v>2018</v>
      </c>
      <c r="B204">
        <f>+'P6-preprocesseddata'!B204</f>
        <v>2</v>
      </c>
      <c r="C204" t="str">
        <f t="shared" si="9"/>
        <v>2018 Q2</v>
      </c>
      <c r="D204" s="61">
        <f>VLOOKUP(C204,Dates!C:D,2,FALSE)</f>
        <v>43281</v>
      </c>
      <c r="E204" t="str">
        <f>+'P6-preprocesseddata'!C204</f>
        <v>DL</v>
      </c>
      <c r="F204" t="str">
        <f>+'P6-preprocesseddata'!D204</f>
        <v>L</v>
      </c>
      <c r="G204" s="51">
        <f>IF(Profitability!Q204="",0,Profitability!E204/Profitability!Q204)</f>
        <v>0.14078401297830456</v>
      </c>
      <c r="H204" s="43">
        <f>IF('P6-preprocesseddata'!$S204="",0,+'P6-preprocesseddata'!E204/'P6-preprocesseddata'!$S204)</f>
        <v>4.1164001947288822E-2</v>
      </c>
      <c r="I204" s="43">
        <f>IF('P6-preprocesseddata'!$S204="",0,+'P6-preprocesseddata'!F204/'P6-preprocesseddata'!$S204)</f>
        <v>3.0144753681143336E-2</v>
      </c>
      <c r="J204" s="43">
        <f>IF('P6-preprocesseddata'!$S204="",0,+'P6-preprocesseddata'!G204/'P6-preprocesseddata'!$S204)</f>
        <v>5.0488740829885805E-3</v>
      </c>
      <c r="K204" s="43">
        <f>IF('P6-preprocesseddata'!$S204="",0,+'P6-preprocesseddata'!H204/'P6-preprocesseddata'!$S204)</f>
        <v>2.1587993652750537E-2</v>
      </c>
      <c r="L204" s="43">
        <f>IF('P6-preprocesseddata'!$S204="",0,+'P6-preprocesseddata'!I204/'P6-preprocesseddata'!$S204)</f>
        <v>1.8549241806057161E-3</v>
      </c>
      <c r="M204" s="43">
        <f>IF('P6-preprocesseddata'!$S204="",0,+'P6-preprocesseddata'!J204/'P6-preprocesseddata'!$S204)+IF('P6-preprocesseddata'!$S204="",0,+'P6-preprocesseddata'!K204/'P6-preprocesseddata'!$S204)+IF('P6-preprocesseddata'!$S204="",0,+'P6-preprocesseddata'!L204/'P6-preprocesseddata'!$S204)</f>
        <v>1.4087064814744697E-2</v>
      </c>
      <c r="N204" s="43">
        <f>IF('P6-preprocesseddata'!$S204="",0,+'P6-preprocesseddata'!M204/'P6-preprocesseddata'!$S204)</f>
        <v>1.1810329832120966E-3</v>
      </c>
      <c r="O204" s="43">
        <f>IF('P6-preprocesseddata'!$S204="",0,+'P6-preprocesseddata'!N204/'P6-preprocesseddata'!$S204)</f>
        <v>5.1653192028036235E-3</v>
      </c>
      <c r="P204" s="43">
        <f t="shared" si="11"/>
        <v>0.12023396454553741</v>
      </c>
      <c r="Q204" s="52">
        <f t="shared" si="10"/>
        <v>2.0550048432767157E-2</v>
      </c>
      <c r="R204" s="63">
        <f>IF(Profitability!Q204="",0,Profitability!L204/Profitability!Q204)-Q204</f>
        <v>0</v>
      </c>
    </row>
    <row r="205" spans="1:18" x14ac:dyDescent="0.25">
      <c r="A205">
        <f>+'P6-preprocesseddata'!A205</f>
        <v>2018</v>
      </c>
      <c r="B205">
        <f>+'P6-preprocesseddata'!B205</f>
        <v>2</v>
      </c>
      <c r="C205" t="str">
        <f t="shared" si="9"/>
        <v>2018 Q2</v>
      </c>
      <c r="D205" s="61">
        <f>VLOOKUP(C205,Dates!C:D,2,FALSE)</f>
        <v>43281</v>
      </c>
      <c r="E205" t="str">
        <f>+'P6-preprocesseddata'!C205</f>
        <v>DL</v>
      </c>
      <c r="F205" t="str">
        <f>+'P6-preprocesseddata'!D205</f>
        <v>P</v>
      </c>
      <c r="G205" s="51">
        <f>IF(Profitability!Q205="",0,Profitability!E205/Profitability!Q205)</f>
        <v>0.12565415284453349</v>
      </c>
      <c r="H205" s="43">
        <f>IF('P6-preprocesseddata'!$S205="",0,+'P6-preprocesseddata'!E205/'P6-preprocesseddata'!$S205)</f>
        <v>3.6365507199084927E-2</v>
      </c>
      <c r="I205" s="43">
        <f>IF('P6-preprocesseddata'!$S205="",0,+'P6-preprocesseddata'!F205/'P6-preprocesseddata'!$S205)</f>
        <v>3.2760177957473213E-2</v>
      </c>
      <c r="J205" s="43">
        <f>IF('P6-preprocesseddata'!$S205="",0,+'P6-preprocesseddata'!G205/'P6-preprocesseddata'!$S205)</f>
        <v>4.4037997615100919E-3</v>
      </c>
      <c r="K205" s="43">
        <f>IF('P6-preprocesseddata'!$S205="",0,+'P6-preprocesseddata'!H205/'P6-preprocesseddata'!$S205)</f>
        <v>1.7164468842401477E-2</v>
      </c>
      <c r="L205" s="43">
        <f>IF('P6-preprocesseddata'!$S205="",0,+'P6-preprocesseddata'!I205/'P6-preprocesseddata'!$S205)</f>
        <v>1.6690168813790188E-3</v>
      </c>
      <c r="M205" s="43">
        <f>IF('P6-preprocesseddata'!$S205="",0,+'P6-preprocesseddata'!J205/'P6-preprocesseddata'!$S205)+IF('P6-preprocesseddata'!$S205="",0,+'P6-preprocesseddata'!K205/'P6-preprocesseddata'!$S205)+IF('P6-preprocesseddata'!$S205="",0,+'P6-preprocesseddata'!L205/'P6-preprocesseddata'!$S205)</f>
        <v>9.6448406970398269E-3</v>
      </c>
      <c r="N205" s="43">
        <f>IF('P6-preprocesseddata'!$S205="",0,+'P6-preprocesseddata'!M205/'P6-preprocesseddata'!$S205)</f>
        <v>1.0532979029333207E-3</v>
      </c>
      <c r="O205" s="43">
        <f>IF('P6-preprocesseddata'!$S205="",0,+'P6-preprocesseddata'!N205/'P6-preprocesseddata'!$S205)</f>
        <v>1.3660250734004698E-3</v>
      </c>
      <c r="P205" s="43">
        <f t="shared" si="11"/>
        <v>0.10442713431522235</v>
      </c>
      <c r="Q205" s="52">
        <f t="shared" si="10"/>
        <v>2.1227018529311137E-2</v>
      </c>
      <c r="R205" s="63">
        <f>IF(Profitability!Q205="",0,Profitability!L205/Profitability!Q205)-Q205</f>
        <v>0</v>
      </c>
    </row>
    <row r="206" spans="1:18" x14ac:dyDescent="0.25">
      <c r="A206">
        <f>+'P6-preprocesseddata'!A206</f>
        <v>2018</v>
      </c>
      <c r="B206">
        <f>+'P6-preprocesseddata'!B206</f>
        <v>3</v>
      </c>
      <c r="C206" t="str">
        <f t="shared" si="9"/>
        <v>2018 Q3</v>
      </c>
      <c r="D206" s="61">
        <f>VLOOKUP(C206,Dates!C:D,2,FALSE)</f>
        <v>43373</v>
      </c>
      <c r="E206" t="str">
        <f>+'P6-preprocesseddata'!C206</f>
        <v>DL</v>
      </c>
      <c r="F206" t="str">
        <f>+'P6-preprocesseddata'!D206</f>
        <v>A</v>
      </c>
      <c r="G206" s="51">
        <f>IF(Profitability!Q206="",0,Profitability!E206/Profitability!Q206)</f>
        <v>0.13554642489998545</v>
      </c>
      <c r="H206" s="43">
        <f>IF('P6-preprocesseddata'!$S206="",0,+'P6-preprocesseddata'!E206/'P6-preprocesseddata'!$S206)</f>
        <v>3.6795257392935397E-2</v>
      </c>
      <c r="I206" s="43">
        <f>IF('P6-preprocesseddata'!$S206="",0,+'P6-preprocesseddata'!F206/'P6-preprocesseddata'!$S206)</f>
        <v>3.2414213484030903E-2</v>
      </c>
      <c r="J206" s="43">
        <f>IF('P6-preprocesseddata'!$S206="",0,+'P6-preprocesseddata'!G206/'P6-preprocesseddata'!$S206)</f>
        <v>4.7717548097490512E-3</v>
      </c>
      <c r="K206" s="43">
        <f>IF('P6-preprocesseddata'!$S206="",0,+'P6-preprocesseddata'!H206/'P6-preprocesseddata'!$S206)</f>
        <v>1.801001721448784E-2</v>
      </c>
      <c r="L206" s="43">
        <f>IF('P6-preprocesseddata'!$S206="",0,+'P6-preprocesseddata'!I206/'P6-preprocesseddata'!$S206)</f>
        <v>1.8535138557187498E-3</v>
      </c>
      <c r="M206" s="43">
        <f>IF('P6-preprocesseddata'!$S206="",0,+'P6-preprocesseddata'!J206/'P6-preprocesseddata'!$S206)+IF('P6-preprocesseddata'!$S206="",0,+'P6-preprocesseddata'!K206/'P6-preprocesseddata'!$S206)+IF('P6-preprocesseddata'!$S206="",0,+'P6-preprocesseddata'!L206/'P6-preprocesseddata'!$S206)</f>
        <v>9.9504847975534355E-3</v>
      </c>
      <c r="N206" s="43">
        <f>IF('P6-preprocesseddata'!$S206="",0,+'P6-preprocesseddata'!M206/'P6-preprocesseddata'!$S206)</f>
        <v>1.0700053165761815E-3</v>
      </c>
      <c r="O206" s="43">
        <f>IF('P6-preprocesseddata'!$S206="",0,+'P6-preprocesseddata'!N206/'P6-preprocesseddata'!$S206)</f>
        <v>5.5053043992705911E-5</v>
      </c>
      <c r="P206" s="43">
        <f t="shared" si="11"/>
        <v>0.10492029991504427</v>
      </c>
      <c r="Q206" s="52">
        <f t="shared" si="10"/>
        <v>3.0626124984941175E-2</v>
      </c>
      <c r="R206" s="63">
        <f>IF(Profitability!Q206="",0,Profitability!L206/Profitability!Q206)-Q206</f>
        <v>0</v>
      </c>
    </row>
    <row r="207" spans="1:18" x14ac:dyDescent="0.25">
      <c r="A207">
        <f>+'P6-preprocesseddata'!A207</f>
        <v>2018</v>
      </c>
      <c r="B207">
        <f>+'P6-preprocesseddata'!B207</f>
        <v>3</v>
      </c>
      <c r="C207" t="str">
        <f t="shared" si="9"/>
        <v>2018 Q3</v>
      </c>
      <c r="D207" s="61">
        <f>VLOOKUP(C207,Dates!C:D,2,FALSE)</f>
        <v>43373</v>
      </c>
      <c r="E207" t="str">
        <f>+'P6-preprocesseddata'!C207</f>
        <v>DL</v>
      </c>
      <c r="F207" t="str">
        <f>+'P6-preprocesseddata'!D207</f>
        <v>D</v>
      </c>
      <c r="G207" s="51">
        <f>IF(Profitability!Q207="",0,Profitability!E207/Profitability!Q207)</f>
        <v>0.21258695305779743</v>
      </c>
      <c r="H207" s="43">
        <f>IF('P6-preprocesseddata'!$S207="",0,+'P6-preprocesseddata'!E207/'P6-preprocesseddata'!$S207)</f>
        <v>5.3511659674250395E-2</v>
      </c>
      <c r="I207" s="43">
        <f>IF('P6-preprocesseddata'!$S207="",0,+'P6-preprocesseddata'!F207/'P6-preprocesseddata'!$S207)</f>
        <v>3.2189496859199682E-2</v>
      </c>
      <c r="J207" s="43">
        <f>IF('P6-preprocesseddata'!$S207="",0,+'P6-preprocesseddata'!G207/'P6-preprocesseddata'!$S207)</f>
        <v>7.0603411937195182E-3</v>
      </c>
      <c r="K207" s="43">
        <f>IF('P6-preprocesseddata'!$S207="",0,+'P6-preprocesseddata'!H207/'P6-preprocesseddata'!$S207)</f>
        <v>2.7710706021238578E-2</v>
      </c>
      <c r="L207" s="43">
        <f>IF('P6-preprocesseddata'!$S207="",0,+'P6-preprocesseddata'!I207/'P6-preprocesseddata'!$S207)</f>
        <v>2.7339115905175224E-3</v>
      </c>
      <c r="M207" s="43">
        <f>IF('P6-preprocesseddata'!$S207="",0,+'P6-preprocesseddata'!J207/'P6-preprocesseddata'!$S207)+IF('P6-preprocesseddata'!$S207="",0,+'P6-preprocesseddata'!K207/'P6-preprocesseddata'!$S207)+IF('P6-preprocesseddata'!$S207="",0,+'P6-preprocesseddata'!L207/'P6-preprocesseddata'!$S207)</f>
        <v>1.6379090713635549E-2</v>
      </c>
      <c r="N207" s="43">
        <f>IF('P6-preprocesseddata'!$S207="",0,+'P6-preprocesseddata'!M207/'P6-preprocesseddata'!$S207)</f>
        <v>1.5834372211783439E-3</v>
      </c>
      <c r="O207" s="43">
        <f>IF('P6-preprocesseddata'!$S207="",0,+'P6-preprocesseddata'!N207/'P6-preprocesseddata'!$S207)</f>
        <v>4.8496586183364755E-2</v>
      </c>
      <c r="P207" s="43">
        <f t="shared" si="11"/>
        <v>0.18966522945710435</v>
      </c>
      <c r="Q207" s="52">
        <f t="shared" si="10"/>
        <v>2.2921723600693084E-2</v>
      </c>
      <c r="R207" s="63">
        <f>IF(Profitability!Q207="",0,Profitability!L207/Profitability!Q207)-Q207</f>
        <v>0</v>
      </c>
    </row>
    <row r="208" spans="1:18" x14ac:dyDescent="0.25">
      <c r="A208">
        <f>+'P6-preprocesseddata'!A208</f>
        <v>2018</v>
      </c>
      <c r="B208">
        <f>+'P6-preprocesseddata'!B208</f>
        <v>3</v>
      </c>
      <c r="C208" t="str">
        <f t="shared" si="9"/>
        <v>2018 Q3</v>
      </c>
      <c r="D208" s="61">
        <f>VLOOKUP(C208,Dates!C:D,2,FALSE)</f>
        <v>43373</v>
      </c>
      <c r="E208" t="str">
        <f>+'P6-preprocesseddata'!C208</f>
        <v>DL</v>
      </c>
      <c r="F208" t="str">
        <f>+'P6-preprocesseddata'!D208</f>
        <v>L</v>
      </c>
      <c r="G208" s="51">
        <f>IF(Profitability!Q208="",0,Profitability!E208/Profitability!Q208)</f>
        <v>0.1413220321205956</v>
      </c>
      <c r="H208" s="43">
        <f>IF('P6-preprocesseddata'!$S208="",0,+'P6-preprocesseddata'!E208/'P6-preprocesseddata'!$S208)</f>
        <v>4.0601030909861856E-2</v>
      </c>
      <c r="I208" s="43">
        <f>IF('P6-preprocesseddata'!$S208="",0,+'P6-preprocesseddata'!F208/'P6-preprocesseddata'!$S208)</f>
        <v>3.0246552332018704E-2</v>
      </c>
      <c r="J208" s="43">
        <f>IF('P6-preprocesseddata'!$S208="",0,+'P6-preprocesseddata'!G208/'P6-preprocesseddata'!$S208)</f>
        <v>4.9616839807380539E-3</v>
      </c>
      <c r="K208" s="43">
        <f>IF('P6-preprocesseddata'!$S208="",0,+'P6-preprocesseddata'!H208/'P6-preprocesseddata'!$S208)</f>
        <v>2.0598019896099995E-2</v>
      </c>
      <c r="L208" s="43">
        <f>IF('P6-preprocesseddata'!$S208="",0,+'P6-preprocesseddata'!I208/'P6-preprocesseddata'!$S208)</f>
        <v>1.9124139161596195E-3</v>
      </c>
      <c r="M208" s="43">
        <f>IF('P6-preprocesseddata'!$S208="",0,+'P6-preprocesseddata'!J208/'P6-preprocesseddata'!$S208)+IF('P6-preprocesseddata'!$S208="",0,+'P6-preprocesseddata'!K208/'P6-preprocesseddata'!$S208)+IF('P6-preprocesseddata'!$S208="",0,+'P6-preprocesseddata'!L208/'P6-preprocesseddata'!$S208)</f>
        <v>1.3260914413080806E-2</v>
      </c>
      <c r="N208" s="43">
        <f>IF('P6-preprocesseddata'!$S208="",0,+'P6-preprocesseddata'!M208/'P6-preprocesseddata'!$S208)</f>
        <v>1.1127829636984588E-3</v>
      </c>
      <c r="O208" s="43">
        <f>IF('P6-preprocesseddata'!$S208="",0,+'P6-preprocesseddata'!N208/'P6-preprocesseddata'!$S208)</f>
        <v>5.7031380701250203E-3</v>
      </c>
      <c r="P208" s="43">
        <f t="shared" si="11"/>
        <v>0.11839653648178253</v>
      </c>
      <c r="Q208" s="52">
        <f t="shared" si="10"/>
        <v>2.2925495638813076E-2</v>
      </c>
      <c r="R208" s="63">
        <f>IF(Profitability!Q208="",0,Profitability!L208/Profitability!Q208)-Q208</f>
        <v>0</v>
      </c>
    </row>
    <row r="209" spans="1:18" x14ac:dyDescent="0.25">
      <c r="A209">
        <f>+'P6-preprocesseddata'!A209</f>
        <v>2018</v>
      </c>
      <c r="B209">
        <f>+'P6-preprocesseddata'!B209</f>
        <v>3</v>
      </c>
      <c r="C209" t="str">
        <f t="shared" si="9"/>
        <v>2018 Q3</v>
      </c>
      <c r="D209" s="61">
        <f>VLOOKUP(C209,Dates!C:D,2,FALSE)</f>
        <v>43373</v>
      </c>
      <c r="E209" t="str">
        <f>+'P6-preprocesseddata'!C209</f>
        <v>DL</v>
      </c>
      <c r="F209" t="str">
        <f>+'P6-preprocesseddata'!D209</f>
        <v>P</v>
      </c>
      <c r="G209" s="51">
        <f>IF(Profitability!Q209="",0,Profitability!E209/Profitability!Q209)</f>
        <v>0.12961924204829509</v>
      </c>
      <c r="H209" s="43">
        <f>IF('P6-preprocesseddata'!$S209="",0,+'P6-preprocesseddata'!E209/'P6-preprocesseddata'!$S209)</f>
        <v>3.6622156661077612E-2</v>
      </c>
      <c r="I209" s="43">
        <f>IF('P6-preprocesseddata'!$S209="",0,+'P6-preprocesseddata'!F209/'P6-preprocesseddata'!$S209)</f>
        <v>3.2915232499703052E-2</v>
      </c>
      <c r="J209" s="43">
        <f>IF('P6-preprocesseddata'!$S209="",0,+'P6-preprocesseddata'!G209/'P6-preprocesseddata'!$S209)</f>
        <v>4.5501760582122245E-3</v>
      </c>
      <c r="K209" s="43">
        <f>IF('P6-preprocesseddata'!$S209="",0,+'P6-preprocesseddata'!H209/'P6-preprocesseddata'!$S209)</f>
        <v>1.7064984262807597E-2</v>
      </c>
      <c r="L209" s="43">
        <f>IF('P6-preprocesseddata'!$S209="",0,+'P6-preprocesseddata'!I209/'P6-preprocesseddata'!$S209)</f>
        <v>1.7683141305003395E-3</v>
      </c>
      <c r="M209" s="43">
        <f>IF('P6-preprocesseddata'!$S209="",0,+'P6-preprocesseddata'!J209/'P6-preprocesseddata'!$S209)+IF('P6-preprocesseddata'!$S209="",0,+'P6-preprocesseddata'!K209/'P6-preprocesseddata'!$S209)+IF('P6-preprocesseddata'!$S209="",0,+'P6-preprocesseddata'!L209/'P6-preprocesseddata'!$S209)</f>
        <v>9.3186165065116643E-3</v>
      </c>
      <c r="N209" s="43">
        <f>IF('P6-preprocesseddata'!$S209="",0,+'P6-preprocesseddata'!M209/'P6-preprocesseddata'!$S209)</f>
        <v>1.0203782617661953E-3</v>
      </c>
      <c r="O209" s="43">
        <f>IF('P6-preprocesseddata'!$S209="",0,+'P6-preprocesseddata'!N209/'P6-preprocesseddata'!$S209)</f>
        <v>1.2018512859567753E-3</v>
      </c>
      <c r="P209" s="43">
        <f t="shared" si="11"/>
        <v>0.10446170966653548</v>
      </c>
      <c r="Q209" s="52">
        <f t="shared" si="10"/>
        <v>2.5157532381759606E-2</v>
      </c>
      <c r="R209" s="63">
        <f>IF(Profitability!Q209="",0,Profitability!L209/Profitability!Q209)-Q209</f>
        <v>3.1225022567582528E-17</v>
      </c>
    </row>
    <row r="210" spans="1:18" x14ac:dyDescent="0.25">
      <c r="A210">
        <f>+'P6-preprocesseddata'!A210</f>
        <v>2018</v>
      </c>
      <c r="B210">
        <f>+'P6-preprocesseddata'!B210</f>
        <v>4</v>
      </c>
      <c r="C210" t="str">
        <f t="shared" si="9"/>
        <v>2018 Q4</v>
      </c>
      <c r="D210" s="61">
        <f>VLOOKUP(C210,Dates!C:D,2,FALSE)</f>
        <v>43465</v>
      </c>
      <c r="E210" t="str">
        <f>+'P6-preprocesseddata'!C210</f>
        <v>DL</v>
      </c>
      <c r="F210" t="str">
        <f>+'P6-preprocesseddata'!D210</f>
        <v>A</v>
      </c>
      <c r="G210" s="51">
        <f>IF(Profitability!Q210="",0,Profitability!E210/Profitability!Q210)</f>
        <v>0.13518384791185784</v>
      </c>
      <c r="H210" s="43">
        <f>IF('P6-preprocesseddata'!$S210="",0,+'P6-preprocesseddata'!E210/'P6-preprocesseddata'!$S210)</f>
        <v>3.9102922060147351E-2</v>
      </c>
      <c r="I210" s="43">
        <f>IF('P6-preprocesseddata'!$S210="",0,+'P6-preprocesseddata'!F210/'P6-preprocesseddata'!$S210)</f>
        <v>3.5556698401409209E-2</v>
      </c>
      <c r="J210" s="43">
        <f>IF('P6-preprocesseddata'!$S210="",0,+'P6-preprocesseddata'!G210/'P6-preprocesseddata'!$S210)</f>
        <v>4.9580644637845159E-3</v>
      </c>
      <c r="K210" s="43">
        <f>IF('P6-preprocesseddata'!$S210="",0,+'P6-preprocesseddata'!H210/'P6-preprocesseddata'!$S210)</f>
        <v>1.8669469255922694E-2</v>
      </c>
      <c r="L210" s="43">
        <f>IF('P6-preprocesseddata'!$S210="",0,+'P6-preprocesseddata'!I210/'P6-preprocesseddata'!$S210)</f>
        <v>1.8173908046946047E-3</v>
      </c>
      <c r="M210" s="43">
        <f>IF('P6-preprocesseddata'!$S210="",0,+'P6-preprocesseddata'!J210/'P6-preprocesseddata'!$S210)+IF('P6-preprocesseddata'!$S210="",0,+'P6-preprocesseddata'!K210/'P6-preprocesseddata'!$S210)+IF('P6-preprocesseddata'!$S210="",0,+'P6-preprocesseddata'!L210/'P6-preprocesseddata'!$S210)</f>
        <v>1.1193543304960451E-2</v>
      </c>
      <c r="N210" s="43">
        <f>IF('P6-preprocesseddata'!$S210="",0,+'P6-preprocesseddata'!M210/'P6-preprocesseddata'!$S210)</f>
        <v>1.0024760013701011E-3</v>
      </c>
      <c r="O210" s="43">
        <f>IF('P6-preprocesseddata'!$S210="",0,+'P6-preprocesseddata'!N210/'P6-preprocesseddata'!$S210)</f>
        <v>-2.5640932788509514E-4</v>
      </c>
      <c r="P210" s="43">
        <f t="shared" si="11"/>
        <v>0.11204415496440383</v>
      </c>
      <c r="Q210" s="52">
        <f t="shared" si="10"/>
        <v>2.3139692947454008E-2</v>
      </c>
      <c r="R210" s="63">
        <f>IF(Profitability!Q210="",0,Profitability!L210/Profitability!Q210)-Q210</f>
        <v>0</v>
      </c>
    </row>
    <row r="211" spans="1:18" x14ac:dyDescent="0.25">
      <c r="A211">
        <f>+'P6-preprocesseddata'!A211</f>
        <v>2018</v>
      </c>
      <c r="B211">
        <f>+'P6-preprocesseddata'!B211</f>
        <v>4</v>
      </c>
      <c r="C211" t="str">
        <f t="shared" si="9"/>
        <v>2018 Q4</v>
      </c>
      <c r="D211" s="61">
        <f>VLOOKUP(C211,Dates!C:D,2,FALSE)</f>
        <v>43465</v>
      </c>
      <c r="E211" t="str">
        <f>+'P6-preprocesseddata'!C211</f>
        <v>DL</v>
      </c>
      <c r="F211" t="str">
        <f>+'P6-preprocesseddata'!D211</f>
        <v>D</v>
      </c>
      <c r="G211" s="51">
        <f>IF(Profitability!Q211="",0,Profitability!E211/Profitability!Q211)</f>
        <v>0.22618891427392396</v>
      </c>
      <c r="H211" s="43">
        <f>IF('P6-preprocesseddata'!$S211="",0,+'P6-preprocesseddata'!E211/'P6-preprocesseddata'!$S211)</f>
        <v>5.9817741842321727E-2</v>
      </c>
      <c r="I211" s="43">
        <f>IF('P6-preprocesseddata'!$S211="",0,+'P6-preprocesseddata'!F211/'P6-preprocesseddata'!$S211)</f>
        <v>3.567432674097544E-2</v>
      </c>
      <c r="J211" s="43">
        <f>IF('P6-preprocesseddata'!$S211="",0,+'P6-preprocesseddata'!G211/'P6-preprocesseddata'!$S211)</f>
        <v>7.9300054370183889E-3</v>
      </c>
      <c r="K211" s="43">
        <f>IF('P6-preprocesseddata'!$S211="",0,+'P6-preprocesseddata'!H211/'P6-preprocesseddata'!$S211)</f>
        <v>3.0497145178919053E-2</v>
      </c>
      <c r="L211" s="43">
        <f>IF('P6-preprocesseddata'!$S211="",0,+'P6-preprocesseddata'!I211/'P6-preprocesseddata'!$S211)</f>
        <v>2.8898812949740061E-3</v>
      </c>
      <c r="M211" s="43">
        <f>IF('P6-preprocesseddata'!$S211="",0,+'P6-preprocesseddata'!J211/'P6-preprocesseddata'!$S211)+IF('P6-preprocesseddata'!$S211="",0,+'P6-preprocesseddata'!K211/'P6-preprocesseddata'!$S211)+IF('P6-preprocesseddata'!$S211="",0,+'P6-preprocesseddata'!L211/'P6-preprocesseddata'!$S211)</f>
        <v>1.9045258673614909E-2</v>
      </c>
      <c r="N211" s="43">
        <f>IF('P6-preprocesseddata'!$S211="",0,+'P6-preprocesseddata'!M211/'P6-preprocesseddata'!$S211)</f>
        <v>1.5965492749111061E-3</v>
      </c>
      <c r="O211" s="43">
        <f>IF('P6-preprocesseddata'!$S211="",0,+'P6-preprocesseddata'!N211/'P6-preprocesseddata'!$S211)</f>
        <v>4.6315630472910228E-2</v>
      </c>
      <c r="P211" s="43">
        <f t="shared" si="11"/>
        <v>0.20376653891564486</v>
      </c>
      <c r="Q211" s="52">
        <f t="shared" si="10"/>
        <v>2.2422375358279095E-2</v>
      </c>
      <c r="R211" s="63">
        <f>IF(Profitability!Q211="",0,Profitability!L211/Profitability!Q211)-Q211</f>
        <v>0</v>
      </c>
    </row>
    <row r="212" spans="1:18" x14ac:dyDescent="0.25">
      <c r="A212">
        <f>+'P6-preprocesseddata'!A212</f>
        <v>2018</v>
      </c>
      <c r="B212">
        <f>+'P6-preprocesseddata'!B212</f>
        <v>4</v>
      </c>
      <c r="C212" t="str">
        <f t="shared" si="9"/>
        <v>2018 Q4</v>
      </c>
      <c r="D212" s="61">
        <f>VLOOKUP(C212,Dates!C:D,2,FALSE)</f>
        <v>43465</v>
      </c>
      <c r="E212" t="str">
        <f>+'P6-preprocesseddata'!C212</f>
        <v>DL</v>
      </c>
      <c r="F212" t="str">
        <f>+'P6-preprocesseddata'!D212</f>
        <v>L</v>
      </c>
      <c r="G212" s="51">
        <f>IF(Profitability!Q212="",0,Profitability!E212/Profitability!Q212)</f>
        <v>0.14160967240201563</v>
      </c>
      <c r="H212" s="43">
        <f>IF('P6-preprocesseddata'!$S212="",0,+'P6-preprocesseddata'!E212/'P6-preprocesseddata'!$S212)</f>
        <v>4.354292351237235E-2</v>
      </c>
      <c r="I212" s="43">
        <f>IF('P6-preprocesseddata'!$S212="",0,+'P6-preprocesseddata'!F212/'P6-preprocesseddata'!$S212)</f>
        <v>3.3071943762546824E-2</v>
      </c>
      <c r="J212" s="43">
        <f>IF('P6-preprocesseddata'!$S212="",0,+'P6-preprocesseddata'!G212/'P6-preprocesseddata'!$S212)</f>
        <v>5.2863580177789343E-3</v>
      </c>
      <c r="K212" s="43">
        <f>IF('P6-preprocesseddata'!$S212="",0,+'P6-preprocesseddata'!H212/'P6-preprocesseddata'!$S212)</f>
        <v>2.1703534175163668E-2</v>
      </c>
      <c r="L212" s="43">
        <f>IF('P6-preprocesseddata'!$S212="",0,+'P6-preprocesseddata'!I212/'P6-preprocesseddata'!$S212)</f>
        <v>1.889978966653607E-3</v>
      </c>
      <c r="M212" s="43">
        <f>IF('P6-preprocesseddata'!$S212="",0,+'P6-preprocesseddata'!J212/'P6-preprocesseddata'!$S212)+IF('P6-preprocesseddata'!$S212="",0,+'P6-preprocesseddata'!K212/'P6-preprocesseddata'!$S212)+IF('P6-preprocesseddata'!$S212="",0,+'P6-preprocesseddata'!L212/'P6-preprocesseddata'!$S212)</f>
        <v>1.515746588770708E-2</v>
      </c>
      <c r="N212" s="43">
        <f>IF('P6-preprocesseddata'!$S212="",0,+'P6-preprocesseddata'!M212/'P6-preprocesseddata'!$S212)</f>
        <v>1.0504478282932521E-3</v>
      </c>
      <c r="O212" s="43">
        <f>IF('P6-preprocesseddata'!$S212="",0,+'P6-preprocesseddata'!N212/'P6-preprocesseddata'!$S212)</f>
        <v>3.9859118775946315E-3</v>
      </c>
      <c r="P212" s="43">
        <f t="shared" si="11"/>
        <v>0.12568856402811035</v>
      </c>
      <c r="Q212" s="52">
        <f t="shared" si="10"/>
        <v>1.5921108373905285E-2</v>
      </c>
      <c r="R212" s="63">
        <f>IF(Profitability!Q212="",0,Profitability!L212/Profitability!Q212)-Q212</f>
        <v>0</v>
      </c>
    </row>
    <row r="213" spans="1:18" x14ac:dyDescent="0.25">
      <c r="A213">
        <f>+'P6-preprocesseddata'!A213</f>
        <v>2018</v>
      </c>
      <c r="B213">
        <f>+'P6-preprocesseddata'!B213</f>
        <v>4</v>
      </c>
      <c r="C213" t="str">
        <f t="shared" si="9"/>
        <v>2018 Q4</v>
      </c>
      <c r="D213" s="61">
        <f>VLOOKUP(C213,Dates!C:D,2,FALSE)</f>
        <v>43465</v>
      </c>
      <c r="E213" t="str">
        <f>+'P6-preprocesseddata'!C213</f>
        <v>DL</v>
      </c>
      <c r="F213" t="str">
        <f>+'P6-preprocesseddata'!D213</f>
        <v>P</v>
      </c>
      <c r="G213" s="51">
        <f>IF(Profitability!Q213="",0,Profitability!E213/Profitability!Q213)</f>
        <v>0.11977125991388092</v>
      </c>
      <c r="H213" s="43">
        <f>IF('P6-preprocesseddata'!$S213="",0,+'P6-preprocesseddata'!E213/'P6-preprocesseddata'!$S213)</f>
        <v>3.7068027681739196E-2</v>
      </c>
      <c r="I213" s="43">
        <f>IF('P6-preprocesseddata'!$S213="",0,+'P6-preprocesseddata'!F213/'P6-preprocesseddata'!$S213)</f>
        <v>3.503087126654067E-2</v>
      </c>
      <c r="J213" s="43">
        <f>IF('P6-preprocesseddata'!$S213="",0,+'P6-preprocesseddata'!G213/'P6-preprocesseddata'!$S213)</f>
        <v>4.3918522987433919E-3</v>
      </c>
      <c r="K213" s="43">
        <f>IF('P6-preprocesseddata'!$S213="",0,+'P6-preprocesseddata'!H213/'P6-preprocesseddata'!$S213)</f>
        <v>1.669128344054762E-2</v>
      </c>
      <c r="L213" s="43">
        <f>IF('P6-preprocesseddata'!$S213="",0,+'P6-preprocesseddata'!I213/'P6-preprocesseddata'!$S213)</f>
        <v>1.6058276539537466E-3</v>
      </c>
      <c r="M213" s="43">
        <f>IF('P6-preprocesseddata'!$S213="",0,+'P6-preprocesseddata'!J213/'P6-preprocesseddata'!$S213)+IF('P6-preprocesseddata'!$S213="",0,+'P6-preprocesseddata'!K213/'P6-preprocesseddata'!$S213)+IF('P6-preprocesseddata'!$S213="",0,+'P6-preprocesseddata'!L213/'P6-preprocesseddata'!$S213)</f>
        <v>1.0191998183040198E-2</v>
      </c>
      <c r="N213" s="43">
        <f>IF('P6-preprocesseddata'!$S213="",0,+'P6-preprocesseddata'!M213/'P6-preprocesseddata'!$S213)</f>
        <v>8.8631326319834204E-4</v>
      </c>
      <c r="O213" s="43">
        <f>IF('P6-preprocesseddata'!$S213="",0,+'P6-preprocesseddata'!N213/'P6-preprocesseddata'!$S213)</f>
        <v>1.1228706702861521E-3</v>
      </c>
      <c r="P213" s="43">
        <f t="shared" si="11"/>
        <v>0.10698904445804933</v>
      </c>
      <c r="Q213" s="52">
        <f t="shared" si="10"/>
        <v>1.2782215455831594E-2</v>
      </c>
      <c r="R213" s="63">
        <f>IF(Profitability!Q213="",0,Profitability!L213/Profitability!Q213)-Q213</f>
        <v>1.9081958235744878E-17</v>
      </c>
    </row>
    <row r="214" spans="1:18" x14ac:dyDescent="0.25">
      <c r="A214">
        <f>+'P6-preprocesseddata'!A214</f>
        <v>2019</v>
      </c>
      <c r="B214">
        <f>+'P6-preprocesseddata'!B214</f>
        <v>1</v>
      </c>
      <c r="C214" t="str">
        <f t="shared" si="9"/>
        <v>2019 Q1</v>
      </c>
      <c r="D214" s="61">
        <f>VLOOKUP(C214,Dates!C:D,2,FALSE)</f>
        <v>43555</v>
      </c>
      <c r="E214" t="str">
        <f>+'P6-preprocesseddata'!C214</f>
        <v>DL</v>
      </c>
      <c r="F214" t="str">
        <f>+'P6-preprocesseddata'!D214</f>
        <v>A</v>
      </c>
      <c r="G214" s="51">
        <f>IF(Profitability!Q214="",0,Profitability!E214/Profitability!Q214)</f>
        <v>0.1300086794178614</v>
      </c>
      <c r="H214" s="43">
        <f>IF('P6-preprocesseddata'!$S214="",0,+'P6-preprocesseddata'!E214/'P6-preprocesseddata'!$S214)</f>
        <v>3.9555774195953033E-2</v>
      </c>
      <c r="I214" s="43">
        <f>IF('P6-preprocesseddata'!$S214="",0,+'P6-preprocesseddata'!F214/'P6-preprocesseddata'!$S214)</f>
        <v>3.0342308134119658E-2</v>
      </c>
      <c r="J214" s="43">
        <f>IF('P6-preprocesseddata'!$S214="",0,+'P6-preprocesseddata'!G214/'P6-preprocesseddata'!$S214)</f>
        <v>5.014024216465001E-3</v>
      </c>
      <c r="K214" s="43">
        <f>IF('P6-preprocesseddata'!$S214="",0,+'P6-preprocesseddata'!H214/'P6-preprocesseddata'!$S214)</f>
        <v>1.787582372327768E-2</v>
      </c>
      <c r="L214" s="43">
        <f>IF('P6-preprocesseddata'!$S214="",0,+'P6-preprocesseddata'!I214/'P6-preprocesseddata'!$S214)</f>
        <v>1.8183869575195835E-3</v>
      </c>
      <c r="M214" s="43">
        <f>IF('P6-preprocesseddata'!$S214="",0,+'P6-preprocesseddata'!J214/'P6-preprocesseddata'!$S214)+IF('P6-preprocesseddata'!$S214="",0,+'P6-preprocesseddata'!K214/'P6-preprocesseddata'!$S214)+IF('P6-preprocesseddata'!$S214="",0,+'P6-preprocesseddata'!L214/'P6-preprocesseddata'!$S214)</f>
        <v>1.1780410687908643E-2</v>
      </c>
      <c r="N214" s="43">
        <f>IF('P6-preprocesseddata'!$S214="",0,+'P6-preprocesseddata'!M214/'P6-preprocesseddata'!$S214)</f>
        <v>1.075765263798024E-3</v>
      </c>
      <c r="O214" s="43">
        <f>IF('P6-preprocesseddata'!$S214="",0,+'P6-preprocesseddata'!N214/'P6-preprocesseddata'!$S214)</f>
        <v>1.6027132052131259E-4</v>
      </c>
      <c r="P214" s="43">
        <f t="shared" si="11"/>
        <v>0.10762276449956293</v>
      </c>
      <c r="Q214" s="52">
        <f t="shared" si="10"/>
        <v>2.2385914918298472E-2</v>
      </c>
      <c r="R214" s="63">
        <f>IF(Profitability!Q214="",0,Profitability!L214/Profitability!Q214)-Q214</f>
        <v>0</v>
      </c>
    </row>
    <row r="215" spans="1:18" x14ac:dyDescent="0.25">
      <c r="A215">
        <f>+'P6-preprocesseddata'!A215</f>
        <v>2019</v>
      </c>
      <c r="B215">
        <f>+'P6-preprocesseddata'!B215</f>
        <v>1</v>
      </c>
      <c r="C215" t="str">
        <f t="shared" si="9"/>
        <v>2019 Q1</v>
      </c>
      <c r="D215" s="61">
        <f>VLOOKUP(C215,Dates!C:D,2,FALSE)</f>
        <v>43555</v>
      </c>
      <c r="E215" t="str">
        <f>+'P6-preprocesseddata'!C215</f>
        <v>DL</v>
      </c>
      <c r="F215" t="str">
        <f>+'P6-preprocesseddata'!D215</f>
        <v>D</v>
      </c>
      <c r="G215" s="51">
        <f>IF(Profitability!Q215="",0,Profitability!E215/Profitability!Q215)</f>
        <v>0.22144403793227041</v>
      </c>
      <c r="H215" s="43">
        <f>IF('P6-preprocesseddata'!$S215="",0,+'P6-preprocesseddata'!E215/'P6-preprocesseddata'!$S215)</f>
        <v>6.0386819714985905E-2</v>
      </c>
      <c r="I215" s="43">
        <f>IF('P6-preprocesseddata'!$S215="",0,+'P6-preprocesseddata'!F215/'P6-preprocesseddata'!$S215)</f>
        <v>3.0064147264315774E-2</v>
      </c>
      <c r="J215" s="43">
        <f>IF('P6-preprocesseddata'!$S215="",0,+'P6-preprocesseddata'!G215/'P6-preprocesseddata'!$S215)</f>
        <v>8.0853608087345409E-3</v>
      </c>
      <c r="K215" s="43">
        <f>IF('P6-preprocesseddata'!$S215="",0,+'P6-preprocesseddata'!H215/'P6-preprocesseddata'!$S215)</f>
        <v>2.9385273943667418E-2</v>
      </c>
      <c r="L215" s="43">
        <f>IF('P6-preprocesseddata'!$S215="",0,+'P6-preprocesseddata'!I215/'P6-preprocesseddata'!$S215)</f>
        <v>2.9120645490107364E-3</v>
      </c>
      <c r="M215" s="43">
        <f>IF('P6-preprocesseddata'!$S215="",0,+'P6-preprocesseddata'!J215/'P6-preprocesseddata'!$S215)+IF('P6-preprocesseddata'!$S215="",0,+'P6-preprocesseddata'!K215/'P6-preprocesseddata'!$S215)+IF('P6-preprocesseddata'!$S215="",0,+'P6-preprocesseddata'!L215/'P6-preprocesseddata'!$S215)</f>
        <v>1.9998448981311315E-2</v>
      </c>
      <c r="N215" s="43">
        <f>IF('P6-preprocesseddata'!$S215="",0,+'P6-preprocesseddata'!M215/'P6-preprocesseddata'!$S215)</f>
        <v>1.723942673638296E-3</v>
      </c>
      <c r="O215" s="43">
        <f>IF('P6-preprocesseddata'!$S215="",0,+'P6-preprocesseddata'!N215/'P6-preprocesseddata'!$S215)</f>
        <v>5.1123413179567569E-2</v>
      </c>
      <c r="P215" s="43">
        <f t="shared" si="11"/>
        <v>0.20367947111523155</v>
      </c>
      <c r="Q215" s="52">
        <f t="shared" si="10"/>
        <v>1.7764566817038863E-2</v>
      </c>
      <c r="R215" s="63">
        <f>IF(Profitability!Q215="",0,Profitability!L215/Profitability!Q215)-Q215</f>
        <v>0</v>
      </c>
    </row>
    <row r="216" spans="1:18" x14ac:dyDescent="0.25">
      <c r="A216">
        <f>+'P6-preprocesseddata'!A216</f>
        <v>2019</v>
      </c>
      <c r="B216">
        <f>+'P6-preprocesseddata'!B216</f>
        <v>1</v>
      </c>
      <c r="C216" t="str">
        <f t="shared" si="9"/>
        <v>2019 Q1</v>
      </c>
      <c r="D216" s="61">
        <f>VLOOKUP(C216,Dates!C:D,2,FALSE)</f>
        <v>43555</v>
      </c>
      <c r="E216" t="str">
        <f>+'P6-preprocesseddata'!C216</f>
        <v>DL</v>
      </c>
      <c r="F216" t="str">
        <f>+'P6-preprocesseddata'!D216</f>
        <v>L</v>
      </c>
      <c r="G216" s="51">
        <f>IF(Profitability!Q216="",0,Profitability!E216/Profitability!Q216)</f>
        <v>0.13811763487750511</v>
      </c>
      <c r="H216" s="43">
        <f>IF('P6-preprocesseddata'!$S216="",0,+'P6-preprocesseddata'!E216/'P6-preprocesseddata'!$S216)</f>
        <v>4.4336554119166587E-2</v>
      </c>
      <c r="I216" s="43">
        <f>IF('P6-preprocesseddata'!$S216="",0,+'P6-preprocesseddata'!F216/'P6-preprocesseddata'!$S216)</f>
        <v>2.741389096897387E-2</v>
      </c>
      <c r="J216" s="43">
        <f>IF('P6-preprocesseddata'!$S216="",0,+'P6-preprocesseddata'!G216/'P6-preprocesseddata'!$S216)</f>
        <v>5.4712452280631799E-3</v>
      </c>
      <c r="K216" s="43">
        <f>IF('P6-preprocesseddata'!$S216="",0,+'P6-preprocesseddata'!H216/'P6-preprocesseddata'!$S216)</f>
        <v>2.1362069332487802E-2</v>
      </c>
      <c r="L216" s="43">
        <f>IF('P6-preprocesseddata'!$S216="",0,+'P6-preprocesseddata'!I216/'P6-preprocesseddata'!$S216)</f>
        <v>1.9178662087171298E-3</v>
      </c>
      <c r="M216" s="43">
        <f>IF('P6-preprocesseddata'!$S216="",0,+'P6-preprocesseddata'!J216/'P6-preprocesseddata'!$S216)+IF('P6-preprocesseddata'!$S216="",0,+'P6-preprocesseddata'!K216/'P6-preprocesseddata'!$S216)+IF('P6-preprocesseddata'!$S216="",0,+'P6-preprocesseddata'!L216/'P6-preprocesseddata'!$S216)</f>
        <v>1.6174277376628923E-2</v>
      </c>
      <c r="N216" s="43">
        <f>IF('P6-preprocesseddata'!$S216="",0,+'P6-preprocesseddata'!M216/'P6-preprocesseddata'!$S216)</f>
        <v>1.1389982096502108E-3</v>
      </c>
      <c r="O216" s="43">
        <f>IF('P6-preprocesseddata'!$S216="",0,+'P6-preprocesseddata'!N216/'P6-preprocesseddata'!$S216)</f>
        <v>3.9991422861107972E-3</v>
      </c>
      <c r="P216" s="43">
        <f t="shared" si="11"/>
        <v>0.12181404372979851</v>
      </c>
      <c r="Q216" s="52">
        <f t="shared" si="10"/>
        <v>1.6303591147706603E-2</v>
      </c>
      <c r="R216" s="63">
        <f>IF(Profitability!Q216="",0,Profitability!L216/Profitability!Q216)-Q216</f>
        <v>0</v>
      </c>
    </row>
    <row r="217" spans="1:18" x14ac:dyDescent="0.25">
      <c r="A217">
        <f>+'P6-preprocesseddata'!A217</f>
        <v>2019</v>
      </c>
      <c r="B217">
        <f>+'P6-preprocesseddata'!B217</f>
        <v>1</v>
      </c>
      <c r="C217" t="str">
        <f t="shared" si="9"/>
        <v>2019 Q1</v>
      </c>
      <c r="D217" s="61">
        <f>VLOOKUP(C217,Dates!C:D,2,FALSE)</f>
        <v>43555</v>
      </c>
      <c r="E217" t="str">
        <f>+'P6-preprocesseddata'!C217</f>
        <v>DL</v>
      </c>
      <c r="F217" t="str">
        <f>+'P6-preprocesseddata'!D217</f>
        <v>P</v>
      </c>
      <c r="G217" s="51">
        <f>IF(Profitability!Q217="",0,Profitability!E217/Profitability!Q217)</f>
        <v>0.11791702132113287</v>
      </c>
      <c r="H217" s="43">
        <f>IF('P6-preprocesseddata'!$S217="",0,+'P6-preprocesseddata'!E217/'P6-preprocesseddata'!$S217)</f>
        <v>3.7900082470328202E-2</v>
      </c>
      <c r="I217" s="43">
        <f>IF('P6-preprocesseddata'!$S217="",0,+'P6-preprocesseddata'!F217/'P6-preprocesseddata'!$S217)</f>
        <v>2.9575493856048473E-2</v>
      </c>
      <c r="J217" s="43">
        <f>IF('P6-preprocesseddata'!$S217="",0,+'P6-preprocesseddata'!G217/'P6-preprocesseddata'!$S217)</f>
        <v>4.5396160020499407E-3</v>
      </c>
      <c r="K217" s="43">
        <f>IF('P6-preprocesseddata'!$S217="",0,+'P6-preprocesseddata'!H217/'P6-preprocesseddata'!$S217)</f>
        <v>1.6247203732610151E-2</v>
      </c>
      <c r="L217" s="43">
        <f>IF('P6-preprocesseddata'!$S217="",0,+'P6-preprocesseddata'!I217/'P6-preprocesseddata'!$S217)</f>
        <v>1.6440382614775226E-3</v>
      </c>
      <c r="M217" s="43">
        <f>IF('P6-preprocesseddata'!$S217="",0,+'P6-preprocesseddata'!J217/'P6-preprocesseddata'!$S217)+IF('P6-preprocesseddata'!$S217="",0,+'P6-preprocesseddata'!K217/'P6-preprocesseddata'!$S217)+IF('P6-preprocesseddata'!$S217="",0,+'P6-preprocesseddata'!L217/'P6-preprocesseddata'!$S217)</f>
        <v>1.0778013055073775E-2</v>
      </c>
      <c r="N217" s="43">
        <f>IF('P6-preprocesseddata'!$S217="",0,+'P6-preprocesseddata'!M217/'P6-preprocesseddata'!$S217)</f>
        <v>9.727372595124211E-4</v>
      </c>
      <c r="O217" s="43">
        <f>IF('P6-preprocesseddata'!$S217="",0,+'P6-preprocesseddata'!N217/'P6-preprocesseddata'!$S217)</f>
        <v>1.5743815709965646E-3</v>
      </c>
      <c r="P217" s="43">
        <f t="shared" si="11"/>
        <v>0.10323156620809705</v>
      </c>
      <c r="Q217" s="52">
        <f t="shared" si="10"/>
        <v>1.4685455113035817E-2</v>
      </c>
      <c r="R217" s="63">
        <f>IF(Profitability!Q217="",0,Profitability!L217/Profitability!Q217)-Q217</f>
        <v>0</v>
      </c>
    </row>
    <row r="218" spans="1:18" x14ac:dyDescent="0.25">
      <c r="A218">
        <f>+'P6-preprocesseddata'!A218</f>
        <v>2019</v>
      </c>
      <c r="B218">
        <f>+'P6-preprocesseddata'!B218</f>
        <v>2</v>
      </c>
      <c r="C218" t="str">
        <f t="shared" si="9"/>
        <v>2019 Q2</v>
      </c>
      <c r="D218" s="61">
        <f>VLOOKUP(C218,Dates!C:D,2,FALSE)</f>
        <v>43646</v>
      </c>
      <c r="E218" t="str">
        <f>+'P6-preprocesseddata'!C218</f>
        <v>DL</v>
      </c>
      <c r="F218" t="str">
        <f>+'P6-preprocesseddata'!D218</f>
        <v>A</v>
      </c>
      <c r="G218" s="51">
        <f>IF(Profitability!Q218="",0,Profitability!E218/Profitability!Q218)</f>
        <v>0.13837714147634589</v>
      </c>
      <c r="H218" s="43">
        <f>IF('P6-preprocesseddata'!$S218="",0,+'P6-preprocesseddata'!E218/'P6-preprocesseddata'!$S218)</f>
        <v>3.9718093902686477E-2</v>
      </c>
      <c r="I218" s="43">
        <f>IF('P6-preprocesseddata'!$S218="",0,+'P6-preprocesseddata'!F218/'P6-preprocesseddata'!$S218)</f>
        <v>3.0479955126163621E-2</v>
      </c>
      <c r="J218" s="43">
        <f>IF('P6-preprocesseddata'!$S218="",0,+'P6-preprocesseddata'!G218/'P6-preprocesseddata'!$S218)</f>
        <v>5.031468452364617E-3</v>
      </c>
      <c r="K218" s="43">
        <f>IF('P6-preprocesseddata'!$S218="",0,+'P6-preprocesseddata'!H218/'P6-preprocesseddata'!$S218)</f>
        <v>1.6857727817452352E-2</v>
      </c>
      <c r="L218" s="43">
        <f>IF('P6-preprocesseddata'!$S218="",0,+'P6-preprocesseddata'!I218/'P6-preprocesseddata'!$S218)</f>
        <v>1.800165220043325E-3</v>
      </c>
      <c r="M218" s="43">
        <f>IF('P6-preprocesseddata'!$S218="",0,+'P6-preprocesseddata'!J218/'P6-preprocesseddata'!$S218)+IF('P6-preprocesseddata'!$S218="",0,+'P6-preprocesseddata'!K218/'P6-preprocesseddata'!$S218)+IF('P6-preprocesseddata'!$S218="",0,+'P6-preprocesseddata'!L218/'P6-preprocesseddata'!$S218)</f>
        <v>1.1537580020215502E-2</v>
      </c>
      <c r="N218" s="43">
        <f>IF('P6-preprocesseddata'!$S218="",0,+'P6-preprocesseddata'!M218/'P6-preprocesseddata'!$S218)</f>
        <v>1.1216721556124877E-3</v>
      </c>
      <c r="O218" s="43">
        <f>IF('P6-preprocesseddata'!$S218="",0,+'P6-preprocesseddata'!N218/'P6-preprocesseddata'!$S218)</f>
        <v>2.0859797572004627E-4</v>
      </c>
      <c r="P218" s="43">
        <f t="shared" si="11"/>
        <v>0.10675526067025844</v>
      </c>
      <c r="Q218" s="52">
        <f t="shared" si="10"/>
        <v>3.1621880806087452E-2</v>
      </c>
      <c r="R218" s="63">
        <f>IF(Profitability!Q218="",0,Profitability!L218/Profitability!Q218)-Q218</f>
        <v>0</v>
      </c>
    </row>
    <row r="219" spans="1:18" x14ac:dyDescent="0.25">
      <c r="A219">
        <f>+'P6-preprocesseddata'!A219</f>
        <v>2019</v>
      </c>
      <c r="B219">
        <f>+'P6-preprocesseddata'!B219</f>
        <v>2</v>
      </c>
      <c r="C219" t="str">
        <f t="shared" si="9"/>
        <v>2019 Q2</v>
      </c>
      <c r="D219" s="61">
        <f>VLOOKUP(C219,Dates!C:D,2,FALSE)</f>
        <v>43646</v>
      </c>
      <c r="E219" t="str">
        <f>+'P6-preprocesseddata'!C219</f>
        <v>DL</v>
      </c>
      <c r="F219" t="str">
        <f>+'P6-preprocesseddata'!D219</f>
        <v>D</v>
      </c>
      <c r="G219" s="51">
        <f>IF(Profitability!Q219="",0,Profitability!E219/Profitability!Q219)</f>
        <v>0.23117412088570533</v>
      </c>
      <c r="H219" s="43">
        <f>IF('P6-preprocesseddata'!$S219="",0,+'P6-preprocesseddata'!E219/'P6-preprocesseddata'!$S219)</f>
        <v>6.0703183389508156E-2</v>
      </c>
      <c r="I219" s="43">
        <f>IF('P6-preprocesseddata'!$S219="",0,+'P6-preprocesseddata'!F219/'P6-preprocesseddata'!$S219)</f>
        <v>3.005957099767919E-2</v>
      </c>
      <c r="J219" s="43">
        <f>IF('P6-preprocesseddata'!$S219="",0,+'P6-preprocesseddata'!G219/'P6-preprocesseddata'!$S219)</f>
        <v>8.0888048082858443E-3</v>
      </c>
      <c r="K219" s="43">
        <f>IF('P6-preprocesseddata'!$S219="",0,+'P6-preprocesseddata'!H219/'P6-preprocesseddata'!$S219)</f>
        <v>2.7459335258064304E-2</v>
      </c>
      <c r="L219" s="43">
        <f>IF('P6-preprocesseddata'!$S219="",0,+'P6-preprocesseddata'!I219/'P6-preprocesseddata'!$S219)</f>
        <v>2.8647432326619703E-3</v>
      </c>
      <c r="M219" s="43">
        <f>IF('P6-preprocesseddata'!$S219="",0,+'P6-preprocesseddata'!J219/'P6-preprocesseddata'!$S219)+IF('P6-preprocesseddata'!$S219="",0,+'P6-preprocesseddata'!K219/'P6-preprocesseddata'!$S219)+IF('P6-preprocesseddata'!$S219="",0,+'P6-preprocesseddata'!L219/'P6-preprocesseddata'!$S219)</f>
        <v>1.9538207928837099E-2</v>
      </c>
      <c r="N219" s="43">
        <f>IF('P6-preprocesseddata'!$S219="",0,+'P6-preprocesseddata'!M219/'P6-preprocesseddata'!$S219)</f>
        <v>1.7871620355450367E-3</v>
      </c>
      <c r="O219" s="43">
        <f>IF('P6-preprocesseddata'!$S219="",0,+'P6-preprocesseddata'!N219/'P6-preprocesseddata'!$S219)</f>
        <v>4.5915691590655332E-2</v>
      </c>
      <c r="P219" s="43">
        <f t="shared" si="11"/>
        <v>0.19641669924123695</v>
      </c>
      <c r="Q219" s="52">
        <f t="shared" si="10"/>
        <v>3.4757421644468378E-2</v>
      </c>
      <c r="R219" s="63">
        <f>IF(Profitability!Q219="",0,Profitability!L219/Profitability!Q219)-Q219</f>
        <v>0</v>
      </c>
    </row>
    <row r="220" spans="1:18" x14ac:dyDescent="0.25">
      <c r="A220">
        <f>+'P6-preprocesseddata'!A220</f>
        <v>2019</v>
      </c>
      <c r="B220">
        <f>+'P6-preprocesseddata'!B220</f>
        <v>2</v>
      </c>
      <c r="C220" t="str">
        <f t="shared" ref="C220:C283" si="12">A220&amp;" Q"&amp;B220</f>
        <v>2019 Q2</v>
      </c>
      <c r="D220" s="61">
        <f>VLOOKUP(C220,Dates!C:D,2,FALSE)</f>
        <v>43646</v>
      </c>
      <c r="E220" t="str">
        <f>+'P6-preprocesseddata'!C220</f>
        <v>DL</v>
      </c>
      <c r="F220" t="str">
        <f>+'P6-preprocesseddata'!D220</f>
        <v>L</v>
      </c>
      <c r="G220" s="51">
        <f>IF(Profitability!Q220="",0,Profitability!E220/Profitability!Q220)</f>
        <v>0.14931479792401045</v>
      </c>
      <c r="H220" s="43">
        <f>IF('P6-preprocesseddata'!$S220="",0,+'P6-preprocesseddata'!E220/'P6-preprocesseddata'!$S220)</f>
        <v>4.4451894061973196E-2</v>
      </c>
      <c r="I220" s="43">
        <f>IF('P6-preprocesseddata'!$S220="",0,+'P6-preprocesseddata'!F220/'P6-preprocesseddata'!$S220)</f>
        <v>2.7676541220887287E-2</v>
      </c>
      <c r="J220" s="43">
        <f>IF('P6-preprocesseddata'!$S220="",0,+'P6-preprocesseddata'!G220/'P6-preprocesseddata'!$S220)</f>
        <v>5.6232671596303544E-3</v>
      </c>
      <c r="K220" s="43">
        <f>IF('P6-preprocesseddata'!$S220="",0,+'P6-preprocesseddata'!H220/'P6-preprocesseddata'!$S220)</f>
        <v>1.9858936690900386E-2</v>
      </c>
      <c r="L220" s="43">
        <f>IF('P6-preprocesseddata'!$S220="",0,+'P6-preprocesseddata'!I220/'P6-preprocesseddata'!$S220)</f>
        <v>1.9289540813089358E-3</v>
      </c>
      <c r="M220" s="43">
        <f>IF('P6-preprocesseddata'!$S220="",0,+'P6-preprocesseddata'!J220/'P6-preprocesseddata'!$S220)+IF('P6-preprocesseddata'!$S220="",0,+'P6-preprocesseddata'!K220/'P6-preprocesseddata'!$S220)+IF('P6-preprocesseddata'!$S220="",0,+'P6-preprocesseddata'!L220/'P6-preprocesseddata'!$S220)</f>
        <v>1.5704741799462258E-2</v>
      </c>
      <c r="N220" s="43">
        <f>IF('P6-preprocesseddata'!$S220="",0,+'P6-preprocesseddata'!M220/'P6-preprocesseddata'!$S220)</f>
        <v>1.2077450556147768E-3</v>
      </c>
      <c r="O220" s="43">
        <f>IF('P6-preprocesseddata'!$S220="",0,+'P6-preprocesseddata'!N220/'P6-preprocesseddata'!$S220)</f>
        <v>4.5700393028788155E-3</v>
      </c>
      <c r="P220" s="43">
        <f t="shared" si="11"/>
        <v>0.121022119372656</v>
      </c>
      <c r="Q220" s="52">
        <f t="shared" ref="Q220:S283" si="13">+G220-P220</f>
        <v>2.829267855135445E-2</v>
      </c>
      <c r="R220" s="63">
        <f>IF(Profitability!Q220="",0,Profitability!L220/Profitability!Q220)-Q220</f>
        <v>0</v>
      </c>
    </row>
    <row r="221" spans="1:18" x14ac:dyDescent="0.25">
      <c r="A221">
        <f>+'P6-preprocesseddata'!A221</f>
        <v>2019</v>
      </c>
      <c r="B221">
        <f>+'P6-preprocesseddata'!B221</f>
        <v>2</v>
      </c>
      <c r="C221" t="str">
        <f t="shared" si="12"/>
        <v>2019 Q2</v>
      </c>
      <c r="D221" s="61">
        <f>VLOOKUP(C221,Dates!C:D,2,FALSE)</f>
        <v>43646</v>
      </c>
      <c r="E221" t="str">
        <f>+'P6-preprocesseddata'!C221</f>
        <v>DL</v>
      </c>
      <c r="F221" t="str">
        <f>+'P6-preprocesseddata'!D221</f>
        <v>P</v>
      </c>
      <c r="G221" s="51">
        <f>IF(Profitability!Q221="",0,Profitability!E221/Profitability!Q221)</f>
        <v>0.11597013432897856</v>
      </c>
      <c r="H221" s="43">
        <f>IF('P6-preprocesseddata'!$S221="",0,+'P6-preprocesseddata'!E221/'P6-preprocesseddata'!$S221)</f>
        <v>3.6248244342340516E-2</v>
      </c>
      <c r="I221" s="43">
        <f>IF('P6-preprocesseddata'!$S221="",0,+'P6-preprocesseddata'!F221/'P6-preprocesseddata'!$S221)</f>
        <v>3.0173902102746727E-2</v>
      </c>
      <c r="J221" s="43">
        <f>IF('P6-preprocesseddata'!$S221="",0,+'P6-preprocesseddata'!G221/'P6-preprocesseddata'!$S221)</f>
        <v>4.2497050780002073E-3</v>
      </c>
      <c r="K221" s="43">
        <f>IF('P6-preprocesseddata'!$S221="",0,+'P6-preprocesseddata'!H221/'P6-preprocesseddata'!$S221)</f>
        <v>1.4425590114987152E-2</v>
      </c>
      <c r="L221" s="43">
        <f>IF('P6-preprocesseddata'!$S221="",0,+'P6-preprocesseddata'!I221/'P6-preprocesseddata'!$S221)</f>
        <v>1.5052789685203985E-3</v>
      </c>
      <c r="M221" s="43">
        <f>IF('P6-preprocesseddata'!$S221="",0,+'P6-preprocesseddata'!J221/'P6-preprocesseddata'!$S221)+IF('P6-preprocesseddata'!$S221="",0,+'P6-preprocesseddata'!K221/'P6-preprocesseddata'!$S221)+IF('P6-preprocesseddata'!$S221="",0,+'P6-preprocesseddata'!L221/'P6-preprocesseddata'!$S221)</f>
        <v>1.026070482998153E-2</v>
      </c>
      <c r="N221" s="43">
        <f>IF('P6-preprocesseddata'!$S221="",0,+'P6-preprocesseddata'!M221/'P6-preprocesseddata'!$S221)</f>
        <v>9.3893176355289122E-4</v>
      </c>
      <c r="O221" s="43">
        <f>IF('P6-preprocesseddata'!$S221="",0,+'P6-preprocesseddata'!N221/'P6-preprocesseddata'!$S221)</f>
        <v>1.273541956100333E-3</v>
      </c>
      <c r="P221" s="43">
        <f t="shared" si="11"/>
        <v>9.9075899156229746E-2</v>
      </c>
      <c r="Q221" s="52">
        <f t="shared" si="13"/>
        <v>1.6894235172748809E-2</v>
      </c>
      <c r="R221" s="63">
        <f>IF(Profitability!Q221="",0,Profitability!L221/Profitability!Q221)-Q221</f>
        <v>0</v>
      </c>
    </row>
    <row r="222" spans="1:18" x14ac:dyDescent="0.25">
      <c r="A222">
        <f>+'P6-preprocesseddata'!A222</f>
        <v>2019</v>
      </c>
      <c r="B222">
        <f>+'P6-preprocesseddata'!B222</f>
        <v>3</v>
      </c>
      <c r="C222" t="str">
        <f t="shared" si="12"/>
        <v>2019 Q3</v>
      </c>
      <c r="D222" s="61">
        <f>VLOOKUP(C222,Dates!C:D,2,FALSE)</f>
        <v>43738</v>
      </c>
      <c r="E222" t="str">
        <f>+'P6-preprocesseddata'!C222</f>
        <v>DL</v>
      </c>
      <c r="F222" t="str">
        <f>+'P6-preprocesseddata'!D222</f>
        <v>A</v>
      </c>
      <c r="G222" s="51">
        <f>IF(Profitability!Q222="",0,Profitability!E222/Profitability!Q222)</f>
        <v>0.13246333727953086</v>
      </c>
      <c r="H222" s="43">
        <f>IF('P6-preprocesseddata'!$S222="",0,+'P6-preprocesseddata'!E222/'P6-preprocesseddata'!$S222)</f>
        <v>3.9289272497697314E-2</v>
      </c>
      <c r="I222" s="43">
        <f>IF('P6-preprocesseddata'!$S222="",0,+'P6-preprocesseddata'!F222/'P6-preprocesseddata'!$S222)</f>
        <v>2.8331584359045613E-2</v>
      </c>
      <c r="J222" s="43">
        <f>IF('P6-preprocesseddata'!$S222="",0,+'P6-preprocesseddata'!G222/'P6-preprocesseddata'!$S222)</f>
        <v>4.8890551478129683E-3</v>
      </c>
      <c r="K222" s="43">
        <f>IF('P6-preprocesseddata'!$S222="",0,+'P6-preprocesseddata'!H222/'P6-preprocesseddata'!$S222)</f>
        <v>1.6884902904562373E-2</v>
      </c>
      <c r="L222" s="43">
        <f>IF('P6-preprocesseddata'!$S222="",0,+'P6-preprocesseddata'!I222/'P6-preprocesseddata'!$S222)</f>
        <v>1.8912346222788026E-3</v>
      </c>
      <c r="M222" s="43">
        <f>IF('P6-preprocesseddata'!$S222="",0,+'P6-preprocesseddata'!J222/'P6-preprocesseddata'!$S222)+IF('P6-preprocesseddata'!$S222="",0,+'P6-preprocesseddata'!K222/'P6-preprocesseddata'!$S222)+IF('P6-preprocesseddata'!$S222="",0,+'P6-preprocesseddata'!L222/'P6-preprocesseddata'!$S222)</f>
        <v>1.0282029789999139E-2</v>
      </c>
      <c r="N222" s="43">
        <f>IF('P6-preprocesseddata'!$S222="",0,+'P6-preprocesseddata'!M222/'P6-preprocesseddata'!$S222)</f>
        <v>9.0528736206016598E-4</v>
      </c>
      <c r="O222" s="43">
        <f>IF('P6-preprocesseddata'!$S222="",0,+'P6-preprocesseddata'!N222/'P6-preprocesseddata'!$S222)</f>
        <v>1.3972073795665436E-4</v>
      </c>
      <c r="P222" s="43">
        <f t="shared" si="11"/>
        <v>0.10261308742141304</v>
      </c>
      <c r="Q222" s="52">
        <f t="shared" si="13"/>
        <v>2.9850249858117822E-2</v>
      </c>
      <c r="R222" s="63">
        <f>IF(Profitability!Q222="",0,Profitability!L222/Profitability!Q222)-Q222</f>
        <v>0</v>
      </c>
    </row>
    <row r="223" spans="1:18" x14ac:dyDescent="0.25">
      <c r="A223">
        <f>+'P6-preprocesseddata'!A223</f>
        <v>2019</v>
      </c>
      <c r="B223">
        <f>+'P6-preprocesseddata'!B223</f>
        <v>3</v>
      </c>
      <c r="C223" t="str">
        <f t="shared" si="12"/>
        <v>2019 Q3</v>
      </c>
      <c r="D223" s="61">
        <f>VLOOKUP(C223,Dates!C:D,2,FALSE)</f>
        <v>43738</v>
      </c>
      <c r="E223" t="str">
        <f>+'P6-preprocesseddata'!C223</f>
        <v>DL</v>
      </c>
      <c r="F223" t="str">
        <f>+'P6-preprocesseddata'!D223</f>
        <v>D</v>
      </c>
      <c r="G223" s="51">
        <f>IF(Profitability!Q223="",0,Profitability!E223/Profitability!Q223)</f>
        <v>0.21550459402270083</v>
      </c>
      <c r="H223" s="43">
        <f>IF('P6-preprocesseddata'!$S223="",0,+'P6-preprocesseddata'!E223/'P6-preprocesseddata'!$S223)</f>
        <v>5.8831371460489341E-2</v>
      </c>
      <c r="I223" s="43">
        <f>IF('P6-preprocesseddata'!$S223="",0,+'P6-preprocesseddata'!F223/'P6-preprocesseddata'!$S223)</f>
        <v>2.750334657888048E-2</v>
      </c>
      <c r="J223" s="43">
        <f>IF('P6-preprocesseddata'!$S223="",0,+'P6-preprocesseddata'!G223/'P6-preprocesseddata'!$S223)</f>
        <v>7.6496492936292066E-3</v>
      </c>
      <c r="K223" s="43">
        <f>IF('P6-preprocesseddata'!$S223="",0,+'P6-preprocesseddata'!H223/'P6-preprocesseddata'!$S223)</f>
        <v>2.6914945789544283E-2</v>
      </c>
      <c r="L223" s="43">
        <f>IF('P6-preprocesseddata'!$S223="",0,+'P6-preprocesseddata'!I223/'P6-preprocesseddata'!$S223)</f>
        <v>2.9383209538443927E-3</v>
      </c>
      <c r="M223" s="43">
        <f>IF('P6-preprocesseddata'!$S223="",0,+'P6-preprocesseddata'!J223/'P6-preprocesseddata'!$S223)+IF('P6-preprocesseddata'!$S223="",0,+'P6-preprocesseddata'!K223/'P6-preprocesseddata'!$S223)+IF('P6-preprocesseddata'!$S223="",0,+'P6-preprocesseddata'!L223/'P6-preprocesseddata'!$S223)</f>
        <v>1.7044329862049415E-2</v>
      </c>
      <c r="N223" s="43">
        <f>IF('P6-preprocesseddata'!$S223="",0,+'P6-preprocesseddata'!M223/'P6-preprocesseddata'!$S223)</f>
        <v>1.408976471463439E-3</v>
      </c>
      <c r="O223" s="43">
        <f>IF('P6-preprocesseddata'!$S223="",0,+'P6-preprocesseddata'!N223/'P6-preprocesseddata'!$S223)</f>
        <v>4.2065339269071911E-2</v>
      </c>
      <c r="P223" s="43">
        <f t="shared" si="11"/>
        <v>0.18435627967897245</v>
      </c>
      <c r="Q223" s="52">
        <f t="shared" si="13"/>
        <v>3.1148314343728389E-2</v>
      </c>
      <c r="R223" s="63">
        <f>IF(Profitability!Q223="",0,Profitability!L223/Profitability!Q223)-Q223</f>
        <v>0</v>
      </c>
    </row>
    <row r="224" spans="1:18" x14ac:dyDescent="0.25">
      <c r="A224">
        <f>+'P6-preprocesseddata'!A224</f>
        <v>2019</v>
      </c>
      <c r="B224">
        <f>+'P6-preprocesseddata'!B224</f>
        <v>3</v>
      </c>
      <c r="C224" t="str">
        <f t="shared" si="12"/>
        <v>2019 Q3</v>
      </c>
      <c r="D224" s="61">
        <f>VLOOKUP(C224,Dates!C:D,2,FALSE)</f>
        <v>43738</v>
      </c>
      <c r="E224" t="str">
        <f>+'P6-preprocesseddata'!C224</f>
        <v>DL</v>
      </c>
      <c r="F224" t="str">
        <f>+'P6-preprocesseddata'!D224</f>
        <v>L</v>
      </c>
      <c r="G224" s="51">
        <f>IF(Profitability!Q224="",0,Profitability!E224/Profitability!Q224)</f>
        <v>0.14439867676205931</v>
      </c>
      <c r="H224" s="43">
        <f>IF('P6-preprocesseddata'!$S224="",0,+'P6-preprocesseddata'!E224/'P6-preprocesseddata'!$S224)</f>
        <v>4.4215655036420554E-2</v>
      </c>
      <c r="I224" s="43">
        <f>IF('P6-preprocesseddata'!$S224="",0,+'P6-preprocesseddata'!F224/'P6-preprocesseddata'!$S224)</f>
        <v>2.5981315759467983E-2</v>
      </c>
      <c r="J224" s="43">
        <f>IF('P6-preprocesseddata'!$S224="",0,+'P6-preprocesseddata'!G224/'P6-preprocesseddata'!$S224)</f>
        <v>5.4293477846191138E-3</v>
      </c>
      <c r="K224" s="43">
        <f>IF('P6-preprocesseddata'!$S224="",0,+'P6-preprocesseddata'!H224/'P6-preprocesseddata'!$S224)</f>
        <v>1.9995175338106005E-2</v>
      </c>
      <c r="L224" s="43">
        <f>IF('P6-preprocesseddata'!$S224="",0,+'P6-preprocesseddata'!I224/'P6-preprocesseddata'!$S224)</f>
        <v>2.0479064487916288E-3</v>
      </c>
      <c r="M224" s="43">
        <f>IF('P6-preprocesseddata'!$S224="",0,+'P6-preprocesseddata'!J224/'P6-preprocesseddata'!$S224)+IF('P6-preprocesseddata'!$S224="",0,+'P6-preprocesseddata'!K224/'P6-preprocesseddata'!$S224)+IF('P6-preprocesseddata'!$S224="",0,+'P6-preprocesseddata'!L224/'P6-preprocesseddata'!$S224)</f>
        <v>1.3819031494710114E-2</v>
      </c>
      <c r="N224" s="43">
        <f>IF('P6-preprocesseddata'!$S224="",0,+'P6-preprocesseddata'!M224/'P6-preprocesseddata'!$S224)</f>
        <v>9.8615906544776409E-4</v>
      </c>
      <c r="O224" s="43">
        <f>IF('P6-preprocesseddata'!$S224="",0,+'P6-preprocesseddata'!N224/'P6-preprocesseddata'!$S224)</f>
        <v>4.3337302260431166E-3</v>
      </c>
      <c r="P224" s="43">
        <f t="shared" si="11"/>
        <v>0.11680832115360627</v>
      </c>
      <c r="Q224" s="52">
        <f t="shared" si="13"/>
        <v>2.7590355608453035E-2</v>
      </c>
      <c r="R224" s="63">
        <f>IF(Profitability!Q224="",0,Profitability!L224/Profitability!Q224)-Q224</f>
        <v>0</v>
      </c>
    </row>
    <row r="225" spans="1:18" x14ac:dyDescent="0.25">
      <c r="A225">
        <f>+'P6-preprocesseddata'!A225</f>
        <v>2019</v>
      </c>
      <c r="B225">
        <f>+'P6-preprocesseddata'!B225</f>
        <v>3</v>
      </c>
      <c r="C225" t="str">
        <f t="shared" si="12"/>
        <v>2019 Q3</v>
      </c>
      <c r="D225" s="61">
        <f>VLOOKUP(C225,Dates!C:D,2,FALSE)</f>
        <v>43738</v>
      </c>
      <c r="E225" t="str">
        <f>+'P6-preprocesseddata'!C225</f>
        <v>DL</v>
      </c>
      <c r="F225" t="str">
        <f>+'P6-preprocesseddata'!D225</f>
        <v>P</v>
      </c>
      <c r="G225" s="51">
        <f>IF(Profitability!Q225="",0,Profitability!E225/Profitability!Q225)</f>
        <v>0.11917111904540821</v>
      </c>
      <c r="H225" s="43">
        <f>IF('P6-preprocesseddata'!$S225="",0,+'P6-preprocesseddata'!E225/'P6-preprocesseddata'!$S225)</f>
        <v>3.7236708850517074E-2</v>
      </c>
      <c r="I225" s="43">
        <f>IF('P6-preprocesseddata'!$S225="",0,+'P6-preprocesseddata'!F225/'P6-preprocesseddata'!$S225)</f>
        <v>2.7948203163395691E-2</v>
      </c>
      <c r="J225" s="43">
        <f>IF('P6-preprocesseddata'!$S225="",0,+'P6-preprocesseddata'!G225/'P6-preprocesseddata'!$S225)</f>
        <v>4.386272205222282E-3</v>
      </c>
      <c r="K225" s="43">
        <f>IF('P6-preprocesseddata'!$S225="",0,+'P6-preprocesseddata'!H225/'P6-preprocesseddata'!$S225)</f>
        <v>1.5136818514628649E-2</v>
      </c>
      <c r="L225" s="43">
        <f>IF('P6-preprocesseddata'!$S225="",0,+'P6-preprocesseddata'!I225/'P6-preprocesseddata'!$S225)</f>
        <v>1.697320167156552E-3</v>
      </c>
      <c r="M225" s="43">
        <f>IF('P6-preprocesseddata'!$S225="",0,+'P6-preprocesseddata'!J225/'P6-preprocesseddata'!$S225)+IF('P6-preprocesseddata'!$S225="",0,+'P6-preprocesseddata'!K225/'P6-preprocesseddata'!$S225)+IF('P6-preprocesseddata'!$S225="",0,+'P6-preprocesseddata'!L225/'P6-preprocesseddata'!$S225)</f>
        <v>9.2011590957026095E-3</v>
      </c>
      <c r="N225" s="43">
        <f>IF('P6-preprocesseddata'!$S225="",0,+'P6-preprocesseddata'!M225/'P6-preprocesseddata'!$S225)</f>
        <v>8.1242853705172787E-4</v>
      </c>
      <c r="O225" s="43">
        <f>IF('P6-preprocesseddata'!$S225="",0,+'P6-preprocesseddata'!N225/'P6-preprocesseddata'!$S225)</f>
        <v>1.3808579039267432E-3</v>
      </c>
      <c r="P225" s="43">
        <f t="shared" si="11"/>
        <v>9.7799768437601325E-2</v>
      </c>
      <c r="Q225" s="52">
        <f t="shared" si="13"/>
        <v>2.1371350607806885E-2</v>
      </c>
      <c r="R225" s="63">
        <f>IF(Profitability!Q225="",0,Profitability!L225/Profitability!Q225)-Q225</f>
        <v>0</v>
      </c>
    </row>
    <row r="226" spans="1:18" x14ac:dyDescent="0.25">
      <c r="A226">
        <f>+'P6-preprocesseddata'!A226</f>
        <v>2019</v>
      </c>
      <c r="B226">
        <f>+'P6-preprocesseddata'!B226</f>
        <v>4</v>
      </c>
      <c r="C226" t="str">
        <f t="shared" si="12"/>
        <v>2019 Q4</v>
      </c>
      <c r="D226" s="61">
        <f>VLOOKUP(C226,Dates!C:D,2,FALSE)</f>
        <v>43830</v>
      </c>
      <c r="E226" t="str">
        <f>+'P6-preprocesseddata'!C226</f>
        <v>DL</v>
      </c>
      <c r="F226" t="str">
        <f>+'P6-preprocesseddata'!D226</f>
        <v>A</v>
      </c>
      <c r="G226" s="51">
        <f>IF(Profitability!Q226="",0,Profitability!E226/Profitability!Q226)</f>
        <v>0.13518781610570724</v>
      </c>
      <c r="H226" s="43">
        <f>IF('P6-preprocesseddata'!$S226="",0,+'P6-preprocesseddata'!E226/'P6-preprocesseddata'!$S226)</f>
        <v>4.3154081864172418E-2</v>
      </c>
      <c r="I226" s="43">
        <f>IF('P6-preprocesseddata'!$S226="",0,+'P6-preprocesseddata'!F226/'P6-preprocesseddata'!$S226)</f>
        <v>2.9556306671920093E-2</v>
      </c>
      <c r="J226" s="43">
        <f>IF('P6-preprocesseddata'!$S226="",0,+'P6-preprocesseddata'!G226/'P6-preprocesseddata'!$S226)</f>
        <v>4.8413961165651538E-3</v>
      </c>
      <c r="K226" s="43">
        <f>IF('P6-preprocesseddata'!$S226="",0,+'P6-preprocesseddata'!H226/'P6-preprocesseddata'!$S226)</f>
        <v>1.7568839867418789E-2</v>
      </c>
      <c r="L226" s="43">
        <f>IF('P6-preprocesseddata'!$S226="",0,+'P6-preprocesseddata'!I226/'P6-preprocesseddata'!$S226)</f>
        <v>1.9719999614807348E-3</v>
      </c>
      <c r="M226" s="43">
        <f>IF('P6-preprocesseddata'!$S226="",0,+'P6-preprocesseddata'!J226/'P6-preprocesseddata'!$S226)+IF('P6-preprocesseddata'!$S226="",0,+'P6-preprocesseddata'!K226/'P6-preprocesseddata'!$S226)+IF('P6-preprocesseddata'!$S226="",0,+'P6-preprocesseddata'!L226/'P6-preprocesseddata'!$S226)</f>
        <v>1.115058917156584E-2</v>
      </c>
      <c r="N226" s="43">
        <f>IF('P6-preprocesseddata'!$S226="",0,+'P6-preprocesseddata'!M226/'P6-preprocesseddata'!$S226)</f>
        <v>1.2494154460535817E-3</v>
      </c>
      <c r="O226" s="43">
        <f>IF('P6-preprocesseddata'!$S226="",0,+'P6-preprocesseddata'!N226/'P6-preprocesseddata'!$S226)</f>
        <v>2.3973158871153102E-3</v>
      </c>
      <c r="P226" s="43">
        <f t="shared" si="11"/>
        <v>0.11188994498629193</v>
      </c>
      <c r="Q226" s="52">
        <f t="shared" si="13"/>
        <v>2.3297871119415309E-2</v>
      </c>
      <c r="R226" s="63">
        <f>IF(Profitability!Q226="",0,Profitability!L226/Profitability!Q226)-Q226</f>
        <v>0</v>
      </c>
    </row>
    <row r="227" spans="1:18" x14ac:dyDescent="0.25">
      <c r="A227">
        <f>+'P6-preprocesseddata'!A227</f>
        <v>2019</v>
      </c>
      <c r="B227">
        <f>+'P6-preprocesseddata'!B227</f>
        <v>4</v>
      </c>
      <c r="C227" t="str">
        <f t="shared" si="12"/>
        <v>2019 Q4</v>
      </c>
      <c r="D227" s="61">
        <f>VLOOKUP(C227,Dates!C:D,2,FALSE)</f>
        <v>43830</v>
      </c>
      <c r="E227" t="str">
        <f>+'P6-preprocesseddata'!C227</f>
        <v>DL</v>
      </c>
      <c r="F227" t="str">
        <f>+'P6-preprocesseddata'!D227</f>
        <v>D</v>
      </c>
      <c r="G227" s="51">
        <f>IF(Profitability!Q227="",0,Profitability!E227/Profitability!Q227)</f>
        <v>0.22715556970713155</v>
      </c>
      <c r="H227" s="43">
        <f>IF('P6-preprocesseddata'!$S227="",0,+'P6-preprocesseddata'!E227/'P6-preprocesseddata'!$S227)</f>
        <v>6.6710249146772871E-2</v>
      </c>
      <c r="I227" s="43">
        <f>IF('P6-preprocesseddata'!$S227="",0,+'P6-preprocesseddata'!F227/'P6-preprocesseddata'!$S227)</f>
        <v>2.8810358730910673E-2</v>
      </c>
      <c r="J227" s="43">
        <f>IF('P6-preprocesseddata'!$S227="",0,+'P6-preprocesseddata'!G227/'P6-preprocesseddata'!$S227)</f>
        <v>7.8025935345134977E-3</v>
      </c>
      <c r="K227" s="43">
        <f>IF('P6-preprocesseddata'!$S227="",0,+'P6-preprocesseddata'!H227/'P6-preprocesseddata'!$S227)</f>
        <v>2.8976149794557465E-2</v>
      </c>
      <c r="L227" s="43">
        <f>IF('P6-preprocesseddata'!$S227="",0,+'P6-preprocesseddata'!I227/'P6-preprocesseddata'!$S227)</f>
        <v>3.171682921697888E-3</v>
      </c>
      <c r="M227" s="43">
        <f>IF('P6-preprocesseddata'!$S227="",0,+'P6-preprocesseddata'!J227/'P6-preprocesseddata'!$S227)+IF('P6-preprocesseddata'!$S227="",0,+'P6-preprocesseddata'!K227/'P6-preprocesseddata'!$S227)+IF('P6-preprocesseddata'!$S227="",0,+'P6-preprocesseddata'!L227/'P6-preprocesseddata'!$S227)</f>
        <v>1.9035823647245004E-2</v>
      </c>
      <c r="N227" s="43">
        <f>IF('P6-preprocesseddata'!$S227="",0,+'P6-preprocesseddata'!M227/'P6-preprocesseddata'!$S227)</f>
        <v>2.0120776347611179E-3</v>
      </c>
      <c r="O227" s="43">
        <f>IF('P6-preprocesseddata'!$S227="",0,+'P6-preprocesseddata'!N227/'P6-preprocesseddata'!$S227)</f>
        <v>4.5622611275696702E-2</v>
      </c>
      <c r="P227" s="43">
        <f t="shared" si="11"/>
        <v>0.20214154668615522</v>
      </c>
      <c r="Q227" s="52">
        <f t="shared" si="13"/>
        <v>2.5014023020976328E-2</v>
      </c>
      <c r="R227" s="63">
        <f>IF(Profitability!Q227="",0,Profitability!L227/Profitability!Q227)-Q227</f>
        <v>0</v>
      </c>
    </row>
    <row r="228" spans="1:18" x14ac:dyDescent="0.25">
      <c r="A228">
        <f>+'P6-preprocesseddata'!A228</f>
        <v>2019</v>
      </c>
      <c r="B228">
        <f>+'P6-preprocesseddata'!B228</f>
        <v>4</v>
      </c>
      <c r="C228" t="str">
        <f t="shared" si="12"/>
        <v>2019 Q4</v>
      </c>
      <c r="D228" s="61">
        <f>VLOOKUP(C228,Dates!C:D,2,FALSE)</f>
        <v>43830</v>
      </c>
      <c r="E228" t="str">
        <f>+'P6-preprocesseddata'!C228</f>
        <v>DL</v>
      </c>
      <c r="F228" t="str">
        <f>+'P6-preprocesseddata'!D228</f>
        <v>L</v>
      </c>
      <c r="G228" s="51">
        <f>IF(Profitability!Q228="",0,Profitability!E228/Profitability!Q228)</f>
        <v>0.149432971814386</v>
      </c>
      <c r="H228" s="43">
        <f>IF('P6-preprocesseddata'!$S228="",0,+'P6-preprocesseddata'!E228/'P6-preprocesseddata'!$S228)</f>
        <v>4.9563476406957734E-2</v>
      </c>
      <c r="I228" s="43">
        <f>IF('P6-preprocesseddata'!$S228="",0,+'P6-preprocesseddata'!F228/'P6-preprocesseddata'!$S228)</f>
        <v>2.7060172619108556E-2</v>
      </c>
      <c r="J228" s="43">
        <f>IF('P6-preprocesseddata'!$S228="",0,+'P6-preprocesseddata'!G228/'P6-preprocesseddata'!$S228)</f>
        <v>5.3879867397174219E-3</v>
      </c>
      <c r="K228" s="43">
        <f>IF('P6-preprocesseddata'!$S228="",0,+'P6-preprocesseddata'!H228/'P6-preprocesseddata'!$S228)</f>
        <v>2.1423636923201365E-2</v>
      </c>
      <c r="L228" s="43">
        <f>IF('P6-preprocesseddata'!$S228="",0,+'P6-preprocesseddata'!I228/'P6-preprocesseddata'!$S228)</f>
        <v>2.1765107179415452E-3</v>
      </c>
      <c r="M228" s="43">
        <f>IF('P6-preprocesseddata'!$S228="",0,+'P6-preprocesseddata'!J228/'P6-preprocesseddata'!$S228)+IF('P6-preprocesseddata'!$S228="",0,+'P6-preprocesseddata'!K228/'P6-preprocesseddata'!$S228)+IF('P6-preprocesseddata'!$S228="",0,+'P6-preprocesseddata'!L228/'P6-preprocesseddata'!$S228)</f>
        <v>1.5421831528980318E-2</v>
      </c>
      <c r="N228" s="43">
        <f>IF('P6-preprocesseddata'!$S228="",0,+'P6-preprocesseddata'!M228/'P6-preprocesseddata'!$S228)</f>
        <v>1.3861622885587592E-3</v>
      </c>
      <c r="O228" s="43">
        <f>IF('P6-preprocesseddata'!$S228="",0,+'P6-preprocesseddata'!N228/'P6-preprocesseddata'!$S228)</f>
        <v>3.6440050129803868E-3</v>
      </c>
      <c r="P228" s="43">
        <f t="shared" si="11"/>
        <v>0.1260637822374461</v>
      </c>
      <c r="Q228" s="52">
        <f t="shared" si="13"/>
        <v>2.3369189576939897E-2</v>
      </c>
      <c r="R228" s="63">
        <f>IF(Profitability!Q228="",0,Profitability!L228/Profitability!Q228)-Q228</f>
        <v>3.1225022567582528E-17</v>
      </c>
    </row>
    <row r="229" spans="1:18" x14ac:dyDescent="0.25">
      <c r="A229">
        <f>+'P6-preprocesseddata'!A229</f>
        <v>2019</v>
      </c>
      <c r="B229">
        <f>+'P6-preprocesseddata'!B229</f>
        <v>4</v>
      </c>
      <c r="C229" t="str">
        <f t="shared" si="12"/>
        <v>2019 Q4</v>
      </c>
      <c r="D229" s="61">
        <f>VLOOKUP(C229,Dates!C:D,2,FALSE)</f>
        <v>43830</v>
      </c>
      <c r="E229" t="str">
        <f>+'P6-preprocesseddata'!C229</f>
        <v>DL</v>
      </c>
      <c r="F229" t="str">
        <f>+'P6-preprocesseddata'!D229</f>
        <v>P</v>
      </c>
      <c r="G229" s="51">
        <f>IF(Profitability!Q229="",0,Profitability!E229/Profitability!Q229)</f>
        <v>0.11419037846890623</v>
      </c>
      <c r="H229" s="43">
        <f>IF('P6-preprocesseddata'!$S229="",0,+'P6-preprocesseddata'!E229/'P6-preprocesseddata'!$S229)</f>
        <v>3.9051893854520014E-2</v>
      </c>
      <c r="I229" s="43">
        <f>IF('P6-preprocesseddata'!$S229="",0,+'P6-preprocesseddata'!F229/'P6-preprocesseddata'!$S229)</f>
        <v>2.8407756258041442E-2</v>
      </c>
      <c r="J229" s="43">
        <f>IF('P6-preprocesseddata'!$S229="",0,+'P6-preprocesseddata'!G229/'P6-preprocesseddata'!$S229)</f>
        <v>4.09628522149145E-3</v>
      </c>
      <c r="K229" s="43">
        <f>IF('P6-preprocesseddata'!$S229="",0,+'P6-preprocesseddata'!H229/'P6-preprocesseddata'!$S229)</f>
        <v>1.5037019480156252E-2</v>
      </c>
      <c r="L229" s="43">
        <f>IF('P6-preprocesseddata'!$S229="",0,+'P6-preprocesseddata'!I229/'P6-preprocesseddata'!$S229)</f>
        <v>1.6667803476774152E-3</v>
      </c>
      <c r="M229" s="43">
        <f>IF('P6-preprocesseddata'!$S229="",0,+'P6-preprocesseddata'!J229/'P6-preprocesseddata'!$S229)+IF('P6-preprocesseddata'!$S229="",0,+'P6-preprocesseddata'!K229/'P6-preprocesseddata'!$S229)+IF('P6-preprocesseddata'!$S229="",0,+'P6-preprocesseddata'!L229/'P6-preprocesseddata'!$S229)</f>
        <v>9.7115501049735552E-3</v>
      </c>
      <c r="N229" s="43">
        <f>IF('P6-preprocesseddata'!$S229="",0,+'P6-preprocesseddata'!M229/'P6-preprocesseddata'!$S229)</f>
        <v>1.0566670794889665E-3</v>
      </c>
      <c r="O229" s="43">
        <f>IF('P6-preprocesseddata'!$S229="",0,+'P6-preprocesseddata'!N229/'P6-preprocesseddata'!$S229)</f>
        <v>1.711236670644926E-3</v>
      </c>
      <c r="P229" s="43">
        <f t="shared" si="11"/>
        <v>0.10073918901699402</v>
      </c>
      <c r="Q229" s="52">
        <f t="shared" si="13"/>
        <v>1.3451189451912204E-2</v>
      </c>
      <c r="R229" s="63">
        <f>IF(Profitability!Q229="",0,Profitability!L229/Profitability!Q229)-Q229</f>
        <v>0</v>
      </c>
    </row>
    <row r="230" spans="1:18" x14ac:dyDescent="0.25">
      <c r="A230">
        <f>+'P6-preprocesseddata'!A230</f>
        <v>2020</v>
      </c>
      <c r="B230">
        <f>+'P6-preprocesseddata'!B230</f>
        <v>1</v>
      </c>
      <c r="C230" t="str">
        <f t="shared" si="12"/>
        <v>2020 Q1</v>
      </c>
      <c r="D230" s="61">
        <f>VLOOKUP(C230,Dates!C:D,2,FALSE)</f>
        <v>43921</v>
      </c>
      <c r="E230" t="str">
        <f>+'P6-preprocesseddata'!C230</f>
        <v>DL</v>
      </c>
      <c r="F230" t="str">
        <f>+'P6-preprocesseddata'!D230</f>
        <v>A</v>
      </c>
      <c r="G230" s="51">
        <f>IF(Profitability!Q230="",0,Profitability!E230/Profitability!Q230)</f>
        <v>0.11457730116610761</v>
      </c>
      <c r="H230" s="43">
        <f>IF('P6-preprocesseddata'!$S230="",0,+'P6-preprocesseddata'!E230/'P6-preprocesseddata'!$S230)</f>
        <v>4.0632333888787245E-2</v>
      </c>
      <c r="I230" s="43">
        <f>IF('P6-preprocesseddata'!$S230="",0,+'P6-preprocesseddata'!F230/'P6-preprocesseddata'!$S230)</f>
        <v>2.6542236193339341E-2</v>
      </c>
      <c r="J230" s="43">
        <f>IF('P6-preprocesseddata'!$S230="",0,+'P6-preprocesseddata'!G230/'P6-preprocesseddata'!$S230)</f>
        <v>7.0374081181193808E-3</v>
      </c>
      <c r="K230" s="43">
        <f>IF('P6-preprocesseddata'!$S230="",0,+'P6-preprocesseddata'!H230/'P6-preprocesseddata'!$S230)</f>
        <v>1.9043185853995E-2</v>
      </c>
      <c r="L230" s="43">
        <f>IF('P6-preprocesseddata'!$S230="",0,+'P6-preprocesseddata'!I230/'P6-preprocesseddata'!$S230)</f>
        <v>1.9971327194333098E-3</v>
      </c>
      <c r="M230" s="43">
        <f>IF('P6-preprocesseddata'!$S230="",0,+'P6-preprocesseddata'!J230/'P6-preprocesseddata'!$S230)+IF('P6-preprocesseddata'!$S230="",0,+'P6-preprocesseddata'!K230/'P6-preprocesseddata'!$S230)+IF('P6-preprocesseddata'!$S230="",0,+'P6-preprocesseddata'!L230/'P6-preprocesseddata'!$S230)</f>
        <v>1.3743481031525851E-2</v>
      </c>
      <c r="N230" s="43">
        <f>IF('P6-preprocesseddata'!$S230="",0,+'P6-preprocesseddata'!M230/'P6-preprocesseddata'!$S230)</f>
        <v>1.47448312229589E-3</v>
      </c>
      <c r="O230" s="43">
        <f>IF('P6-preprocesseddata'!$S230="",0,+'P6-preprocesseddata'!N230/'P6-preprocesseddata'!$S230)</f>
        <v>5.2572958116406843E-4</v>
      </c>
      <c r="P230" s="43">
        <f t="shared" si="11"/>
        <v>0.11099599050866009</v>
      </c>
      <c r="Q230" s="52">
        <f t="shared" si="13"/>
        <v>3.5813106574475173E-3</v>
      </c>
      <c r="R230" s="63">
        <f>IF(Profitability!Q230="",0,Profitability!L230/Profitability!Q230)-Q230</f>
        <v>7.8062556418956319E-18</v>
      </c>
    </row>
    <row r="231" spans="1:18" x14ac:dyDescent="0.25">
      <c r="A231">
        <f>+'P6-preprocesseddata'!A231</f>
        <v>2020</v>
      </c>
      <c r="B231">
        <f>+'P6-preprocesseddata'!B231</f>
        <v>1</v>
      </c>
      <c r="C231" t="str">
        <f t="shared" si="12"/>
        <v>2020 Q1</v>
      </c>
      <c r="D231" s="61">
        <f>VLOOKUP(C231,Dates!C:D,2,FALSE)</f>
        <v>43921</v>
      </c>
      <c r="E231" t="str">
        <f>+'P6-preprocesseddata'!C231</f>
        <v>DL</v>
      </c>
      <c r="F231" t="str">
        <f>+'P6-preprocesseddata'!D231</f>
        <v>D</v>
      </c>
      <c r="G231" s="51">
        <f>IF(Profitability!Q231="",0,Profitability!E231/Profitability!Q231)</f>
        <v>0.18342894294370241</v>
      </c>
      <c r="H231" s="43">
        <f>IF('P6-preprocesseddata'!$S231="",0,+'P6-preprocesseddata'!E231/'P6-preprocesseddata'!$S231)</f>
        <v>6.0141424598032872E-2</v>
      </c>
      <c r="I231" s="43">
        <f>IF('P6-preprocesseddata'!$S231="",0,+'P6-preprocesseddata'!F231/'P6-preprocesseddata'!$S231)</f>
        <v>2.5753691289077146E-2</v>
      </c>
      <c r="J231" s="43">
        <f>IF('P6-preprocesseddata'!$S231="",0,+'P6-preprocesseddata'!G231/'P6-preprocesseddata'!$S231)</f>
        <v>1.1099076359985482E-2</v>
      </c>
      <c r="K231" s="43">
        <f>IF('P6-preprocesseddata'!$S231="",0,+'P6-preprocesseddata'!H231/'P6-preprocesseddata'!$S231)</f>
        <v>3.0635718363333932E-2</v>
      </c>
      <c r="L231" s="43">
        <f>IF('P6-preprocesseddata'!$S231="",0,+'P6-preprocesseddata'!I231/'P6-preprocesseddata'!$S231)</f>
        <v>3.0246098640381064E-3</v>
      </c>
      <c r="M231" s="43">
        <f>IF('P6-preprocesseddata'!$S231="",0,+'P6-preprocesseddata'!J231/'P6-preprocesseddata'!$S231)+IF('P6-preprocesseddata'!$S231="",0,+'P6-preprocesseddata'!K231/'P6-preprocesseddata'!$S231)+IF('P6-preprocesseddata'!$S231="",0,+'P6-preprocesseddata'!L231/'P6-preprocesseddata'!$S231)</f>
        <v>2.3145279189565021E-2</v>
      </c>
      <c r="N231" s="43">
        <f>IF('P6-preprocesseddata'!$S231="",0,+'P6-preprocesseddata'!M231/'P6-preprocesseddata'!$S231)</f>
        <v>2.2482724529419725E-3</v>
      </c>
      <c r="O231" s="43">
        <f>IF('P6-preprocesseddata'!$S231="",0,+'P6-preprocesseddata'!N231/'P6-preprocesseddata'!$S231)</f>
        <v>3.8489084286410929E-2</v>
      </c>
      <c r="P231" s="43">
        <f t="shared" si="11"/>
        <v>0.19453715640338548</v>
      </c>
      <c r="Q231" s="52">
        <f t="shared" si="13"/>
        <v>-1.1108213459683075E-2</v>
      </c>
      <c r="R231" s="63">
        <f>IF(Profitability!Q231="",0,Profitability!L231/Profitability!Q231)-Q231</f>
        <v>2.6020852139652106E-17</v>
      </c>
    </row>
    <row r="232" spans="1:18" x14ac:dyDescent="0.25">
      <c r="A232">
        <f>+'P6-preprocesseddata'!A232</f>
        <v>2020</v>
      </c>
      <c r="B232">
        <f>+'P6-preprocesseddata'!B232</f>
        <v>1</v>
      </c>
      <c r="C232" t="str">
        <f t="shared" si="12"/>
        <v>2020 Q1</v>
      </c>
      <c r="D232" s="61">
        <f>VLOOKUP(C232,Dates!C:D,2,FALSE)</f>
        <v>43921</v>
      </c>
      <c r="E232" t="str">
        <f>+'P6-preprocesseddata'!C232</f>
        <v>DL</v>
      </c>
      <c r="F232" t="str">
        <f>+'P6-preprocesseddata'!D232</f>
        <v>L</v>
      </c>
      <c r="G232" s="51">
        <f>IF(Profitability!Q232="",0,Profitability!E232/Profitability!Q232)</f>
        <v>0.13680320454707812</v>
      </c>
      <c r="H232" s="43">
        <f>IF('P6-preprocesseddata'!$S232="",0,+'P6-preprocesseddata'!E232/'P6-preprocesseddata'!$S232)</f>
        <v>4.8898067236477598E-2</v>
      </c>
      <c r="I232" s="43">
        <f>IF('P6-preprocesseddata'!$S232="",0,+'P6-preprocesseddata'!F232/'P6-preprocesseddata'!$S232)</f>
        <v>2.3644472030595814E-2</v>
      </c>
      <c r="J232" s="43">
        <f>IF('P6-preprocesseddata'!$S232="",0,+'P6-preprocesseddata'!G232/'P6-preprocesseddata'!$S232)</f>
        <v>8.9242221255592894E-3</v>
      </c>
      <c r="K232" s="43">
        <f>IF('P6-preprocesseddata'!$S232="",0,+'P6-preprocesseddata'!H232/'P6-preprocesseddata'!$S232)</f>
        <v>2.4916499394397787E-2</v>
      </c>
      <c r="L232" s="43">
        <f>IF('P6-preprocesseddata'!$S232="",0,+'P6-preprocesseddata'!I232/'P6-preprocesseddata'!$S232)</f>
        <v>2.3728531981555001E-3</v>
      </c>
      <c r="M232" s="43">
        <f>IF('P6-preprocesseddata'!$S232="",0,+'P6-preprocesseddata'!J232/'P6-preprocesseddata'!$S232)+IF('P6-preprocesseddata'!$S232="",0,+'P6-preprocesseddata'!K232/'P6-preprocesseddata'!$S232)+IF('P6-preprocesseddata'!$S232="",0,+'P6-preprocesseddata'!L232/'P6-preprocesseddata'!$S232)</f>
        <v>1.93033148483715E-2</v>
      </c>
      <c r="N232" s="43">
        <f>IF('P6-preprocesseddata'!$S232="",0,+'P6-preprocesseddata'!M232/'P6-preprocesseddata'!$S232)</f>
        <v>1.7714222252030996E-3</v>
      </c>
      <c r="O232" s="43">
        <f>IF('P6-preprocesseddata'!$S232="",0,+'P6-preprocesseddata'!N232/'P6-preprocesseddata'!$S232)</f>
        <v>3.1653450779723694E-3</v>
      </c>
      <c r="P232" s="43">
        <f t="shared" si="11"/>
        <v>0.13299619613673294</v>
      </c>
      <c r="Q232" s="52">
        <f t="shared" si="13"/>
        <v>3.8070084103451751E-3</v>
      </c>
      <c r="R232" s="63">
        <f>IF(Profitability!Q232="",0,Profitability!L232/Profitability!Q232)-Q232</f>
        <v>-1.951563910473908E-17</v>
      </c>
    </row>
    <row r="233" spans="1:18" x14ac:dyDescent="0.25">
      <c r="A233">
        <f>+'P6-preprocesseddata'!A233</f>
        <v>2020</v>
      </c>
      <c r="B233">
        <f>+'P6-preprocesseddata'!B233</f>
        <v>1</v>
      </c>
      <c r="C233" t="str">
        <f t="shared" si="12"/>
        <v>2020 Q1</v>
      </c>
      <c r="D233" s="61">
        <f>VLOOKUP(C233,Dates!C:D,2,FALSE)</f>
        <v>43921</v>
      </c>
      <c r="E233" t="str">
        <f>+'P6-preprocesseddata'!C233</f>
        <v>DL</v>
      </c>
      <c r="F233" t="str">
        <f>+'P6-preprocesseddata'!D233</f>
        <v>P</v>
      </c>
      <c r="G233" s="51">
        <f>IF(Profitability!Q233="",0,Profitability!E233/Profitability!Q233)</f>
        <v>0.10893100780964175</v>
      </c>
      <c r="H233" s="43">
        <f>IF('P6-preprocesseddata'!$S233="",0,+'P6-preprocesseddata'!E233/'P6-preprocesseddata'!$S233)</f>
        <v>3.9654093643307492E-2</v>
      </c>
      <c r="I233" s="43">
        <f>IF('P6-preprocesseddata'!$S233="",0,+'P6-preprocesseddata'!F233/'P6-preprocesseddata'!$S233)</f>
        <v>2.5406259498774814E-2</v>
      </c>
      <c r="J233" s="43">
        <f>IF('P6-preprocesseddata'!$S233="",0,+'P6-preprocesseddata'!G233/'P6-preprocesseddata'!$S233)</f>
        <v>6.5853940849566577E-3</v>
      </c>
      <c r="K233" s="43">
        <f>IF('P6-preprocesseddata'!$S233="",0,+'P6-preprocesseddata'!H233/'P6-preprocesseddata'!$S233)</f>
        <v>1.7705643241604844E-2</v>
      </c>
      <c r="L233" s="43">
        <f>IF('P6-preprocesseddata'!$S233="",0,+'P6-preprocesseddata'!I233/'P6-preprocesseddata'!$S233)</f>
        <v>1.8928235969551148E-3</v>
      </c>
      <c r="M233" s="43">
        <f>IF('P6-preprocesseddata'!$S233="",0,+'P6-preprocesseddata'!J233/'P6-preprocesseddata'!$S233)+IF('P6-preprocesseddata'!$S233="",0,+'P6-preprocesseddata'!K233/'P6-preprocesseddata'!$S233)+IF('P6-preprocesseddata'!$S233="",0,+'P6-preprocesseddata'!L233/'P6-preprocesseddata'!$S233)</f>
        <v>1.2580250113381874E-2</v>
      </c>
      <c r="N233" s="43">
        <f>IF('P6-preprocesseddata'!$S233="",0,+'P6-preprocesseddata'!M233/'P6-preprocesseddata'!$S233)</f>
        <v>1.3943856171190836E-3</v>
      </c>
      <c r="O233" s="43">
        <f>IF('P6-preprocesseddata'!$S233="",0,+'P6-preprocesseddata'!N233/'P6-preprocesseddata'!$S233)</f>
        <v>1.7823512251676171E-3</v>
      </c>
      <c r="P233" s="43">
        <f t="shared" si="11"/>
        <v>0.10700120102126751</v>
      </c>
      <c r="Q233" s="52">
        <f t="shared" si="13"/>
        <v>1.929806788374247E-3</v>
      </c>
      <c r="R233" s="63">
        <f>IF(Profitability!Q233="",0,Profitability!L233/Profitability!Q233)-Q233</f>
        <v>8.2399365108898337E-18</v>
      </c>
    </row>
    <row r="234" spans="1:18" x14ac:dyDescent="0.25">
      <c r="A234">
        <f>+'P6-preprocesseddata'!A234</f>
        <v>2020</v>
      </c>
      <c r="B234">
        <f>+'P6-preprocesseddata'!B234</f>
        <v>2</v>
      </c>
      <c r="C234" t="str">
        <f t="shared" si="12"/>
        <v>2020 Q2</v>
      </c>
      <c r="D234" s="61">
        <f>VLOOKUP(C234,Dates!C:D,2,FALSE)</f>
        <v>44012</v>
      </c>
      <c r="E234" t="str">
        <f>+'P6-preprocesseddata'!C234</f>
        <v>DL</v>
      </c>
      <c r="F234" t="str">
        <f>+'P6-preprocesseddata'!D234</f>
        <v>A</v>
      </c>
      <c r="G234" s="51">
        <f>IF(Profitability!Q234="",0,Profitability!E234/Profitability!Q234)</f>
        <v>0.2050475822313837</v>
      </c>
      <c r="H234" s="43">
        <f>IF('P6-preprocesseddata'!$S234="",0,+'P6-preprocesseddata'!E234/'P6-preprocesseddata'!$S234)</f>
        <v>0.30177159084507704</v>
      </c>
      <c r="I234" s="43">
        <f>IF('P6-preprocesseddata'!$S234="",0,+'P6-preprocesseddata'!F234/'P6-preprocesseddata'!$S234)</f>
        <v>5.6090779958884424E-2</v>
      </c>
      <c r="J234" s="43">
        <f>IF('P6-preprocesseddata'!$S234="",0,+'P6-preprocesseddata'!G234/'P6-preprocesseddata'!$S234)</f>
        <v>2.1261601490034296E-2</v>
      </c>
      <c r="K234" s="43">
        <f>IF('P6-preprocesseddata'!$S234="",0,+'P6-preprocesseddata'!H234/'P6-preprocesseddata'!$S234)</f>
        <v>7.3412699484458041E-2</v>
      </c>
      <c r="L234" s="43">
        <f>IF('P6-preprocesseddata'!$S234="",0,+'P6-preprocesseddata'!I234/'P6-preprocesseddata'!$S234)</f>
        <v>6.2454506412774943E-3</v>
      </c>
      <c r="M234" s="43">
        <f>IF('P6-preprocesseddata'!$S234="",0,+'P6-preprocesseddata'!J234/'P6-preprocesseddata'!$S234)+IF('P6-preprocesseddata'!$S234="",0,+'P6-preprocesseddata'!K234/'P6-preprocesseddata'!$S234)+IF('P6-preprocesseddata'!$S234="",0,+'P6-preprocesseddata'!L234/'P6-preprocesseddata'!$S234)</f>
        <v>0.1178014900242991</v>
      </c>
      <c r="N234" s="43">
        <f>IF('P6-preprocesseddata'!$S234="",0,+'P6-preprocesseddata'!M234/'P6-preprocesseddata'!$S234)</f>
        <v>1.0703351372341633E-2</v>
      </c>
      <c r="O234" s="43">
        <f>IF('P6-preprocesseddata'!$S234="",0,+'P6-preprocesseddata'!N234/'P6-preprocesseddata'!$S234)</f>
        <v>1.640253846670536E-2</v>
      </c>
      <c r="P234" s="43">
        <f t="shared" si="11"/>
        <v>0.60368950228307749</v>
      </c>
      <c r="Q234" s="52">
        <f t="shared" si="13"/>
        <v>-0.3986419200516938</v>
      </c>
      <c r="R234" s="63">
        <f>IF(Profitability!Q234="",0,Profitability!L234/Profitability!Q234)-Q234</f>
        <v>0</v>
      </c>
    </row>
    <row r="235" spans="1:18" x14ac:dyDescent="0.25">
      <c r="A235">
        <f>+'P6-preprocesseddata'!A235</f>
        <v>2020</v>
      </c>
      <c r="B235">
        <f>+'P6-preprocesseddata'!B235</f>
        <v>2</v>
      </c>
      <c r="C235" t="str">
        <f t="shared" si="12"/>
        <v>2020 Q2</v>
      </c>
      <c r="D235" s="61">
        <f>VLOOKUP(C235,Dates!C:D,2,FALSE)</f>
        <v>44012</v>
      </c>
      <c r="E235" t="str">
        <f>+'P6-preprocesseddata'!C235</f>
        <v>DL</v>
      </c>
      <c r="F235" t="str">
        <f>+'P6-preprocesseddata'!D235</f>
        <v>D</v>
      </c>
      <c r="G235" s="51">
        <f>IF(Profitability!Q235="",0,Profitability!E235/Profitability!Q235)</f>
        <v>0.15583946646659283</v>
      </c>
      <c r="H235" s="43">
        <f>IF('P6-preprocesseddata'!$S235="",0,+'P6-preprocesseddata'!E235/'P6-preprocesseddata'!$S235)</f>
        <v>0.21091376025099254</v>
      </c>
      <c r="I235" s="43">
        <f>IF('P6-preprocesseddata'!$S235="",0,+'P6-preprocesseddata'!F235/'P6-preprocesseddata'!$S235)</f>
        <v>3.270370836195946E-2</v>
      </c>
      <c r="J235" s="43">
        <f>IF('P6-preprocesseddata'!$S235="",0,+'P6-preprocesseddata'!G235/'P6-preprocesseddata'!$S235)</f>
        <v>1.1135878476161609E-2</v>
      </c>
      <c r="K235" s="43">
        <f>IF('P6-preprocesseddata'!$S235="",0,+'P6-preprocesseddata'!H235/'P6-preprocesseddata'!$S235)</f>
        <v>5.0574759978484686E-2</v>
      </c>
      <c r="L235" s="43">
        <f>IF('P6-preprocesseddata'!$S235="",0,+'P6-preprocesseddata'!I235/'P6-preprocesseddata'!$S235)</f>
        <v>3.2937232553750316E-3</v>
      </c>
      <c r="M235" s="43">
        <f>IF('P6-preprocesseddata'!$S235="",0,+'P6-preprocesseddata'!J235/'P6-preprocesseddata'!$S235)+IF('P6-preprocesseddata'!$S235="",0,+'P6-preprocesseddata'!K235/'P6-preprocesseddata'!$S235)+IF('P6-preprocesseddata'!$S235="",0,+'P6-preprocesseddata'!L235/'P6-preprocesseddata'!$S235)</f>
        <v>0.10564492515838862</v>
      </c>
      <c r="N235" s="43">
        <f>IF('P6-preprocesseddata'!$S235="",0,+'P6-preprocesseddata'!M235/'P6-preprocesseddata'!$S235)</f>
        <v>5.8948731065880059E-3</v>
      </c>
      <c r="O235" s="43">
        <f>IF('P6-preprocesseddata'!$S235="",0,+'P6-preprocesseddata'!N235/'P6-preprocesseddata'!$S235)</f>
        <v>0.11091354057052756</v>
      </c>
      <c r="P235" s="43">
        <f t="shared" si="11"/>
        <v>0.53107516915847752</v>
      </c>
      <c r="Q235" s="52">
        <f t="shared" si="13"/>
        <v>-0.37523570269188466</v>
      </c>
      <c r="R235" s="63">
        <f>IF(Profitability!Q235="",0,Profitability!L235/Profitability!Q235)-Q235</f>
        <v>0</v>
      </c>
    </row>
    <row r="236" spans="1:18" x14ac:dyDescent="0.25">
      <c r="A236">
        <f>+'P6-preprocesseddata'!A236</f>
        <v>2020</v>
      </c>
      <c r="B236">
        <f>+'P6-preprocesseddata'!B236</f>
        <v>2</v>
      </c>
      <c r="C236" t="str">
        <f t="shared" si="12"/>
        <v>2020 Q2</v>
      </c>
      <c r="D236" s="61">
        <f>VLOOKUP(C236,Dates!C:D,2,FALSE)</f>
        <v>44012</v>
      </c>
      <c r="E236" t="str">
        <f>+'P6-preprocesseddata'!C236</f>
        <v>DL</v>
      </c>
      <c r="F236" t="str">
        <f>+'P6-preprocesseddata'!D236</f>
        <v>L</v>
      </c>
      <c r="G236" s="51">
        <f>IF(Profitability!Q236="",0,Profitability!E236/Profitability!Q236)</f>
        <v>0.28903047721098152</v>
      </c>
      <c r="H236" s="43">
        <f>IF('P6-preprocesseddata'!$S236="",0,+'P6-preprocesseddata'!E236/'P6-preprocesseddata'!$S236)</f>
        <v>0.29777633434472761</v>
      </c>
      <c r="I236" s="43">
        <f>IF('P6-preprocesseddata'!$S236="",0,+'P6-preprocesseddata'!F236/'P6-preprocesseddata'!$S236)</f>
        <v>2.867245443673919E-2</v>
      </c>
      <c r="J236" s="43">
        <f>IF('P6-preprocesseddata'!$S236="",0,+'P6-preprocesseddata'!G236/'P6-preprocesseddata'!$S236)</f>
        <v>2.4235050773910506E-2</v>
      </c>
      <c r="K236" s="43">
        <f>IF('P6-preprocesseddata'!$S236="",0,+'P6-preprocesseddata'!H236/'P6-preprocesseddata'!$S236)</f>
        <v>8.0199434063397745E-2</v>
      </c>
      <c r="L236" s="43">
        <f>IF('P6-preprocesseddata'!$S236="",0,+'P6-preprocesseddata'!I236/'P6-preprocesseddata'!$S236)</f>
        <v>7.1074311659324397E-3</v>
      </c>
      <c r="M236" s="43">
        <f>IF('P6-preprocesseddata'!$S236="",0,+'P6-preprocesseddata'!J236/'P6-preprocesseddata'!$S236)+IF('P6-preprocesseddata'!$S236="",0,+'P6-preprocesseddata'!K236/'P6-preprocesseddata'!$S236)+IF('P6-preprocesseddata'!$S236="",0,+'P6-preprocesseddata'!L236/'P6-preprocesseddata'!$S236)</f>
        <v>0.12184276074532846</v>
      </c>
      <c r="N236" s="43">
        <f>IF('P6-preprocesseddata'!$S236="",0,+'P6-preprocesseddata'!M236/'P6-preprocesseddata'!$S236)</f>
        <v>1.2113732734251981E-2</v>
      </c>
      <c r="O236" s="43">
        <f>IF('P6-preprocesseddata'!$S236="",0,+'P6-preprocesseddata'!N236/'P6-preprocesseddata'!$S236)</f>
        <v>0.13793119351260991</v>
      </c>
      <c r="P236" s="43">
        <f t="shared" si="11"/>
        <v>0.70987839177689782</v>
      </c>
      <c r="Q236" s="52">
        <f t="shared" si="13"/>
        <v>-0.4208479145659163</v>
      </c>
      <c r="R236" s="63">
        <f>IF(Profitability!Q236="",0,Profitability!L236/Profitability!Q236)-Q236</f>
        <v>0</v>
      </c>
    </row>
    <row r="237" spans="1:18" x14ac:dyDescent="0.25">
      <c r="A237">
        <f>+'P6-preprocesseddata'!A237</f>
        <v>2020</v>
      </c>
      <c r="B237">
        <f>+'P6-preprocesseddata'!B237</f>
        <v>2</v>
      </c>
      <c r="C237" t="str">
        <f t="shared" si="12"/>
        <v>2020 Q2</v>
      </c>
      <c r="D237" s="61">
        <f>VLOOKUP(C237,Dates!C:D,2,FALSE)</f>
        <v>44012</v>
      </c>
      <c r="E237" t="str">
        <f>+'P6-preprocesseddata'!C237</f>
        <v>DL</v>
      </c>
      <c r="F237" t="str">
        <f>+'P6-preprocesseddata'!D237</f>
        <v>P</v>
      </c>
      <c r="G237" s="51">
        <f>IF(Profitability!Q237="",0,Profitability!E237/Profitability!Q237)</f>
        <v>9.1826544534199916E-2</v>
      </c>
      <c r="H237" s="43">
        <f>IF('P6-preprocesseddata'!$S237="",0,+'P6-preprocesseddata'!E237/'P6-preprocesseddata'!$S237)</f>
        <v>0.23868882762691374</v>
      </c>
      <c r="I237" s="43">
        <f>IF('P6-preprocesseddata'!$S237="",0,+'P6-preprocesseddata'!F237/'P6-preprocesseddata'!$S237)</f>
        <v>6.2172787453228961E-2</v>
      </c>
      <c r="J237" s="43">
        <f>IF('P6-preprocesseddata'!$S237="",0,+'P6-preprocesseddata'!G237/'P6-preprocesseddata'!$S237)</f>
        <v>1.042680711804464E-2</v>
      </c>
      <c r="K237" s="43">
        <f>IF('P6-preprocesseddata'!$S237="",0,+'P6-preprocesseddata'!H237/'P6-preprocesseddata'!$S237)</f>
        <v>4.665691284767446E-2</v>
      </c>
      <c r="L237" s="43">
        <f>IF('P6-preprocesseddata'!$S237="",0,+'P6-preprocesseddata'!I237/'P6-preprocesseddata'!$S237)</f>
        <v>3.0822674543088059E-3</v>
      </c>
      <c r="M237" s="43">
        <f>IF('P6-preprocesseddata'!$S237="",0,+'P6-preprocesseddata'!J237/'P6-preprocesseddata'!$S237)+IF('P6-preprocesseddata'!$S237="",0,+'P6-preprocesseddata'!K237/'P6-preprocesseddata'!$S237)+IF('P6-preprocesseddata'!$S237="",0,+'P6-preprocesseddata'!L237/'P6-preprocesseddata'!$S237)</f>
        <v>9.6400844846658201E-2</v>
      </c>
      <c r="N237" s="43">
        <f>IF('P6-preprocesseddata'!$S237="",0,+'P6-preprocesseddata'!M237/'P6-preprocesseddata'!$S237)</f>
        <v>5.5024651265512805E-3</v>
      </c>
      <c r="O237" s="43">
        <f>IF('P6-preprocesseddata'!$S237="",0,+'P6-preprocesseddata'!N237/'P6-preprocesseddata'!$S237)</f>
        <v>-1.2020209512204279E-2</v>
      </c>
      <c r="P237" s="43">
        <f t="shared" si="11"/>
        <v>0.45091070296117575</v>
      </c>
      <c r="Q237" s="52">
        <f t="shared" si="13"/>
        <v>-0.35908415842697583</v>
      </c>
      <c r="R237" s="63">
        <f>IF(Profitability!Q237="",0,Profitability!L237/Profitability!Q237)-Q237</f>
        <v>0</v>
      </c>
    </row>
    <row r="238" spans="1:18" x14ac:dyDescent="0.25">
      <c r="A238">
        <f>+'P6-preprocesseddata'!A238</f>
        <v>2020</v>
      </c>
      <c r="B238">
        <f>+'P6-preprocesseddata'!B238</f>
        <v>3</v>
      </c>
      <c r="C238" t="str">
        <f t="shared" si="12"/>
        <v>2020 Q3</v>
      </c>
      <c r="D238" s="61">
        <f>VLOOKUP(C238,Dates!C:D,2,FALSE)</f>
        <v>44104</v>
      </c>
      <c r="E238" t="str">
        <f>+'P6-preprocesseddata'!C238</f>
        <v>DL</v>
      </c>
      <c r="F238" t="str">
        <f>+'P6-preprocesseddata'!D238</f>
        <v>A</v>
      </c>
      <c r="G238" s="51">
        <f>IF(Profitability!Q238="",0,Profitability!E238/Profitability!Q238)</f>
        <v>9.0088177725033303E-2</v>
      </c>
      <c r="H238" s="43">
        <f>IF('P6-preprocesseddata'!$S238="",0,+'P6-preprocesseddata'!E238/'P6-preprocesseddata'!$S238)</f>
        <v>6.8504598160265731E-2</v>
      </c>
      <c r="I238" s="43">
        <f>IF('P6-preprocesseddata'!$S238="",0,+'P6-preprocesseddata'!F238/'P6-preprocesseddata'!$S238)</f>
        <v>1.9058882893121767E-2</v>
      </c>
      <c r="J238" s="43">
        <f>IF('P6-preprocesseddata'!$S238="",0,+'P6-preprocesseddata'!G238/'P6-preprocesseddata'!$S238)</f>
        <v>5.2210682675054489E-3</v>
      </c>
      <c r="K238" s="43">
        <f>IF('P6-preprocesseddata'!$S238="",0,+'P6-preprocesseddata'!H238/'P6-preprocesseddata'!$S238)</f>
        <v>2.07144520866742E-2</v>
      </c>
      <c r="L238" s="43">
        <f>IF('P6-preprocesseddata'!$S238="",0,+'P6-preprocesseddata'!I238/'P6-preprocesseddata'!$S238)</f>
        <v>2.7994507080225934E-3</v>
      </c>
      <c r="M238" s="43">
        <f>IF('P6-preprocesseddata'!$S238="",0,+'P6-preprocesseddata'!J238/'P6-preprocesseddata'!$S238)+IF('P6-preprocesseddata'!$S238="",0,+'P6-preprocesseddata'!K238/'P6-preprocesseddata'!$S238)+IF('P6-preprocesseddata'!$S238="",0,+'P6-preprocesseddata'!L238/'P6-preprocesseddata'!$S238)</f>
        <v>2.7332650190978212E-2</v>
      </c>
      <c r="N238" s="43">
        <f>IF('P6-preprocesseddata'!$S238="",0,+'P6-preprocesseddata'!M238/'P6-preprocesseddata'!$S238)</f>
        <v>2.0771553465354395E-3</v>
      </c>
      <c r="O238" s="43">
        <f>IF('P6-preprocesseddata'!$S238="",0,+'P6-preprocesseddata'!N238/'P6-preprocesseddata'!$S238)</f>
        <v>1.0263416635505349E-3</v>
      </c>
      <c r="P238" s="43">
        <f t="shared" si="11"/>
        <v>0.14673459931665392</v>
      </c>
      <c r="Q238" s="52">
        <f t="shared" si="13"/>
        <v>-5.6646421591620616E-2</v>
      </c>
      <c r="R238" s="63">
        <f>IF(Profitability!Q238="",0,Profitability!L238/Profitability!Q238)-Q238</f>
        <v>0</v>
      </c>
    </row>
    <row r="239" spans="1:18" x14ac:dyDescent="0.25">
      <c r="A239">
        <f>+'P6-preprocesseddata'!A239</f>
        <v>2020</v>
      </c>
      <c r="B239">
        <f>+'P6-preprocesseddata'!B239</f>
        <v>3</v>
      </c>
      <c r="C239" t="str">
        <f t="shared" si="12"/>
        <v>2020 Q3</v>
      </c>
      <c r="D239" s="61">
        <f>VLOOKUP(C239,Dates!C:D,2,FALSE)</f>
        <v>44104</v>
      </c>
      <c r="E239" t="str">
        <f>+'P6-preprocesseddata'!C239</f>
        <v>DL</v>
      </c>
      <c r="F239" t="str">
        <f>+'P6-preprocesseddata'!D239</f>
        <v>D</v>
      </c>
      <c r="G239" s="51">
        <f>IF(Profitability!Q239="",0,Profitability!E239/Profitability!Q239)</f>
        <v>0.13041555622981355</v>
      </c>
      <c r="H239" s="43">
        <f>IF('P6-preprocesseddata'!$S239="",0,+'P6-preprocesseddata'!E239/'P6-preprocesseddata'!$S239)</f>
        <v>8.2707552573950488E-2</v>
      </c>
      <c r="I239" s="43">
        <f>IF('P6-preprocesseddata'!$S239="",0,+'P6-preprocesseddata'!F239/'P6-preprocesseddata'!$S239)</f>
        <v>1.590240031422745E-2</v>
      </c>
      <c r="J239" s="43">
        <f>IF('P6-preprocesseddata'!$S239="",0,+'P6-preprocesseddata'!G239/'P6-preprocesseddata'!$S239)</f>
        <v>6.1720114768677578E-3</v>
      </c>
      <c r="K239" s="43">
        <f>IF('P6-preprocesseddata'!$S239="",0,+'P6-preprocesseddata'!H239/'P6-preprocesseddata'!$S239)</f>
        <v>2.6205374497298855E-2</v>
      </c>
      <c r="L239" s="43">
        <f>IF('P6-preprocesseddata'!$S239="",0,+'P6-preprocesseddata'!I239/'P6-preprocesseddata'!$S239)</f>
        <v>3.0855792970566295E-3</v>
      </c>
      <c r="M239" s="43">
        <f>IF('P6-preprocesseddata'!$S239="",0,+'P6-preprocesseddata'!J239/'P6-preprocesseddata'!$S239)+IF('P6-preprocesseddata'!$S239="",0,+'P6-preprocesseddata'!K239/'P6-preprocesseddata'!$S239)+IF('P6-preprocesseddata'!$S239="",0,+'P6-preprocesseddata'!L239/'P6-preprocesseddata'!$S239)</f>
        <v>3.9835042949081183E-2</v>
      </c>
      <c r="N239" s="43">
        <f>IF('P6-preprocesseddata'!$S239="",0,+'P6-preprocesseddata'!M239/'P6-preprocesseddata'!$S239)</f>
        <v>2.3325339944076529E-3</v>
      </c>
      <c r="O239" s="43">
        <f>IF('P6-preprocesseddata'!$S239="",0,+'P6-preprocesseddata'!N239/'P6-preprocesseddata'!$S239)</f>
        <v>5.5303024923825793E-2</v>
      </c>
      <c r="P239" s="43">
        <f t="shared" si="11"/>
        <v>0.23154352002671583</v>
      </c>
      <c r="Q239" s="52">
        <f t="shared" si="13"/>
        <v>-0.10112796379690228</v>
      </c>
      <c r="R239" s="63">
        <f>IF(Profitability!Q239="",0,Profitability!L239/Profitability!Q239)-Q239</f>
        <v>0</v>
      </c>
    </row>
    <row r="240" spans="1:18" x14ac:dyDescent="0.25">
      <c r="A240">
        <f>+'P6-preprocesseddata'!A240</f>
        <v>2020</v>
      </c>
      <c r="B240">
        <f>+'P6-preprocesseddata'!B240</f>
        <v>3</v>
      </c>
      <c r="C240" t="str">
        <f t="shared" si="12"/>
        <v>2020 Q3</v>
      </c>
      <c r="D240" s="61">
        <f>VLOOKUP(C240,Dates!C:D,2,FALSE)</f>
        <v>44104</v>
      </c>
      <c r="E240" t="str">
        <f>+'P6-preprocesseddata'!C240</f>
        <v>DL</v>
      </c>
      <c r="F240" t="str">
        <f>+'P6-preprocesseddata'!D240</f>
        <v>L</v>
      </c>
      <c r="G240" s="51">
        <f>IF(Profitability!Q240="",0,Profitability!E240/Profitability!Q240)</f>
        <v>9.4127208728666825E-2</v>
      </c>
      <c r="H240" s="43">
        <f>IF('P6-preprocesseddata'!$S240="",0,+'P6-preprocesseddata'!E240/'P6-preprocesseddata'!$S240)</f>
        <v>6.1839340337875102E-2</v>
      </c>
      <c r="I240" s="43">
        <f>IF('P6-preprocesseddata'!$S240="",0,+'P6-preprocesseddata'!F240/'P6-preprocesseddata'!$S240)</f>
        <v>9.7005253929461268E-3</v>
      </c>
      <c r="J240" s="43">
        <f>IF('P6-preprocesseddata'!$S240="",0,+'P6-preprocesseddata'!G240/'P6-preprocesseddata'!$S240)</f>
        <v>5.3472405799995081E-3</v>
      </c>
      <c r="K240" s="43">
        <f>IF('P6-preprocesseddata'!$S240="",0,+'P6-preprocesseddata'!H240/'P6-preprocesseddata'!$S240)</f>
        <v>2.1094397291057661E-2</v>
      </c>
      <c r="L240" s="43">
        <f>IF('P6-preprocesseddata'!$S240="",0,+'P6-preprocesseddata'!I240/'P6-preprocesseddata'!$S240)</f>
        <v>2.8836789581785423E-3</v>
      </c>
      <c r="M240" s="43">
        <f>IF('P6-preprocesseddata'!$S240="",0,+'P6-preprocesseddata'!J240/'P6-preprocesseddata'!$S240)+IF('P6-preprocesseddata'!$S240="",0,+'P6-preprocesseddata'!K240/'P6-preprocesseddata'!$S240)+IF('P6-preprocesseddata'!$S240="",0,+'P6-preprocesseddata'!L240/'P6-preprocesseddata'!$S240)</f>
        <v>2.7460543135096809E-2</v>
      </c>
      <c r="N240" s="43">
        <f>IF('P6-preprocesseddata'!$S240="",0,+'P6-preprocesseddata'!M240/'P6-preprocesseddata'!$S240)</f>
        <v>2.1368036935428495E-3</v>
      </c>
      <c r="O240" s="43">
        <f>IF('P6-preprocesseddata'!$S240="",0,+'P6-preprocesseddata'!N240/'P6-preprocesseddata'!$S240)</f>
        <v>3.3689869156950541E-3</v>
      </c>
      <c r="P240" s="43">
        <f t="shared" si="11"/>
        <v>0.13383151630439166</v>
      </c>
      <c r="Q240" s="52">
        <f t="shared" si="13"/>
        <v>-3.9704307575724837E-2</v>
      </c>
      <c r="R240" s="63">
        <f>IF(Profitability!Q240="",0,Profitability!L240/Profitability!Q240)-Q240</f>
        <v>0</v>
      </c>
    </row>
    <row r="241" spans="1:18" x14ac:dyDescent="0.25">
      <c r="A241">
        <f>+'P6-preprocesseddata'!A241</f>
        <v>2020</v>
      </c>
      <c r="B241">
        <f>+'P6-preprocesseddata'!B241</f>
        <v>3</v>
      </c>
      <c r="C241" t="str">
        <f t="shared" si="12"/>
        <v>2020 Q3</v>
      </c>
      <c r="D241" s="61">
        <f>VLOOKUP(C241,Dates!C:D,2,FALSE)</f>
        <v>44104</v>
      </c>
      <c r="E241" t="str">
        <f>+'P6-preprocesseddata'!C241</f>
        <v>DL</v>
      </c>
      <c r="F241" t="str">
        <f>+'P6-preprocesseddata'!D241</f>
        <v>P</v>
      </c>
      <c r="G241" s="51">
        <f>IF(Profitability!Q241="",0,Profitability!E241/Profitability!Q241)</f>
        <v>7.2557666631108741E-2</v>
      </c>
      <c r="H241" s="43">
        <f>IF('P6-preprocesseddata'!$S241="",0,+'P6-preprocesseddata'!E241/'P6-preprocesseddata'!$S241)</f>
        <v>5.9396748496462787E-2</v>
      </c>
      <c r="I241" s="43">
        <f>IF('P6-preprocesseddata'!$S241="",0,+'P6-preprocesseddata'!F241/'P6-preprocesseddata'!$S241)</f>
        <v>1.5795995936985666E-2</v>
      </c>
      <c r="J241" s="43">
        <f>IF('P6-preprocesseddata'!$S241="",0,+'P6-preprocesseddata'!G241/'P6-preprocesseddata'!$S241)</f>
        <v>4.1986216134037276E-3</v>
      </c>
      <c r="K241" s="43">
        <f>IF('P6-preprocesseddata'!$S241="",0,+'P6-preprocesseddata'!H241/'P6-preprocesseddata'!$S241)</f>
        <v>1.6738670213554893E-2</v>
      </c>
      <c r="L241" s="43">
        <f>IF('P6-preprocesseddata'!$S241="",0,+'P6-preprocesseddata'!I241/'P6-preprocesseddata'!$S241)</f>
        <v>2.2416077643857423E-3</v>
      </c>
      <c r="M241" s="43">
        <f>IF('P6-preprocesseddata'!$S241="",0,+'P6-preprocesseddata'!J241/'P6-preprocesseddata'!$S241)+IF('P6-preprocesseddata'!$S241="",0,+'P6-preprocesseddata'!K241/'P6-preprocesseddata'!$S241)+IF('P6-preprocesseddata'!$S241="",0,+'P6-preprocesseddata'!L241/'P6-preprocesseddata'!$S241)</f>
        <v>2.2332008739075662E-2</v>
      </c>
      <c r="N241" s="43">
        <f>IF('P6-preprocesseddata'!$S241="",0,+'P6-preprocesseddata'!M241/'P6-preprocesseddata'!$S241)</f>
        <v>1.664150861048745E-3</v>
      </c>
      <c r="O241" s="43">
        <f>IF('P6-preprocesseddata'!$S241="",0,+'P6-preprocesseddata'!N241/'P6-preprocesseddata'!$S241)</f>
        <v>1.5656110792143887E-3</v>
      </c>
      <c r="P241" s="43">
        <f t="shared" si="11"/>
        <v>0.12393341470413162</v>
      </c>
      <c r="Q241" s="52">
        <f t="shared" si="13"/>
        <v>-5.1375748073022878E-2</v>
      </c>
      <c r="R241" s="63">
        <f>IF(Profitability!Q241="",0,Profitability!L241/Profitability!Q241)-Q241</f>
        <v>0</v>
      </c>
    </row>
    <row r="242" spans="1:18" x14ac:dyDescent="0.25">
      <c r="A242">
        <f>+'P6-preprocesseddata'!A242</f>
        <v>2020</v>
      </c>
      <c r="B242">
        <f>+'P6-preprocesseddata'!B242</f>
        <v>4</v>
      </c>
      <c r="C242" t="str">
        <f t="shared" si="12"/>
        <v>2020 Q4</v>
      </c>
      <c r="D242" s="61">
        <f>VLOOKUP(C242,Dates!C:D,2,FALSE)</f>
        <v>44196</v>
      </c>
      <c r="E242" t="str">
        <f>+'P6-preprocesseddata'!C242</f>
        <v>DL</v>
      </c>
      <c r="F242" t="str">
        <f>+'P6-preprocesseddata'!D242</f>
        <v>A</v>
      </c>
      <c r="G242" s="51">
        <f>IF(Profitability!Q242="",0,Profitability!E242/Profitability!Q242)</f>
        <v>8.1115528623368349E-2</v>
      </c>
      <c r="H242" s="43">
        <f>IF('P6-preprocesseddata'!$S242="",0,+'P6-preprocesseddata'!E242/'P6-preprocesseddata'!$S242)</f>
        <v>4.9841208572747021E-2</v>
      </c>
      <c r="I242" s="43">
        <f>IF('P6-preprocesseddata'!$S242="",0,+'P6-preprocesseddata'!F242/'P6-preprocesseddata'!$S242)</f>
        <v>2.2294881328517702E-2</v>
      </c>
      <c r="J242" s="43">
        <f>IF('P6-preprocesseddata'!$S242="",0,+'P6-preprocesseddata'!G242/'P6-preprocesseddata'!$S242)</f>
        <v>4.3999449554154952E-3</v>
      </c>
      <c r="K242" s="43">
        <f>IF('P6-preprocesseddata'!$S242="",0,+'P6-preprocesseddata'!H242/'P6-preprocesseddata'!$S242)</f>
        <v>1.5855958377998219E-2</v>
      </c>
      <c r="L242" s="43">
        <f>IF('P6-preprocesseddata'!$S242="",0,+'P6-preprocesseddata'!I242/'P6-preprocesseddata'!$S242)</f>
        <v>2.303020364622565E-3</v>
      </c>
      <c r="M242" s="43">
        <f>IF('P6-preprocesseddata'!$S242="",0,+'P6-preprocesseddata'!J242/'P6-preprocesseddata'!$S242)+IF('P6-preprocesseddata'!$S242="",0,+'P6-preprocesseddata'!K242/'P6-preprocesseddata'!$S242)+IF('P6-preprocesseddata'!$S242="",0,+'P6-preprocesseddata'!L242/'P6-preprocesseddata'!$S242)</f>
        <v>1.8338242102683124E-2</v>
      </c>
      <c r="N242" s="43">
        <f>IF('P6-preprocesseddata'!$S242="",0,+'P6-preprocesseddata'!M242/'P6-preprocesseddata'!$S242)</f>
        <v>5.6176798185141399E-4</v>
      </c>
      <c r="O242" s="43">
        <f>IF('P6-preprocesseddata'!$S242="",0,+'P6-preprocesseddata'!N242/'P6-preprocesseddata'!$S242)</f>
        <v>1.4615101966866054E-4</v>
      </c>
      <c r="P242" s="43">
        <f t="shared" si="11"/>
        <v>0.11374117470350421</v>
      </c>
      <c r="Q242" s="52">
        <f t="shared" si="13"/>
        <v>-3.2625646080135864E-2</v>
      </c>
      <c r="R242" s="63">
        <f>IF(Profitability!Q242="",0,Profitability!L242/Profitability!Q242)-Q242</f>
        <v>0</v>
      </c>
    </row>
    <row r="243" spans="1:18" x14ac:dyDescent="0.25">
      <c r="A243">
        <f>+'P6-preprocesseddata'!A243</f>
        <v>2020</v>
      </c>
      <c r="B243">
        <f>+'P6-preprocesseddata'!B243</f>
        <v>4</v>
      </c>
      <c r="C243" t="str">
        <f t="shared" si="12"/>
        <v>2020 Q4</v>
      </c>
      <c r="D243" s="61">
        <f>VLOOKUP(C243,Dates!C:D,2,FALSE)</f>
        <v>44196</v>
      </c>
      <c r="E243" t="str">
        <f>+'P6-preprocesseddata'!C243</f>
        <v>DL</v>
      </c>
      <c r="F243" t="str">
        <f>+'P6-preprocesseddata'!D243</f>
        <v>D</v>
      </c>
      <c r="G243" s="51">
        <f>IF(Profitability!Q243="",0,Profitability!E243/Profitability!Q243)</f>
        <v>0.13461033077275847</v>
      </c>
      <c r="H243" s="43">
        <f>IF('P6-preprocesseddata'!$S243="",0,+'P6-preprocesseddata'!E243/'P6-preprocesseddata'!$S243)</f>
        <v>6.3889864745127589E-2</v>
      </c>
      <c r="I243" s="43">
        <f>IF('P6-preprocesseddata'!$S243="",0,+'P6-preprocesseddata'!F243/'P6-preprocesseddata'!$S243)</f>
        <v>1.8584446680496292E-2</v>
      </c>
      <c r="J243" s="43">
        <f>IF('P6-preprocesseddata'!$S243="",0,+'P6-preprocesseddata'!G243/'P6-preprocesseddata'!$S243)</f>
        <v>6.0706357697629248E-3</v>
      </c>
      <c r="K243" s="43">
        <f>IF('P6-preprocesseddata'!$S243="",0,+'P6-preprocesseddata'!H243/'P6-preprocesseddata'!$S243)</f>
        <v>2.2452621791934791E-2</v>
      </c>
      <c r="L243" s="43">
        <f>IF('P6-preprocesseddata'!$S243="",0,+'P6-preprocesseddata'!I243/'P6-preprocesseddata'!$S243)</f>
        <v>3.0153934643769873E-3</v>
      </c>
      <c r="M243" s="43">
        <f>IF('P6-preprocesseddata'!$S243="",0,+'P6-preprocesseddata'!J243/'P6-preprocesseddata'!$S243)+IF('P6-preprocesseddata'!$S243="",0,+'P6-preprocesseddata'!K243/'P6-preprocesseddata'!$S243)+IF('P6-preprocesseddata'!$S243="",0,+'P6-preprocesseddata'!L243/'P6-preprocesseddata'!$S243)</f>
        <v>2.729065765296575E-2</v>
      </c>
      <c r="N243" s="43">
        <f>IF('P6-preprocesseddata'!$S243="",0,+'P6-preprocesseddata'!M243/'P6-preprocesseddata'!$S243)</f>
        <v>7.511650463049444E-4</v>
      </c>
      <c r="O243" s="43">
        <f>IF('P6-preprocesseddata'!$S243="",0,+'P6-preprocesseddata'!N243/'P6-preprocesseddata'!$S243)</f>
        <v>5.4104856408171233E-2</v>
      </c>
      <c r="P243" s="43">
        <f t="shared" si="11"/>
        <v>0.19615964155914051</v>
      </c>
      <c r="Q243" s="52">
        <f t="shared" si="13"/>
        <v>-6.1549310786382039E-2</v>
      </c>
      <c r="R243" s="63">
        <f>IF(Profitability!Q243="",0,Profitability!L243/Profitability!Q243)-Q243</f>
        <v>0</v>
      </c>
    </row>
    <row r="244" spans="1:18" x14ac:dyDescent="0.25">
      <c r="A244">
        <f>+'P6-preprocesseddata'!A244</f>
        <v>2020</v>
      </c>
      <c r="B244">
        <f>+'P6-preprocesseddata'!B244</f>
        <v>4</v>
      </c>
      <c r="C244" t="str">
        <f t="shared" si="12"/>
        <v>2020 Q4</v>
      </c>
      <c r="D244" s="61">
        <f>VLOOKUP(C244,Dates!C:D,2,FALSE)</f>
        <v>44196</v>
      </c>
      <c r="E244" t="str">
        <f>+'P6-preprocesseddata'!C244</f>
        <v>DL</v>
      </c>
      <c r="F244" t="str">
        <f>+'P6-preprocesseddata'!D244</f>
        <v>L</v>
      </c>
      <c r="G244" s="51">
        <f>IF(Profitability!Q244="",0,Profitability!E244/Profitability!Q244)</f>
        <v>8.5682547708446313E-2</v>
      </c>
      <c r="H244" s="43">
        <f>IF('P6-preprocesseddata'!$S244="",0,+'P6-preprocesseddata'!E244/'P6-preprocesseddata'!$S244)</f>
        <v>4.9335358702860065E-2</v>
      </c>
      <c r="I244" s="43">
        <f>IF('P6-preprocesseddata'!$S244="",0,+'P6-preprocesseddata'!F244/'P6-preprocesseddata'!$S244)</f>
        <v>1.5462374621200529E-2</v>
      </c>
      <c r="J244" s="43">
        <f>IF('P6-preprocesseddata'!$S244="",0,+'P6-preprocesseddata'!G244/'P6-preprocesseddata'!$S244)</f>
        <v>4.7537357296914828E-3</v>
      </c>
      <c r="K244" s="43">
        <f>IF('P6-preprocesseddata'!$S244="",0,+'P6-preprocesseddata'!H244/'P6-preprocesseddata'!$S244)</f>
        <v>1.740067888277131E-2</v>
      </c>
      <c r="L244" s="43">
        <f>IF('P6-preprocesseddata'!$S244="",0,+'P6-preprocesseddata'!I244/'P6-preprocesseddata'!$S244)</f>
        <v>2.4123341769025342E-3</v>
      </c>
      <c r="M244" s="43">
        <f>IF('P6-preprocesseddata'!$S244="",0,+'P6-preprocesseddata'!J244/'P6-preprocesseddata'!$S244)+IF('P6-preprocesseddata'!$S244="",0,+'P6-preprocesseddata'!K244/'P6-preprocesseddata'!$S244)+IF('P6-preprocesseddata'!$S244="",0,+'P6-preprocesseddata'!L244/'P6-preprocesseddata'!$S244)</f>
        <v>2.0743574093199199E-2</v>
      </c>
      <c r="N244" s="43">
        <f>IF('P6-preprocesseddata'!$S244="",0,+'P6-preprocesseddata'!M244/'P6-preprocesseddata'!$S244)</f>
        <v>5.9589653825817778E-4</v>
      </c>
      <c r="O244" s="43">
        <f>IF('P6-preprocesseddata'!$S244="",0,+'P6-preprocesseddata'!N244/'P6-preprocesseddata'!$S244)</f>
        <v>1.5167707376534845E-3</v>
      </c>
      <c r="P244" s="43">
        <f t="shared" si="11"/>
        <v>0.11222072348253678</v>
      </c>
      <c r="Q244" s="52">
        <f t="shared" si="13"/>
        <v>-2.6538175774090469E-2</v>
      </c>
      <c r="R244" s="63">
        <f>IF(Profitability!Q244="",0,Profitability!L244/Profitability!Q244)-Q244</f>
        <v>0</v>
      </c>
    </row>
    <row r="245" spans="1:18" x14ac:dyDescent="0.25">
      <c r="A245">
        <f>+'P6-preprocesseddata'!A245</f>
        <v>2020</v>
      </c>
      <c r="B245">
        <f>+'P6-preprocesseddata'!B245</f>
        <v>4</v>
      </c>
      <c r="C245" t="str">
        <f t="shared" si="12"/>
        <v>2020 Q4</v>
      </c>
      <c r="D245" s="61">
        <f>VLOOKUP(C245,Dates!C:D,2,FALSE)</f>
        <v>44196</v>
      </c>
      <c r="E245" t="str">
        <f>+'P6-preprocesseddata'!C245</f>
        <v>DL</v>
      </c>
      <c r="F245" t="str">
        <f>+'P6-preprocesseddata'!D245</f>
        <v>P</v>
      </c>
      <c r="G245" s="51">
        <f>IF(Profitability!Q245="",0,Profitability!E245/Profitability!Q245)</f>
        <v>7.9738270188309021E-2</v>
      </c>
      <c r="H245" s="43">
        <f>IF('P6-preprocesseddata'!$S245="",0,+'P6-preprocesseddata'!E245/'P6-preprocesseddata'!$S245)</f>
        <v>4.7436818822987108E-2</v>
      </c>
      <c r="I245" s="43">
        <f>IF('P6-preprocesseddata'!$S245="",0,+'P6-preprocesseddata'!F245/'P6-preprocesseddata'!$S245)</f>
        <v>1.7954717097040669E-2</v>
      </c>
      <c r="J245" s="43">
        <f>IF('P6-preprocesseddata'!$S245="",0,+'P6-preprocesseddata'!G245/'P6-preprocesseddata'!$S245)</f>
        <v>4.0720825308275983E-3</v>
      </c>
      <c r="K245" s="43">
        <f>IF('P6-preprocesseddata'!$S245="",0,+'P6-preprocesseddata'!H245/'P6-preprocesseddata'!$S245)</f>
        <v>1.4235753904743201E-2</v>
      </c>
      <c r="L245" s="43">
        <f>IF('P6-preprocesseddata'!$S245="",0,+'P6-preprocesseddata'!I245/'P6-preprocesseddata'!$S245)</f>
        <v>2.2549192046138239E-3</v>
      </c>
      <c r="M245" s="43">
        <f>IF('P6-preprocesseddata'!$S245="",0,+'P6-preprocesseddata'!J245/'P6-preprocesseddata'!$S245)+IF('P6-preprocesseddata'!$S245="",0,+'P6-preprocesseddata'!K245/'P6-preprocesseddata'!$S245)+IF('P6-preprocesseddata'!$S245="",0,+'P6-preprocesseddata'!L245/'P6-preprocesseddata'!$S245)</f>
        <v>1.545485638300198E-2</v>
      </c>
      <c r="N245" s="43">
        <f>IF('P6-preprocesseddata'!$S245="",0,+'P6-preprocesseddata'!M245/'P6-preprocesseddata'!$S245)</f>
        <v>5.3920762486664138E-4</v>
      </c>
      <c r="O245" s="43">
        <f>IF('P6-preprocesseddata'!$S245="",0,+'P6-preprocesseddata'!N245/'P6-preprocesseddata'!$S245)</f>
        <v>7.5163973487127464E-4</v>
      </c>
      <c r="P245" s="43">
        <f t="shared" si="11"/>
        <v>0.10269999530295229</v>
      </c>
      <c r="Q245" s="52">
        <f t="shared" si="13"/>
        <v>-2.2961725114643269E-2</v>
      </c>
      <c r="R245" s="63">
        <f>IF(Profitability!Q245="",0,Profitability!L245/Profitability!Q245)-Q245</f>
        <v>0</v>
      </c>
    </row>
    <row r="246" spans="1:18" x14ac:dyDescent="0.25">
      <c r="A246">
        <f>+'P6-preprocesseddata'!A246</f>
        <v>2021</v>
      </c>
      <c r="B246">
        <f>+'P6-preprocesseddata'!B246</f>
        <v>1</v>
      </c>
      <c r="C246" t="str">
        <f t="shared" si="12"/>
        <v>2021 Q1</v>
      </c>
      <c r="D246" s="61">
        <f>VLOOKUP(C246,Dates!C:D,2,FALSE)</f>
        <v>44286</v>
      </c>
      <c r="E246" t="str">
        <f>+'P6-preprocesseddata'!C246</f>
        <v>DL</v>
      </c>
      <c r="F246" t="str">
        <f>+'P6-preprocesseddata'!D246</f>
        <v>A</v>
      </c>
      <c r="G246" s="51">
        <f>IF(Profitability!Q246="",0,Profitability!E246/Profitability!Q246)</f>
        <v>8.4887423193752434E-2</v>
      </c>
      <c r="H246" s="43">
        <f>IF('P6-preprocesseddata'!$S246="",0,+'P6-preprocesseddata'!E246/'P6-preprocesseddata'!$S246)</f>
        <v>5.422837145379323E-2</v>
      </c>
      <c r="I246" s="43">
        <f>IF('P6-preprocesseddata'!$S246="",0,+'P6-preprocesseddata'!F246/'P6-preprocesseddata'!$S246)</f>
        <v>2.817602982160251E-2</v>
      </c>
      <c r="J246" s="43">
        <f>IF('P6-preprocesseddata'!$S246="",0,+'P6-preprocesseddata'!G246/'P6-preprocesseddata'!$S246)</f>
        <v>6.0375821866965763E-3</v>
      </c>
      <c r="K246" s="43">
        <f>IF('P6-preprocesseddata'!$S246="",0,+'P6-preprocesseddata'!H246/'P6-preprocesseddata'!$S246)</f>
        <v>2.1616896700987698E-2</v>
      </c>
      <c r="L246" s="43">
        <f>IF('P6-preprocesseddata'!$S246="",0,+'P6-preprocesseddata'!I246/'P6-preprocesseddata'!$S246)</f>
        <v>3.8760864017033524E-3</v>
      </c>
      <c r="M246" s="43">
        <f>IF('P6-preprocesseddata'!$S246="",0,+'P6-preprocesseddata'!J246/'P6-preprocesseddata'!$S246)+IF('P6-preprocesseddata'!$S246="",0,+'P6-preprocesseddata'!K246/'P6-preprocesseddata'!$S246)+IF('P6-preprocesseddata'!$S246="",0,+'P6-preprocesseddata'!L246/'P6-preprocesseddata'!$S246)</f>
        <v>1.9976951849912709E-2</v>
      </c>
      <c r="N246" s="43">
        <f>IF('P6-preprocesseddata'!$S246="",0,+'P6-preprocesseddata'!M246/'P6-preprocesseddata'!$S246)</f>
        <v>1.9210782541164177E-3</v>
      </c>
      <c r="O246" s="43">
        <f>IF('P6-preprocesseddata'!$S246="",0,+'P6-preprocesseddata'!N246/'P6-preprocesseddata'!$S246)</f>
        <v>1.7481973683380688E-4</v>
      </c>
      <c r="P246" s="43">
        <f t="shared" si="11"/>
        <v>0.1360078164056463</v>
      </c>
      <c r="Q246" s="52">
        <f t="shared" si="13"/>
        <v>-5.1120393211893864E-2</v>
      </c>
      <c r="R246" s="63">
        <f>IF(Profitability!Q246="",0,Profitability!L246/Profitability!Q246)-Q246</f>
        <v>0</v>
      </c>
    </row>
    <row r="247" spans="1:18" x14ac:dyDescent="0.25">
      <c r="A247">
        <f>+'P6-preprocesseddata'!A247</f>
        <v>2021</v>
      </c>
      <c r="B247">
        <f>+'P6-preprocesseddata'!B247</f>
        <v>1</v>
      </c>
      <c r="C247" t="str">
        <f t="shared" si="12"/>
        <v>2021 Q1</v>
      </c>
      <c r="D247" s="61">
        <f>VLOOKUP(C247,Dates!C:D,2,FALSE)</f>
        <v>44286</v>
      </c>
      <c r="E247" t="str">
        <f>+'P6-preprocesseddata'!C247</f>
        <v>DL</v>
      </c>
      <c r="F247" t="str">
        <f>+'P6-preprocesseddata'!D247</f>
        <v>D</v>
      </c>
      <c r="G247" s="51">
        <f>IF(Profitability!Q247="",0,Profitability!E247/Profitability!Q247)</f>
        <v>0.13279036314310813</v>
      </c>
      <c r="H247" s="43">
        <f>IF('P6-preprocesseddata'!$S247="",0,+'P6-preprocesseddata'!E247/'P6-preprocesseddata'!$S247)</f>
        <v>6.569964810010033E-2</v>
      </c>
      <c r="I247" s="43">
        <f>IF('P6-preprocesseddata'!$S247="",0,+'P6-preprocesseddata'!F247/'P6-preprocesseddata'!$S247)</f>
        <v>2.402035741460443E-2</v>
      </c>
      <c r="J247" s="43">
        <f>IF('P6-preprocesseddata'!$S247="",0,+'P6-preprocesseddata'!G247/'P6-preprocesseddata'!$S247)</f>
        <v>7.7963133150843068E-3</v>
      </c>
      <c r="K247" s="43">
        <f>IF('P6-preprocesseddata'!$S247="",0,+'P6-preprocesseddata'!H247/'P6-preprocesseddata'!$S247)</f>
        <v>2.8592887337501118E-2</v>
      </c>
      <c r="L247" s="43">
        <f>IF('P6-preprocesseddata'!$S247="",0,+'P6-preprocesseddata'!I247/'P6-preprocesseddata'!$S247)</f>
        <v>4.6431152873731979E-3</v>
      </c>
      <c r="M247" s="43">
        <f>IF('P6-preprocesseddata'!$S247="",0,+'P6-preprocesseddata'!J247/'P6-preprocesseddata'!$S247)+IF('P6-preprocesseddata'!$S247="",0,+'P6-preprocesseddata'!K247/'P6-preprocesseddata'!$S247)+IF('P6-preprocesseddata'!$S247="",0,+'P6-preprocesseddata'!L247/'P6-preprocesseddata'!$S247)</f>
        <v>2.8064594585044369E-2</v>
      </c>
      <c r="N247" s="43">
        <f>IF('P6-preprocesseddata'!$S247="",0,+'P6-preprocesseddata'!M247/'P6-preprocesseddata'!$S247)</f>
        <v>2.3063276864304836E-3</v>
      </c>
      <c r="O247" s="43">
        <f>IF('P6-preprocesseddata'!$S247="",0,+'P6-preprocesseddata'!N247/'P6-preprocesseddata'!$S247)</f>
        <v>4.768686381220142E-2</v>
      </c>
      <c r="P247" s="43">
        <f t="shared" si="11"/>
        <v>0.20881010753833965</v>
      </c>
      <c r="Q247" s="52">
        <f t="shared" si="13"/>
        <v>-7.6019744395231514E-2</v>
      </c>
      <c r="R247" s="63">
        <f>IF(Profitability!Q247="",0,Profitability!L247/Profitability!Q247)-Q247</f>
        <v>0</v>
      </c>
    </row>
    <row r="248" spans="1:18" x14ac:dyDescent="0.25">
      <c r="A248">
        <f>+'P6-preprocesseddata'!A248</f>
        <v>2021</v>
      </c>
      <c r="B248">
        <f>+'P6-preprocesseddata'!B248</f>
        <v>1</v>
      </c>
      <c r="C248" t="str">
        <f t="shared" si="12"/>
        <v>2021 Q1</v>
      </c>
      <c r="D248" s="61">
        <f>VLOOKUP(C248,Dates!C:D,2,FALSE)</f>
        <v>44286</v>
      </c>
      <c r="E248" t="str">
        <f>+'P6-preprocesseddata'!C248</f>
        <v>DL</v>
      </c>
      <c r="F248" t="str">
        <f>+'P6-preprocesseddata'!D248</f>
        <v>L</v>
      </c>
      <c r="G248" s="51">
        <f>IF(Profitability!Q248="",0,Profitability!E248/Profitability!Q248)</f>
        <v>5.8132648477799802E-2</v>
      </c>
      <c r="H248" s="43">
        <f>IF('P6-preprocesseddata'!$S248="",0,+'P6-preprocesseddata'!E248/'P6-preprocesseddata'!$S248)</f>
        <v>4.3213124557185671E-2</v>
      </c>
      <c r="I248" s="43">
        <f>IF('P6-preprocesseddata'!$S248="",0,+'P6-preprocesseddata'!F248/'P6-preprocesseddata'!$S248)</f>
        <v>2.0589525775165724E-2</v>
      </c>
      <c r="J248" s="43">
        <f>IF('P6-preprocesseddata'!$S248="",0,+'P6-preprocesseddata'!G248/'P6-preprocesseddata'!$S248)</f>
        <v>4.9267900552611424E-3</v>
      </c>
      <c r="K248" s="43">
        <f>IF('P6-preprocesseddata'!$S248="",0,+'P6-preprocesseddata'!H248/'P6-preprocesseddata'!$S248)</f>
        <v>1.8660611914579538E-2</v>
      </c>
      <c r="L248" s="43">
        <f>IF('P6-preprocesseddata'!$S248="",0,+'P6-preprocesseddata'!I248/'P6-preprocesseddata'!$S248)</f>
        <v>2.6196394785243781E-3</v>
      </c>
      <c r="M248" s="43">
        <f>IF('P6-preprocesseddata'!$S248="",0,+'P6-preprocesseddata'!J248/'P6-preprocesseddata'!$S248)+IF('P6-preprocesseddata'!$S248="",0,+'P6-preprocesseddata'!K248/'P6-preprocesseddata'!$S248)+IF('P6-preprocesseddata'!$S248="",0,+'P6-preprocesseddata'!L248/'P6-preprocesseddata'!$S248)</f>
        <v>1.9706226303226913E-2</v>
      </c>
      <c r="N248" s="43">
        <f>IF('P6-preprocesseddata'!$S248="",0,+'P6-preprocesseddata'!M248/'P6-preprocesseddata'!$S248)</f>
        <v>1.3059906762098005E-3</v>
      </c>
      <c r="O248" s="43">
        <f>IF('P6-preprocesseddata'!$S248="",0,+'P6-preprocesseddata'!N248/'P6-preprocesseddata'!$S248)</f>
        <v>1.2764788731718789E-3</v>
      </c>
      <c r="P248" s="43">
        <f t="shared" si="11"/>
        <v>0.11229838763332504</v>
      </c>
      <c r="Q248" s="52">
        <f t="shared" si="13"/>
        <v>-5.4165739155525243E-2</v>
      </c>
      <c r="R248" s="63">
        <f>IF(Profitability!Q248="",0,Profitability!L248/Profitability!Q248)-Q248</f>
        <v>0</v>
      </c>
    </row>
    <row r="249" spans="1:18" x14ac:dyDescent="0.25">
      <c r="A249">
        <f>+'P6-preprocesseddata'!A249</f>
        <v>2021</v>
      </c>
      <c r="B249">
        <f>+'P6-preprocesseddata'!B249</f>
        <v>1</v>
      </c>
      <c r="C249" t="str">
        <f t="shared" si="12"/>
        <v>2021 Q1</v>
      </c>
      <c r="D249" s="61">
        <f>VLOOKUP(C249,Dates!C:D,2,FALSE)</f>
        <v>44286</v>
      </c>
      <c r="E249" t="str">
        <f>+'P6-preprocesseddata'!C249</f>
        <v>DL</v>
      </c>
      <c r="F249" t="str">
        <f>+'P6-preprocesseddata'!D249</f>
        <v>P</v>
      </c>
      <c r="G249" s="51">
        <f>IF(Profitability!Q249="",0,Profitability!E249/Profitability!Q249)</f>
        <v>7.4720176644041333E-2</v>
      </c>
      <c r="H249" s="43">
        <f>IF('P6-preprocesseddata'!$S249="",0,+'P6-preprocesseddata'!E249/'P6-preprocesseddata'!$S249)</f>
        <v>4.8136915627993764E-2</v>
      </c>
      <c r="I249" s="43">
        <f>IF('P6-preprocesseddata'!$S249="",0,+'P6-preprocesseddata'!F249/'P6-preprocesseddata'!$S249)</f>
        <v>2.2675357145601625E-2</v>
      </c>
      <c r="J249" s="43">
        <f>IF('P6-preprocesseddata'!$S249="",0,+'P6-preprocesseddata'!G249/'P6-preprocesseddata'!$S249)</f>
        <v>5.1230338506960725E-3</v>
      </c>
      <c r="K249" s="43">
        <f>IF('P6-preprocesseddata'!$S249="",0,+'P6-preprocesseddata'!H249/'P6-preprocesseddata'!$S249)</f>
        <v>1.8155876063397716E-2</v>
      </c>
      <c r="L249" s="43">
        <f>IF('P6-preprocesseddata'!$S249="",0,+'P6-preprocesseddata'!I249/'P6-preprocesseddata'!$S249)</f>
        <v>3.3909004543206493E-3</v>
      </c>
      <c r="M249" s="43">
        <f>IF('P6-preprocesseddata'!$S249="",0,+'P6-preprocesseddata'!J249/'P6-preprocesseddata'!$S249)+IF('P6-preprocesseddata'!$S249="",0,+'P6-preprocesseddata'!K249/'P6-preprocesseddata'!$S249)+IF('P6-preprocesseddata'!$S249="",0,+'P6-preprocesseddata'!L249/'P6-preprocesseddata'!$S249)</f>
        <v>1.6322290777161789E-2</v>
      </c>
      <c r="N249" s="43">
        <f>IF('P6-preprocesseddata'!$S249="",0,+'P6-preprocesseddata'!M249/'P6-preprocesseddata'!$S249)</f>
        <v>1.6788281661097332E-3</v>
      </c>
      <c r="O249" s="43">
        <f>IF('P6-preprocesseddata'!$S249="",0,+'P6-preprocesseddata'!N249/'P6-preprocesseddata'!$S249)</f>
        <v>8.482982880991482E-4</v>
      </c>
      <c r="P249" s="43">
        <f t="shared" si="11"/>
        <v>0.1163315003733805</v>
      </c>
      <c r="Q249" s="52">
        <f t="shared" si="13"/>
        <v>-4.1611323729339164E-2</v>
      </c>
      <c r="R249" s="63">
        <f>IF(Profitability!Q249="",0,Profitability!L249/Profitability!Q249)-Q249</f>
        <v>0</v>
      </c>
    </row>
    <row r="250" spans="1:18" x14ac:dyDescent="0.25">
      <c r="A250">
        <f>+'P6-preprocesseddata'!A250</f>
        <v>2021</v>
      </c>
      <c r="B250">
        <f>+'P6-preprocesseddata'!B250</f>
        <v>2</v>
      </c>
      <c r="C250" t="str">
        <f t="shared" si="12"/>
        <v>2021 Q2</v>
      </c>
      <c r="D250" s="61">
        <f>VLOOKUP(C250,Dates!C:D,2,FALSE)</f>
        <v>44377</v>
      </c>
      <c r="E250" t="str">
        <f>+'P6-preprocesseddata'!C250</f>
        <v>DL</v>
      </c>
      <c r="F250" t="str">
        <f>+'P6-preprocesseddata'!D250</f>
        <v>A</v>
      </c>
      <c r="G250" s="51">
        <f>IF(Profitability!Q250="",0,Profitability!E250/Profitability!Q250)</f>
        <v>9.2764437040898373E-2</v>
      </c>
      <c r="H250" s="43">
        <f>IF('P6-preprocesseddata'!$S250="",0,+'P6-preprocesseddata'!E250/'P6-preprocesseddata'!$S250)</f>
        <v>3.770177939188598E-2</v>
      </c>
      <c r="I250" s="43">
        <f>IF('P6-preprocesseddata'!$S250="",0,+'P6-preprocesseddata'!F250/'P6-preprocesseddata'!$S250)</f>
        <v>2.9835150919428635E-2</v>
      </c>
      <c r="J250" s="43">
        <f>IF('P6-preprocesseddata'!$S250="",0,+'P6-preprocesseddata'!G250/'P6-preprocesseddata'!$S250)</f>
        <v>4.5161814341139464E-3</v>
      </c>
      <c r="K250" s="43">
        <f>IF('P6-preprocesseddata'!$S250="",0,+'P6-preprocesseddata'!H250/'P6-preprocesseddata'!$S250)</f>
        <v>1.614733378449652E-2</v>
      </c>
      <c r="L250" s="43">
        <f>IF('P6-preprocesseddata'!$S250="",0,+'P6-preprocesseddata'!I250/'P6-preprocesseddata'!$S250)</f>
        <v>2.4884105655794005E-3</v>
      </c>
      <c r="M250" s="43">
        <f>IF('P6-preprocesseddata'!$S250="",0,+'P6-preprocesseddata'!J250/'P6-preprocesseddata'!$S250)+IF('P6-preprocesseddata'!$S250="",0,+'P6-preprocesseddata'!K250/'P6-preprocesseddata'!$S250)+IF('P6-preprocesseddata'!$S250="",0,+'P6-preprocesseddata'!L250/'P6-preprocesseddata'!$S250)</f>
        <v>1.3007251084334258E-2</v>
      </c>
      <c r="N250" s="43">
        <f>IF('P6-preprocesseddata'!$S250="",0,+'P6-preprocesseddata'!M250/'P6-preprocesseddata'!$S250)</f>
        <v>1.282349409327485E-3</v>
      </c>
      <c r="O250" s="43">
        <f>IF('P6-preprocesseddata'!$S250="",0,+'P6-preprocesseddata'!N250/'P6-preprocesseddata'!$S250)</f>
        <v>1.1391270486488276E-4</v>
      </c>
      <c r="P250" s="43">
        <f t="shared" si="11"/>
        <v>0.10509236929403111</v>
      </c>
      <c r="Q250" s="52">
        <f t="shared" si="13"/>
        <v>-1.2327932253132737E-2</v>
      </c>
      <c r="R250" s="63">
        <f>IF(Profitability!Q250="",0,Profitability!L250/Profitability!Q250)-Q250</f>
        <v>0</v>
      </c>
    </row>
    <row r="251" spans="1:18" x14ac:dyDescent="0.25">
      <c r="A251">
        <f>+'P6-preprocesseddata'!A251</f>
        <v>2021</v>
      </c>
      <c r="B251">
        <f>+'P6-preprocesseddata'!B251</f>
        <v>2</v>
      </c>
      <c r="C251" t="str">
        <f t="shared" si="12"/>
        <v>2021 Q2</v>
      </c>
      <c r="D251" s="61">
        <f>VLOOKUP(C251,Dates!C:D,2,FALSE)</f>
        <v>44377</v>
      </c>
      <c r="E251" t="str">
        <f>+'P6-preprocesseddata'!C251</f>
        <v>DL</v>
      </c>
      <c r="F251" t="str">
        <f>+'P6-preprocesseddata'!D251</f>
        <v>D</v>
      </c>
      <c r="G251" s="51">
        <f>IF(Profitability!Q251="",0,Profitability!E251/Profitability!Q251)</f>
        <v>0.18633229436697904</v>
      </c>
      <c r="H251" s="43">
        <f>IF('P6-preprocesseddata'!$S251="",0,+'P6-preprocesseddata'!E251/'P6-preprocesseddata'!$S251)</f>
        <v>5.7758530120863155E-2</v>
      </c>
      <c r="I251" s="43">
        <f>IF('P6-preprocesseddata'!$S251="",0,+'P6-preprocesseddata'!F251/'P6-preprocesseddata'!$S251)</f>
        <v>2.9450743936103686E-2</v>
      </c>
      <c r="J251" s="43">
        <f>IF('P6-preprocesseddata'!$S251="",0,+'P6-preprocesseddata'!G251/'P6-preprocesseddata'!$S251)</f>
        <v>7.5749080493674979E-3</v>
      </c>
      <c r="K251" s="43">
        <f>IF('P6-preprocesseddata'!$S251="",0,+'P6-preprocesseddata'!H251/'P6-preprocesseddata'!$S251)</f>
        <v>2.7217543987268184E-2</v>
      </c>
      <c r="L251" s="43">
        <f>IF('P6-preprocesseddata'!$S251="",0,+'P6-preprocesseddata'!I251/'P6-preprocesseddata'!$S251)</f>
        <v>4.1015249644873394E-3</v>
      </c>
      <c r="M251" s="43">
        <f>IF('P6-preprocesseddata'!$S251="",0,+'P6-preprocesseddata'!J251/'P6-preprocesseddata'!$S251)+IF('P6-preprocesseddata'!$S251="",0,+'P6-preprocesseddata'!K251/'P6-preprocesseddata'!$S251)+IF('P6-preprocesseddata'!$S251="",0,+'P6-preprocesseddata'!L251/'P6-preprocesseddata'!$S251)</f>
        <v>2.238726378950508E-2</v>
      </c>
      <c r="N251" s="43">
        <f>IF('P6-preprocesseddata'!$S251="",0,+'P6-preprocesseddata'!M251/'P6-preprocesseddata'!$S251)</f>
        <v>2.1148075286551988E-3</v>
      </c>
      <c r="O251" s="43">
        <f>IF('P6-preprocesseddata'!$S251="",0,+'P6-preprocesseddata'!N251/'P6-preprocesseddata'!$S251)</f>
        <v>4.8026977788426524E-2</v>
      </c>
      <c r="P251" s="43">
        <f t="shared" si="11"/>
        <v>0.19863230016467667</v>
      </c>
      <c r="Q251" s="52">
        <f t="shared" si="13"/>
        <v>-1.2300005797697633E-2</v>
      </c>
      <c r="R251" s="63">
        <f>IF(Profitability!Q251="",0,Profitability!L251/Profitability!Q251)-Q251</f>
        <v>0</v>
      </c>
    </row>
    <row r="252" spans="1:18" x14ac:dyDescent="0.25">
      <c r="A252">
        <f>+'P6-preprocesseddata'!A252</f>
        <v>2021</v>
      </c>
      <c r="B252">
        <f>+'P6-preprocesseddata'!B252</f>
        <v>2</v>
      </c>
      <c r="C252" t="str">
        <f t="shared" si="12"/>
        <v>2021 Q2</v>
      </c>
      <c r="D252" s="61">
        <f>VLOOKUP(C252,Dates!C:D,2,FALSE)</f>
        <v>44377</v>
      </c>
      <c r="E252" t="str">
        <f>+'P6-preprocesseddata'!C252</f>
        <v>DL</v>
      </c>
      <c r="F252" t="str">
        <f>+'P6-preprocesseddata'!D252</f>
        <v>L</v>
      </c>
      <c r="G252" s="51">
        <f>IF(Profitability!Q252="",0,Profitability!E252/Profitability!Q252)</f>
        <v>0.11430059850703579</v>
      </c>
      <c r="H252" s="43">
        <f>IF('P6-preprocesseddata'!$S252="",0,+'P6-preprocesseddata'!E252/'P6-preprocesseddata'!$S252)</f>
        <v>4.5523240024282617E-2</v>
      </c>
      <c r="I252" s="43">
        <f>IF('P6-preprocesseddata'!$S252="",0,+'P6-preprocesseddata'!F252/'P6-preprocesseddata'!$S252)</f>
        <v>2.5999689944646805E-2</v>
      </c>
      <c r="J252" s="43">
        <f>IF('P6-preprocesseddata'!$S252="",0,+'P6-preprocesseddata'!G252/'P6-preprocesseddata'!$S252)</f>
        <v>5.841055796505035E-3</v>
      </c>
      <c r="K252" s="43">
        <f>IF('P6-preprocesseddata'!$S252="",0,+'P6-preprocesseddata'!H252/'P6-preprocesseddata'!$S252)</f>
        <v>2.12427252955949E-2</v>
      </c>
      <c r="L252" s="43">
        <f>IF('P6-preprocesseddata'!$S252="",0,+'P6-preprocesseddata'!I252/'P6-preprocesseddata'!$S252)</f>
        <v>3.0274395887031564E-3</v>
      </c>
      <c r="M252" s="43">
        <f>IF('P6-preprocesseddata'!$S252="",0,+'P6-preprocesseddata'!J252/'P6-preprocesseddata'!$S252)+IF('P6-preprocesseddata'!$S252="",0,+'P6-preprocesseddata'!K252/'P6-preprocesseddata'!$S252)+IF('P6-preprocesseddata'!$S252="",0,+'P6-preprocesseddata'!L252/'P6-preprocesseddata'!$S252)</f>
        <v>1.8336180697741178E-2</v>
      </c>
      <c r="N252" s="43">
        <f>IF('P6-preprocesseddata'!$S252="",0,+'P6-preprocesseddata'!M252/'P6-preprocesseddata'!$S252)</f>
        <v>1.5645881784794825E-3</v>
      </c>
      <c r="O252" s="43">
        <f>IF('P6-preprocesseddata'!$S252="",0,+'P6-preprocesseddata'!N252/'P6-preprocesseddata'!$S252)</f>
        <v>2.196809524069151E-3</v>
      </c>
      <c r="P252" s="43">
        <f t="shared" si="11"/>
        <v>0.12373172905002235</v>
      </c>
      <c r="Q252" s="52">
        <f t="shared" si="13"/>
        <v>-9.4311305429865544E-3</v>
      </c>
      <c r="R252" s="63">
        <f>IF(Profitability!Q252="",0,Profitability!L252/Profitability!Q252)-Q252</f>
        <v>2.7755575615628914E-17</v>
      </c>
    </row>
    <row r="253" spans="1:18" x14ac:dyDescent="0.25">
      <c r="A253">
        <f>+'P6-preprocesseddata'!A253</f>
        <v>2021</v>
      </c>
      <c r="B253">
        <f>+'P6-preprocesseddata'!B253</f>
        <v>2</v>
      </c>
      <c r="C253" t="str">
        <f t="shared" si="12"/>
        <v>2021 Q2</v>
      </c>
      <c r="D253" s="61">
        <f>VLOOKUP(C253,Dates!C:D,2,FALSE)</f>
        <v>44377</v>
      </c>
      <c r="E253" t="str">
        <f>+'P6-preprocesseddata'!C253</f>
        <v>DL</v>
      </c>
      <c r="F253" t="str">
        <f>+'P6-preprocesseddata'!D253</f>
        <v>P</v>
      </c>
      <c r="G253" s="51">
        <f>IF(Profitability!Q253="",0,Profitability!E253/Profitability!Q253)</f>
        <v>8.0383584521156903E-2</v>
      </c>
      <c r="H253" s="43">
        <f>IF('P6-preprocesseddata'!$S253="",0,+'P6-preprocesseddata'!E253/'P6-preprocesseddata'!$S253)</f>
        <v>3.610815722786509E-2</v>
      </c>
      <c r="I253" s="43">
        <f>IF('P6-preprocesseddata'!$S253="",0,+'P6-preprocesseddata'!F253/'P6-preprocesseddata'!$S253)</f>
        <v>2.8395447578674151E-2</v>
      </c>
      <c r="J253" s="43">
        <f>IF('P6-preprocesseddata'!$S253="",0,+'P6-preprocesseddata'!G253/'P6-preprocesseddata'!$S253)</f>
        <v>3.9447814039893911E-3</v>
      </c>
      <c r="K253" s="43">
        <f>IF('P6-preprocesseddata'!$S253="",0,+'P6-preprocesseddata'!H253/'P6-preprocesseddata'!$S253)</f>
        <v>1.4149208666047979E-2</v>
      </c>
      <c r="L253" s="43">
        <f>IF('P6-preprocesseddata'!$S253="",0,+'P6-preprocesseddata'!I253/'P6-preprocesseddata'!$S253)</f>
        <v>2.1485268885171834E-3</v>
      </c>
      <c r="M253" s="43">
        <f>IF('P6-preprocesseddata'!$S253="",0,+'P6-preprocesseddata'!J253/'P6-preprocesseddata'!$S253)+IF('P6-preprocesseddata'!$S253="",0,+'P6-preprocesseddata'!K253/'P6-preprocesseddata'!$S253)+IF('P6-preprocesseddata'!$S253="",0,+'P6-preprocesseddata'!L253/'P6-preprocesseddata'!$S253)</f>
        <v>1.1556636954520236E-2</v>
      </c>
      <c r="N253" s="43">
        <f>IF('P6-preprocesseddata'!$S253="",0,+'P6-preprocesseddata'!M253/'P6-preprocesseddata'!$S253)</f>
        <v>1.1079611407303295E-3</v>
      </c>
      <c r="O253" s="43">
        <f>IF('P6-preprocesseddata'!$S253="",0,+'P6-preprocesseddata'!N253/'P6-preprocesseddata'!$S253)</f>
        <v>5.147860865256967E-4</v>
      </c>
      <c r="P253" s="43">
        <f t="shared" si="11"/>
        <v>9.7925505946870064E-2</v>
      </c>
      <c r="Q253" s="52">
        <f t="shared" si="13"/>
        <v>-1.7541921425713161E-2</v>
      </c>
      <c r="R253" s="63">
        <f>IF(Profitability!Q253="",0,Profitability!L253/Profitability!Q253)-Q253</f>
        <v>0</v>
      </c>
    </row>
    <row r="254" spans="1:18" x14ac:dyDescent="0.25">
      <c r="A254">
        <f>+'P6-preprocesseddata'!A254</f>
        <v>2021</v>
      </c>
      <c r="B254">
        <f>+'P6-preprocesseddata'!B254</f>
        <v>3</v>
      </c>
      <c r="C254" t="str">
        <f t="shared" si="12"/>
        <v>2021 Q3</v>
      </c>
      <c r="D254" s="61">
        <f>VLOOKUP(C254,Dates!C:D,2,FALSE)</f>
        <v>44469</v>
      </c>
      <c r="E254" t="str">
        <f>+'P6-preprocesseddata'!C254</f>
        <v>DL</v>
      </c>
      <c r="F254" t="str">
        <f>+'P6-preprocesseddata'!D254</f>
        <v>A</v>
      </c>
      <c r="G254" s="51">
        <f>IF(Profitability!Q254="",0,Profitability!E254/Profitability!Q254)</f>
        <v>0.12440335955434115</v>
      </c>
      <c r="H254" s="43">
        <f>IF('P6-preprocesseddata'!$S254="",0,+'P6-preprocesseddata'!E254/'P6-preprocesseddata'!$S254)</f>
        <v>4.0222803836609436E-2</v>
      </c>
      <c r="I254" s="43">
        <f>IF('P6-preprocesseddata'!$S254="",0,+'P6-preprocesseddata'!F254/'P6-preprocesseddata'!$S254)</f>
        <v>2.6822472529602424E-2</v>
      </c>
      <c r="J254" s="43">
        <f>IF('P6-preprocesseddata'!$S254="",0,+'P6-preprocesseddata'!G254/'P6-preprocesseddata'!$S254)</f>
        <v>6.1054464918491921E-3</v>
      </c>
      <c r="K254" s="43">
        <f>IF('P6-preprocesseddata'!$S254="",0,+'P6-preprocesseddata'!H254/'P6-preprocesseddata'!$S254)</f>
        <v>1.9573867291424858E-2</v>
      </c>
      <c r="L254" s="43">
        <f>IF('P6-preprocesseddata'!$S254="",0,+'P6-preprocesseddata'!I254/'P6-preprocesseddata'!$S254)</f>
        <v>3.2624442025276494E-3</v>
      </c>
      <c r="M254" s="43">
        <f>IF('P6-preprocesseddata'!$S254="",0,+'P6-preprocesseddata'!J254/'P6-preprocesseddata'!$S254)+IF('P6-preprocesseddata'!$S254="",0,+'P6-preprocesseddata'!K254/'P6-preprocesseddata'!$S254)+IF('P6-preprocesseddata'!$S254="",0,+'P6-preprocesseddata'!L254/'P6-preprocesseddata'!$S254)</f>
        <v>1.2575810107933499E-2</v>
      </c>
      <c r="N254" s="43">
        <f>IF('P6-preprocesseddata'!$S254="",0,+'P6-preprocesseddata'!M254/'P6-preprocesseddata'!$S254)</f>
        <v>1.2902426892598749E-3</v>
      </c>
      <c r="O254" s="43">
        <f>IF('P6-preprocesseddata'!$S254="",0,+'P6-preprocesseddata'!N254/'P6-preprocesseddata'!$S254)</f>
        <v>2.4083998250356973E-4</v>
      </c>
      <c r="P254" s="43">
        <f t="shared" si="11"/>
        <v>0.11009392713171048</v>
      </c>
      <c r="Q254" s="52">
        <f t="shared" si="13"/>
        <v>1.4309432422630664E-2</v>
      </c>
      <c r="R254" s="63">
        <f>IF(Profitability!Q254="",0,Profitability!L254/Profitability!Q254)-Q254</f>
        <v>-1.5612511283791264E-17</v>
      </c>
    </row>
    <row r="255" spans="1:18" x14ac:dyDescent="0.25">
      <c r="A255">
        <f>+'P6-preprocesseddata'!A255</f>
        <v>2021</v>
      </c>
      <c r="B255">
        <f>+'P6-preprocesseddata'!B255</f>
        <v>3</v>
      </c>
      <c r="C255" t="str">
        <f t="shared" si="12"/>
        <v>2021 Q3</v>
      </c>
      <c r="D255" s="61">
        <f>VLOOKUP(C255,Dates!C:D,2,FALSE)</f>
        <v>44469</v>
      </c>
      <c r="E255" t="str">
        <f>+'P6-preprocesseddata'!C255</f>
        <v>DL</v>
      </c>
      <c r="F255" t="str">
        <f>+'P6-preprocesseddata'!D255</f>
        <v>D</v>
      </c>
      <c r="G255" s="51">
        <f>IF(Profitability!Q255="",0,Profitability!E255/Profitability!Q255)</f>
        <v>0.21180381666737758</v>
      </c>
      <c r="H255" s="43">
        <f>IF('P6-preprocesseddata'!$S255="",0,+'P6-preprocesseddata'!E255/'P6-preprocesseddata'!$S255)</f>
        <v>5.7400976289339621E-2</v>
      </c>
      <c r="I255" s="43">
        <f>IF('P6-preprocesseddata'!$S255="",0,+'P6-preprocesseddata'!F255/'P6-preprocesseddata'!$S255)</f>
        <v>2.7099123686711555E-2</v>
      </c>
      <c r="J255" s="43">
        <f>IF('P6-preprocesseddata'!$S255="",0,+'P6-preprocesseddata'!G255/'P6-preprocesseddata'!$S255)</f>
        <v>9.3077219581235316E-3</v>
      </c>
      <c r="K255" s="43">
        <f>IF('P6-preprocesseddata'!$S255="",0,+'P6-preprocesseddata'!H255/'P6-preprocesseddata'!$S255)</f>
        <v>3.0171322582750595E-2</v>
      </c>
      <c r="L255" s="43">
        <f>IF('P6-preprocesseddata'!$S255="",0,+'P6-preprocesseddata'!I255/'P6-preprocesseddata'!$S255)</f>
        <v>4.6439312106932411E-3</v>
      </c>
      <c r="M255" s="43">
        <f>IF('P6-preprocesseddata'!$S255="",0,+'P6-preprocesseddata'!J255/'P6-preprocesseddata'!$S255)+IF('P6-preprocesseddata'!$S255="",0,+'P6-preprocesseddata'!K255/'P6-preprocesseddata'!$S255)+IF('P6-preprocesseddata'!$S255="",0,+'P6-preprocesseddata'!L255/'P6-preprocesseddata'!$S255)</f>
        <v>2.0595368291748385E-2</v>
      </c>
      <c r="N255" s="43">
        <f>IF('P6-preprocesseddata'!$S255="",0,+'P6-preprocesseddata'!M255/'P6-preprocesseddata'!$S255)</f>
        <v>1.8409076183419765E-3</v>
      </c>
      <c r="O255" s="43">
        <f>IF('P6-preprocesseddata'!$S255="",0,+'P6-preprocesseddata'!N255/'P6-preprocesseddata'!$S255)</f>
        <v>5.0154474220410805E-2</v>
      </c>
      <c r="P255" s="43">
        <f t="shared" si="11"/>
        <v>0.2012138258581197</v>
      </c>
      <c r="Q255" s="52">
        <f t="shared" si="13"/>
        <v>1.0589990809257877E-2</v>
      </c>
      <c r="R255" s="63">
        <f>IF(Profitability!Q255="",0,Profitability!L255/Profitability!Q255)-Q255</f>
        <v>-1.9081958235744878E-17</v>
      </c>
    </row>
    <row r="256" spans="1:18" x14ac:dyDescent="0.25">
      <c r="A256">
        <f>+'P6-preprocesseddata'!A256</f>
        <v>2021</v>
      </c>
      <c r="B256">
        <f>+'P6-preprocesseddata'!B256</f>
        <v>3</v>
      </c>
      <c r="C256" t="str">
        <f t="shared" si="12"/>
        <v>2021 Q3</v>
      </c>
      <c r="D256" s="61">
        <f>VLOOKUP(C256,Dates!C:D,2,FALSE)</f>
        <v>44469</v>
      </c>
      <c r="E256" t="str">
        <f>+'P6-preprocesseddata'!C256</f>
        <v>DL</v>
      </c>
      <c r="F256" t="str">
        <f>+'P6-preprocesseddata'!D256</f>
        <v>L</v>
      </c>
      <c r="G256" s="51">
        <f>IF(Profitability!Q256="",0,Profitability!E256/Profitability!Q256)</f>
        <v>0.13672787199369676</v>
      </c>
      <c r="H256" s="43">
        <f>IF('P6-preprocesseddata'!$S256="",0,+'P6-preprocesseddata'!E256/'P6-preprocesseddata'!$S256)</f>
        <v>4.4446627917525704E-2</v>
      </c>
      <c r="I256" s="43">
        <f>IF('P6-preprocesseddata'!$S256="",0,+'P6-preprocesseddata'!F256/'P6-preprocesseddata'!$S256)</f>
        <v>2.2458269415495322E-2</v>
      </c>
      <c r="J256" s="43">
        <f>IF('P6-preprocesseddata'!$S256="",0,+'P6-preprocesseddata'!G256/'P6-preprocesseddata'!$S256)</f>
        <v>7.2146371625428293E-3</v>
      </c>
      <c r="K256" s="43">
        <f>IF('P6-preprocesseddata'!$S256="",0,+'P6-preprocesseddata'!H256/'P6-preprocesseddata'!$S256)</f>
        <v>2.3442767501685675E-2</v>
      </c>
      <c r="L256" s="43">
        <f>IF('P6-preprocesseddata'!$S256="",0,+'P6-preprocesseddata'!I256/'P6-preprocesseddata'!$S256)</f>
        <v>3.5421560580495516E-3</v>
      </c>
      <c r="M256" s="43">
        <f>IF('P6-preprocesseddata'!$S256="",0,+'P6-preprocesseddata'!J256/'P6-preprocesseddata'!$S256)+IF('P6-preprocesseddata'!$S256="",0,+'P6-preprocesseddata'!K256/'P6-preprocesseddata'!$S256)+IF('P6-preprocesseddata'!$S256="",0,+'P6-preprocesseddata'!L256/'P6-preprocesseddata'!$S256)</f>
        <v>1.6210306132080382E-2</v>
      </c>
      <c r="N256" s="43">
        <f>IF('P6-preprocesseddata'!$S256="",0,+'P6-preprocesseddata'!M256/'P6-preprocesseddata'!$S256)</f>
        <v>1.40464010980556E-3</v>
      </c>
      <c r="O256" s="43">
        <f>IF('P6-preprocesseddata'!$S256="",0,+'P6-preprocesseddata'!N256/'P6-preprocesseddata'!$S256)</f>
        <v>2.6389085780790019E-3</v>
      </c>
      <c r="P256" s="43">
        <f t="shared" si="11"/>
        <v>0.12135831287526402</v>
      </c>
      <c r="Q256" s="52">
        <f t="shared" si="13"/>
        <v>1.5369559118432741E-2</v>
      </c>
      <c r="R256" s="63">
        <f>IF(Profitability!Q256="",0,Profitability!L256/Profitability!Q256)-Q256</f>
        <v>1.3877787807814457E-17</v>
      </c>
    </row>
    <row r="257" spans="1:18" x14ac:dyDescent="0.25">
      <c r="A257">
        <f>+'P6-preprocesseddata'!A257</f>
        <v>2021</v>
      </c>
      <c r="B257">
        <f>+'P6-preprocesseddata'!B257</f>
        <v>3</v>
      </c>
      <c r="C257" t="str">
        <f t="shared" si="12"/>
        <v>2021 Q3</v>
      </c>
      <c r="D257" s="61">
        <f>VLOOKUP(C257,Dates!C:D,2,FALSE)</f>
        <v>44469</v>
      </c>
      <c r="E257" t="str">
        <f>+'P6-preprocesseddata'!C257</f>
        <v>DL</v>
      </c>
      <c r="F257" t="str">
        <f>+'P6-preprocesseddata'!D257</f>
        <v>P</v>
      </c>
      <c r="G257" s="51">
        <f>IF(Profitability!Q257="",0,Profitability!E257/Profitability!Q257)</f>
        <v>0.10426839641399599</v>
      </c>
      <c r="H257" s="43">
        <f>IF('P6-preprocesseddata'!$S257="",0,+'P6-preprocesseddata'!E257/'P6-preprocesseddata'!$S257)</f>
        <v>3.7280972306792816E-2</v>
      </c>
      <c r="I257" s="43">
        <f>IF('P6-preprocesseddata'!$S257="",0,+'P6-preprocesseddata'!F257/'P6-preprocesseddata'!$S257)</f>
        <v>2.5595816020445729E-2</v>
      </c>
      <c r="J257" s="43">
        <f>IF('P6-preprocesseddata'!$S257="",0,+'P6-preprocesseddata'!G257/'P6-preprocesseddata'!$S257)</f>
        <v>5.2268325556171051E-3</v>
      </c>
      <c r="K257" s="43">
        <f>IF('P6-preprocesseddata'!$S257="",0,+'P6-preprocesseddata'!H257/'P6-preprocesseddata'!$S257)</f>
        <v>1.6827929578612587E-2</v>
      </c>
      <c r="L257" s="43">
        <f>IF('P6-preprocesseddata'!$S257="",0,+'P6-preprocesseddata'!I257/'P6-preprocesseddata'!$S257)</f>
        <v>2.7248062852553534E-3</v>
      </c>
      <c r="M257" s="43">
        <f>IF('P6-preprocesseddata'!$S257="",0,+'P6-preprocesseddata'!J257/'P6-preprocesseddata'!$S257)+IF('P6-preprocesseddata'!$S257="",0,+'P6-preprocesseddata'!K257/'P6-preprocesseddata'!$S257)+IF('P6-preprocesseddata'!$S257="",0,+'P6-preprocesseddata'!L257/'P6-preprocesseddata'!$S257)</f>
        <v>1.1062290925118793E-2</v>
      </c>
      <c r="N257" s="43">
        <f>IF('P6-preprocesseddata'!$S257="",0,+'P6-preprocesseddata'!M257/'P6-preprocesseddata'!$S257)</f>
        <v>1.0785308762271697E-3</v>
      </c>
      <c r="O257" s="43">
        <f>IF('P6-preprocesseddata'!$S257="",0,+'P6-preprocesseddata'!N257/'P6-preprocesseddata'!$S257)</f>
        <v>7.3770042045180335E-4</v>
      </c>
      <c r="P257" s="43">
        <f t="shared" si="11"/>
        <v>0.10053487896852137</v>
      </c>
      <c r="Q257" s="52">
        <f t="shared" si="13"/>
        <v>3.7335174454746212E-3</v>
      </c>
      <c r="R257" s="63">
        <f>IF(Profitability!Q257="",0,Profitability!L257/Profitability!Q257)-Q257</f>
        <v>9.9746599868666408E-18</v>
      </c>
    </row>
    <row r="258" spans="1:18" x14ac:dyDescent="0.25">
      <c r="A258">
        <f>+'P6-preprocesseddata'!A258</f>
        <v>2021</v>
      </c>
      <c r="B258">
        <f>+'P6-preprocesseddata'!B258</f>
        <v>4</v>
      </c>
      <c r="C258" t="str">
        <f t="shared" si="12"/>
        <v>2021 Q4</v>
      </c>
      <c r="D258" s="61">
        <f>VLOOKUP(C258,Dates!C:D,2,FALSE)</f>
        <v>44561</v>
      </c>
      <c r="E258" t="str">
        <f>+'P6-preprocesseddata'!C258</f>
        <v>DL</v>
      </c>
      <c r="F258" t="str">
        <f>+'P6-preprocesseddata'!D258</f>
        <v>A</v>
      </c>
      <c r="G258" s="51">
        <f>IF(Profitability!Q258="",0,Profitability!E258/Profitability!Q258)</f>
        <v>0.12594292745857502</v>
      </c>
      <c r="H258" s="43">
        <f>IF('P6-preprocesseddata'!$S258="",0,+'P6-preprocesseddata'!E258/'P6-preprocesseddata'!$S258)</f>
        <v>4.324648355306928E-2</v>
      </c>
      <c r="I258" s="43">
        <f>IF('P6-preprocesseddata'!$S258="",0,+'P6-preprocesseddata'!F258/'P6-preprocesseddata'!$S258)</f>
        <v>2.8182264614367999E-2</v>
      </c>
      <c r="J258" s="43">
        <f>IF('P6-preprocesseddata'!$S258="",0,+'P6-preprocesseddata'!G258/'P6-preprocesseddata'!$S258)</f>
        <v>6.0571310323486388E-3</v>
      </c>
      <c r="K258" s="43">
        <f>IF('P6-preprocesseddata'!$S258="",0,+'P6-preprocesseddata'!H258/'P6-preprocesseddata'!$S258)</f>
        <v>2.0435657144676645E-2</v>
      </c>
      <c r="L258" s="43">
        <f>IF('P6-preprocesseddata'!$S258="",0,+'P6-preprocesseddata'!I258/'P6-preprocesseddata'!$S258)</f>
        <v>3.1804508189723977E-3</v>
      </c>
      <c r="M258" s="43">
        <f>IF('P6-preprocesseddata'!$S258="",0,+'P6-preprocesseddata'!J258/'P6-preprocesseddata'!$S258)+IF('P6-preprocesseddata'!$S258="",0,+'P6-preprocesseddata'!K258/'P6-preprocesseddata'!$S258)+IF('P6-preprocesseddata'!$S258="",0,+'P6-preprocesseddata'!L258/'P6-preprocesseddata'!$S258)</f>
        <v>1.3202290984039178E-2</v>
      </c>
      <c r="N258" s="43">
        <f>IF('P6-preprocesseddata'!$S258="",0,+'P6-preprocesseddata'!M258/'P6-preprocesseddata'!$S258)</f>
        <v>1.3520381768635354E-3</v>
      </c>
      <c r="O258" s="43">
        <f>IF('P6-preprocesseddata'!$S258="",0,+'P6-preprocesseddata'!N258/'P6-preprocesseddata'!$S258)</f>
        <v>1.2644413372357569E-4</v>
      </c>
      <c r="P258" s="43">
        <f t="shared" si="11"/>
        <v>0.11578276045806124</v>
      </c>
      <c r="Q258" s="52">
        <f t="shared" si="13"/>
        <v>1.0160167000513781E-2</v>
      </c>
      <c r="R258" s="63">
        <f>IF(Profitability!Q258="",0,Profitability!L258/Profitability!Q258)-Q258</f>
        <v>0</v>
      </c>
    </row>
    <row r="259" spans="1:18" x14ac:dyDescent="0.25">
      <c r="A259">
        <f>+'P6-preprocesseddata'!A259</f>
        <v>2021</v>
      </c>
      <c r="B259">
        <f>+'P6-preprocesseddata'!B259</f>
        <v>4</v>
      </c>
      <c r="C259" t="str">
        <f t="shared" si="12"/>
        <v>2021 Q4</v>
      </c>
      <c r="D259" s="61">
        <f>VLOOKUP(C259,Dates!C:D,2,FALSE)</f>
        <v>44561</v>
      </c>
      <c r="E259" t="str">
        <f>+'P6-preprocesseddata'!C259</f>
        <v>DL</v>
      </c>
      <c r="F259" t="str">
        <f>+'P6-preprocesseddata'!D259</f>
        <v>D</v>
      </c>
      <c r="G259" s="51">
        <f>IF(Profitability!Q259="",0,Profitability!E259/Profitability!Q259)</f>
        <v>0.22852164590986787</v>
      </c>
      <c r="H259" s="43">
        <f>IF('P6-preprocesseddata'!$S259="",0,+'P6-preprocesseddata'!E259/'P6-preprocesseddata'!$S259)</f>
        <v>6.3740430107105492E-2</v>
      </c>
      <c r="I259" s="43">
        <f>IF('P6-preprocesseddata'!$S259="",0,+'P6-preprocesseddata'!F259/'P6-preprocesseddata'!$S259)</f>
        <v>2.8263547160318984E-2</v>
      </c>
      <c r="J259" s="43">
        <f>IF('P6-preprocesseddata'!$S259="",0,+'P6-preprocesseddata'!G259/'P6-preprocesseddata'!$S259)</f>
        <v>9.3884615924706011E-3</v>
      </c>
      <c r="K259" s="43">
        <f>IF('P6-preprocesseddata'!$S259="",0,+'P6-preprocesseddata'!H259/'P6-preprocesseddata'!$S259)</f>
        <v>3.2711462273166715E-2</v>
      </c>
      <c r="L259" s="43">
        <f>IF('P6-preprocesseddata'!$S259="",0,+'P6-preprocesseddata'!I259/'P6-preprocesseddata'!$S259)</f>
        <v>4.7466574321287768E-3</v>
      </c>
      <c r="M259" s="43">
        <f>IF('P6-preprocesseddata'!$S259="",0,+'P6-preprocesseddata'!J259/'P6-preprocesseddata'!$S259)+IF('P6-preprocesseddata'!$S259="",0,+'P6-preprocesseddata'!K259/'P6-preprocesseddata'!$S259)+IF('P6-preprocesseddata'!$S259="",0,+'P6-preprocesseddata'!L259/'P6-preprocesseddata'!$S259)</f>
        <v>2.2202188755322726E-2</v>
      </c>
      <c r="N259" s="43">
        <f>IF('P6-preprocesseddata'!$S259="",0,+'P6-preprocesseddata'!M259/'P6-preprocesseddata'!$S259)</f>
        <v>2.0243753841811918E-3</v>
      </c>
      <c r="O259" s="43">
        <f>IF('P6-preprocesseddata'!$S259="",0,+'P6-preprocesseddata'!N259/'P6-preprocesseddata'!$S259)</f>
        <v>5.7300508252332669E-2</v>
      </c>
      <c r="P259" s="43">
        <f t="shared" ref="P259:P322" si="14">SUM(H259:O259)</f>
        <v>0.22037763095702712</v>
      </c>
      <c r="Q259" s="52">
        <f t="shared" si="13"/>
        <v>8.1440149528407557E-3</v>
      </c>
      <c r="R259" s="63">
        <f>IF(Profitability!Q259="",0,Profitability!L259/Profitability!Q259)-Q259</f>
        <v>-2.9490299091605721E-17</v>
      </c>
    </row>
    <row r="260" spans="1:18" x14ac:dyDescent="0.25">
      <c r="A260">
        <f>+'P6-preprocesseddata'!A260</f>
        <v>2021</v>
      </c>
      <c r="B260">
        <f>+'P6-preprocesseddata'!B260</f>
        <v>4</v>
      </c>
      <c r="C260" t="str">
        <f t="shared" si="12"/>
        <v>2021 Q4</v>
      </c>
      <c r="D260" s="61">
        <f>VLOOKUP(C260,Dates!C:D,2,FALSE)</f>
        <v>44561</v>
      </c>
      <c r="E260" t="str">
        <f>+'P6-preprocesseddata'!C260</f>
        <v>DL</v>
      </c>
      <c r="F260" t="str">
        <f>+'P6-preprocesseddata'!D260</f>
        <v>L</v>
      </c>
      <c r="G260" s="51">
        <f>IF(Profitability!Q260="",0,Profitability!E260/Profitability!Q260)</f>
        <v>0.14802237740820498</v>
      </c>
      <c r="H260" s="43">
        <f>IF('P6-preprocesseddata'!$S260="",0,+'P6-preprocesseddata'!E260/'P6-preprocesseddata'!$S260)</f>
        <v>5.0495936951274495E-2</v>
      </c>
      <c r="I260" s="43">
        <f>IF('P6-preprocesseddata'!$S260="",0,+'P6-preprocesseddata'!F260/'P6-preprocesseddata'!$S260)</f>
        <v>2.5332636822771204E-2</v>
      </c>
      <c r="J260" s="43">
        <f>IF('P6-preprocesseddata'!$S260="",0,+'P6-preprocesseddata'!G260/'P6-preprocesseddata'!$S260)</f>
        <v>7.3703464580837565E-3</v>
      </c>
      <c r="K260" s="43">
        <f>IF('P6-preprocesseddata'!$S260="",0,+'P6-preprocesseddata'!H260/'P6-preprocesseddata'!$S260)</f>
        <v>2.6047122718167927E-2</v>
      </c>
      <c r="L260" s="43">
        <f>IF('P6-preprocesseddata'!$S260="",0,+'P6-preprocesseddata'!I260/'P6-preprocesseddata'!$S260)</f>
        <v>3.6615191477276923E-3</v>
      </c>
      <c r="M260" s="43">
        <f>IF('P6-preprocesseddata'!$S260="",0,+'P6-preprocesseddata'!J260/'P6-preprocesseddata'!$S260)+IF('P6-preprocesseddata'!$S260="",0,+'P6-preprocesseddata'!K260/'P6-preprocesseddata'!$S260)+IF('P6-preprocesseddata'!$S260="",0,+'P6-preprocesseddata'!L260/'P6-preprocesseddata'!$S260)</f>
        <v>1.8046737645640895E-2</v>
      </c>
      <c r="N260" s="43">
        <f>IF('P6-preprocesseddata'!$S260="",0,+'P6-preprocesseddata'!M260/'P6-preprocesseddata'!$S260)</f>
        <v>1.5640432270828607E-3</v>
      </c>
      <c r="O260" s="43">
        <f>IF('P6-preprocesseddata'!$S260="",0,+'P6-preprocesseddata'!N260/'P6-preprocesseddata'!$S260)</f>
        <v>4.4113756320054397E-3</v>
      </c>
      <c r="P260" s="43">
        <f t="shared" si="14"/>
        <v>0.13692971860275427</v>
      </c>
      <c r="Q260" s="52">
        <f t="shared" si="13"/>
        <v>1.1092658805450711E-2</v>
      </c>
      <c r="R260" s="63">
        <f>IF(Profitability!Q260="",0,Profitability!L260/Profitability!Q260)-Q260</f>
        <v>0</v>
      </c>
    </row>
    <row r="261" spans="1:18" x14ac:dyDescent="0.25">
      <c r="A261">
        <f>+'P6-preprocesseddata'!A261</f>
        <v>2021</v>
      </c>
      <c r="B261">
        <f>+'P6-preprocesseddata'!B261</f>
        <v>4</v>
      </c>
      <c r="C261" t="str">
        <f t="shared" si="12"/>
        <v>2021 Q4</v>
      </c>
      <c r="D261" s="61">
        <f>VLOOKUP(C261,Dates!C:D,2,FALSE)</f>
        <v>44561</v>
      </c>
      <c r="E261" t="str">
        <f>+'P6-preprocesseddata'!C261</f>
        <v>DL</v>
      </c>
      <c r="F261" t="str">
        <f>+'P6-preprocesseddata'!D261</f>
        <v>P</v>
      </c>
      <c r="G261" s="51">
        <f>IF(Profitability!Q261="",0,Profitability!E261/Profitability!Q261)</f>
        <v>0.10866982817385795</v>
      </c>
      <c r="H261" s="43">
        <f>IF('P6-preprocesseddata'!$S261="",0,+'P6-preprocesseddata'!E261/'P6-preprocesseddata'!$S261)</f>
        <v>4.0754220522837545E-2</v>
      </c>
      <c r="I261" s="43">
        <f>IF('P6-preprocesseddata'!$S261="",0,+'P6-preprocesseddata'!F261/'P6-preprocesseddata'!$S261)</f>
        <v>2.687488712689038E-2</v>
      </c>
      <c r="J261" s="43">
        <f>IF('P6-preprocesseddata'!$S261="",0,+'P6-preprocesseddata'!G261/'P6-preprocesseddata'!$S261)</f>
        <v>5.2730028486468522E-3</v>
      </c>
      <c r="K261" s="43">
        <f>IF('P6-preprocesseddata'!$S261="",0,+'P6-preprocesseddata'!H261/'P6-preprocesseddata'!$S261)</f>
        <v>1.8013350363749493E-2</v>
      </c>
      <c r="L261" s="43">
        <f>IF('P6-preprocesseddata'!$S261="",0,+'P6-preprocesseddata'!I261/'P6-preprocesseddata'!$S261)</f>
        <v>2.7295734586416068E-3</v>
      </c>
      <c r="M261" s="43">
        <f>IF('P6-preprocesseddata'!$S261="",0,+'P6-preprocesseddata'!J261/'P6-preprocesseddata'!$S261)+IF('P6-preprocesseddata'!$S261="",0,+'P6-preprocesseddata'!K261/'P6-preprocesseddata'!$S261)+IF('P6-preprocesseddata'!$S261="",0,+'P6-preprocesseddata'!L261/'P6-preprocesseddata'!$S261)</f>
        <v>1.1867898358624389E-2</v>
      </c>
      <c r="N261" s="43">
        <f>IF('P6-preprocesseddata'!$S261="",0,+'P6-preprocesseddata'!M261/'P6-preprocesseddata'!$S261)</f>
        <v>1.1616468978959042E-3</v>
      </c>
      <c r="O261" s="43">
        <f>IF('P6-preprocesseddata'!$S261="",0,+'P6-preprocesseddata'!N261/'P6-preprocesseddata'!$S261)</f>
        <v>9.2640395898154555E-4</v>
      </c>
      <c r="P261" s="43">
        <f t="shared" si="14"/>
        <v>0.10760098353626771</v>
      </c>
      <c r="Q261" s="52">
        <f t="shared" si="13"/>
        <v>1.0688446375902438E-3</v>
      </c>
      <c r="R261" s="63">
        <f>IF(Profitability!Q261="",0,Profitability!L261/Profitability!Q261)-Q261</f>
        <v>-3.903127820947816E-18</v>
      </c>
    </row>
    <row r="262" spans="1:18" x14ac:dyDescent="0.25">
      <c r="A262">
        <f>+'P6-preprocesseddata'!A262</f>
        <v>2022</v>
      </c>
      <c r="B262">
        <f>+'P6-preprocesseddata'!B262</f>
        <v>1</v>
      </c>
      <c r="C262" t="str">
        <f t="shared" si="12"/>
        <v>2022 Q1</v>
      </c>
      <c r="D262" s="61">
        <f>VLOOKUP(C262,Dates!C:D,2,FALSE)</f>
        <v>44651</v>
      </c>
      <c r="E262" t="str">
        <f>+'P6-preprocesseddata'!C262</f>
        <v>DL</v>
      </c>
      <c r="F262" t="str">
        <f>+'P6-preprocesseddata'!D262</f>
        <v>A</v>
      </c>
      <c r="G262" s="51">
        <f>IF(Profitability!Q262="",0,Profitability!E262/Profitability!Q262)</f>
        <v>0.11495142829313136</v>
      </c>
      <c r="H262" s="43">
        <f>IF('P6-preprocesseddata'!$S262="",0,+'P6-preprocesseddata'!E262/'P6-preprocesseddata'!$S262)</f>
        <v>4.3904810049046887E-2</v>
      </c>
      <c r="I262" s="43">
        <f>IF('P6-preprocesseddata'!$S262="",0,+'P6-preprocesseddata'!F262/'P6-preprocesseddata'!$S262)</f>
        <v>3.8229935048514005E-2</v>
      </c>
      <c r="J262" s="43">
        <f>IF('P6-preprocesseddata'!$S262="",0,+'P6-preprocesseddata'!G262/'P6-preprocesseddata'!$S262)</f>
        <v>7.2778802874855792E-3</v>
      </c>
      <c r="K262" s="43">
        <f>IF('P6-preprocesseddata'!$S262="",0,+'P6-preprocesseddata'!H262/'P6-preprocesseddata'!$S262)</f>
        <v>2.0669161362402176E-2</v>
      </c>
      <c r="L262" s="43">
        <f>IF('P6-preprocesseddata'!$S262="",0,+'P6-preprocesseddata'!I262/'P6-preprocesseddata'!$S262)</f>
        <v>2.5277801562391174E-3</v>
      </c>
      <c r="M262" s="43">
        <f>IF('P6-preprocesseddata'!$S262="",0,+'P6-preprocesseddata'!J262/'P6-preprocesseddata'!$S262)+IF('P6-preprocesseddata'!$S262="",0,+'P6-preprocesseddata'!K262/'P6-preprocesseddata'!$S262)+IF('P6-preprocesseddata'!$S262="",0,+'P6-preprocesseddata'!L262/'P6-preprocesseddata'!$S262)</f>
        <v>1.2971720245835396E-2</v>
      </c>
      <c r="N262" s="43">
        <f>IF('P6-preprocesseddata'!$S262="",0,+'P6-preprocesseddata'!M262/'P6-preprocesseddata'!$S262)</f>
        <v>1.5002525236986486E-3</v>
      </c>
      <c r="O262" s="43">
        <f>IF('P6-preprocesseddata'!$S262="",0,+'P6-preprocesseddata'!N262/'P6-preprocesseddata'!$S262)</f>
        <v>2.079927340906426E-4</v>
      </c>
      <c r="P262" s="43">
        <f t="shared" si="14"/>
        <v>0.12728953240731244</v>
      </c>
      <c r="Q262" s="52">
        <f t="shared" si="13"/>
        <v>-1.2338104114181084E-2</v>
      </c>
      <c r="R262" s="63">
        <f>IF(Profitability!Q262="",0,Profitability!L262/Profitability!Q262)-Q262</f>
        <v>0</v>
      </c>
    </row>
    <row r="263" spans="1:18" x14ac:dyDescent="0.25">
      <c r="A263">
        <f>+'P6-preprocesseddata'!A263</f>
        <v>2022</v>
      </c>
      <c r="B263">
        <f>+'P6-preprocesseddata'!B263</f>
        <v>1</v>
      </c>
      <c r="C263" t="str">
        <f t="shared" si="12"/>
        <v>2022 Q1</v>
      </c>
      <c r="D263" s="61">
        <f>VLOOKUP(C263,Dates!C:D,2,FALSE)</f>
        <v>44651</v>
      </c>
      <c r="E263" t="str">
        <f>+'P6-preprocesseddata'!C263</f>
        <v>DL</v>
      </c>
      <c r="F263" t="str">
        <f>+'P6-preprocesseddata'!D263</f>
        <v>D</v>
      </c>
      <c r="G263" s="51">
        <f>IF(Profitability!Q263="",0,Profitability!E263/Profitability!Q263)</f>
        <v>0.2267173193942589</v>
      </c>
      <c r="H263" s="43">
        <f>IF('P6-preprocesseddata'!$S263="",0,+'P6-preprocesseddata'!E263/'P6-preprocesseddata'!$S263)</f>
        <v>6.6569946365420379E-2</v>
      </c>
      <c r="I263" s="43">
        <f>IF('P6-preprocesseddata'!$S263="",0,+'P6-preprocesseddata'!F263/'P6-preprocesseddata'!$S263)</f>
        <v>3.7971300247435169E-2</v>
      </c>
      <c r="J263" s="43">
        <f>IF('P6-preprocesseddata'!$S263="",0,+'P6-preprocesseddata'!G263/'P6-preprocesseddata'!$S263)</f>
        <v>1.1814487350176853E-2</v>
      </c>
      <c r="K263" s="43">
        <f>IF('P6-preprocesseddata'!$S263="",0,+'P6-preprocesseddata'!H263/'P6-preprocesseddata'!$S263)</f>
        <v>3.4033186971176202E-2</v>
      </c>
      <c r="L263" s="43">
        <f>IF('P6-preprocesseddata'!$S263="",0,+'P6-preprocesseddata'!I263/'P6-preprocesseddata'!$S263)</f>
        <v>3.9875624495261429E-3</v>
      </c>
      <c r="M263" s="43">
        <f>IF('P6-preprocesseddata'!$S263="",0,+'P6-preprocesseddata'!J263/'P6-preprocesseddata'!$S263)+IF('P6-preprocesseddata'!$S263="",0,+'P6-preprocesseddata'!K263/'P6-preprocesseddata'!$S263)+IF('P6-preprocesseddata'!$S263="",0,+'P6-preprocesseddata'!L263/'P6-preprocesseddata'!$S263)</f>
        <v>2.1969713002143905E-2</v>
      </c>
      <c r="N263" s="43">
        <f>IF('P6-preprocesseddata'!$S263="",0,+'P6-preprocesseddata'!M263/'P6-preprocesseddata'!$S263)</f>
        <v>2.3686921106258682E-3</v>
      </c>
      <c r="O263" s="43">
        <f>IF('P6-preprocesseddata'!$S263="",0,+'P6-preprocesseddata'!N263/'P6-preprocesseddata'!$S263)</f>
        <v>6.2683170536348115E-2</v>
      </c>
      <c r="P263" s="43">
        <f t="shared" si="14"/>
        <v>0.24139805903285264</v>
      </c>
      <c r="Q263" s="52">
        <f t="shared" si="13"/>
        <v>-1.4680739638593732E-2</v>
      </c>
      <c r="R263" s="63">
        <f>IF(Profitability!Q263="",0,Profitability!L263/Profitability!Q263)-Q263</f>
        <v>0</v>
      </c>
    </row>
    <row r="264" spans="1:18" x14ac:dyDescent="0.25">
      <c r="A264">
        <f>+'P6-preprocesseddata'!A264</f>
        <v>2022</v>
      </c>
      <c r="B264">
        <f>+'P6-preprocesseddata'!B264</f>
        <v>1</v>
      </c>
      <c r="C264" t="str">
        <f t="shared" si="12"/>
        <v>2022 Q1</v>
      </c>
      <c r="D264" s="61">
        <f>VLOOKUP(C264,Dates!C:D,2,FALSE)</f>
        <v>44651</v>
      </c>
      <c r="E264" t="str">
        <f>+'P6-preprocesseddata'!C264</f>
        <v>DL</v>
      </c>
      <c r="F264" t="str">
        <f>+'P6-preprocesseddata'!D264</f>
        <v>L</v>
      </c>
      <c r="G264" s="51">
        <f>IF(Profitability!Q264="",0,Profitability!E264/Profitability!Q264)</f>
        <v>0.13517135982767436</v>
      </c>
      <c r="H264" s="43">
        <f>IF('P6-preprocesseddata'!$S264="",0,+'P6-preprocesseddata'!E264/'P6-preprocesseddata'!$S264)</f>
        <v>5.178107006689945E-2</v>
      </c>
      <c r="I264" s="43">
        <f>IF('P6-preprocesseddata'!$S264="",0,+'P6-preprocesseddata'!F264/'P6-preprocesseddata'!$S264)</f>
        <v>3.537236606672798E-2</v>
      </c>
      <c r="J264" s="43">
        <f>IF('P6-preprocesseddata'!$S264="",0,+'P6-preprocesseddata'!G264/'P6-preprocesseddata'!$S264)</f>
        <v>9.0057780774451396E-3</v>
      </c>
      <c r="K264" s="43">
        <f>IF('P6-preprocesseddata'!$S264="",0,+'P6-preprocesseddata'!H264/'P6-preprocesseddata'!$S264)</f>
        <v>2.6568410979029566E-2</v>
      </c>
      <c r="L264" s="43">
        <f>IF('P6-preprocesseddata'!$S264="",0,+'P6-preprocesseddata'!I264/'P6-preprocesseddata'!$S264)</f>
        <v>2.8883967751491594E-3</v>
      </c>
      <c r="M264" s="43">
        <f>IF('P6-preprocesseddata'!$S264="",0,+'P6-preprocesseddata'!J264/'P6-preprocesseddata'!$S264)+IF('P6-preprocesseddata'!$S264="",0,+'P6-preprocesseddata'!K264/'P6-preprocesseddata'!$S264)+IF('P6-preprocesseddata'!$S264="",0,+'P6-preprocesseddata'!L264/'P6-preprocesseddata'!$S264)</f>
        <v>1.7938415943347184E-2</v>
      </c>
      <c r="N264" s="43">
        <f>IF('P6-preprocesseddata'!$S264="",0,+'P6-preprocesseddata'!M264/'P6-preprocesseddata'!$S264)</f>
        <v>1.7188866256631129E-3</v>
      </c>
      <c r="O264" s="43">
        <f>IF('P6-preprocesseddata'!$S264="",0,+'P6-preprocesseddata'!N264/'P6-preprocesseddata'!$S264)</f>
        <v>5.4910151297577628E-3</v>
      </c>
      <c r="P264" s="43">
        <f t="shared" si="14"/>
        <v>0.15076433966401936</v>
      </c>
      <c r="Q264" s="52">
        <f t="shared" si="13"/>
        <v>-1.5592979836345E-2</v>
      </c>
      <c r="R264" s="63">
        <f>IF(Profitability!Q264="",0,Profitability!L264/Profitability!Q264)-Q264</f>
        <v>0</v>
      </c>
    </row>
    <row r="265" spans="1:18" x14ac:dyDescent="0.25">
      <c r="A265">
        <f>+'P6-preprocesseddata'!A265</f>
        <v>2022</v>
      </c>
      <c r="B265">
        <f>+'P6-preprocesseddata'!B265</f>
        <v>1</v>
      </c>
      <c r="C265" t="str">
        <f t="shared" si="12"/>
        <v>2022 Q1</v>
      </c>
      <c r="D265" s="61">
        <f>VLOOKUP(C265,Dates!C:D,2,FALSE)</f>
        <v>44651</v>
      </c>
      <c r="E265" t="str">
        <f>+'P6-preprocesseddata'!C265</f>
        <v>DL</v>
      </c>
      <c r="F265" t="str">
        <f>+'P6-preprocesseddata'!D265</f>
        <v>P</v>
      </c>
      <c r="G265" s="51">
        <f>IF(Profitability!Q265="",0,Profitability!E265/Profitability!Q265)</f>
        <v>0.11422313030371543</v>
      </c>
      <c r="H265" s="43">
        <f>IF('P6-preprocesseddata'!$S265="",0,+'P6-preprocesseddata'!E265/'P6-preprocesseddata'!$S265)</f>
        <v>4.4795565252789001E-2</v>
      </c>
      <c r="I265" s="43">
        <f>IF('P6-preprocesseddata'!$S265="",0,+'P6-preprocesseddata'!F265/'P6-preprocesseddata'!$S265)</f>
        <v>3.6910553155490876E-2</v>
      </c>
      <c r="J265" s="43">
        <f>IF('P6-preprocesseddata'!$S265="",0,+'P6-preprocesseddata'!G265/'P6-preprocesseddata'!$S265)</f>
        <v>7.0678950228545544E-3</v>
      </c>
      <c r="K265" s="43">
        <f>IF('P6-preprocesseddata'!$S265="",0,+'P6-preprocesseddata'!H265/'P6-preprocesseddata'!$S265)</f>
        <v>1.9924913614167712E-2</v>
      </c>
      <c r="L265" s="43">
        <f>IF('P6-preprocesseddata'!$S265="",0,+'P6-preprocesseddata'!I265/'P6-preprocesseddata'!$S265)</f>
        <v>2.4893566686536601E-3</v>
      </c>
      <c r="M265" s="43">
        <f>IF('P6-preprocesseddata'!$S265="",0,+'P6-preprocesseddata'!J265/'P6-preprocesseddata'!$S265)+IF('P6-preprocesseddata'!$S265="",0,+'P6-preprocesseddata'!K265/'P6-preprocesseddata'!$S265)+IF('P6-preprocesseddata'!$S265="",0,+'P6-preprocesseddata'!L265/'P6-preprocesseddata'!$S265)</f>
        <v>1.2319353320714857E-2</v>
      </c>
      <c r="N265" s="43">
        <f>IF('P6-preprocesseddata'!$S265="",0,+'P6-preprocesseddata'!M265/'P6-preprocesseddata'!$S265)</f>
        <v>1.4766233315184037E-3</v>
      </c>
      <c r="O265" s="43">
        <f>IF('P6-preprocesseddata'!$S265="",0,+'P6-preprocesseddata'!N265/'P6-preprocesseddata'!$S265)</f>
        <v>1.5906396674872736E-3</v>
      </c>
      <c r="P265" s="43">
        <f t="shared" si="14"/>
        <v>0.12657490003367636</v>
      </c>
      <c r="Q265" s="52">
        <f t="shared" si="13"/>
        <v>-1.2351769729960924E-2</v>
      </c>
      <c r="R265" s="63">
        <f>IF(Profitability!Q265="",0,Profitability!L265/Profitability!Q265)-Q265</f>
        <v>1.3877787807814457E-17</v>
      </c>
    </row>
    <row r="266" spans="1:18" x14ac:dyDescent="0.25">
      <c r="A266">
        <f>+'P6-preprocesseddata'!A266</f>
        <v>2022</v>
      </c>
      <c r="B266">
        <f>+'P6-preprocesseddata'!B266</f>
        <v>2</v>
      </c>
      <c r="C266" t="str">
        <f t="shared" si="12"/>
        <v>2022 Q2</v>
      </c>
      <c r="D266" s="61">
        <f>VLOOKUP(C266,Dates!C:D,2,FALSE)</f>
        <v>44742</v>
      </c>
      <c r="E266" t="str">
        <f>+'P6-preprocesseddata'!C266</f>
        <v>DL</v>
      </c>
      <c r="F266" t="str">
        <f>+'P6-preprocesseddata'!D266</f>
        <v>A</v>
      </c>
      <c r="G266" s="51">
        <f>IF(Profitability!Q266="",0,Profitability!E266/Profitability!Q266)</f>
        <v>0.16123583354282664</v>
      </c>
      <c r="H266" s="43">
        <f>IF('P6-preprocesseddata'!$S266="",0,+'P6-preprocesseddata'!E266/'P6-preprocesseddata'!$S266)</f>
        <v>4.2377333389475975E-2</v>
      </c>
      <c r="I266" s="43">
        <f>IF('P6-preprocesseddata'!$S266="",0,+'P6-preprocesseddata'!F266/'P6-preprocesseddata'!$S266)</f>
        <v>5.1176722841500842E-2</v>
      </c>
      <c r="J266" s="43">
        <f>IF('P6-preprocesseddata'!$S266="",0,+'P6-preprocesseddata'!G266/'P6-preprocesseddata'!$S266)</f>
        <v>8.1440403986333225E-3</v>
      </c>
      <c r="K266" s="43">
        <f>IF('P6-preprocesseddata'!$S266="",0,+'P6-preprocesseddata'!H266/'P6-preprocesseddata'!$S266)</f>
        <v>2.2328482938397794E-2</v>
      </c>
      <c r="L266" s="43">
        <f>IF('P6-preprocesseddata'!$S266="",0,+'P6-preprocesseddata'!I266/'P6-preprocesseddata'!$S266)</f>
        <v>2.2730306909586637E-3</v>
      </c>
      <c r="M266" s="43">
        <f>IF('P6-preprocesseddata'!$S266="",0,+'P6-preprocesseddata'!J266/'P6-preprocesseddata'!$S266)+IF('P6-preprocesseddata'!$S266="",0,+'P6-preprocesseddata'!K266/'P6-preprocesseddata'!$S266)+IF('P6-preprocesseddata'!$S266="",0,+'P6-preprocesseddata'!L266/'P6-preprocesseddata'!$S266)</f>
        <v>1.2449458252222968E-2</v>
      </c>
      <c r="N266" s="43">
        <f>IF('P6-preprocesseddata'!$S266="",0,+'P6-preprocesseddata'!M266/'P6-preprocesseddata'!$S266)</f>
        <v>1.4990908322052323E-3</v>
      </c>
      <c r="O266" s="43">
        <f>IF('P6-preprocesseddata'!$S266="",0,+'P6-preprocesseddata'!N266/'P6-preprocesseddata'!$S266)</f>
        <v>5.2766065060542923E-4</v>
      </c>
      <c r="P266" s="43">
        <f t="shared" si="14"/>
        <v>0.14077581999400021</v>
      </c>
      <c r="Q266" s="52">
        <f t="shared" si="13"/>
        <v>2.0460013548826428E-2</v>
      </c>
      <c r="R266" s="63">
        <f>IF(Profitability!Q266="",0,Profitability!L266/Profitability!Q266)-Q266</f>
        <v>0</v>
      </c>
    </row>
    <row r="267" spans="1:18" x14ac:dyDescent="0.25">
      <c r="A267">
        <f>+'P6-preprocesseddata'!A267</f>
        <v>2022</v>
      </c>
      <c r="B267">
        <f>+'P6-preprocesseddata'!B267</f>
        <v>2</v>
      </c>
      <c r="C267" t="str">
        <f t="shared" si="12"/>
        <v>2022 Q2</v>
      </c>
      <c r="D267" s="61">
        <f>VLOOKUP(C267,Dates!C:D,2,FALSE)</f>
        <v>44742</v>
      </c>
      <c r="E267" t="str">
        <f>+'P6-preprocesseddata'!C267</f>
        <v>DL</v>
      </c>
      <c r="F267" t="str">
        <f>+'P6-preprocesseddata'!D267</f>
        <v>D</v>
      </c>
      <c r="G267" s="51">
        <f>IF(Profitability!Q267="",0,Profitability!E267/Profitability!Q267)</f>
        <v>0.30247098011848189</v>
      </c>
      <c r="H267" s="43">
        <f>IF('P6-preprocesseddata'!$S267="",0,+'P6-preprocesseddata'!E267/'P6-preprocesseddata'!$S267)</f>
        <v>6.4461687779888116E-2</v>
      </c>
      <c r="I267" s="43">
        <f>IF('P6-preprocesseddata'!$S267="",0,+'P6-preprocesseddata'!F267/'P6-preprocesseddata'!$S267)</f>
        <v>5.0467468316558121E-2</v>
      </c>
      <c r="J267" s="43">
        <f>IF('P6-preprocesseddata'!$S267="",0,+'P6-preprocesseddata'!G267/'P6-preprocesseddata'!$S267)</f>
        <v>1.3165455738411488E-2</v>
      </c>
      <c r="K267" s="43">
        <f>IF('P6-preprocesseddata'!$S267="",0,+'P6-preprocesseddata'!H267/'P6-preprocesseddata'!$S267)</f>
        <v>3.6364399230022909E-2</v>
      </c>
      <c r="L267" s="43">
        <f>IF('P6-preprocesseddata'!$S267="",0,+'P6-preprocesseddata'!I267/'P6-preprocesseddata'!$S267)</f>
        <v>3.530177823641731E-3</v>
      </c>
      <c r="M267" s="43">
        <f>IF('P6-preprocesseddata'!$S267="",0,+'P6-preprocesseddata'!J267/'P6-preprocesseddata'!$S267)+IF('P6-preprocesseddata'!$S267="",0,+'P6-preprocesseddata'!K267/'P6-preprocesseddata'!$S267)+IF('P6-preprocesseddata'!$S267="",0,+'P6-preprocesseddata'!L267/'P6-preprocesseddata'!$S267)</f>
        <v>2.1085182941373244E-2</v>
      </c>
      <c r="N267" s="43">
        <f>IF('P6-preprocesseddata'!$S267="",0,+'P6-preprocesseddata'!M267/'P6-preprocesseddata'!$S267)</f>
        <v>2.3323839123074053E-3</v>
      </c>
      <c r="O267" s="43">
        <f>IF('P6-preprocesseddata'!$S267="",0,+'P6-preprocesseddata'!N267/'P6-preprocesseddata'!$S267)</f>
        <v>7.419318573719276E-2</v>
      </c>
      <c r="P267" s="43">
        <f t="shared" si="14"/>
        <v>0.26559994147939581</v>
      </c>
      <c r="Q267" s="52">
        <f t="shared" si="13"/>
        <v>3.6871038639086084E-2</v>
      </c>
      <c r="R267" s="63">
        <f>IF(Profitability!Q267="",0,Profitability!L267/Profitability!Q267)-Q267</f>
        <v>0</v>
      </c>
    </row>
    <row r="268" spans="1:18" x14ac:dyDescent="0.25">
      <c r="A268">
        <f>+'P6-preprocesseddata'!A268</f>
        <v>2022</v>
      </c>
      <c r="B268">
        <f>+'P6-preprocesseddata'!B268</f>
        <v>2</v>
      </c>
      <c r="C268" t="str">
        <f t="shared" si="12"/>
        <v>2022 Q2</v>
      </c>
      <c r="D268" s="61">
        <f>VLOOKUP(C268,Dates!C:D,2,FALSE)</f>
        <v>44742</v>
      </c>
      <c r="E268" t="str">
        <f>+'P6-preprocesseddata'!C268</f>
        <v>DL</v>
      </c>
      <c r="F268" t="str">
        <f>+'P6-preprocesseddata'!D268</f>
        <v>L</v>
      </c>
      <c r="G268" s="51">
        <f>IF(Profitability!Q268="",0,Profitability!E268/Profitability!Q268)</f>
        <v>0.1715643709244733</v>
      </c>
      <c r="H268" s="43">
        <f>IF('P6-preprocesseddata'!$S268="",0,+'P6-preprocesseddata'!E268/'P6-preprocesseddata'!$S268)</f>
        <v>4.7359556192326506E-2</v>
      </c>
      <c r="I268" s="43">
        <f>IF('P6-preprocesseddata'!$S268="",0,+'P6-preprocesseddata'!F268/'P6-preprocesseddata'!$S268)</f>
        <v>4.740806851441455E-2</v>
      </c>
      <c r="J268" s="43">
        <f>IF('P6-preprocesseddata'!$S268="",0,+'P6-preprocesseddata'!G268/'P6-preprocesseddata'!$S268)</f>
        <v>9.4744782581991076E-3</v>
      </c>
      <c r="K268" s="43">
        <f>IF('P6-preprocesseddata'!$S268="",0,+'P6-preprocesseddata'!H268/'P6-preprocesseddata'!$S268)</f>
        <v>2.6542766503516058E-2</v>
      </c>
      <c r="L268" s="43">
        <f>IF('P6-preprocesseddata'!$S268="",0,+'P6-preprocesseddata'!I268/'P6-preprocesseddata'!$S268)</f>
        <v>2.3396862065331423E-3</v>
      </c>
      <c r="M268" s="43">
        <f>IF('P6-preprocesseddata'!$S268="",0,+'P6-preprocesseddata'!J268/'P6-preprocesseddata'!$S268)+IF('P6-preprocesseddata'!$S268="",0,+'P6-preprocesseddata'!K268/'P6-preprocesseddata'!$S268)+IF('P6-preprocesseddata'!$S268="",0,+'P6-preprocesseddata'!L268/'P6-preprocesseddata'!$S268)</f>
        <v>1.6507024608603281E-2</v>
      </c>
      <c r="N268" s="43">
        <f>IF('P6-preprocesseddata'!$S268="",0,+'P6-preprocesseddata'!M268/'P6-preprocesseddata'!$S268)</f>
        <v>1.5517416746816276E-3</v>
      </c>
      <c r="O268" s="43">
        <f>IF('P6-preprocesseddata'!$S268="",0,+'P6-preprocesseddata'!N268/'P6-preprocesseddata'!$S268)</f>
        <v>8.4461475563597632E-3</v>
      </c>
      <c r="P268" s="43">
        <f t="shared" si="14"/>
        <v>0.15962946951463403</v>
      </c>
      <c r="Q268" s="52">
        <f t="shared" si="13"/>
        <v>1.1934901409839271E-2</v>
      </c>
      <c r="R268" s="63">
        <f>IF(Profitability!Q268="",0,Profitability!L268/Profitability!Q268)-Q268</f>
        <v>0</v>
      </c>
    </row>
    <row r="269" spans="1:18" x14ac:dyDescent="0.25">
      <c r="A269">
        <f>+'P6-preprocesseddata'!A269</f>
        <v>2022</v>
      </c>
      <c r="B269">
        <f>+'P6-preprocesseddata'!B269</f>
        <v>2</v>
      </c>
      <c r="C269" t="str">
        <f t="shared" si="12"/>
        <v>2022 Q2</v>
      </c>
      <c r="D269" s="61">
        <f>VLOOKUP(C269,Dates!C:D,2,FALSE)</f>
        <v>44742</v>
      </c>
      <c r="E269" t="str">
        <f>+'P6-preprocesseddata'!C269</f>
        <v>DL</v>
      </c>
      <c r="F269" t="str">
        <f>+'P6-preprocesseddata'!D269</f>
        <v>P</v>
      </c>
      <c r="G269" s="51">
        <f>IF(Profitability!Q269="",0,Profitability!E269/Profitability!Q269)</f>
        <v>0.15571625756149554</v>
      </c>
      <c r="H269" s="43">
        <f>IF('P6-preprocesseddata'!$S269="",0,+'P6-preprocesseddata'!E269/'P6-preprocesseddata'!$S269)</f>
        <v>4.215085213318899E-2</v>
      </c>
      <c r="I269" s="43">
        <f>IF('P6-preprocesseddata'!$S269="",0,+'P6-preprocesseddata'!F269/'P6-preprocesseddata'!$S269)</f>
        <v>4.865773355951853E-2</v>
      </c>
      <c r="J269" s="43">
        <f>IF('P6-preprocesseddata'!$S269="",0,+'P6-preprocesseddata'!G269/'P6-preprocesseddata'!$S269)</f>
        <v>7.6603217238559737E-3</v>
      </c>
      <c r="K269" s="43">
        <f>IF('P6-preprocesseddata'!$S269="",0,+'P6-preprocesseddata'!H269/'P6-preprocesseddata'!$S269)</f>
        <v>2.095517506918956E-2</v>
      </c>
      <c r="L269" s="43">
        <f>IF('P6-preprocesseddata'!$S269="",0,+'P6-preprocesseddata'!I269/'P6-preprocesseddata'!$S269)</f>
        <v>2.164517953288841E-3</v>
      </c>
      <c r="M269" s="43">
        <f>IF('P6-preprocesseddata'!$S269="",0,+'P6-preprocesseddata'!J269/'P6-preprocesseddata'!$S269)+IF('P6-preprocesseddata'!$S269="",0,+'P6-preprocesseddata'!K269/'P6-preprocesseddata'!$S269)+IF('P6-preprocesseddata'!$S269="",0,+'P6-preprocesseddata'!L269/'P6-preprocesseddata'!$S269)</f>
        <v>1.1536826169166721E-2</v>
      </c>
      <c r="N269" s="43">
        <f>IF('P6-preprocesseddata'!$S269="",0,+'P6-preprocesseddata'!M269/'P6-preprocesseddata'!$S269)</f>
        <v>1.4272612084938454E-3</v>
      </c>
      <c r="O269" s="43">
        <f>IF('P6-preprocesseddata'!$S269="",0,+'P6-preprocesseddata'!N269/'P6-preprocesseddata'!$S269)</f>
        <v>3.5687588197102051E-3</v>
      </c>
      <c r="P269" s="43">
        <f t="shared" si="14"/>
        <v>0.13812144663641265</v>
      </c>
      <c r="Q269" s="52">
        <f t="shared" si="13"/>
        <v>1.7594810925082888E-2</v>
      </c>
      <c r="R269" s="63">
        <f>IF(Profitability!Q269="",0,Profitability!L269/Profitability!Q269)-Q269</f>
        <v>0</v>
      </c>
    </row>
    <row r="270" spans="1:18" x14ac:dyDescent="0.25">
      <c r="A270">
        <f>+'P6-preprocesseddata'!A270</f>
        <v>2017</v>
      </c>
      <c r="B270">
        <f>+'P6-preprocesseddata'!B270</f>
        <v>1</v>
      </c>
      <c r="C270" t="str">
        <f t="shared" si="12"/>
        <v>2017 Q1</v>
      </c>
      <c r="D270" s="61">
        <f>VLOOKUP(C270,Dates!C:D,2,FALSE)</f>
        <v>42825</v>
      </c>
      <c r="E270" t="str">
        <f>+'P6-preprocesseddata'!C270</f>
        <v>NK</v>
      </c>
      <c r="F270" t="str">
        <f>+'P6-preprocesseddata'!D270</f>
        <v>D</v>
      </c>
      <c r="G270" s="51">
        <f>IF(Profitability!Q270="",0,Profitability!E270/Profitability!Q270)</f>
        <v>8.557848899108525E-2</v>
      </c>
      <c r="H270" s="43">
        <f>IF('P6-preprocesseddata'!$S270="",0,+'P6-preprocesseddata'!E270/'P6-preprocesseddata'!$S270)</f>
        <v>1.8386758782187158E-2</v>
      </c>
      <c r="I270" s="43">
        <f>IF('P6-preprocesseddata'!$S270="",0,+'P6-preprocesseddata'!F270/'P6-preprocesseddata'!$S270)</f>
        <v>2.0215306682563224E-2</v>
      </c>
      <c r="J270" s="43">
        <f>IF('P6-preprocesseddata'!$S270="",0,+'P6-preprocesseddata'!G270/'P6-preprocesseddata'!$S270)</f>
        <v>2.8150395135066114E-3</v>
      </c>
      <c r="K270" s="43">
        <f>IF('P6-preprocesseddata'!$S270="",0,+'P6-preprocesseddata'!H270/'P6-preprocesseddata'!$S270)</f>
        <v>1.7607695508641854E-2</v>
      </c>
      <c r="L270" s="43">
        <f>IF('P6-preprocesseddata'!$S270="",0,+'P6-preprocesseddata'!I270/'P6-preprocesseddata'!$S270)</f>
        <v>2.7869216658076581E-3</v>
      </c>
      <c r="M270" s="43">
        <f>IF('P6-preprocesseddata'!$S270="",0,+'P6-preprocesseddata'!J270/'P6-preprocesseddata'!$S270)+IF('P6-preprocesseddata'!$S270="",0,+'P6-preprocesseddata'!K270/'P6-preprocesseddata'!$S270)+IF('P6-preprocesseddata'!$S270="",0,+'P6-preprocesseddata'!L270/'P6-preprocesseddata'!$S270)</f>
        <v>1.2810261462046427E-2</v>
      </c>
      <c r="N270" s="43">
        <f>IF('P6-preprocesseddata'!$S270="",0,+'P6-preprocesseddata'!M270/'P6-preprocesseddata'!$S270)</f>
        <v>2.3652888457212184E-3</v>
      </c>
      <c r="O270" s="43">
        <f>IF('P6-preprocesseddata'!$S270="",0,+'P6-preprocesseddata'!N270/'P6-preprocesseddata'!$S270)</f>
        <v>0</v>
      </c>
      <c r="P270" s="43">
        <f t="shared" si="14"/>
        <v>7.6987272460474154E-2</v>
      </c>
      <c r="Q270" s="52">
        <f t="shared" si="13"/>
        <v>8.5912165306110955E-3</v>
      </c>
      <c r="R270" s="63">
        <f>IF(Profitability!Q270="",0,Profitability!L270/Profitability!Q270)-Q270</f>
        <v>0</v>
      </c>
    </row>
    <row r="271" spans="1:18" x14ac:dyDescent="0.25">
      <c r="A271">
        <f>+'P6-preprocesseddata'!A271</f>
        <v>2017</v>
      </c>
      <c r="B271">
        <f>+'P6-preprocesseddata'!B271</f>
        <v>1</v>
      </c>
      <c r="C271" t="str">
        <f t="shared" si="12"/>
        <v>2017 Q1</v>
      </c>
      <c r="D271" s="61">
        <f>VLOOKUP(C271,Dates!C:D,2,FALSE)</f>
        <v>42825</v>
      </c>
      <c r="E271" t="str">
        <f>+'P6-preprocesseddata'!C271</f>
        <v>NK</v>
      </c>
      <c r="F271" t="str">
        <f>+'P6-preprocesseddata'!D271</f>
        <v>L</v>
      </c>
      <c r="G271" s="51">
        <f>IF(Profitability!Q271="",0,Profitability!E271/Profitability!Q271)</f>
        <v>8.5046534395204543E-2</v>
      </c>
      <c r="H271" s="43">
        <f>IF('P6-preprocesseddata'!$S271="",0,+'P6-preprocesseddata'!E271/'P6-preprocesseddata'!$S271)</f>
        <v>1.8272471185190545E-2</v>
      </c>
      <c r="I271" s="43">
        <f>IF('P6-preprocesseddata'!$S271="",0,+'P6-preprocesseddata'!F271/'P6-preprocesseddata'!$S271)</f>
        <v>2.0089644902796858E-2</v>
      </c>
      <c r="J271" s="43">
        <f>IF('P6-preprocesseddata'!$S271="",0,+'P6-preprocesseddata'!G271/'P6-preprocesseddata'!$S271)</f>
        <v>2.7975568205223173E-3</v>
      </c>
      <c r="K271" s="43">
        <f>IF('P6-preprocesseddata'!$S271="",0,+'P6-preprocesseddata'!H271/'P6-preprocesseddata'!$S271)</f>
        <v>1.749825468701691E-2</v>
      </c>
      <c r="L271" s="43">
        <f>IF('P6-preprocesseddata'!$S271="",0,+'P6-preprocesseddata'!I271/'P6-preprocesseddata'!$S271)</f>
        <v>2.7696048373786783E-3</v>
      </c>
      <c r="M271" s="43">
        <f>IF('P6-preprocesseddata'!$S271="",0,+'P6-preprocesseddata'!J271/'P6-preprocesseddata'!$S271)+IF('P6-preprocesseddata'!$S271="",0,+'P6-preprocesseddata'!K271/'P6-preprocesseddata'!$S271)+IF('P6-preprocesseddata'!$S271="",0,+'P6-preprocesseddata'!L271/'P6-preprocesseddata'!$S271)</f>
        <v>1.2730645042663644E-2</v>
      </c>
      <c r="N271" s="43">
        <f>IF('P6-preprocesseddata'!$S271="",0,+'P6-preprocesseddata'!M271/'P6-preprocesseddata'!$S271)</f>
        <v>2.3505830518351823E-3</v>
      </c>
      <c r="O271" s="43">
        <f>IF('P6-preprocesseddata'!$S271="",0,+'P6-preprocesseddata'!N271/'P6-preprocesseddata'!$S271)</f>
        <v>0</v>
      </c>
      <c r="P271" s="43">
        <f t="shared" si="14"/>
        <v>7.6508760527404129E-2</v>
      </c>
      <c r="Q271" s="52">
        <f t="shared" si="13"/>
        <v>8.5377738678004134E-3</v>
      </c>
      <c r="R271" s="63">
        <f>IF(Profitability!Q271="",0,Profitability!L271/Profitability!Q271)-Q271</f>
        <v>3.6851658721109848E-8</v>
      </c>
    </row>
    <row r="272" spans="1:18" x14ac:dyDescent="0.25">
      <c r="A272">
        <f>+'P6-preprocesseddata'!A272</f>
        <v>2017</v>
      </c>
      <c r="B272">
        <f>+'P6-preprocesseddata'!B272</f>
        <v>2</v>
      </c>
      <c r="C272" t="str">
        <f t="shared" si="12"/>
        <v>2017 Q2</v>
      </c>
      <c r="D272" s="61">
        <f>VLOOKUP(C272,Dates!C:D,2,FALSE)</f>
        <v>42916</v>
      </c>
      <c r="E272" t="str">
        <f>+'P6-preprocesseddata'!C272</f>
        <v>NK</v>
      </c>
      <c r="F272" t="str">
        <f>+'P6-preprocesseddata'!D272</f>
        <v>D</v>
      </c>
      <c r="G272" s="51">
        <f>IF(Profitability!Q272="",0,Profitability!E272/Profitability!Q272)</f>
        <v>9.5992846699342729E-2</v>
      </c>
      <c r="H272" s="43">
        <f>IF('P6-preprocesseddata'!$S272="",0,+'P6-preprocesseddata'!E272/'P6-preprocesseddata'!$S272)</f>
        <v>1.7805583797666148E-2</v>
      </c>
      <c r="I272" s="43">
        <f>IF('P6-preprocesseddata'!$S272="",0,+'P6-preprocesseddata'!F272/'P6-preprocesseddata'!$S272)</f>
        <v>1.9505699130502274E-2</v>
      </c>
      <c r="J272" s="43">
        <f>IF('P6-preprocesseddata'!$S272="",0,+'P6-preprocesseddata'!G272/'P6-preprocesseddata'!$S272)</f>
        <v>2.8073733106598548E-3</v>
      </c>
      <c r="K272" s="43">
        <f>IF('P6-preprocesseddata'!$S272="",0,+'P6-preprocesseddata'!H272/'P6-preprocesseddata'!$S272)</f>
        <v>1.8283224699835059E-2</v>
      </c>
      <c r="L272" s="43">
        <f>IF('P6-preprocesseddata'!$S272="",0,+'P6-preprocesseddata'!I272/'P6-preprocesseddata'!$S272)</f>
        <v>2.8712941304795685E-3</v>
      </c>
      <c r="M272" s="43">
        <f>IF('P6-preprocesseddata'!$S272="",0,+'P6-preprocesseddata'!J272/'P6-preprocesseddata'!$S272)+IF('P6-preprocesseddata'!$S272="",0,+'P6-preprocesseddata'!K272/'P6-preprocesseddata'!$S272)+IF('P6-preprocesseddata'!$S272="",0,+'P6-preprocesseddata'!L272/'P6-preprocesseddata'!$S272)</f>
        <v>1.2048990548075466E-2</v>
      </c>
      <c r="N272" s="43">
        <f>IF('P6-preprocesseddata'!$S272="",0,+'P6-preprocesseddata'!M272/'P6-preprocesseddata'!$S272)</f>
        <v>4.6691669235847683E-3</v>
      </c>
      <c r="O272" s="43">
        <f>IF('P6-preprocesseddata'!$S272="",0,+'P6-preprocesseddata'!N272/'P6-preprocesseddata'!$S272)</f>
        <v>0</v>
      </c>
      <c r="P272" s="43">
        <f t="shared" si="14"/>
        <v>7.7991332540803135E-2</v>
      </c>
      <c r="Q272" s="52">
        <f t="shared" si="13"/>
        <v>1.8001514158539594E-2</v>
      </c>
      <c r="R272" s="63">
        <f>IF(Profitability!Q272="",0,Profitability!L272/Profitability!Q272)-Q272</f>
        <v>0</v>
      </c>
    </row>
    <row r="273" spans="1:18" x14ac:dyDescent="0.25">
      <c r="A273">
        <f>+'P6-preprocesseddata'!A273</f>
        <v>2017</v>
      </c>
      <c r="B273">
        <f>+'P6-preprocesseddata'!B273</f>
        <v>2</v>
      </c>
      <c r="C273" t="str">
        <f t="shared" si="12"/>
        <v>2017 Q2</v>
      </c>
      <c r="D273" s="61">
        <f>VLOOKUP(C273,Dates!C:D,2,FALSE)</f>
        <v>42916</v>
      </c>
      <c r="E273" t="str">
        <f>+'P6-preprocesseddata'!C273</f>
        <v>NK</v>
      </c>
      <c r="F273" t="str">
        <f>+'P6-preprocesseddata'!D273</f>
        <v>L</v>
      </c>
      <c r="G273" s="51">
        <f>IF(Profitability!Q273="",0,Profitability!E273/Profitability!Q273)</f>
        <v>9.7666273723991309E-2</v>
      </c>
      <c r="H273" s="43">
        <f>IF('P6-preprocesseddata'!$S273="",0,+'P6-preprocesseddata'!E273/'P6-preprocesseddata'!$S273)</f>
        <v>1.8079448093330421E-2</v>
      </c>
      <c r="I273" s="43">
        <f>IF('P6-preprocesseddata'!$S273="",0,+'P6-preprocesseddata'!F273/'P6-preprocesseddata'!$S273)</f>
        <v>1.9805711788678081E-2</v>
      </c>
      <c r="J273" s="43">
        <f>IF('P6-preprocesseddata'!$S273="",0,+'P6-preprocesseddata'!G273/'P6-preprocesseddata'!$S273)</f>
        <v>2.8505524058391372E-3</v>
      </c>
      <c r="K273" s="43">
        <f>IF('P6-preprocesseddata'!$S273="",0,+'P6-preprocesseddata'!H273/'P6-preprocesseddata'!$S273)</f>
        <v>1.8564439823077167E-2</v>
      </c>
      <c r="L273" s="43">
        <f>IF('P6-preprocesseddata'!$S273="",0,+'P6-preprocesseddata'!I273/'P6-preprocesseddata'!$S273)</f>
        <v>2.9154531879349941E-3</v>
      </c>
      <c r="M273" s="43">
        <f>IF('P6-preprocesseddata'!$S273="",0,+'P6-preprocesseddata'!J273/'P6-preprocesseddata'!$S273)+IF('P6-preprocesseddata'!$S273="",0,+'P6-preprocesseddata'!K273/'P6-preprocesseddata'!$S273)+IF('P6-preprocesseddata'!$S273="",0,+'P6-preprocesseddata'!L273/'P6-preprocesseddata'!$S273)</f>
        <v>1.2234299151813458E-2</v>
      </c>
      <c r="N273" s="43">
        <f>IF('P6-preprocesseddata'!$S273="",0,+'P6-preprocesseddata'!M273/'P6-preprocesseddata'!$S273)</f>
        <v>4.7409778550018319E-3</v>
      </c>
      <c r="O273" s="43">
        <f>IF('P6-preprocesseddata'!$S273="",0,+'P6-preprocesseddata'!N273/'P6-preprocesseddata'!$S273)</f>
        <v>0</v>
      </c>
      <c r="P273" s="43">
        <f t="shared" si="14"/>
        <v>7.9190882305675087E-2</v>
      </c>
      <c r="Q273" s="52">
        <f t="shared" si="13"/>
        <v>1.8475391418316223E-2</v>
      </c>
      <c r="R273" s="63">
        <f>IF(Profitability!Q273="",0,Profitability!L273/Profitability!Q273)-Q273</f>
        <v>-1.618473369560669E-8</v>
      </c>
    </row>
    <row r="274" spans="1:18" x14ac:dyDescent="0.25">
      <c r="A274">
        <f>+'P6-preprocesseddata'!A274</f>
        <v>2017</v>
      </c>
      <c r="B274">
        <f>+'P6-preprocesseddata'!B274</f>
        <v>3</v>
      </c>
      <c r="C274" t="str">
        <f t="shared" si="12"/>
        <v>2017 Q3</v>
      </c>
      <c r="D274" s="61">
        <f>VLOOKUP(C274,Dates!C:D,2,FALSE)</f>
        <v>43008</v>
      </c>
      <c r="E274" t="str">
        <f>+'P6-preprocesseddata'!C274</f>
        <v>NK</v>
      </c>
      <c r="F274" t="str">
        <f>+'P6-preprocesseddata'!D274</f>
        <v>D</v>
      </c>
      <c r="G274" s="51">
        <f>IF(Profitability!Q274="",0,Profitability!E274/Profitability!Q274)</f>
        <v>8.9727886668353796E-2</v>
      </c>
      <c r="H274" s="43">
        <f>IF('P6-preprocesseddata'!$S274="",0,+'P6-preprocesseddata'!E274/'P6-preprocesseddata'!$S274)</f>
        <v>1.75105001419158E-2</v>
      </c>
      <c r="I274" s="43">
        <f>IF('P6-preprocesseddata'!$S274="",0,+'P6-preprocesseddata'!F274/'P6-preprocesseddata'!$S274)</f>
        <v>2.0668366181160157E-2</v>
      </c>
      <c r="J274" s="43">
        <f>IF('P6-preprocesseddata'!$S274="",0,+'P6-preprocesseddata'!G274/'P6-preprocesseddata'!$S274)</f>
        <v>2.4348269804791022E-3</v>
      </c>
      <c r="K274" s="43">
        <f>IF('P6-preprocesseddata'!$S274="",0,+'P6-preprocesseddata'!H274/'P6-preprocesseddata'!$S274)</f>
        <v>1.7290303164912355E-2</v>
      </c>
      <c r="L274" s="43">
        <f>IF('P6-preprocesseddata'!$S274="",0,+'P6-preprocesseddata'!I274/'P6-preprocesseddata'!$S274)</f>
        <v>2.8178106744319053E-3</v>
      </c>
      <c r="M274" s="43">
        <f>IF('P6-preprocesseddata'!$S274="",0,+'P6-preprocesseddata'!J274/'P6-preprocesseddata'!$S274)+IF('P6-preprocesseddata'!$S274="",0,+'P6-preprocesseddata'!K274/'P6-preprocesseddata'!$S274)+IF('P6-preprocesseddata'!$S274="",0,+'P6-preprocesseddata'!L274/'P6-preprocesseddata'!$S274)</f>
        <v>1.1781726884985719E-2</v>
      </c>
      <c r="N274" s="43">
        <f>IF('P6-preprocesseddata'!$S274="",0,+'P6-preprocesseddata'!M274/'P6-preprocesseddata'!$S274)</f>
        <v>3.6321545641047116E-3</v>
      </c>
      <c r="O274" s="43">
        <f>IF('P6-preprocesseddata'!$S274="",0,+'P6-preprocesseddata'!N274/'P6-preprocesseddata'!$S274)</f>
        <v>0</v>
      </c>
      <c r="P274" s="43">
        <f t="shared" si="14"/>
        <v>7.6135688591989742E-2</v>
      </c>
      <c r="Q274" s="52">
        <f t="shared" si="13"/>
        <v>1.3592198076364054E-2</v>
      </c>
      <c r="R274" s="63">
        <f>IF(Profitability!Q274="",0,Profitability!L274/Profitability!Q274)-Q274</f>
        <v>-2.4286128663675299E-17</v>
      </c>
    </row>
    <row r="275" spans="1:18" x14ac:dyDescent="0.25">
      <c r="A275">
        <f>+'P6-preprocesseddata'!A275</f>
        <v>2017</v>
      </c>
      <c r="B275">
        <f>+'P6-preprocesseddata'!B275</f>
        <v>3</v>
      </c>
      <c r="C275" t="str">
        <f t="shared" si="12"/>
        <v>2017 Q3</v>
      </c>
      <c r="D275" s="61">
        <f>VLOOKUP(C275,Dates!C:D,2,FALSE)</f>
        <v>43008</v>
      </c>
      <c r="E275" t="str">
        <f>+'P6-preprocesseddata'!C275</f>
        <v>NK</v>
      </c>
      <c r="F275" t="str">
        <f>+'P6-preprocesseddata'!D275</f>
        <v>L</v>
      </c>
      <c r="G275" s="51">
        <f>IF(Profitability!Q275="",0,Profitability!E275/Profitability!Q275)</f>
        <v>8.8633732713036692E-2</v>
      </c>
      <c r="H275" s="43">
        <f>IF('P6-preprocesseddata'!$S275="",0,+'P6-preprocesseddata'!E275/'P6-preprocesseddata'!$S275)</f>
        <v>1.7296976093233593E-2</v>
      </c>
      <c r="I275" s="43">
        <f>IF('P6-preprocesseddata'!$S275="",0,+'P6-preprocesseddata'!F275/'P6-preprocesseddata'!$S275)</f>
        <v>2.0416327216889824E-2</v>
      </c>
      <c r="J275" s="43">
        <f>IF('P6-preprocesseddata'!$S275="",0,+'P6-preprocesseddata'!G275/'P6-preprocesseddata'!$S275)</f>
        <v>2.4051410548415805E-3</v>
      </c>
      <c r="K275" s="43">
        <f>IF('P6-preprocesseddata'!$S275="",0,+'P6-preprocesseddata'!H275/'P6-preprocesseddata'!$S275)</f>
        <v>1.7079466108636435E-2</v>
      </c>
      <c r="L275" s="43">
        <f>IF('P6-preprocesseddata'!$S275="",0,+'P6-preprocesseddata'!I275/'P6-preprocesseddata'!$S275)</f>
        <v>2.78344808414173E-3</v>
      </c>
      <c r="M275" s="43">
        <f>IF('P6-preprocesseddata'!$S275="",0,+'P6-preprocesseddata'!J275/'P6-preprocesseddata'!$S275)+IF('P6-preprocesseddata'!$S275="",0,+'P6-preprocesseddata'!K275/'P6-preprocesseddata'!$S275)+IF('P6-preprocesseddata'!$S275="",0,+'P6-preprocesseddata'!L275/'P6-preprocesseddata'!$S275)</f>
        <v>1.1638056469928259E-2</v>
      </c>
      <c r="N275" s="43">
        <f>IF('P6-preprocesseddata'!$S275="",0,+'P6-preprocesseddata'!M275/'P6-preprocesseddata'!$S275)</f>
        <v>3.587869024773279E-3</v>
      </c>
      <c r="O275" s="43">
        <f>IF('P6-preprocesseddata'!$S275="",0,+'P6-preprocesseddata'!N275/'P6-preprocesseddata'!$S275)</f>
        <v>0</v>
      </c>
      <c r="P275" s="43">
        <f t="shared" si="14"/>
        <v>7.5207284052444701E-2</v>
      </c>
      <c r="Q275" s="52">
        <f t="shared" si="13"/>
        <v>1.3426448660591991E-2</v>
      </c>
      <c r="R275" s="63">
        <f>IF(Profitability!Q275="",0,Profitability!L275/Profitability!Q275)-Q275</f>
        <v>0</v>
      </c>
    </row>
    <row r="276" spans="1:18" x14ac:dyDescent="0.25">
      <c r="A276">
        <f>+'P6-preprocesseddata'!A276</f>
        <v>2017</v>
      </c>
      <c r="B276">
        <f>+'P6-preprocesseddata'!B276</f>
        <v>4</v>
      </c>
      <c r="C276" t="str">
        <f t="shared" si="12"/>
        <v>2017 Q4</v>
      </c>
      <c r="D276" s="61">
        <f>VLOOKUP(C276,Dates!C:D,2,FALSE)</f>
        <v>43100</v>
      </c>
      <c r="E276" t="str">
        <f>+'P6-preprocesseddata'!C276</f>
        <v>NK</v>
      </c>
      <c r="F276" t="str">
        <f>+'P6-preprocesseddata'!D276</f>
        <v>D</v>
      </c>
      <c r="G276" s="51">
        <f>IF(Profitability!Q276="",0,Profitability!E276/Profitability!Q276)</f>
        <v>8.6443224905313545E-2</v>
      </c>
      <c r="H276" s="43">
        <f>IF('P6-preprocesseddata'!$S276="",0,+'P6-preprocesseddata'!E276/'P6-preprocesseddata'!$S276)</f>
        <v>1.7753013648772045E-2</v>
      </c>
      <c r="I276" s="43">
        <f>IF('P6-preprocesseddata'!$S276="",0,+'P6-preprocesseddata'!F276/'P6-preprocesseddata'!$S276)</f>
        <v>2.2734472491912613E-2</v>
      </c>
      <c r="J276" s="43">
        <f>IF('P6-preprocesseddata'!$S276="",0,+'P6-preprocesseddata'!G276/'P6-preprocesseddata'!$S276)</f>
        <v>2.7229289965261306E-3</v>
      </c>
      <c r="K276" s="43">
        <f>IF('P6-preprocesseddata'!$S276="",0,+'P6-preprocesseddata'!H276/'P6-preprocesseddata'!$S276)</f>
        <v>1.7045717488612326E-2</v>
      </c>
      <c r="L276" s="43">
        <f>IF('P6-preprocesseddata'!$S276="",0,+'P6-preprocesseddata'!I276/'P6-preprocesseddata'!$S276)</f>
        <v>2.8270173280837774E-3</v>
      </c>
      <c r="M276" s="43">
        <f>IF('P6-preprocesseddata'!$S276="",0,+'P6-preprocesseddata'!J276/'P6-preprocesseddata'!$S276)+IF('P6-preprocesseddata'!$S276="",0,+'P6-preprocesseddata'!K276/'P6-preprocesseddata'!$S276)+IF('P6-preprocesseddata'!$S276="",0,+'P6-preprocesseddata'!L276/'P6-preprocesseddata'!$S276)</f>
        <v>1.0288751455815129E-2</v>
      </c>
      <c r="N276" s="43">
        <f>IF('P6-preprocesseddata'!$S276="",0,+'P6-preprocesseddata'!M276/'P6-preprocesseddata'!$S276)</f>
        <v>1.2232270113009414E-3</v>
      </c>
      <c r="O276" s="43">
        <f>IF('P6-preprocesseddata'!$S276="",0,+'P6-preprocesseddata'!N276/'P6-preprocesseddata'!$S276)</f>
        <v>0</v>
      </c>
      <c r="P276" s="43">
        <f t="shared" si="14"/>
        <v>7.4595128421022977E-2</v>
      </c>
      <c r="Q276" s="52">
        <f t="shared" si="13"/>
        <v>1.1848096484290568E-2</v>
      </c>
      <c r="R276" s="63">
        <f>IF(Profitability!Q276="",0,Profitability!L276/Profitability!Q276)-Q276</f>
        <v>1.3982661660472129E-9</v>
      </c>
    </row>
    <row r="277" spans="1:18" x14ac:dyDescent="0.25">
      <c r="A277">
        <f>+'P6-preprocesseddata'!A277</f>
        <v>2017</v>
      </c>
      <c r="B277">
        <f>+'P6-preprocesseddata'!B277</f>
        <v>4</v>
      </c>
      <c r="C277" t="str">
        <f t="shared" si="12"/>
        <v>2017 Q4</v>
      </c>
      <c r="D277" s="61">
        <f>VLOOKUP(C277,Dates!C:D,2,FALSE)</f>
        <v>43100</v>
      </c>
      <c r="E277" t="str">
        <f>+'P6-preprocesseddata'!C277</f>
        <v>NK</v>
      </c>
      <c r="F277" t="str">
        <f>+'P6-preprocesseddata'!D277</f>
        <v>L</v>
      </c>
      <c r="G277" s="51">
        <f>IF(Profitability!Q277="",0,Profitability!E277/Profitability!Q277)</f>
        <v>8.5088023441421717E-2</v>
      </c>
      <c r="H277" s="43">
        <f>IF('P6-preprocesseddata'!$S277="",0,+'P6-preprocesseddata'!E277/'P6-preprocesseddata'!$S277)</f>
        <v>1.7474689251007525E-2</v>
      </c>
      <c r="I277" s="43">
        <f>IF('P6-preprocesseddata'!$S277="",0,+'P6-preprocesseddata'!F277/'P6-preprocesseddata'!$S277)</f>
        <v>2.2378062904205159E-2</v>
      </c>
      <c r="J277" s="43">
        <f>IF('P6-preprocesseddata'!$S277="",0,+'P6-preprocesseddata'!G277/'P6-preprocesseddata'!$S277)</f>
        <v>2.6802344298279689E-3</v>
      </c>
      <c r="K277" s="43">
        <f>IF('P6-preprocesseddata'!$S277="",0,+'P6-preprocesseddata'!H277/'P6-preprocesseddata'!$S277)</f>
        <v>1.6778482534173432E-2</v>
      </c>
      <c r="L277" s="43">
        <f>IF('P6-preprocesseddata'!$S277="",0,+'P6-preprocesseddata'!I277/'P6-preprocesseddata'!$S277)</f>
        <v>2.7826981203043083E-3</v>
      </c>
      <c r="M277" s="43">
        <f>IF('P6-preprocesseddata'!$S277="",0,+'P6-preprocesseddata'!J277/'P6-preprocesseddata'!$S277)+IF('P6-preprocesseddata'!$S277="",0,+'P6-preprocesseddata'!K277/'P6-preprocesseddata'!$S277)+IF('P6-preprocesseddata'!$S277="",0,+'P6-preprocesseddata'!L277/'P6-preprocesseddata'!$S277)</f>
        <v>1.0127460786333184E-2</v>
      </c>
      <c r="N277" s="43">
        <f>IF('P6-preprocesseddata'!$S277="",0,+'P6-preprocesseddata'!M277/'P6-preprocesseddata'!$S277)</f>
        <v>1.2040548004483794E-3</v>
      </c>
      <c r="O277" s="43">
        <f>IF('P6-preprocesseddata'!$S277="",0,+'P6-preprocesseddata'!N277/'P6-preprocesseddata'!$S277)</f>
        <v>0</v>
      </c>
      <c r="P277" s="43">
        <f t="shared" si="14"/>
        <v>7.3425682826299965E-2</v>
      </c>
      <c r="Q277" s="52">
        <f t="shared" si="13"/>
        <v>1.1662340615121752E-2</v>
      </c>
      <c r="R277" s="63">
        <f>IF(Profitability!Q277="",0,Profitability!L277/Profitability!Q277)-Q277</f>
        <v>1.7739558598114935E-8</v>
      </c>
    </row>
    <row r="278" spans="1:18" x14ac:dyDescent="0.25">
      <c r="A278">
        <f>+'P6-preprocesseddata'!A278</f>
        <v>2018</v>
      </c>
      <c r="B278">
        <f>+'P6-preprocesseddata'!B278</f>
        <v>1</v>
      </c>
      <c r="C278" t="str">
        <f t="shared" si="12"/>
        <v>2018 Q1</v>
      </c>
      <c r="D278" s="61">
        <f>VLOOKUP(C278,Dates!C:D,2,FALSE)</f>
        <v>43190</v>
      </c>
      <c r="E278" t="str">
        <f>+'P6-preprocesseddata'!C278</f>
        <v>NK</v>
      </c>
      <c r="F278" t="str">
        <f>+'P6-preprocesseddata'!D278</f>
        <v>D</v>
      </c>
      <c r="G278" s="51">
        <f>IF(Profitability!Q278="",0,Profitability!E278/Profitability!Q278)</f>
        <v>8.4451704874208666E-2</v>
      </c>
      <c r="H278" s="43">
        <f>IF('P6-preprocesseddata'!$S278="",0,+'P6-preprocesseddata'!E278/'P6-preprocesseddata'!$S278)</f>
        <v>1.8601621066117194E-2</v>
      </c>
      <c r="I278" s="43">
        <f>IF('P6-preprocesseddata'!$S278="",0,+'P6-preprocesseddata'!F278/'P6-preprocesseddata'!$S278)</f>
        <v>2.4544441340763831E-2</v>
      </c>
      <c r="J278" s="43">
        <f>IF('P6-preprocesseddata'!$S278="",0,+'P6-preprocesseddata'!G278/'P6-preprocesseddata'!$S278)</f>
        <v>3.0271166384142133E-3</v>
      </c>
      <c r="K278" s="43">
        <f>IF('P6-preprocesseddata'!$S278="",0,+'P6-preprocesseddata'!H278/'P6-preprocesseddata'!$S278)</f>
        <v>1.7763846445150073E-2</v>
      </c>
      <c r="L278" s="43">
        <f>IF('P6-preprocesseddata'!$S278="",0,+'P6-preprocesseddata'!I278/'P6-preprocesseddata'!$S278)</f>
        <v>2.4232960247432388E-3</v>
      </c>
      <c r="M278" s="43">
        <f>IF('P6-preprocesseddata'!$S278="",0,+'P6-preprocesseddata'!J278/'P6-preprocesseddata'!$S278)+IF('P6-preprocesseddata'!$S278="",0,+'P6-preprocesseddata'!K278/'P6-preprocesseddata'!$S278)+IF('P6-preprocesseddata'!$S278="",0,+'P6-preprocesseddata'!L278/'P6-preprocesseddata'!$S278)</f>
        <v>1.0741897993898398E-2</v>
      </c>
      <c r="N278" s="43">
        <f>IF('P6-preprocesseddata'!$S278="",0,+'P6-preprocesseddata'!M278/'P6-preprocesseddata'!$S278)</f>
        <v>1.2002624071218611E-2</v>
      </c>
      <c r="O278" s="43">
        <f>IF('P6-preprocesseddata'!$S278="",0,+'P6-preprocesseddata'!N278/'P6-preprocesseddata'!$S278)</f>
        <v>0</v>
      </c>
      <c r="P278" s="43">
        <f t="shared" si="14"/>
        <v>8.9104843580305571E-2</v>
      </c>
      <c r="Q278" s="52">
        <f t="shared" si="13"/>
        <v>-4.6531387060969043E-3</v>
      </c>
      <c r="R278" s="63">
        <f>IF(Profitability!Q278="",0,Profitability!L278/Profitability!Q278)-Q278</f>
        <v>2.4286128663675299E-17</v>
      </c>
    </row>
    <row r="279" spans="1:18" x14ac:dyDescent="0.25">
      <c r="A279">
        <f>+'P6-preprocesseddata'!A279</f>
        <v>2018</v>
      </c>
      <c r="B279">
        <f>+'P6-preprocesseddata'!B279</f>
        <v>1</v>
      </c>
      <c r="C279" t="str">
        <f t="shared" si="12"/>
        <v>2018 Q1</v>
      </c>
      <c r="D279" s="61">
        <f>VLOOKUP(C279,Dates!C:D,2,FALSE)</f>
        <v>43190</v>
      </c>
      <c r="E279" t="str">
        <f>+'P6-preprocesseddata'!C279</f>
        <v>NK</v>
      </c>
      <c r="F279" t="str">
        <f>+'P6-preprocesseddata'!D279</f>
        <v>L</v>
      </c>
      <c r="G279" s="51">
        <f>IF(Profitability!Q279="",0,Profitability!E279/Profitability!Q279)</f>
        <v>8.0509894665602766E-2</v>
      </c>
      <c r="H279" s="43">
        <f>IF('P6-preprocesseddata'!$S279="",0,+'P6-preprocesseddata'!E279/'P6-preprocesseddata'!$S279)</f>
        <v>1.7733388283716393E-2</v>
      </c>
      <c r="I279" s="43">
        <f>IF('P6-preprocesseddata'!$S279="",0,+'P6-preprocesseddata'!F279/'P6-preprocesseddata'!$S279)</f>
        <v>2.3398819141313837E-2</v>
      </c>
      <c r="J279" s="43">
        <f>IF('P6-preprocesseddata'!$S279="",0,+'P6-preprocesseddata'!G279/'P6-preprocesseddata'!$S279)</f>
        <v>2.885825537999139E-3</v>
      </c>
      <c r="K279" s="43">
        <f>IF('P6-preprocesseddata'!$S279="",0,+'P6-preprocesseddata'!H279/'P6-preprocesseddata'!$S279)</f>
        <v>1.6934707142075265E-2</v>
      </c>
      <c r="L279" s="43">
        <f>IF('P6-preprocesseddata'!$S279="",0,+'P6-preprocesseddata'!I279/'P6-preprocesseddata'!$S279)</f>
        <v>2.3101897042648893E-3</v>
      </c>
      <c r="M279" s="43">
        <f>IF('P6-preprocesseddata'!$S279="",0,+'P6-preprocesseddata'!J279/'P6-preprocesseddata'!$S279)+IF('P6-preprocesseddata'!$S279="",0,+'P6-preprocesseddata'!K279/'P6-preprocesseddata'!$S279)+IF('P6-preprocesseddata'!$S279="",0,+'P6-preprocesseddata'!L279/'P6-preprocesseddata'!$S279)</f>
        <v>1.0240518033604037E-2</v>
      </c>
      <c r="N279" s="43">
        <f>IF('P6-preprocesseddata'!$S279="",0,+'P6-preprocesseddata'!M279/'P6-preprocesseddata'!$S279)</f>
        <v>1.1442398661427444E-2</v>
      </c>
      <c r="O279" s="43">
        <f>IF('P6-preprocesseddata'!$S279="",0,+'P6-preprocesseddata'!N279/'P6-preprocesseddata'!$S279)</f>
        <v>0</v>
      </c>
      <c r="P279" s="43">
        <f t="shared" si="14"/>
        <v>8.4945846504401012E-2</v>
      </c>
      <c r="Q279" s="52">
        <f t="shared" si="13"/>
        <v>-4.4359518387982466E-3</v>
      </c>
      <c r="R279" s="63">
        <f>IF(Profitability!Q279="",0,Profitability!L279/Profitability!Q279)-Q279</f>
        <v>0</v>
      </c>
    </row>
    <row r="280" spans="1:18" x14ac:dyDescent="0.25">
      <c r="A280">
        <f>+'P6-preprocesseddata'!A280</f>
        <v>2018</v>
      </c>
      <c r="B280">
        <f>+'P6-preprocesseddata'!B280</f>
        <v>2</v>
      </c>
      <c r="C280" t="str">
        <f t="shared" si="12"/>
        <v>2018 Q2</v>
      </c>
      <c r="D280" s="61">
        <f>VLOOKUP(C280,Dates!C:D,2,FALSE)</f>
        <v>43281</v>
      </c>
      <c r="E280" t="str">
        <f>+'P6-preprocesseddata'!C280</f>
        <v>NK</v>
      </c>
      <c r="F280" t="str">
        <f>+'P6-preprocesseddata'!D280</f>
        <v>D</v>
      </c>
      <c r="G280" s="51">
        <f>IF(Profitability!Q280="",0,Profitability!E280/Profitability!Q280)</f>
        <v>8.9549790592823461E-2</v>
      </c>
      <c r="H280" s="43">
        <f>IF('P6-preprocesseddata'!$S280="",0,+'P6-preprocesseddata'!E280/'P6-preprocesseddata'!$S280)</f>
        <v>1.9739457060488443E-2</v>
      </c>
      <c r="I280" s="43">
        <f>IF('P6-preprocesseddata'!$S280="",0,+'P6-preprocesseddata'!F280/'P6-preprocesseddata'!$S280)</f>
        <v>2.5881787946490768E-2</v>
      </c>
      <c r="J280" s="43">
        <f>IF('P6-preprocesseddata'!$S280="",0,+'P6-preprocesseddata'!G280/'P6-preprocesseddata'!$S280)</f>
        <v>2.484390165652156E-3</v>
      </c>
      <c r="K280" s="43">
        <f>IF('P6-preprocesseddata'!$S280="",0,+'P6-preprocesseddata'!H280/'P6-preprocesseddata'!$S280)</f>
        <v>1.68116608208039E-2</v>
      </c>
      <c r="L280" s="43">
        <f>IF('P6-preprocesseddata'!$S280="",0,+'P6-preprocesseddata'!I280/'P6-preprocesseddata'!$S280)</f>
        <v>2.6176988323345241E-3</v>
      </c>
      <c r="M280" s="43">
        <f>IF('P6-preprocesseddata'!$S280="",0,+'P6-preprocesseddata'!J280/'P6-preprocesseddata'!$S280)+IF('P6-preprocesseddata'!$S280="",0,+'P6-preprocesseddata'!K280/'P6-preprocesseddata'!$S280)+IF('P6-preprocesseddata'!$S280="",0,+'P6-preprocesseddata'!L280/'P6-preprocesseddata'!$S280)</f>
        <v>9.1847635109719526E-3</v>
      </c>
      <c r="N280" s="43">
        <f>IF('P6-preprocesseddata'!$S280="",0,+'P6-preprocesseddata'!M280/'P6-preprocesseddata'!$S280)</f>
        <v>1.4208172503750002E-3</v>
      </c>
      <c r="O280" s="43">
        <f>IF('P6-preprocesseddata'!$S280="",0,+'P6-preprocesseddata'!N280/'P6-preprocesseddata'!$S280)</f>
        <v>0</v>
      </c>
      <c r="P280" s="43">
        <f t="shared" si="14"/>
        <v>7.8140575587116748E-2</v>
      </c>
      <c r="Q280" s="52">
        <f t="shared" si="13"/>
        <v>1.1409215005706713E-2</v>
      </c>
      <c r="R280" s="63">
        <f>IF(Profitability!Q280="",0,Profitability!L280/Profitability!Q280)-Q280</f>
        <v>1.1655606393240481E-9</v>
      </c>
    </row>
    <row r="281" spans="1:18" x14ac:dyDescent="0.25">
      <c r="A281">
        <f>+'P6-preprocesseddata'!A281</f>
        <v>2018</v>
      </c>
      <c r="B281">
        <f>+'P6-preprocesseddata'!B281</f>
        <v>2</v>
      </c>
      <c r="C281" t="str">
        <f t="shared" si="12"/>
        <v>2018 Q2</v>
      </c>
      <c r="D281" s="61">
        <f>VLOOKUP(C281,Dates!C:D,2,FALSE)</f>
        <v>43281</v>
      </c>
      <c r="E281" t="str">
        <f>+'P6-preprocesseddata'!C281</f>
        <v>NK</v>
      </c>
      <c r="F281" t="str">
        <f>+'P6-preprocesseddata'!D281</f>
        <v>L</v>
      </c>
      <c r="G281" s="51">
        <f>IF(Profitability!Q281="",0,Profitability!E281/Profitability!Q281)</f>
        <v>9.4024344743139365E-2</v>
      </c>
      <c r="H281" s="43">
        <f>IF('P6-preprocesseddata'!$S281="",0,+'P6-preprocesseddata'!E281/'P6-preprocesseddata'!$S281)</f>
        <v>2.0725786247976202E-2</v>
      </c>
      <c r="I281" s="43">
        <f>IF('P6-preprocesseddata'!$S281="",0,+'P6-preprocesseddata'!F281/'P6-preprocesseddata'!$S281)</f>
        <v>2.7175033654372727E-2</v>
      </c>
      <c r="J281" s="43">
        <f>IF('P6-preprocesseddata'!$S281="",0,+'P6-preprocesseddata'!G281/'P6-preprocesseddata'!$S281)</f>
        <v>2.6085189284903261E-3</v>
      </c>
      <c r="K281" s="43">
        <f>IF('P6-preprocesseddata'!$S281="",0,+'P6-preprocesseddata'!H281/'P6-preprocesseddata'!$S281)</f>
        <v>1.7651694095122506E-2</v>
      </c>
      <c r="L281" s="43">
        <f>IF('P6-preprocesseddata'!$S281="",0,+'P6-preprocesseddata'!I281/'P6-preprocesseddata'!$S281)</f>
        <v>2.7484961490928453E-3</v>
      </c>
      <c r="M281" s="43">
        <f>IF('P6-preprocesseddata'!$S281="",0,+'P6-preprocesseddata'!J281/'P6-preprocesseddata'!$S281)+IF('P6-preprocesseddata'!$S281="",0,+'P6-preprocesseddata'!K281/'P6-preprocesseddata'!$S281)+IF('P6-preprocesseddata'!$S281="",0,+'P6-preprocesseddata'!L281/'P6-preprocesseddata'!$S281)</f>
        <v>9.6437062269381906E-3</v>
      </c>
      <c r="N281" s="43">
        <f>IF('P6-preprocesseddata'!$S281="",0,+'P6-preprocesseddata'!M281/'P6-preprocesseddata'!$S281)</f>
        <v>1.4918100164011243E-3</v>
      </c>
      <c r="O281" s="43">
        <f>IF('P6-preprocesseddata'!$S281="",0,+'P6-preprocesseddata'!N281/'P6-preprocesseddata'!$S281)</f>
        <v>0</v>
      </c>
      <c r="P281" s="43">
        <f t="shared" si="14"/>
        <v>8.2045045318393919E-2</v>
      </c>
      <c r="Q281" s="52">
        <f t="shared" si="13"/>
        <v>1.1979299424745446E-2</v>
      </c>
      <c r="R281" s="63">
        <f>IF(Profitability!Q281="",0,Profitability!L281/Profitability!Q281)-Q281</f>
        <v>0</v>
      </c>
    </row>
    <row r="282" spans="1:18" x14ac:dyDescent="0.25">
      <c r="A282">
        <f>+'P6-preprocesseddata'!A282</f>
        <v>2018</v>
      </c>
      <c r="B282">
        <f>+'P6-preprocesseddata'!B282</f>
        <v>3</v>
      </c>
      <c r="C282" t="str">
        <f t="shared" si="12"/>
        <v>2018 Q3</v>
      </c>
      <c r="D282" s="61">
        <f>VLOOKUP(C282,Dates!C:D,2,FALSE)</f>
        <v>43373</v>
      </c>
      <c r="E282" t="str">
        <f>+'P6-preprocesseddata'!C282</f>
        <v>NK</v>
      </c>
      <c r="F282" t="str">
        <f>+'P6-preprocesseddata'!D282</f>
        <v>D</v>
      </c>
      <c r="G282" s="51">
        <f>IF(Profitability!Q282="",0,Profitability!E282/Profitability!Q282)</f>
        <v>9.4804396777134481E-2</v>
      </c>
      <c r="H282" s="43">
        <f>IF('P6-preprocesseddata'!$S282="",0,+'P6-preprocesseddata'!E282/'P6-preprocesseddata'!$S282)</f>
        <v>1.9398797693824969E-2</v>
      </c>
      <c r="I282" s="43">
        <f>IF('P6-preprocesseddata'!$S282="",0,+'P6-preprocesseddata'!F282/'P6-preprocesseddata'!$S282)</f>
        <v>2.7132908112027117E-2</v>
      </c>
      <c r="J282" s="43">
        <f>IF('P6-preprocesseddata'!$S282="",0,+'P6-preprocesseddata'!G282/'P6-preprocesseddata'!$S282)</f>
        <v>2.7825136365162342E-3</v>
      </c>
      <c r="K282" s="43">
        <f>IF('P6-preprocesseddata'!$S282="",0,+'P6-preprocesseddata'!H282/'P6-preprocesseddata'!$S282)</f>
        <v>1.7354974744941867E-2</v>
      </c>
      <c r="L282" s="43">
        <f>IF('P6-preprocesseddata'!$S282="",0,+'P6-preprocesseddata'!I282/'P6-preprocesseddata'!$S282)</f>
        <v>2.4547888171223614E-3</v>
      </c>
      <c r="M282" s="43">
        <f>IF('P6-preprocesseddata'!$S282="",0,+'P6-preprocesseddata'!J282/'P6-preprocesseddata'!$S282)+IF('P6-preprocesseddata'!$S282="",0,+'P6-preprocesseddata'!K282/'P6-preprocesseddata'!$S282)+IF('P6-preprocesseddata'!$S282="",0,+'P6-preprocesseddata'!L282/'P6-preprocesseddata'!$S282)</f>
        <v>9.0633694967483594E-3</v>
      </c>
      <c r="N282" s="43">
        <f>IF('P6-preprocesseddata'!$S282="",0,+'P6-preprocesseddata'!M282/'P6-preprocesseddata'!$S282)</f>
        <v>1.4029991299900461E-3</v>
      </c>
      <c r="O282" s="43">
        <f>IF('P6-preprocesseddata'!$S282="",0,+'P6-preprocesseddata'!N282/'P6-preprocesseddata'!$S282)</f>
        <v>0</v>
      </c>
      <c r="P282" s="43">
        <f t="shared" si="14"/>
        <v>7.9590351631170939E-2</v>
      </c>
      <c r="Q282" s="52">
        <f t="shared" si="13"/>
        <v>1.5214045145963542E-2</v>
      </c>
      <c r="R282" s="63">
        <f>IF(Profitability!Q282="",0,Profitability!L282/Profitability!Q282)-Q282</f>
        <v>1.1571059856801957E-9</v>
      </c>
    </row>
    <row r="283" spans="1:18" x14ac:dyDescent="0.25">
      <c r="A283">
        <f>+'P6-preprocesseddata'!A283</f>
        <v>2018</v>
      </c>
      <c r="B283">
        <f>+'P6-preprocesseddata'!B283</f>
        <v>3</v>
      </c>
      <c r="C283" t="str">
        <f t="shared" si="12"/>
        <v>2018 Q3</v>
      </c>
      <c r="D283" s="61">
        <f>VLOOKUP(C283,Dates!C:D,2,FALSE)</f>
        <v>43373</v>
      </c>
      <c r="E283" t="str">
        <f>+'P6-preprocesseddata'!C283</f>
        <v>NK</v>
      </c>
      <c r="F283" t="str">
        <f>+'P6-preprocesseddata'!D283</f>
        <v>L</v>
      </c>
      <c r="G283" s="51">
        <f>IF(Profitability!Q283="",0,Profitability!E283/Profitability!Q283)</f>
        <v>0.10311374305613152</v>
      </c>
      <c r="H283" s="43">
        <f>IF('P6-preprocesseddata'!$S283="",0,+'P6-preprocesseddata'!E283/'P6-preprocesseddata'!$S283)</f>
        <v>2.1099043593324669E-2</v>
      </c>
      <c r="I283" s="43">
        <f>IF('P6-preprocesseddata'!$S283="",0,+'P6-preprocesseddata'!F283/'P6-preprocesseddata'!$S283)</f>
        <v>2.9511031268616737E-2</v>
      </c>
      <c r="J283" s="43">
        <f>IF('P6-preprocesseddata'!$S283="",0,+'P6-preprocesseddata'!G283/'P6-preprocesseddata'!$S283)</f>
        <v>3.0263917417603422E-3</v>
      </c>
      <c r="K283" s="43">
        <f>IF('P6-preprocesseddata'!$S283="",0,+'P6-preprocesseddata'!H283/'P6-preprocesseddata'!$S283)</f>
        <v>1.8876095928452283E-2</v>
      </c>
      <c r="L283" s="43">
        <f>IF('P6-preprocesseddata'!$S283="",0,+'P6-preprocesseddata'!I283/'P6-preprocesseddata'!$S283)</f>
        <v>2.6699510720436829E-3</v>
      </c>
      <c r="M283" s="43">
        <f>IF('P6-preprocesseddata'!$S283="",0,+'P6-preprocesseddata'!J283/'P6-preprocesseddata'!$S283)+IF('P6-preprocesseddata'!$S283="",0,+'P6-preprocesseddata'!K283/'P6-preprocesseddata'!$S283)+IF('P6-preprocesseddata'!$S283="",0,+'P6-preprocesseddata'!L283/'P6-preprocesseddata'!$S283)</f>
        <v>9.8577527589353894E-3</v>
      </c>
      <c r="N283" s="43">
        <f>IF('P6-preprocesseddata'!$S283="",0,+'P6-preprocesseddata'!M283/'P6-preprocesseddata'!$S283)</f>
        <v>1.5259687830874754E-3</v>
      </c>
      <c r="O283" s="43">
        <f>IF('P6-preprocesseddata'!$S283="",0,+'P6-preprocesseddata'!N283/'P6-preprocesseddata'!$S283)</f>
        <v>0</v>
      </c>
      <c r="P283" s="43">
        <f t="shared" si="14"/>
        <v>8.6566235146220569E-2</v>
      </c>
      <c r="Q283" s="52">
        <f t="shared" si="13"/>
        <v>1.6547507909910955E-2</v>
      </c>
      <c r="R283" s="63">
        <f>IF(Profitability!Q283="",0,Profitability!L283/Profitability!Q283)-Q283</f>
        <v>1.2130021074391317E-8</v>
      </c>
    </row>
    <row r="284" spans="1:18" x14ac:dyDescent="0.25">
      <c r="A284">
        <f>+'P6-preprocesseddata'!A284</f>
        <v>2018</v>
      </c>
      <c r="B284">
        <f>+'P6-preprocesseddata'!B284</f>
        <v>4</v>
      </c>
      <c r="C284" t="str">
        <f t="shared" ref="C284:C347" si="15">A284&amp;" Q"&amp;B284</f>
        <v>2018 Q4</v>
      </c>
      <c r="D284" s="61">
        <f>VLOOKUP(C284,Dates!C:D,2,FALSE)</f>
        <v>43465</v>
      </c>
      <c r="E284" t="str">
        <f>+'P6-preprocesseddata'!C284</f>
        <v>NK</v>
      </c>
      <c r="F284" t="str">
        <f>+'P6-preprocesseddata'!D284</f>
        <v>D</v>
      </c>
      <c r="G284" s="51">
        <f>IF(Profitability!Q284="",0,Profitability!E284/Profitability!Q284)</f>
        <v>9.532406431254388E-2</v>
      </c>
      <c r="H284" s="43">
        <f>IF('P6-preprocesseddata'!$S284="",0,+'P6-preprocesseddata'!E284/'P6-preprocesseddata'!$S284)</f>
        <v>2.1184010673774203E-2</v>
      </c>
      <c r="I284" s="43">
        <f>IF('P6-preprocesseddata'!$S284="",0,+'P6-preprocesseddata'!F284/'P6-preprocesseddata'!$S284)</f>
        <v>2.5375693814839933E-2</v>
      </c>
      <c r="J284" s="43">
        <f>IF('P6-preprocesseddata'!$S284="",0,+'P6-preprocesseddata'!G284/'P6-preprocesseddata'!$S284)</f>
        <v>2.8344396836400458E-3</v>
      </c>
      <c r="K284" s="43">
        <f>IF('P6-preprocesseddata'!$S284="",0,+'P6-preprocesseddata'!H284/'P6-preprocesseddata'!$S284)</f>
        <v>1.6916838814497098E-2</v>
      </c>
      <c r="L284" s="43">
        <f>IF('P6-preprocesseddata'!$S284="",0,+'P6-preprocesseddata'!I284/'P6-preprocesseddata'!$S284)</f>
        <v>2.468066743892433E-3</v>
      </c>
      <c r="M284" s="43">
        <f>IF('P6-preprocesseddata'!$S284="",0,+'P6-preprocesseddata'!J284/'P6-preprocesseddata'!$S284)+IF('P6-preprocesseddata'!$S284="",0,+'P6-preprocesseddata'!K284/'P6-preprocesseddata'!$S284)+IF('P6-preprocesseddata'!$S284="",0,+'P6-preprocesseddata'!L284/'P6-preprocesseddata'!$S284)</f>
        <v>1.0052356446895864E-2</v>
      </c>
      <c r="N284" s="43">
        <f>IF('P6-preprocesseddata'!$S284="",0,+'P6-preprocesseddata'!M284/'P6-preprocesseddata'!$S284)</f>
        <v>1.4598184851661636E-3</v>
      </c>
      <c r="O284" s="43">
        <f>IF('P6-preprocesseddata'!$S284="",0,+'P6-preprocesseddata'!N284/'P6-preprocesseddata'!$S284)</f>
        <v>0</v>
      </c>
      <c r="P284" s="43">
        <f t="shared" si="14"/>
        <v>8.0291224662705746E-2</v>
      </c>
      <c r="Q284" s="52">
        <f t="shared" ref="Q284:S347" si="16">+G284-P284</f>
        <v>1.5032839649838134E-2</v>
      </c>
      <c r="R284" s="63">
        <f>IF(Profitability!Q284="",0,Profitability!L284/Profitability!Q284)-Q284</f>
        <v>1.242776305476756E-9</v>
      </c>
    </row>
    <row r="285" spans="1:18" x14ac:dyDescent="0.25">
      <c r="A285">
        <f>+'P6-preprocesseddata'!A285</f>
        <v>2018</v>
      </c>
      <c r="B285">
        <f>+'P6-preprocesseddata'!B285</f>
        <v>4</v>
      </c>
      <c r="C285" t="str">
        <f t="shared" si="15"/>
        <v>2018 Q4</v>
      </c>
      <c r="D285" s="61">
        <f>VLOOKUP(C285,Dates!C:D,2,FALSE)</f>
        <v>43465</v>
      </c>
      <c r="E285" t="str">
        <f>+'P6-preprocesseddata'!C285</f>
        <v>NK</v>
      </c>
      <c r="F285" t="str">
        <f>+'P6-preprocesseddata'!D285</f>
        <v>L</v>
      </c>
      <c r="G285" s="51">
        <f>IF(Profitability!Q285="",0,Profitability!E285/Profitability!Q285)</f>
        <v>0.10417640031479267</v>
      </c>
      <c r="H285" s="43">
        <f>IF('P6-preprocesseddata'!$S285="",0,+'P6-preprocesseddata'!E285/'P6-preprocesseddata'!$S285)</f>
        <v>2.3151282925548092E-2</v>
      </c>
      <c r="I285" s="43">
        <f>IF('P6-preprocesseddata'!$S285="",0,+'P6-preprocesseddata'!F285/'P6-preprocesseddata'!$S285)</f>
        <v>2.7732224203325224E-2</v>
      </c>
      <c r="J285" s="43">
        <f>IF('P6-preprocesseddata'!$S285="",0,+'P6-preprocesseddata'!G285/'P6-preprocesseddata'!$S285)</f>
        <v>3.0976639722030412E-3</v>
      </c>
      <c r="K285" s="43">
        <f>IF('P6-preprocesseddata'!$S285="",0,+'P6-preprocesseddata'!H285/'P6-preprocesseddata'!$S285)</f>
        <v>1.8487834014517715E-2</v>
      </c>
      <c r="L285" s="43">
        <f>IF('P6-preprocesseddata'!$S285="",0,+'P6-preprocesseddata'!I285/'P6-preprocesseddata'!$S285)</f>
        <v>2.6972653601504831E-3</v>
      </c>
      <c r="M285" s="43">
        <f>IF('P6-preprocesseddata'!$S285="",0,+'P6-preprocesseddata'!J285/'P6-preprocesseddata'!$S285)+IF('P6-preprocesseddata'!$S285="",0,+'P6-preprocesseddata'!K285/'P6-preprocesseddata'!$S285)+IF('P6-preprocesseddata'!$S285="",0,+'P6-preprocesseddata'!L285/'P6-preprocesseddata'!$S285)</f>
        <v>1.0985872331630408E-2</v>
      </c>
      <c r="N285" s="43">
        <f>IF('P6-preprocesseddata'!$S285="",0,+'P6-preprocesseddata'!M285/'P6-preprocesseddata'!$S285)</f>
        <v>1.595383260525688E-3</v>
      </c>
      <c r="O285" s="43">
        <f>IF('P6-preprocesseddata'!$S285="",0,+'P6-preprocesseddata'!N285/'P6-preprocesseddata'!$S285)</f>
        <v>0</v>
      </c>
      <c r="P285" s="43">
        <f t="shared" si="14"/>
        <v>8.774752606790065E-2</v>
      </c>
      <c r="Q285" s="52">
        <f t="shared" si="16"/>
        <v>1.6428874246892017E-2</v>
      </c>
      <c r="R285" s="63">
        <f>IF(Profitability!Q285="",0,Profitability!L285/Profitability!Q285)-Q285</f>
        <v>0</v>
      </c>
    </row>
    <row r="286" spans="1:18" x14ac:dyDescent="0.25">
      <c r="A286">
        <f>+'P6-preprocesseddata'!A286</f>
        <v>2019</v>
      </c>
      <c r="B286">
        <f>+'P6-preprocesseddata'!B286</f>
        <v>1</v>
      </c>
      <c r="C286" t="str">
        <f t="shared" si="15"/>
        <v>2019 Q1</v>
      </c>
      <c r="D286" s="61">
        <f>VLOOKUP(C286,Dates!C:D,2,FALSE)</f>
        <v>43555</v>
      </c>
      <c r="E286" t="str">
        <f>+'P6-preprocesseddata'!C286</f>
        <v>NK</v>
      </c>
      <c r="F286" t="str">
        <f>+'P6-preprocesseddata'!D286</f>
        <v>D</v>
      </c>
      <c r="G286" s="51">
        <f>IF(Profitability!Q286="",0,Profitability!E286/Profitability!Q286)</f>
        <v>8.7212441604112845E-2</v>
      </c>
      <c r="H286" s="43">
        <f>IF('P6-preprocesseddata'!$S286="",0,+'P6-preprocesseddata'!E286/'P6-preprocesseddata'!$S286)</f>
        <v>2.0779133613014276E-2</v>
      </c>
      <c r="I286" s="43">
        <f>IF('P6-preprocesseddata'!$S286="",0,+'P6-preprocesseddata'!F286/'P6-preprocesseddata'!$S286)</f>
        <v>2.3401746813554607E-2</v>
      </c>
      <c r="J286" s="43">
        <f>IF('P6-preprocesseddata'!$S286="",0,+'P6-preprocesseddata'!G286/'P6-preprocesseddata'!$S286)</f>
        <v>2.6342364993996868E-3</v>
      </c>
      <c r="K286" s="43">
        <f>IF('P6-preprocesseddata'!$S286="",0,+'P6-preprocesseddata'!H286/'P6-preprocesseddata'!$S286)</f>
        <v>1.790212106073278E-2</v>
      </c>
      <c r="L286" s="43">
        <f>IF('P6-preprocesseddata'!$S286="",0,+'P6-preprocesseddata'!I286/'P6-preprocesseddata'!$S286)</f>
        <v>2.4331489127566593E-3</v>
      </c>
      <c r="M286" s="43">
        <f>IF('P6-preprocesseddata'!$S286="",0,+'P6-preprocesseddata'!J286/'P6-preprocesseddata'!$S286)+IF('P6-preprocesseddata'!$S286="",0,+'P6-preprocesseddata'!K286/'P6-preprocesseddata'!$S286)+IF('P6-preprocesseddata'!$S286="",0,+'P6-preprocesseddata'!L286/'P6-preprocesseddata'!$S286)</f>
        <v>9.8349818941324794E-3</v>
      </c>
      <c r="N286" s="43">
        <f>IF('P6-preprocesseddata'!$S286="",0,+'P6-preprocesseddata'!M286/'P6-preprocesseddata'!$S286)</f>
        <v>1.2791071557364656E-3</v>
      </c>
      <c r="O286" s="43">
        <f>IF('P6-preprocesseddata'!$S286="",0,+'P6-preprocesseddata'!N286/'P6-preprocesseddata'!$S286)</f>
        <v>0</v>
      </c>
      <c r="P286" s="43">
        <f t="shared" si="14"/>
        <v>7.826447594932695E-2</v>
      </c>
      <c r="Q286" s="52">
        <f t="shared" si="16"/>
        <v>8.9479656547858943E-3</v>
      </c>
      <c r="R286" s="63">
        <f>IF(Profitability!Q286="",0,Profitability!L286/Profitability!Q286)-Q286</f>
        <v>1.1580450955811505E-9</v>
      </c>
    </row>
    <row r="287" spans="1:18" x14ac:dyDescent="0.25">
      <c r="A287">
        <f>+'P6-preprocesseddata'!A287</f>
        <v>2019</v>
      </c>
      <c r="B287">
        <f>+'P6-preprocesseddata'!B287</f>
        <v>1</v>
      </c>
      <c r="C287" t="str">
        <f t="shared" si="15"/>
        <v>2019 Q1</v>
      </c>
      <c r="D287" s="61">
        <f>VLOOKUP(C287,Dates!C:D,2,FALSE)</f>
        <v>43555</v>
      </c>
      <c r="E287" t="str">
        <f>+'P6-preprocesseddata'!C287</f>
        <v>NK</v>
      </c>
      <c r="F287" t="str">
        <f>+'P6-preprocesseddata'!D287</f>
        <v>L</v>
      </c>
      <c r="G287" s="51">
        <f>IF(Profitability!Q287="",0,Profitability!E287/Profitability!Q287)</f>
        <v>8.6005674784173869E-2</v>
      </c>
      <c r="H287" s="43">
        <f>IF('P6-preprocesseddata'!$S287="",0,+'P6-preprocesseddata'!E287/'P6-preprocesseddata'!$S287)</f>
        <v>2.0491614107256081E-2</v>
      </c>
      <c r="I287" s="43">
        <f>IF('P6-preprocesseddata'!$S287="",0,+'P6-preprocesseddata'!F287/'P6-preprocesseddata'!$S287)</f>
        <v>2.307793490354813E-2</v>
      </c>
      <c r="J287" s="43">
        <f>IF('P6-preprocesseddata'!$S287="",0,+'P6-preprocesseddata'!G287/'P6-preprocesseddata'!$S287)</f>
        <v>2.5977859271287471E-3</v>
      </c>
      <c r="K287" s="43">
        <f>IF('P6-preprocesseddata'!$S287="",0,+'P6-preprocesseddata'!H287/'P6-preprocesseddata'!$S287)</f>
        <v>1.7654408778841803E-2</v>
      </c>
      <c r="L287" s="43">
        <f>IF('P6-preprocesseddata'!$S287="",0,+'P6-preprocesseddata'!I287/'P6-preprocesseddata'!$S287)</f>
        <v>2.3994785253154097E-3</v>
      </c>
      <c r="M287" s="43">
        <f>IF('P6-preprocesseddata'!$S287="",0,+'P6-preprocesseddata'!J287/'P6-preprocesseddata'!$S287)+IF('P6-preprocesseddata'!$S287="",0,+'P6-preprocesseddata'!K287/'P6-preprocesseddata'!$S287)+IF('P6-preprocesseddata'!$S287="",0,+'P6-preprocesseddata'!L287/'P6-preprocesseddata'!$S287)</f>
        <v>9.6988893258768468E-3</v>
      </c>
      <c r="N287" s="43">
        <f>IF('P6-preprocesseddata'!$S287="",0,+'P6-preprocesseddata'!M287/'P6-preprocesseddata'!$S287)</f>
        <v>1.2614072618659725E-3</v>
      </c>
      <c r="O287" s="43">
        <f>IF('P6-preprocesseddata'!$S287="",0,+'P6-preprocesseddata'!N287/'P6-preprocesseddata'!$S287)</f>
        <v>0</v>
      </c>
      <c r="P287" s="43">
        <f t="shared" si="14"/>
        <v>7.7181518829832985E-2</v>
      </c>
      <c r="Q287" s="52">
        <f t="shared" si="16"/>
        <v>8.8241559543408843E-3</v>
      </c>
      <c r="R287" s="63">
        <f>IF(Profitability!Q287="",0,Profitability!L287/Profitability!Q287)-Q287</f>
        <v>-1.3877787807814457E-17</v>
      </c>
    </row>
    <row r="288" spans="1:18" x14ac:dyDescent="0.25">
      <c r="A288">
        <f>+'P6-preprocesseddata'!A288</f>
        <v>2019</v>
      </c>
      <c r="B288">
        <f>+'P6-preprocesseddata'!B288</f>
        <v>2</v>
      </c>
      <c r="C288" t="str">
        <f t="shared" si="15"/>
        <v>2019 Q2</v>
      </c>
      <c r="D288" s="61">
        <f>VLOOKUP(C288,Dates!C:D,2,FALSE)</f>
        <v>43646</v>
      </c>
      <c r="E288" t="str">
        <f>+'P6-preprocesseddata'!C288</f>
        <v>NK</v>
      </c>
      <c r="F288" t="str">
        <f>+'P6-preprocesseddata'!D288</f>
        <v>D</v>
      </c>
      <c r="G288" s="51">
        <f>IF(Profitability!Q288="",0,Profitability!E288/Profitability!Q288)</f>
        <v>9.3463912912740324E-2</v>
      </c>
      <c r="H288" s="43">
        <f>IF('P6-preprocesseddata'!$S288="",0,+'P6-preprocesseddata'!E288/'P6-preprocesseddata'!$S288)</f>
        <v>1.9964632262993273E-2</v>
      </c>
      <c r="I288" s="43">
        <f>IF('P6-preprocesseddata'!$S288="",0,+'P6-preprocesseddata'!F288/'P6-preprocesseddata'!$S288)</f>
        <v>2.4451653237231155E-2</v>
      </c>
      <c r="J288" s="43">
        <f>IF('P6-preprocesseddata'!$S288="",0,+'P6-preprocesseddata'!G288/'P6-preprocesseddata'!$S288)</f>
        <v>2.7313405134843176E-3</v>
      </c>
      <c r="K288" s="43">
        <f>IF('P6-preprocesseddata'!$S288="",0,+'P6-preprocesseddata'!H288/'P6-preprocesseddata'!$S288)</f>
        <v>1.7346052454498412E-2</v>
      </c>
      <c r="L288" s="43">
        <f>IF('P6-preprocesseddata'!$S288="",0,+'P6-preprocesseddata'!I288/'P6-preprocesseddata'!$S288)</f>
        <v>2.4241483666823916E-3</v>
      </c>
      <c r="M288" s="43">
        <f>IF('P6-preprocesseddata'!$S288="",0,+'P6-preprocesseddata'!J288/'P6-preprocesseddata'!$S288)+IF('P6-preprocesseddata'!$S288="",0,+'P6-preprocesseddata'!K288/'P6-preprocesseddata'!$S288)+IF('P6-preprocesseddata'!$S288="",0,+'P6-preprocesseddata'!L288/'P6-preprocesseddata'!$S288)</f>
        <v>9.3592382354768452E-3</v>
      </c>
      <c r="N288" s="43">
        <f>IF('P6-preprocesseddata'!$S288="",0,+'P6-preprocesseddata'!M288/'P6-preprocesseddata'!$S288)</f>
        <v>2.0605013387970318E-3</v>
      </c>
      <c r="O288" s="43">
        <f>IF('P6-preprocesseddata'!$S288="",0,+'P6-preprocesseddata'!N288/'P6-preprocesseddata'!$S288)</f>
        <v>0</v>
      </c>
      <c r="P288" s="43">
        <f t="shared" si="14"/>
        <v>7.833756640916345E-2</v>
      </c>
      <c r="Q288" s="52">
        <f t="shared" si="16"/>
        <v>1.5126346503576873E-2</v>
      </c>
      <c r="R288" s="63">
        <f>IF(Profitability!Q288="",0,Profitability!L288/Profitability!Q288)-Q288</f>
        <v>-1.0496984201996407E-9</v>
      </c>
    </row>
    <row r="289" spans="1:18" x14ac:dyDescent="0.25">
      <c r="A289">
        <f>+'P6-preprocesseddata'!A289</f>
        <v>2019</v>
      </c>
      <c r="B289">
        <f>+'P6-preprocesseddata'!B289</f>
        <v>2</v>
      </c>
      <c r="C289" t="str">
        <f t="shared" si="15"/>
        <v>2019 Q2</v>
      </c>
      <c r="D289" s="61">
        <f>VLOOKUP(C289,Dates!C:D,2,FALSE)</f>
        <v>43646</v>
      </c>
      <c r="E289" t="str">
        <f>+'P6-preprocesseddata'!C289</f>
        <v>NK</v>
      </c>
      <c r="F289" t="str">
        <f>+'P6-preprocesseddata'!D289</f>
        <v>L</v>
      </c>
      <c r="G289" s="51">
        <f>IF(Profitability!Q289="",0,Profitability!E289/Profitability!Q289)</f>
        <v>9.8084225811663053E-2</v>
      </c>
      <c r="H289" s="43">
        <f>IF('P6-preprocesseddata'!$S289="",0,+'P6-preprocesseddata'!E289/'P6-preprocesseddata'!$S289)</f>
        <v>2.0951565130230852E-2</v>
      </c>
      <c r="I289" s="43">
        <f>IF('P6-preprocesseddata'!$S289="",0,+'P6-preprocesseddata'!F289/'P6-preprocesseddata'!$S289)</f>
        <v>2.5660402068865565E-2</v>
      </c>
      <c r="J289" s="43">
        <f>IF('P6-preprocesseddata'!$S289="",0,+'P6-preprocesseddata'!G289/'P6-preprocesseddata'!$S289)</f>
        <v>2.866359561922821E-3</v>
      </c>
      <c r="K289" s="43">
        <f>IF('P6-preprocesseddata'!$S289="",0,+'P6-preprocesseddata'!H289/'P6-preprocesseddata'!$S289)</f>
        <v>1.8203537879382344E-2</v>
      </c>
      <c r="L289" s="43">
        <f>IF('P6-preprocesseddata'!$S289="",0,+'P6-preprocesseddata'!I289/'P6-preprocesseddata'!$S289)</f>
        <v>2.5439806377577645E-3</v>
      </c>
      <c r="M289" s="43">
        <f>IF('P6-preprocesseddata'!$S289="",0,+'P6-preprocesseddata'!J289/'P6-preprocesseddata'!$S289)+IF('P6-preprocesseddata'!$S289="",0,+'P6-preprocesseddata'!K289/'P6-preprocesseddata'!$S289)+IF('P6-preprocesseddata'!$S289="",0,+'P6-preprocesseddata'!L289/'P6-preprocesseddata'!$S289)</f>
        <v>9.8219099198478925E-3</v>
      </c>
      <c r="N289" s="43">
        <f>IF('P6-preprocesseddata'!$S289="",0,+'P6-preprocesseddata'!M289/'P6-preprocesseddata'!$S289)</f>
        <v>2.1623595347272759E-3</v>
      </c>
      <c r="O289" s="43">
        <f>IF('P6-preprocesseddata'!$S289="",0,+'P6-preprocesseddata'!N289/'P6-preprocesseddata'!$S289)</f>
        <v>0</v>
      </c>
      <c r="P289" s="43">
        <f t="shared" si="14"/>
        <v>8.2210114732734513E-2</v>
      </c>
      <c r="Q289" s="52">
        <f t="shared" si="16"/>
        <v>1.5874111078928541E-2</v>
      </c>
      <c r="R289" s="63">
        <f>IF(Profitability!Q289="",0,Profitability!L289/Profitability!Q289)-Q289</f>
        <v>-8.0024556217694887E-9</v>
      </c>
    </row>
    <row r="290" spans="1:18" x14ac:dyDescent="0.25">
      <c r="A290">
        <f>+'P6-preprocesseddata'!A290</f>
        <v>2019</v>
      </c>
      <c r="B290">
        <f>+'P6-preprocesseddata'!B290</f>
        <v>3</v>
      </c>
      <c r="C290" t="str">
        <f t="shared" si="15"/>
        <v>2019 Q3</v>
      </c>
      <c r="D290" s="61">
        <f>VLOOKUP(C290,Dates!C:D,2,FALSE)</f>
        <v>43738</v>
      </c>
      <c r="E290" t="str">
        <f>+'P6-preprocesseddata'!C290</f>
        <v>NK</v>
      </c>
      <c r="F290" t="str">
        <f>+'P6-preprocesseddata'!D290</f>
        <v>D</v>
      </c>
      <c r="G290" s="51">
        <f>IF(Profitability!Q290="",0,Profitability!E290/Profitability!Q290)</f>
        <v>9.2128882586271138E-2</v>
      </c>
      <c r="H290" s="43">
        <f>IF('P6-preprocesseddata'!$S290="",0,+'P6-preprocesseddata'!E290/'P6-preprocesseddata'!$S290)</f>
        <v>2.0810273763313722E-2</v>
      </c>
      <c r="I290" s="43">
        <f>IF('P6-preprocesseddata'!$S290="",0,+'P6-preprocesseddata'!F290/'P6-preprocesseddata'!$S290)</f>
        <v>2.3576012830971299E-2</v>
      </c>
      <c r="J290" s="43">
        <f>IF('P6-preprocesseddata'!$S290="",0,+'P6-preprocesseddata'!G290/'P6-preprocesseddata'!$S290)</f>
        <v>2.6457882123413004E-3</v>
      </c>
      <c r="K290" s="43">
        <f>IF('P6-preprocesseddata'!$S290="",0,+'P6-preprocesseddata'!H290/'P6-preprocesseddata'!$S290)</f>
        <v>1.8338843523803629E-2</v>
      </c>
      <c r="L290" s="43">
        <f>IF('P6-preprocesseddata'!$S290="",0,+'P6-preprocesseddata'!I290/'P6-preprocesseddata'!$S290)</f>
        <v>2.5936088372390323E-3</v>
      </c>
      <c r="M290" s="43">
        <f>IF('P6-preprocesseddata'!$S290="",0,+'P6-preprocesseddata'!J290/'P6-preprocesseddata'!$S290)+IF('P6-preprocesseddata'!$S290="",0,+'P6-preprocesseddata'!K290/'P6-preprocesseddata'!$S290)+IF('P6-preprocesseddata'!$S290="",0,+'P6-preprocesseddata'!L290/'P6-preprocesseddata'!$S290)</f>
        <v>9.0775713146945842E-3</v>
      </c>
      <c r="N290" s="43">
        <f>IF('P6-preprocesseddata'!$S290="",0,+'P6-preprocesseddata'!M290/'P6-preprocesseddata'!$S290)</f>
        <v>3.5069696298815306E-3</v>
      </c>
      <c r="O290" s="43">
        <f>IF('P6-preprocesseddata'!$S290="",0,+'P6-preprocesseddata'!N290/'P6-preprocesseddata'!$S290)</f>
        <v>0</v>
      </c>
      <c r="P290" s="43">
        <f t="shared" si="14"/>
        <v>8.0549068112245104E-2</v>
      </c>
      <c r="Q290" s="52">
        <f t="shared" si="16"/>
        <v>1.1579814474026034E-2</v>
      </c>
      <c r="R290" s="63">
        <f>IF(Profitability!Q290="",0,Profitability!L290/Profitability!Q290)-Q290</f>
        <v>0</v>
      </c>
    </row>
    <row r="291" spans="1:18" x14ac:dyDescent="0.25">
      <c r="A291">
        <f>+'P6-preprocesseddata'!A291</f>
        <v>2019</v>
      </c>
      <c r="B291">
        <f>+'P6-preprocesseddata'!B291</f>
        <v>3</v>
      </c>
      <c r="C291" t="str">
        <f t="shared" si="15"/>
        <v>2019 Q3</v>
      </c>
      <c r="D291" s="61">
        <f>VLOOKUP(C291,Dates!C:D,2,FALSE)</f>
        <v>43738</v>
      </c>
      <c r="E291" t="str">
        <f>+'P6-preprocesseddata'!C291</f>
        <v>NK</v>
      </c>
      <c r="F291" t="str">
        <f>+'P6-preprocesseddata'!D291</f>
        <v>L</v>
      </c>
      <c r="G291" s="51">
        <f>IF(Profitability!Q291="",0,Profitability!E291/Profitability!Q291)</f>
        <v>9.578932894565062E-2</v>
      </c>
      <c r="H291" s="43">
        <f>IF('P6-preprocesseddata'!$S291="",0,+'P6-preprocesseddata'!E291/'P6-preprocesseddata'!$S291)</f>
        <v>2.1637099188735198E-2</v>
      </c>
      <c r="I291" s="43">
        <f>IF('P6-preprocesseddata'!$S291="",0,+'P6-preprocesseddata'!F291/'P6-preprocesseddata'!$S291)</f>
        <v>2.4512726652015114E-2</v>
      </c>
      <c r="J291" s="43">
        <f>IF('P6-preprocesseddata'!$S291="",0,+'P6-preprocesseddata'!G291/'P6-preprocesseddata'!$S291)</f>
        <v>2.7509120691548627E-3</v>
      </c>
      <c r="K291" s="43">
        <f>IF('P6-preprocesseddata'!$S291="",0,+'P6-preprocesseddata'!H291/'P6-preprocesseddata'!$S291)</f>
        <v>1.9067479244866698E-2</v>
      </c>
      <c r="L291" s="43">
        <f>IF('P6-preprocesseddata'!$S291="",0,+'P6-preprocesseddata'!I291/'P6-preprocesseddata'!$S291)</f>
        <v>2.6966546218524924E-3</v>
      </c>
      <c r="M291" s="43">
        <f>IF('P6-preprocesseddata'!$S291="",0,+'P6-preprocesseddata'!J291/'P6-preprocesseddata'!$S291)+IF('P6-preprocesseddata'!$S291="",0,+'P6-preprocesseddata'!K291/'P6-preprocesseddata'!$S291)+IF('P6-preprocesseddata'!$S291="",0,+'P6-preprocesseddata'!L291/'P6-preprocesseddata'!$S291)</f>
        <v>9.4382437561817741E-3</v>
      </c>
      <c r="N291" s="43">
        <f>IF('P6-preprocesseddata'!$S291="",0,+'P6-preprocesseddata'!M291/'P6-preprocesseddata'!$S291)</f>
        <v>3.6463108324230505E-3</v>
      </c>
      <c r="O291" s="43">
        <f>IF('P6-preprocesseddata'!$S291="",0,+'P6-preprocesseddata'!N291/'P6-preprocesseddata'!$S291)</f>
        <v>0</v>
      </c>
      <c r="P291" s="43">
        <f t="shared" si="14"/>
        <v>8.3749426365229182E-2</v>
      </c>
      <c r="Q291" s="52">
        <f t="shared" si="16"/>
        <v>1.2039902580421438E-2</v>
      </c>
      <c r="R291" s="63">
        <f>IF(Profitability!Q291="",0,Profitability!L291/Profitability!Q291)-Q291</f>
        <v>0</v>
      </c>
    </row>
    <row r="292" spans="1:18" x14ac:dyDescent="0.25">
      <c r="A292">
        <f>+'P6-preprocesseddata'!A292</f>
        <v>2019</v>
      </c>
      <c r="B292">
        <f>+'P6-preprocesseddata'!B292</f>
        <v>4</v>
      </c>
      <c r="C292" t="str">
        <f t="shared" si="15"/>
        <v>2019 Q4</v>
      </c>
      <c r="D292" s="61">
        <f>VLOOKUP(C292,Dates!C:D,2,FALSE)</f>
        <v>43830</v>
      </c>
      <c r="E292" t="str">
        <f>+'P6-preprocesseddata'!C292</f>
        <v>NK</v>
      </c>
      <c r="F292" t="str">
        <f>+'P6-preprocesseddata'!D292</f>
        <v>D</v>
      </c>
      <c r="G292" s="51">
        <f>IF(Profitability!Q292="",0,Profitability!E292/Profitability!Q292)</f>
        <v>9.2595879445111259E-2</v>
      </c>
      <c r="H292" s="43">
        <f>IF('P6-preprocesseddata'!$S292="",0,+'P6-preprocesseddata'!E292/'P6-preprocesseddata'!$S292)</f>
        <v>2.1069445680787401E-2</v>
      </c>
      <c r="I292" s="43">
        <f>IF('P6-preprocesseddata'!$S292="",0,+'P6-preprocesseddata'!F292/'P6-preprocesseddata'!$S292)</f>
        <v>2.3390964650531129E-2</v>
      </c>
      <c r="J292" s="43">
        <f>IF('P6-preprocesseddata'!$S292="",0,+'P6-preprocesseddata'!G292/'P6-preprocesseddata'!$S292)</f>
        <v>2.9085142222766763E-3</v>
      </c>
      <c r="K292" s="43">
        <f>IF('P6-preprocesseddata'!$S292="",0,+'P6-preprocesseddata'!H292/'P6-preprocesseddata'!$S292)</f>
        <v>1.8863798970124818E-2</v>
      </c>
      <c r="L292" s="43">
        <f>IF('P6-preprocesseddata'!$S292="",0,+'P6-preprocesseddata'!I292/'P6-preprocesseddata'!$S292)</f>
        <v>2.5482764807374827E-3</v>
      </c>
      <c r="M292" s="43">
        <f>IF('P6-preprocesseddata'!$S292="",0,+'P6-preprocesseddata'!J292/'P6-preprocesseddata'!$S292)+IF('P6-preprocesseddata'!$S292="",0,+'P6-preprocesseddata'!K292/'P6-preprocesseddata'!$S292)+IF('P6-preprocesseddata'!$S292="",0,+'P6-preprocesseddata'!L292/'P6-preprocesseddata'!$S292)</f>
        <v>1.0711805817269464E-2</v>
      </c>
      <c r="N292" s="43">
        <f>IF('P6-preprocesseddata'!$S292="",0,+'P6-preprocesseddata'!M292/'P6-preprocesseddata'!$S292)</f>
        <v>1.2042620648188775E-3</v>
      </c>
      <c r="O292" s="43">
        <f>IF('P6-preprocesseddata'!$S292="",0,+'P6-preprocesseddata'!N292/'P6-preprocesseddata'!$S292)</f>
        <v>0</v>
      </c>
      <c r="P292" s="43">
        <f t="shared" si="14"/>
        <v>8.0697067886545862E-2</v>
      </c>
      <c r="Q292" s="52">
        <f t="shared" si="16"/>
        <v>1.1898811558565398E-2</v>
      </c>
      <c r="R292" s="63">
        <f>IF(Profitability!Q292="",0,Profitability!L292/Profitability!Q292)-Q292</f>
        <v>1.0655998340658446E-9</v>
      </c>
    </row>
    <row r="293" spans="1:18" x14ac:dyDescent="0.25">
      <c r="A293">
        <f>+'P6-preprocesseddata'!A293</f>
        <v>2019</v>
      </c>
      <c r="B293">
        <f>+'P6-preprocesseddata'!B293</f>
        <v>4</v>
      </c>
      <c r="C293" t="str">
        <f t="shared" si="15"/>
        <v>2019 Q4</v>
      </c>
      <c r="D293" s="61">
        <f>VLOOKUP(C293,Dates!C:D,2,FALSE)</f>
        <v>43830</v>
      </c>
      <c r="E293" t="str">
        <f>+'P6-preprocesseddata'!C293</f>
        <v>NK</v>
      </c>
      <c r="F293" t="str">
        <f>+'P6-preprocesseddata'!D293</f>
        <v>L</v>
      </c>
      <c r="G293" s="51">
        <f>IF(Profitability!Q293="",0,Profitability!E293/Profitability!Q293)</f>
        <v>9.1162048669963941E-2</v>
      </c>
      <c r="H293" s="43">
        <f>IF('P6-preprocesseddata'!$S293="",0,+'P6-preprocesseddata'!E293/'P6-preprocesseddata'!$S293)</f>
        <v>2.0743194057955588E-2</v>
      </c>
      <c r="I293" s="43">
        <f>IF('P6-preprocesseddata'!$S293="",0,+'P6-preprocesseddata'!F293/'P6-preprocesseddata'!$S293)</f>
        <v>2.3028759696703587E-2</v>
      </c>
      <c r="J293" s="43">
        <f>IF('P6-preprocesseddata'!$S293="",0,+'P6-preprocesseddata'!G293/'P6-preprocesseddata'!$S293)</f>
        <v>2.8634805088272354E-3</v>
      </c>
      <c r="K293" s="43">
        <f>IF('P6-preprocesseddata'!$S293="",0,+'P6-preprocesseddata'!H293/'P6-preprocesseddata'!$S293)</f>
        <v>1.857169294314253E-2</v>
      </c>
      <c r="L293" s="43">
        <f>IF('P6-preprocesseddata'!$S293="",0,+'P6-preprocesseddata'!I293/'P6-preprocesseddata'!$S293)</f>
        <v>2.5088139542149539E-3</v>
      </c>
      <c r="M293" s="43">
        <f>IF('P6-preprocesseddata'!$S293="",0,+'P6-preprocesseddata'!J293/'P6-preprocesseddata'!$S293)+IF('P6-preprocesseddata'!$S293="",0,+'P6-preprocesseddata'!K293/'P6-preprocesseddata'!$S293)+IF('P6-preprocesseddata'!$S293="",0,+'P6-preprocesseddata'!L293/'P6-preprocesseddata'!$S293)</f>
        <v>1.054594311728548E-2</v>
      </c>
      <c r="N293" s="43">
        <f>IF('P6-preprocesseddata'!$S293="",0,+'P6-preprocesseddata'!M293/'P6-preprocesseddata'!$S293)</f>
        <v>1.1856112462096332E-3</v>
      </c>
      <c r="O293" s="43">
        <f>IF('P6-preprocesseddata'!$S293="",0,+'P6-preprocesseddata'!N293/'P6-preprocesseddata'!$S293)</f>
        <v>0</v>
      </c>
      <c r="P293" s="43">
        <f t="shared" si="14"/>
        <v>7.944749552433901E-2</v>
      </c>
      <c r="Q293" s="52">
        <f t="shared" si="16"/>
        <v>1.1714553145624931E-2</v>
      </c>
      <c r="R293" s="63">
        <f>IF(Profitability!Q293="",0,Profitability!L293/Profitability!Q293)-Q293</f>
        <v>9.0383933445264963E-9</v>
      </c>
    </row>
    <row r="294" spans="1:18" x14ac:dyDescent="0.25">
      <c r="A294">
        <f>+'P6-preprocesseddata'!A294</f>
        <v>2020</v>
      </c>
      <c r="B294">
        <f>+'P6-preprocesseddata'!B294</f>
        <v>1</v>
      </c>
      <c r="C294" t="str">
        <f t="shared" si="15"/>
        <v>2020 Q1</v>
      </c>
      <c r="D294" s="61">
        <f>VLOOKUP(C294,Dates!C:D,2,FALSE)</f>
        <v>43921</v>
      </c>
      <c r="E294" t="str">
        <f>+'P6-preprocesseddata'!C294</f>
        <v>NK</v>
      </c>
      <c r="F294" t="str">
        <f>+'P6-preprocesseddata'!D294</f>
        <v>D</v>
      </c>
      <c r="G294" s="51">
        <f>IF(Profitability!Q294="",0,Profitability!E294/Profitability!Q294)</f>
        <v>6.9960911361713618E-2</v>
      </c>
      <c r="H294" s="43">
        <f>IF('P6-preprocesseddata'!$S294="",0,+'P6-preprocesseddata'!E294/'P6-preprocesseddata'!$S294)</f>
        <v>2.181897340120011E-2</v>
      </c>
      <c r="I294" s="43">
        <f>IF('P6-preprocesseddata'!$S294="",0,+'P6-preprocesseddata'!F294/'P6-preprocesseddata'!$S294)</f>
        <v>1.9344564657154777E-2</v>
      </c>
      <c r="J294" s="43">
        <f>IF('P6-preprocesseddata'!$S294="",0,+'P6-preprocesseddata'!G294/'P6-preprocesseddata'!$S294)</f>
        <v>2.834194598798777E-3</v>
      </c>
      <c r="K294" s="43">
        <f>IF('P6-preprocesseddata'!$S294="",0,+'P6-preprocesseddata'!H294/'P6-preprocesseddata'!$S294)</f>
        <v>1.7793914391307165E-2</v>
      </c>
      <c r="L294" s="43">
        <f>IF('P6-preprocesseddata'!$S294="",0,+'P6-preprocesseddata'!I294/'P6-preprocesseddata'!$S294)</f>
        <v>2.4263564242127107E-3</v>
      </c>
      <c r="M294" s="43">
        <f>IF('P6-preprocesseddata'!$S294="",0,+'P6-preprocesseddata'!J294/'P6-preprocesseddata'!$S294)+IF('P6-preprocesseddata'!$S294="",0,+'P6-preprocesseddata'!K294/'P6-preprocesseddata'!$S294)+IF('P6-preprocesseddata'!$S294="",0,+'P6-preprocesseddata'!L294/'P6-preprocesseddata'!$S294)</f>
        <v>1.0083521159722452E-2</v>
      </c>
      <c r="N294" s="43">
        <f>IF('P6-preprocesseddata'!$S294="",0,+'P6-preprocesseddata'!M294/'P6-preprocesseddata'!$S294)</f>
        <v>9.210555978666396E-4</v>
      </c>
      <c r="O294" s="43">
        <f>IF('P6-preprocesseddata'!$S294="",0,+'P6-preprocesseddata'!N294/'P6-preprocesseddata'!$S294)</f>
        <v>0</v>
      </c>
      <c r="P294" s="43">
        <f t="shared" si="14"/>
        <v>7.522258023026264E-2</v>
      </c>
      <c r="Q294" s="52">
        <f t="shared" si="16"/>
        <v>-5.2616688685490215E-3</v>
      </c>
      <c r="R294" s="63">
        <f>IF(Profitability!Q294="",0,Profitability!L294/Profitability!Q294)-Q294</f>
        <v>1.0025520543952005E-9</v>
      </c>
    </row>
    <row r="295" spans="1:18" x14ac:dyDescent="0.25">
      <c r="A295">
        <f>+'P6-preprocesseddata'!A295</f>
        <v>2020</v>
      </c>
      <c r="B295">
        <f>+'P6-preprocesseddata'!B295</f>
        <v>1</v>
      </c>
      <c r="C295" t="str">
        <f t="shared" si="15"/>
        <v>2020 Q1</v>
      </c>
      <c r="D295" s="61">
        <f>VLOOKUP(C295,Dates!C:D,2,FALSE)</f>
        <v>43921</v>
      </c>
      <c r="E295" t="str">
        <f>+'P6-preprocesseddata'!C295</f>
        <v>NK</v>
      </c>
      <c r="F295" t="str">
        <f>+'P6-preprocesseddata'!D295</f>
        <v>L</v>
      </c>
      <c r="G295" s="51">
        <f>IF(Profitability!Q295="",0,Profitability!E295/Profitability!Q295)</f>
        <v>6.3587715939143516E-2</v>
      </c>
      <c r="H295" s="43">
        <f>IF('P6-preprocesseddata'!$S295="",0,+'P6-preprocesseddata'!E295/'P6-preprocesseddata'!$S295)</f>
        <v>1.9831338444801654E-2</v>
      </c>
      <c r="I295" s="43">
        <f>IF('P6-preprocesseddata'!$S295="",0,+'P6-preprocesseddata'!F295/'P6-preprocesseddata'!$S295)</f>
        <v>1.758234305519055E-2</v>
      </c>
      <c r="J295" s="43">
        <f>IF('P6-preprocesseddata'!$S295="",0,+'P6-preprocesseddata'!G295/'P6-preprocesseddata'!$S295)</f>
        <v>2.5760108800810637E-3</v>
      </c>
      <c r="K295" s="43">
        <f>IF('P6-preprocesseddata'!$S295="",0,+'P6-preprocesseddata'!H295/'P6-preprocesseddata'!$S295)</f>
        <v>1.6172952472046743E-2</v>
      </c>
      <c r="L295" s="43">
        <f>IF('P6-preprocesseddata'!$S295="",0,+'P6-preprocesseddata'!I295/'P6-preprocesseddata'!$S295)</f>
        <v>2.2053233007240129E-3</v>
      </c>
      <c r="M295" s="43">
        <f>IF('P6-preprocesseddata'!$S295="",0,+'P6-preprocesseddata'!J295/'P6-preprocesseddata'!$S295)+IF('P6-preprocesseddata'!$S295="",0,+'P6-preprocesseddata'!K295/'P6-preprocesseddata'!$S295)+IF('P6-preprocesseddata'!$S295="",0,+'P6-preprocesseddata'!L295/'P6-preprocesseddata'!$S295)</f>
        <v>9.1649407192669601E-3</v>
      </c>
      <c r="N295" s="43">
        <f>IF('P6-preprocesseddata'!$S295="",0,+'P6-preprocesseddata'!M295/'P6-preprocesseddata'!$S295)</f>
        <v>8.371481972136533E-4</v>
      </c>
      <c r="O295" s="43">
        <f>IF('P6-preprocesseddata'!$S295="",0,+'P6-preprocesseddata'!N295/'P6-preprocesseddata'!$S295)</f>
        <v>0</v>
      </c>
      <c r="P295" s="43">
        <f t="shared" si="14"/>
        <v>6.8370057069324641E-2</v>
      </c>
      <c r="Q295" s="52">
        <f t="shared" si="16"/>
        <v>-4.7823411301811253E-3</v>
      </c>
      <c r="R295" s="63">
        <f>IF(Profitability!Q295="",0,Profitability!L295/Profitability!Q295)-Q295</f>
        <v>-8.6805980693480111E-9</v>
      </c>
    </row>
    <row r="296" spans="1:18" x14ac:dyDescent="0.25">
      <c r="A296">
        <f>+'P6-preprocesseddata'!A296</f>
        <v>2020</v>
      </c>
      <c r="B296">
        <f>+'P6-preprocesseddata'!B296</f>
        <v>2</v>
      </c>
      <c r="C296" t="str">
        <f t="shared" si="15"/>
        <v>2020 Q2</v>
      </c>
      <c r="D296" s="61">
        <f>VLOOKUP(C296,Dates!C:D,2,FALSE)</f>
        <v>44012</v>
      </c>
      <c r="E296" t="str">
        <f>+'P6-preprocesseddata'!C296</f>
        <v>NK</v>
      </c>
      <c r="F296" t="str">
        <f>+'P6-preprocesseddata'!D296</f>
        <v>D</v>
      </c>
      <c r="G296" s="51">
        <f>IF(Profitability!Q296="",0,Profitability!E296/Profitability!Q296)</f>
        <v>7.6175960536137982E-2</v>
      </c>
      <c r="H296" s="43">
        <f>IF('P6-preprocesseddata'!$S296="",0,+'P6-preprocesseddata'!E296/'P6-preprocesseddata'!$S296)</f>
        <v>0.11744544583365535</v>
      </c>
      <c r="I296" s="43">
        <f>IF('P6-preprocesseddata'!$S296="",0,+'P6-preprocesseddata'!F296/'P6-preprocesseddata'!$S296)</f>
        <v>1.0948290484517571E-2</v>
      </c>
      <c r="J296" s="43">
        <f>IF('P6-preprocesseddata'!$S296="",0,+'P6-preprocesseddata'!G296/'P6-preprocesseddata'!$S296)</f>
        <v>9.0724421529048329E-3</v>
      </c>
      <c r="K296" s="43">
        <f>IF('P6-preprocesseddata'!$S296="",0,+'P6-preprocesseddata'!H296/'P6-preprocesseddata'!$S296)</f>
        <v>5.681642366147354E-2</v>
      </c>
      <c r="L296" s="43">
        <f>IF('P6-preprocesseddata'!$S296="",0,+'P6-preprocesseddata'!I296/'P6-preprocesseddata'!$S296)</f>
        <v>2.2690657612831617E-3</v>
      </c>
      <c r="M296" s="43">
        <f>IF('P6-preprocesseddata'!$S296="",0,+'P6-preprocesseddata'!J296/'P6-preprocesseddata'!$S296)+IF('P6-preprocesseddata'!$S296="",0,+'P6-preprocesseddata'!K296/'P6-preprocesseddata'!$S296)+IF('P6-preprocesseddata'!$S296="",0,+'P6-preprocesseddata'!L296/'P6-preprocesseddata'!$S296)</f>
        <v>6.5090185959173902E-2</v>
      </c>
      <c r="N296" s="43">
        <f>IF('P6-preprocesseddata'!$S296="",0,+'P6-preprocesseddata'!M296/'P6-preprocesseddata'!$S296)</f>
        <v>2.7589449615418012E-3</v>
      </c>
      <c r="O296" s="43">
        <f>IF('P6-preprocesseddata'!$S296="",0,+'P6-preprocesseddata'!N296/'P6-preprocesseddata'!$S296)</f>
        <v>0</v>
      </c>
      <c r="P296" s="43">
        <f t="shared" si="14"/>
        <v>0.26440079881455014</v>
      </c>
      <c r="Q296" s="52">
        <f t="shared" si="16"/>
        <v>-0.18822483827841216</v>
      </c>
      <c r="R296" s="63">
        <f>IF(Profitability!Q296="",0,Profitability!L296/Profitability!Q296)-Q296</f>
        <v>0</v>
      </c>
    </row>
    <row r="297" spans="1:18" x14ac:dyDescent="0.25">
      <c r="A297">
        <f>+'P6-preprocesseddata'!A297</f>
        <v>2020</v>
      </c>
      <c r="B297">
        <f>+'P6-preprocesseddata'!B297</f>
        <v>2</v>
      </c>
      <c r="C297" t="str">
        <f t="shared" si="15"/>
        <v>2020 Q2</v>
      </c>
      <c r="D297" s="61">
        <f>VLOOKUP(C297,Dates!C:D,2,FALSE)</f>
        <v>44012</v>
      </c>
      <c r="E297" t="str">
        <f>+'P6-preprocesseddata'!C297</f>
        <v>NK</v>
      </c>
      <c r="F297" t="str">
        <f>+'P6-preprocesseddata'!D297</f>
        <v>L</v>
      </c>
      <c r="G297" s="51">
        <f>IF(Profitability!Q297="",0,Profitability!E297/Profitability!Q297)</f>
        <v>8.0613227553931244E-2</v>
      </c>
      <c r="H297" s="43">
        <f>IF('P6-preprocesseddata'!$S297="",0,+'P6-preprocesseddata'!E297/'P6-preprocesseddata'!$S297)</f>
        <v>0.12428664641346322</v>
      </c>
      <c r="I297" s="43">
        <f>IF('P6-preprocesseddata'!$S297="",0,+'P6-preprocesseddata'!F297/'P6-preprocesseddata'!$S297)</f>
        <v>1.158606139204287E-2</v>
      </c>
      <c r="J297" s="43">
        <f>IF('P6-preprocesseddata'!$S297="",0,+'P6-preprocesseddata'!G297/'P6-preprocesseddata'!$S297)</f>
        <v>9.600932440324025E-3</v>
      </c>
      <c r="K297" s="43">
        <f>IF('P6-preprocesseddata'!$S297="",0,+'P6-preprocesseddata'!H297/'P6-preprocesseddata'!$S297)</f>
        <v>6.0125897599700939E-2</v>
      </c>
      <c r="L297" s="43">
        <f>IF('P6-preprocesseddata'!$S297="",0,+'P6-preprocesseddata'!I297/'P6-preprocesseddata'!$S297)</f>
        <v>2.40120297960989E-3</v>
      </c>
      <c r="M297" s="43">
        <f>IF('P6-preprocesseddata'!$S297="",0,+'P6-preprocesseddata'!J297/'P6-preprocesseddata'!$S297)+IF('P6-preprocesseddata'!$S297="",0,+'P6-preprocesseddata'!K297/'P6-preprocesseddata'!$S297)+IF('P6-preprocesseddata'!$S297="",0,+'P6-preprocesseddata'!L297/'P6-preprocesseddata'!$S297)</f>
        <v>6.8881879706461618E-2</v>
      </c>
      <c r="N297" s="43">
        <f>IF('P6-preprocesseddata'!$S297="",0,+'P6-preprocesseddata'!M297/'P6-preprocesseddata'!$S297)</f>
        <v>2.919695229751035E-3</v>
      </c>
      <c r="O297" s="43">
        <f>IF('P6-preprocesseddata'!$S297="",0,+'P6-preprocesseddata'!N297/'P6-preprocesseddata'!$S297)</f>
        <v>0</v>
      </c>
      <c r="P297" s="43">
        <f t="shared" si="14"/>
        <v>0.27980231576135361</v>
      </c>
      <c r="Q297" s="52">
        <f t="shared" si="16"/>
        <v>-0.19918908820742237</v>
      </c>
      <c r="R297" s="63">
        <f>IF(Profitability!Q297="",0,Profitability!L297/Profitability!Q297)-Q297</f>
        <v>1.9397390579878326E-7</v>
      </c>
    </row>
    <row r="298" spans="1:18" x14ac:dyDescent="0.25">
      <c r="A298">
        <f>+'P6-preprocesseddata'!A298</f>
        <v>2020</v>
      </c>
      <c r="B298">
        <f>+'P6-preprocesseddata'!B298</f>
        <v>3</v>
      </c>
      <c r="C298" t="str">
        <f t="shared" si="15"/>
        <v>2020 Q3</v>
      </c>
      <c r="D298" s="61">
        <f>VLOOKUP(C298,Dates!C:D,2,FALSE)</f>
        <v>44104</v>
      </c>
      <c r="E298" t="str">
        <f>+'P6-preprocesseddata'!C298</f>
        <v>NK</v>
      </c>
      <c r="F298" t="str">
        <f>+'P6-preprocesseddata'!D298</f>
        <v>D</v>
      </c>
      <c r="G298" s="51">
        <f>IF(Profitability!Q298="",0,Profitability!E298/Profitability!Q298)</f>
        <v>5.6222466174659626E-2</v>
      </c>
      <c r="H298" s="43">
        <f>IF('P6-preprocesseddata'!$S298="",0,+'P6-preprocesseddata'!E298/'P6-preprocesseddata'!$S298)</f>
        <v>3.1945315301521338E-2</v>
      </c>
      <c r="I298" s="43">
        <f>IF('P6-preprocesseddata'!$S298="",0,+'P6-preprocesseddata'!F298/'P6-preprocesseddata'!$S298)</f>
        <v>1.3188916440106686E-2</v>
      </c>
      <c r="J298" s="43">
        <f>IF('P6-preprocesseddata'!$S298="",0,+'P6-preprocesseddata'!G298/'P6-preprocesseddata'!$S298)</f>
        <v>3.1899224068372219E-3</v>
      </c>
      <c r="K298" s="43">
        <f>IF('P6-preprocesseddata'!$S298="",0,+'P6-preprocesseddata'!H298/'P6-preprocesseddata'!$S298)</f>
        <v>2.2323294305402405E-2</v>
      </c>
      <c r="L298" s="43">
        <f>IF('P6-preprocesseddata'!$S298="",0,+'P6-preprocesseddata'!I298/'P6-preprocesseddata'!$S298)</f>
        <v>2.837571621468118E-3</v>
      </c>
      <c r="M298" s="43">
        <f>IF('P6-preprocesseddata'!$S298="",0,+'P6-preprocesseddata'!J298/'P6-preprocesseddata'!$S298)+IF('P6-preprocesseddata'!$S298="",0,+'P6-preprocesseddata'!K298/'P6-preprocesseddata'!$S298)+IF('P6-preprocesseddata'!$S298="",0,+'P6-preprocesseddata'!L298/'P6-preprocesseddata'!$S298)</f>
        <v>1.6888300669460291E-2</v>
      </c>
      <c r="N298" s="43">
        <f>IF('P6-preprocesseddata'!$S298="",0,+'P6-preprocesseddata'!M298/'P6-preprocesseddata'!$S298)</f>
        <v>8.3870380835296757E-4</v>
      </c>
      <c r="O298" s="43">
        <f>IF('P6-preprocesseddata'!$S298="",0,+'P6-preprocesseddata'!N298/'P6-preprocesseddata'!$S298)</f>
        <v>0</v>
      </c>
      <c r="P298" s="43">
        <f t="shared" si="14"/>
        <v>9.1212024553149015E-2</v>
      </c>
      <c r="Q298" s="52">
        <f t="shared" si="16"/>
        <v>-3.498955837848939E-2</v>
      </c>
      <c r="R298" s="63">
        <f>IF(Profitability!Q298="",0,Profitability!L298/Profitability!Q298)-Q298</f>
        <v>2.9387422217919124E-9</v>
      </c>
    </row>
    <row r="299" spans="1:18" x14ac:dyDescent="0.25">
      <c r="A299">
        <f>+'P6-preprocesseddata'!A299</f>
        <v>2020</v>
      </c>
      <c r="B299">
        <f>+'P6-preprocesseddata'!B299</f>
        <v>3</v>
      </c>
      <c r="C299" t="str">
        <f t="shared" si="15"/>
        <v>2020 Q3</v>
      </c>
      <c r="D299" s="61">
        <f>VLOOKUP(C299,Dates!C:D,2,FALSE)</f>
        <v>44104</v>
      </c>
      <c r="E299" t="str">
        <f>+'P6-preprocesseddata'!C299</f>
        <v>NK</v>
      </c>
      <c r="F299" t="str">
        <f>+'P6-preprocesseddata'!D299</f>
        <v>L</v>
      </c>
      <c r="G299" s="51">
        <f>IF(Profitability!Q299="",0,Profitability!E299/Profitability!Q299)</f>
        <v>5.367049692647867E-2</v>
      </c>
      <c r="H299" s="43">
        <f>IF('P6-preprocesseddata'!$S299="",0,+'P6-preprocesseddata'!E299/'P6-preprocesseddata'!$S299)</f>
        <v>3.0495296019737859E-2</v>
      </c>
      <c r="I299" s="43">
        <f>IF('P6-preprocesseddata'!$S299="",0,+'P6-preprocesseddata'!F299/'P6-preprocesseddata'!$S299)</f>
        <v>1.2590265366815229E-2</v>
      </c>
      <c r="J299" s="43">
        <f>IF('P6-preprocesseddata'!$S299="",0,+'P6-preprocesseddata'!G299/'P6-preprocesseddata'!$S299)</f>
        <v>3.045120174264589E-3</v>
      </c>
      <c r="K299" s="43">
        <f>IF('P6-preprocesseddata'!$S299="",0,+'P6-preprocesseddata'!H299/'P6-preprocesseddata'!$S299)</f>
        <v>2.1310026895617284E-2</v>
      </c>
      <c r="L299" s="43">
        <f>IF('P6-preprocesseddata'!$S299="",0,+'P6-preprocesseddata'!I299/'P6-preprocesseddata'!$S299)</f>
        <v>2.708779600105691E-3</v>
      </c>
      <c r="M299" s="43">
        <f>IF('P6-preprocesseddata'!$S299="",0,+'P6-preprocesseddata'!J299/'P6-preprocesseddata'!$S299)+IF('P6-preprocesseddata'!$S299="",0,+'P6-preprocesseddata'!K299/'P6-preprocesseddata'!$S299)+IF('P6-preprocesseddata'!$S299="",0,+'P6-preprocesseddata'!L299/'P6-preprocesseddata'!$S299)</f>
        <v>1.612173011655094E-2</v>
      </c>
      <c r="N299" s="43">
        <f>IF('P6-preprocesseddata'!$S299="",0,+'P6-preprocesseddata'!M299/'P6-preprocesseddata'!$S299)</f>
        <v>8.0062410121744783E-4</v>
      </c>
      <c r="O299" s="43">
        <f>IF('P6-preprocesseddata'!$S299="",0,+'P6-preprocesseddata'!N299/'P6-preprocesseddata'!$S299)</f>
        <v>0</v>
      </c>
      <c r="P299" s="43">
        <f t="shared" si="14"/>
        <v>8.7071842274309044E-2</v>
      </c>
      <c r="Q299" s="52">
        <f t="shared" si="16"/>
        <v>-3.3401345347830375E-2</v>
      </c>
      <c r="R299" s="63">
        <f>IF(Profitability!Q299="",0,Profitability!L299/Profitability!Q299)-Q299</f>
        <v>-2.7819733183775952E-8</v>
      </c>
    </row>
    <row r="300" spans="1:18" x14ac:dyDescent="0.25">
      <c r="A300">
        <f>+'P6-preprocesseddata'!A300</f>
        <v>2020</v>
      </c>
      <c r="B300">
        <f>+'P6-preprocesseddata'!B300</f>
        <v>4</v>
      </c>
      <c r="C300" t="str">
        <f t="shared" si="15"/>
        <v>2020 Q4</v>
      </c>
      <c r="D300" s="61">
        <f>VLOOKUP(C300,Dates!C:D,2,FALSE)</f>
        <v>44196</v>
      </c>
      <c r="E300" t="str">
        <f>+'P6-preprocesseddata'!C300</f>
        <v>NK</v>
      </c>
      <c r="F300" t="str">
        <f>+'P6-preprocesseddata'!D300</f>
        <v>D</v>
      </c>
      <c r="G300" s="51">
        <f>IF(Profitability!Q300="",0,Profitability!E300/Profitability!Q300)</f>
        <v>6.3959212027696416E-2</v>
      </c>
      <c r="H300" s="43">
        <f>IF('P6-preprocesseddata'!$S300="",0,+'P6-preprocesseddata'!E300/'P6-preprocesseddata'!$S300)</f>
        <v>2.9177379793808477E-2</v>
      </c>
      <c r="I300" s="43">
        <f>IF('P6-preprocesseddata'!$S300="",0,+'P6-preprocesseddata'!F300/'P6-preprocesseddata'!$S300)</f>
        <v>1.3292120844853816E-2</v>
      </c>
      <c r="J300" s="43">
        <f>IF('P6-preprocesseddata'!$S300="",0,+'P6-preprocesseddata'!G300/'P6-preprocesseddata'!$S300)</f>
        <v>3.2625545353590088E-3</v>
      </c>
      <c r="K300" s="43">
        <f>IF('P6-preprocesseddata'!$S300="",0,+'P6-preprocesseddata'!H300/'P6-preprocesseddata'!$S300)</f>
        <v>2.0036722340351559E-2</v>
      </c>
      <c r="L300" s="43">
        <f>IF('P6-preprocesseddata'!$S300="",0,+'P6-preprocesseddata'!I300/'P6-preprocesseddata'!$S300)</f>
        <v>2.752850083445761E-3</v>
      </c>
      <c r="M300" s="43">
        <f>IF('P6-preprocesseddata'!$S300="",0,+'P6-preprocesseddata'!J300/'P6-preprocesseddata'!$S300)+IF('P6-preprocesseddata'!$S300="",0,+'P6-preprocesseddata'!K300/'P6-preprocesseddata'!$S300)+IF('P6-preprocesseddata'!$S300="",0,+'P6-preprocesseddata'!L300/'P6-preprocesseddata'!$S300)</f>
        <v>1.6001207092428534E-2</v>
      </c>
      <c r="N300" s="43">
        <f>IF('P6-preprocesseddata'!$S300="",0,+'P6-preprocesseddata'!M300/'P6-preprocesseddata'!$S300)</f>
        <v>3.0202770057948214E-4</v>
      </c>
      <c r="O300" s="43">
        <f>IF('P6-preprocesseddata'!$S300="",0,+'P6-preprocesseddata'!N300/'P6-preprocesseddata'!$S300)</f>
        <v>0</v>
      </c>
      <c r="P300" s="43">
        <f t="shared" si="14"/>
        <v>8.4824862390826636E-2</v>
      </c>
      <c r="Q300" s="52">
        <f t="shared" si="16"/>
        <v>-2.086565036313022E-2</v>
      </c>
      <c r="R300" s="63">
        <f>IF(Profitability!Q300="",0,Profitability!L300/Profitability!Q300)-Q300</f>
        <v>-1.441639019966745E-9</v>
      </c>
    </row>
    <row r="301" spans="1:18" x14ac:dyDescent="0.25">
      <c r="A301">
        <f>+'P6-preprocesseddata'!A301</f>
        <v>2020</v>
      </c>
      <c r="B301">
        <f>+'P6-preprocesseddata'!B301</f>
        <v>4</v>
      </c>
      <c r="C301" t="str">
        <f t="shared" si="15"/>
        <v>2020 Q4</v>
      </c>
      <c r="D301" s="61">
        <f>VLOOKUP(C301,Dates!C:D,2,FALSE)</f>
        <v>44196</v>
      </c>
      <c r="E301" t="str">
        <f>+'P6-preprocesseddata'!C301</f>
        <v>NK</v>
      </c>
      <c r="F301" t="str">
        <f>+'P6-preprocesseddata'!D301</f>
        <v>L</v>
      </c>
      <c r="G301" s="51">
        <f>IF(Profitability!Q301="",0,Profitability!E301/Profitability!Q301)</f>
        <v>6.13260757320006E-2</v>
      </c>
      <c r="H301" s="43">
        <f>IF('P6-preprocesseddata'!$S301="",0,+'P6-preprocesseddata'!E301/'P6-preprocesseddata'!$S301)</f>
        <v>2.7976179241629238E-2</v>
      </c>
      <c r="I301" s="43">
        <f>IF('P6-preprocesseddata'!$S301="",0,+'P6-preprocesseddata'!F301/'P6-preprocesseddata'!$S301)</f>
        <v>1.2744891021791705E-2</v>
      </c>
      <c r="J301" s="43">
        <f>IF('P6-preprocesseddata'!$S301="",0,+'P6-preprocesseddata'!G301/'P6-preprocesseddata'!$S301)</f>
        <v>3.1282450699943436E-3</v>
      </c>
      <c r="K301" s="43">
        <f>IF('P6-preprocesseddata'!$S301="",0,+'P6-preprocesseddata'!H301/'P6-preprocesseddata'!$S301)</f>
        <v>1.921182987072716E-2</v>
      </c>
      <c r="L301" s="43">
        <f>IF('P6-preprocesseddata'!$S301="",0,+'P6-preprocesseddata'!I301/'P6-preprocesseddata'!$S301)</f>
        <v>2.6395168916308973E-3</v>
      </c>
      <c r="M301" s="43">
        <f>IF('P6-preprocesseddata'!$S301="",0,+'P6-preprocesseddata'!J301/'P6-preprocesseddata'!$S301)+IF('P6-preprocesseddata'!$S301="",0,+'P6-preprocesseddata'!K301/'P6-preprocesseddata'!$S301)+IF('P6-preprocesseddata'!$S301="",0,+'P6-preprocesseddata'!L301/'P6-preprocesseddata'!$S301)</f>
        <v>1.5342456852825306E-2</v>
      </c>
      <c r="N301" s="43">
        <f>IF('P6-preprocesseddata'!$S301="",0,+'P6-preprocesseddata'!M301/'P6-preprocesseddata'!$S301)</f>
        <v>2.895976441232769E-4</v>
      </c>
      <c r="O301" s="43">
        <f>IF('P6-preprocesseddata'!$S301="",0,+'P6-preprocesseddata'!N301/'P6-preprocesseddata'!$S301)</f>
        <v>0</v>
      </c>
      <c r="P301" s="43">
        <f t="shared" si="14"/>
        <v>8.1332716592721926E-2</v>
      </c>
      <c r="Q301" s="52">
        <f t="shared" si="16"/>
        <v>-2.0006640860721327E-2</v>
      </c>
      <c r="R301" s="63">
        <f>IF(Profitability!Q301="",0,Profitability!L301/Profitability!Q301)-Q301</f>
        <v>1.1183967099648306E-8</v>
      </c>
    </row>
    <row r="302" spans="1:18" x14ac:dyDescent="0.25">
      <c r="A302">
        <f>+'P6-preprocesseddata'!A302</f>
        <v>2021</v>
      </c>
      <c r="B302">
        <f>+'P6-preprocesseddata'!B302</f>
        <v>1</v>
      </c>
      <c r="C302" t="str">
        <f t="shared" si="15"/>
        <v>2021 Q1</v>
      </c>
      <c r="D302" s="61">
        <f>VLOOKUP(C302,Dates!C:D,2,FALSE)</f>
        <v>44286</v>
      </c>
      <c r="E302" t="str">
        <f>+'P6-preprocesseddata'!C302</f>
        <v>NK</v>
      </c>
      <c r="F302" t="str">
        <f>+'P6-preprocesseddata'!D302</f>
        <v>D</v>
      </c>
      <c r="G302" s="51">
        <f>IF(Profitability!Q302="",0,Profitability!E302/Profitability!Q302)</f>
        <v>5.8162879148413796E-2</v>
      </c>
      <c r="H302" s="43">
        <f>IF('P6-preprocesseddata'!$S302="",0,+'P6-preprocesseddata'!E302/'P6-preprocesseddata'!$S302)</f>
        <v>3.0979362556736233E-2</v>
      </c>
      <c r="I302" s="43">
        <f>IF('P6-preprocesseddata'!$S302="",0,+'P6-preprocesseddata'!F302/'P6-preprocesseddata'!$S302)</f>
        <v>1.8022174562870589E-2</v>
      </c>
      <c r="J302" s="43">
        <f>IF('P6-preprocesseddata'!$S302="",0,+'P6-preprocesseddata'!G302/'P6-preprocesseddata'!$S302)</f>
        <v>3.0344102741883079E-3</v>
      </c>
      <c r="K302" s="43">
        <f>IF('P6-preprocesseddata'!$S302="",0,+'P6-preprocesseddata'!H302/'P6-preprocesseddata'!$S302)</f>
        <v>2.1170205743775268E-2</v>
      </c>
      <c r="L302" s="43">
        <f>IF('P6-preprocesseddata'!$S302="",0,+'P6-preprocesseddata'!I302/'P6-preprocesseddata'!$S302)</f>
        <v>3.0402195447263637E-3</v>
      </c>
      <c r="M302" s="43">
        <f>IF('P6-preprocesseddata'!$S302="",0,+'P6-preprocesseddata'!J302/'P6-preprocesseddata'!$S302)+IF('P6-preprocesseddata'!$S302="",0,+'P6-preprocesseddata'!K302/'P6-preprocesseddata'!$S302)+IF('P6-preprocesseddata'!$S302="",0,+'P6-preprocesseddata'!L302/'P6-preprocesseddata'!$S302)</f>
        <v>1.6277467888709901E-2</v>
      </c>
      <c r="N302" s="43">
        <f>IF('P6-preprocesseddata'!$S302="",0,+'P6-preprocesseddata'!M302/'P6-preprocesseddata'!$S302)</f>
        <v>9.8015999225746346E-4</v>
      </c>
      <c r="O302" s="43">
        <f>IF('P6-preprocesseddata'!$S302="",0,+'P6-preprocesseddata'!N302/'P6-preprocesseddata'!$S302)</f>
        <v>0</v>
      </c>
      <c r="P302" s="43">
        <f t="shared" si="14"/>
        <v>9.350400056326412E-2</v>
      </c>
      <c r="Q302" s="52">
        <f t="shared" si="16"/>
        <v>-3.5341121414850324E-2</v>
      </c>
      <c r="R302" s="63">
        <f>IF(Profitability!Q302="",0,Profitability!L302/Profitability!Q302)-Q302</f>
        <v>1.4231431727518284E-9</v>
      </c>
    </row>
    <row r="303" spans="1:18" x14ac:dyDescent="0.25">
      <c r="A303">
        <f>+'P6-preprocesseddata'!A303</f>
        <v>2021</v>
      </c>
      <c r="B303">
        <f>+'P6-preprocesseddata'!B303</f>
        <v>1</v>
      </c>
      <c r="C303" t="str">
        <f t="shared" si="15"/>
        <v>2021 Q1</v>
      </c>
      <c r="D303" s="61">
        <f>VLOOKUP(C303,Dates!C:D,2,FALSE)</f>
        <v>44286</v>
      </c>
      <c r="E303" t="str">
        <f>+'P6-preprocesseddata'!C303</f>
        <v>NK</v>
      </c>
      <c r="F303" t="str">
        <f>+'P6-preprocesseddata'!D303</f>
        <v>L</v>
      </c>
      <c r="G303" s="51">
        <f>IF(Profitability!Q303="",0,Profitability!E303/Profitability!Q303)</f>
        <v>5.5329460247933053E-2</v>
      </c>
      <c r="H303" s="43">
        <f>IF('P6-preprocesseddata'!$S303="",0,+'P6-preprocesseddata'!E303/'P6-preprocesseddata'!$S303)</f>
        <v>2.9470194249741514E-2</v>
      </c>
      <c r="I303" s="43">
        <f>IF('P6-preprocesseddata'!$S303="",0,+'P6-preprocesseddata'!F303/'P6-preprocesseddata'!$S303)</f>
        <v>1.7144225686000741E-2</v>
      </c>
      <c r="J303" s="43">
        <f>IF('P6-preprocesseddata'!$S303="",0,+'P6-preprocesseddata'!G303/'P6-preprocesseddata'!$S303)</f>
        <v>2.886579329179793E-3</v>
      </c>
      <c r="K303" s="43">
        <f>IF('P6-preprocesseddata'!$S303="",0,+'P6-preprocesseddata'!H303/'P6-preprocesseddata'!$S303)</f>
        <v>2.0138894965930923E-2</v>
      </c>
      <c r="L303" s="43">
        <f>IF('P6-preprocesseddata'!$S303="",0,+'P6-preprocesseddata'!I303/'P6-preprocesseddata'!$S303)</f>
        <v>2.8921137703454406E-3</v>
      </c>
      <c r="M303" s="43">
        <f>IF('P6-preprocesseddata'!$S303="",0,+'P6-preprocesseddata'!J303/'P6-preprocesseddata'!$S303)+IF('P6-preprocesseddata'!$S303="",0,+'P6-preprocesseddata'!K303/'P6-preprocesseddata'!$S303)+IF('P6-preprocesseddata'!$S303="",0,+'P6-preprocesseddata'!L303/'P6-preprocesseddata'!$S303)</f>
        <v>1.5484514119630968E-2</v>
      </c>
      <c r="N303" s="43">
        <f>IF('P6-preprocesseddata'!$S303="",0,+'P6-preprocesseddata'!M303/'P6-preprocesseddata'!$S303)</f>
        <v>9.324060318939933E-4</v>
      </c>
      <c r="O303" s="43">
        <f>IF('P6-preprocesseddata'!$S303="",0,+'P6-preprocesseddata'!N303/'P6-preprocesseddata'!$S303)</f>
        <v>0</v>
      </c>
      <c r="P303" s="43">
        <f t="shared" si="14"/>
        <v>8.8948928152723372E-2</v>
      </c>
      <c r="Q303" s="52">
        <f t="shared" si="16"/>
        <v>-3.3619467904790319E-2</v>
      </c>
      <c r="R303" s="63">
        <f>IF(Profitability!Q303="",0,Profitability!L303/Profitability!Q303)-Q303</f>
        <v>0</v>
      </c>
    </row>
    <row r="304" spans="1:18" x14ac:dyDescent="0.25">
      <c r="A304">
        <f>+'P6-preprocesseddata'!A304</f>
        <v>2021</v>
      </c>
      <c r="B304">
        <f>+'P6-preprocesseddata'!B304</f>
        <v>2</v>
      </c>
      <c r="C304" t="str">
        <f t="shared" si="15"/>
        <v>2021 Q2</v>
      </c>
      <c r="D304" s="61">
        <f>VLOOKUP(C304,Dates!C:D,2,FALSE)</f>
        <v>44377</v>
      </c>
      <c r="E304" t="str">
        <f>+'P6-preprocesseddata'!C304</f>
        <v>NK</v>
      </c>
      <c r="F304" t="str">
        <f>+'P6-preprocesseddata'!D304</f>
        <v>D</v>
      </c>
      <c r="G304" s="51">
        <f>IF(Profitability!Q304="",0,Profitability!E304/Profitability!Q304)</f>
        <v>8.4002338175575175E-2</v>
      </c>
      <c r="H304" s="43">
        <f>IF('P6-preprocesseddata'!$S304="",0,+'P6-preprocesseddata'!E304/'P6-preprocesseddata'!$S304)</f>
        <v>2.5146272975880766E-2</v>
      </c>
      <c r="I304" s="43">
        <f>IF('P6-preprocesseddata'!$S304="",0,+'P6-preprocesseddata'!F304/'P6-preprocesseddata'!$S304)</f>
        <v>2.1000340971904757E-2</v>
      </c>
      <c r="J304" s="43">
        <f>IF('P6-preprocesseddata'!$S304="",0,+'P6-preprocesseddata'!G304/'P6-preprocesseddata'!$S304)</f>
        <v>3.0415035885676274E-3</v>
      </c>
      <c r="K304" s="43">
        <f>IF('P6-preprocesseddata'!$S304="",0,+'P6-preprocesseddata'!H304/'P6-preprocesseddata'!$S304)</f>
        <v>1.9982336475399095E-2</v>
      </c>
      <c r="L304" s="43">
        <f>IF('P6-preprocesseddata'!$S304="",0,+'P6-preprocesseddata'!I304/'P6-preprocesseddata'!$S304)</f>
        <v>3.1276714026944072E-3</v>
      </c>
      <c r="M304" s="43">
        <f>IF('P6-preprocesseddata'!$S304="",0,+'P6-preprocesseddata'!J304/'P6-preprocesseddata'!$S304)+IF('P6-preprocesseddata'!$S304="",0,+'P6-preprocesseddata'!K304/'P6-preprocesseddata'!$S304)+IF('P6-preprocesseddata'!$S304="",0,+'P6-preprocesseddata'!L304/'P6-preprocesseddata'!$S304)</f>
        <v>1.3523767446547322E-2</v>
      </c>
      <c r="N304" s="43">
        <f>IF('P6-preprocesseddata'!$S304="",0,+'P6-preprocesseddata'!M304/'P6-preprocesseddata'!$S304)</f>
        <v>3.6648484457240635E-4</v>
      </c>
      <c r="O304" s="43">
        <f>IF('P6-preprocesseddata'!$S304="",0,+'P6-preprocesseddata'!N304/'P6-preprocesseddata'!$S304)</f>
        <v>0</v>
      </c>
      <c r="P304" s="43">
        <f t="shared" si="14"/>
        <v>8.618837770556638E-2</v>
      </c>
      <c r="Q304" s="52">
        <f t="shared" si="16"/>
        <v>-2.1860395299912044E-3</v>
      </c>
      <c r="R304" s="63">
        <f>IF(Profitability!Q304="",0,Profitability!L304/Profitability!Q304)-Q304</f>
        <v>-1.0898075714430022E-9</v>
      </c>
    </row>
    <row r="305" spans="1:18" x14ac:dyDescent="0.25">
      <c r="A305">
        <f>+'P6-preprocesseddata'!A305</f>
        <v>2021</v>
      </c>
      <c r="B305">
        <f>+'P6-preprocesseddata'!B305</f>
        <v>2</v>
      </c>
      <c r="C305" t="str">
        <f t="shared" si="15"/>
        <v>2021 Q2</v>
      </c>
      <c r="D305" s="61">
        <f>VLOOKUP(C305,Dates!C:D,2,FALSE)</f>
        <v>44377</v>
      </c>
      <c r="E305" t="str">
        <f>+'P6-preprocesseddata'!C305</f>
        <v>NK</v>
      </c>
      <c r="F305" t="str">
        <f>+'P6-preprocesseddata'!D305</f>
        <v>L</v>
      </c>
      <c r="G305" s="51">
        <f>IF(Profitability!Q305="",0,Profitability!E305/Profitability!Q305)</f>
        <v>8.417857268647129E-2</v>
      </c>
      <c r="H305" s="43">
        <f>IF('P6-preprocesseddata'!$S305="",0,+'P6-preprocesseddata'!E305/'P6-preprocesseddata'!$S305)</f>
        <v>2.5199033306233982E-2</v>
      </c>
      <c r="I305" s="43">
        <f>IF('P6-preprocesseddata'!$S305="",0,+'P6-preprocesseddata'!F305/'P6-preprocesseddata'!$S305)</f>
        <v>2.1044400647248655E-2</v>
      </c>
      <c r="J305" s="43">
        <f>IF('P6-preprocesseddata'!$S305="",0,+'P6-preprocesseddata'!G305/'P6-preprocesseddata'!$S305)</f>
        <v>3.0478845887510139E-3</v>
      </c>
      <c r="K305" s="43">
        <f>IF('P6-preprocesseddata'!$S305="",0,+'P6-preprocesseddata'!H305/'P6-preprocesseddata'!$S305)</f>
        <v>2.0024257553705137E-2</v>
      </c>
      <c r="L305" s="43">
        <f>IF('P6-preprocesseddata'!$S305="",0,+'P6-preprocesseddata'!I305/'P6-preprocesseddata'!$S305)</f>
        <v>3.1342327749332741E-3</v>
      </c>
      <c r="M305" s="43">
        <f>IF('P6-preprocesseddata'!$S305="",0,+'P6-preprocesseddata'!J305/'P6-preprocesseddata'!$S305)+IF('P6-preprocesseddata'!$S305="",0,+'P6-preprocesseddata'!K305/'P6-preprocesseddata'!$S305)+IF('P6-preprocesseddata'!$S305="",0,+'P6-preprocesseddata'!L305/'P6-preprocesseddata'!$S305)</f>
        <v>1.3552138109057145E-2</v>
      </c>
      <c r="N305" s="43">
        <f>IF('P6-preprocesseddata'!$S305="",0,+'P6-preprocesseddata'!M305/'P6-preprocesseddata'!$S305)</f>
        <v>3.6725798099217823E-4</v>
      </c>
      <c r="O305" s="43">
        <f>IF('P6-preprocesseddata'!$S305="",0,+'P6-preprocesseddata'!N305/'P6-preprocesseddata'!$S305)</f>
        <v>0</v>
      </c>
      <c r="P305" s="43">
        <f t="shared" si="14"/>
        <v>8.6369204960921375E-2</v>
      </c>
      <c r="Q305" s="52">
        <f t="shared" si="16"/>
        <v>-2.1906322744500856E-3</v>
      </c>
      <c r="R305" s="63">
        <f>IF(Profitability!Q305="",0,Profitability!L305/Profitability!Q305)-Q305</f>
        <v>9.5107595661850231E-9</v>
      </c>
    </row>
    <row r="306" spans="1:18" x14ac:dyDescent="0.25">
      <c r="A306">
        <f>+'P6-preprocesseddata'!A306</f>
        <v>2021</v>
      </c>
      <c r="B306">
        <f>+'P6-preprocesseddata'!B306</f>
        <v>3</v>
      </c>
      <c r="C306" t="str">
        <f t="shared" si="15"/>
        <v>2021 Q3</v>
      </c>
      <c r="D306" s="61">
        <f>VLOOKUP(C306,Dates!C:D,2,FALSE)</f>
        <v>44469</v>
      </c>
      <c r="E306" t="str">
        <f>+'P6-preprocesseddata'!C306</f>
        <v>NK</v>
      </c>
      <c r="F306" t="str">
        <f>+'P6-preprocesseddata'!D306</f>
        <v>D</v>
      </c>
      <c r="G306" s="51">
        <f>IF(Profitability!Q306="",0,Profitability!E306/Profitability!Q306)</f>
        <v>8.3485742959966885E-2</v>
      </c>
      <c r="H306" s="43">
        <f>IF('P6-preprocesseddata'!$S306="",0,+'P6-preprocesseddata'!E306/'P6-preprocesseddata'!$S306)</f>
        <v>2.5098407412668007E-2</v>
      </c>
      <c r="I306" s="43">
        <f>IF('P6-preprocesseddata'!$S306="",0,+'P6-preprocesseddata'!F306/'P6-preprocesseddata'!$S306)</f>
        <v>2.349190546547494E-2</v>
      </c>
      <c r="J306" s="43">
        <f>IF('P6-preprocesseddata'!$S306="",0,+'P6-preprocesseddata'!G306/'P6-preprocesseddata'!$S306)</f>
        <v>2.9762102476578018E-3</v>
      </c>
      <c r="K306" s="43">
        <f>IF('P6-preprocesseddata'!$S306="",0,+'P6-preprocesseddata'!H306/'P6-preprocesseddata'!$S306)</f>
        <v>1.9257821642805841E-2</v>
      </c>
      <c r="L306" s="43">
        <f>IF('P6-preprocesseddata'!$S306="",0,+'P6-preprocesseddata'!I306/'P6-preprocesseddata'!$S306)</f>
        <v>2.8903479766929667E-3</v>
      </c>
      <c r="M306" s="43">
        <f>IF('P6-preprocesseddata'!$S306="",0,+'P6-preprocesseddata'!J306/'P6-preprocesseddata'!$S306)+IF('P6-preprocesseddata'!$S306="",0,+'P6-preprocesseddata'!K306/'P6-preprocesseddata'!$S306)+IF('P6-preprocesseddata'!$S306="",0,+'P6-preprocesseddata'!L306/'P6-preprocesseddata'!$S306)</f>
        <v>1.2680133803500519E-2</v>
      </c>
      <c r="N306" s="43">
        <f>IF('P6-preprocesseddata'!$S306="",0,+'P6-preprocesseddata'!M306/'P6-preprocesseddata'!$S306)</f>
        <v>3.6389029999476215E-3</v>
      </c>
      <c r="O306" s="43">
        <f>IF('P6-preprocesseddata'!$S306="",0,+'P6-preprocesseddata'!N306/'P6-preprocesseddata'!$S306)</f>
        <v>0</v>
      </c>
      <c r="P306" s="43">
        <f t="shared" si="14"/>
        <v>9.0033729548747693E-2</v>
      </c>
      <c r="Q306" s="52">
        <f t="shared" si="16"/>
        <v>-6.5479865887808075E-3</v>
      </c>
      <c r="R306" s="63">
        <f>IF(Profitability!Q306="",0,Profitability!L306/Profitability!Q306)-Q306</f>
        <v>0</v>
      </c>
    </row>
    <row r="307" spans="1:18" x14ac:dyDescent="0.25">
      <c r="A307">
        <f>+'P6-preprocesseddata'!A307</f>
        <v>2021</v>
      </c>
      <c r="B307">
        <f>+'P6-preprocesseddata'!B307</f>
        <v>3</v>
      </c>
      <c r="C307" t="str">
        <f t="shared" si="15"/>
        <v>2021 Q3</v>
      </c>
      <c r="D307" s="61">
        <f>VLOOKUP(C307,Dates!C:D,2,FALSE)</f>
        <v>44469</v>
      </c>
      <c r="E307" t="str">
        <f>+'P6-preprocesseddata'!C307</f>
        <v>NK</v>
      </c>
      <c r="F307" t="str">
        <f>+'P6-preprocesseddata'!D307</f>
        <v>L</v>
      </c>
      <c r="G307" s="51">
        <f>IF(Profitability!Q307="",0,Profitability!E307/Profitability!Q307)</f>
        <v>8.2936468074981479E-2</v>
      </c>
      <c r="H307" s="43">
        <f>IF('P6-preprocesseddata'!$S307="",0,+'P6-preprocesseddata'!E307/'P6-preprocesseddata'!$S307)</f>
        <v>2.4933281134480231E-2</v>
      </c>
      <c r="I307" s="43">
        <f>IF('P6-preprocesseddata'!$S307="",0,+'P6-preprocesseddata'!F307/'P6-preprocesseddata'!$S307)</f>
        <v>2.3337348138658454E-2</v>
      </c>
      <c r="J307" s="43">
        <f>IF('P6-preprocesseddata'!$S307="",0,+'P6-preprocesseddata'!G307/'P6-preprocesseddata'!$S307)</f>
        <v>2.9566254488460268E-3</v>
      </c>
      <c r="K307" s="43">
        <f>IF('P6-preprocesseddata'!$S307="",0,+'P6-preprocesseddata'!H307/'P6-preprocesseddata'!$S307)</f>
        <v>1.9131117954755288E-2</v>
      </c>
      <c r="L307" s="43">
        <f>IF('P6-preprocesseddata'!$S307="",0,+'P6-preprocesseddata'!I307/'P6-preprocesseddata'!$S307)</f>
        <v>2.8713317102376326E-3</v>
      </c>
      <c r="M307" s="43">
        <f>IF('P6-preprocesseddata'!$S307="",0,+'P6-preprocesseddata'!J307/'P6-preprocesseddata'!$S307)+IF('P6-preprocesseddata'!$S307="",0,+'P6-preprocesseddata'!K307/'P6-preprocesseddata'!$S307)+IF('P6-preprocesseddata'!$S307="",0,+'P6-preprocesseddata'!L307/'P6-preprocesseddata'!$S307)</f>
        <v>1.2596704941210582E-2</v>
      </c>
      <c r="N307" s="43">
        <f>IF('P6-preprocesseddata'!$S307="",0,+'P6-preprocesseddata'!M307/'P6-preprocesseddata'!$S307)</f>
        <v>3.6149586171557685E-3</v>
      </c>
      <c r="O307" s="43">
        <f>IF('P6-preprocesseddata'!$S307="",0,+'P6-preprocesseddata'!N307/'P6-preprocesseddata'!$S307)</f>
        <v>0</v>
      </c>
      <c r="P307" s="43">
        <f t="shared" si="14"/>
        <v>8.9441367945343991E-2</v>
      </c>
      <c r="Q307" s="52">
        <f t="shared" si="16"/>
        <v>-6.5048998703625127E-3</v>
      </c>
      <c r="R307" s="63">
        <f>IF(Profitability!Q307="",0,Profitability!L307/Profitability!Q307)-Q307</f>
        <v>-6.8619258669286309E-9</v>
      </c>
    </row>
    <row r="308" spans="1:18" x14ac:dyDescent="0.25">
      <c r="A308">
        <f>+'P6-preprocesseddata'!A308</f>
        <v>2021</v>
      </c>
      <c r="B308">
        <f>+'P6-preprocesseddata'!B308</f>
        <v>4</v>
      </c>
      <c r="C308" t="str">
        <f t="shared" si="15"/>
        <v>2021 Q4</v>
      </c>
      <c r="D308" s="61">
        <f>VLOOKUP(C308,Dates!C:D,2,FALSE)</f>
        <v>44561</v>
      </c>
      <c r="E308" t="str">
        <f>+'P6-preprocesseddata'!C308</f>
        <v>NK</v>
      </c>
      <c r="F308" t="str">
        <f>+'P6-preprocesseddata'!D308</f>
        <v>D</v>
      </c>
      <c r="G308" s="51">
        <f>IF(Profitability!Q308="",0,Profitability!E308/Profitability!Q308)</f>
        <v>8.6114572870655895E-2</v>
      </c>
      <c r="H308" s="43">
        <f>IF('P6-preprocesseddata'!$S308="",0,+'P6-preprocesseddata'!E308/'P6-preprocesseddata'!$S308)</f>
        <v>2.4865956314254613E-2</v>
      </c>
      <c r="I308" s="43">
        <f>IF('P6-preprocesseddata'!$S308="",0,+'P6-preprocesseddata'!F308/'P6-preprocesseddata'!$S308)</f>
        <v>2.5860980456134729E-2</v>
      </c>
      <c r="J308" s="43">
        <f>IF('P6-preprocesseddata'!$S308="",0,+'P6-preprocesseddata'!G308/'P6-preprocesseddata'!$S308)</f>
        <v>3.0520862022863412E-3</v>
      </c>
      <c r="K308" s="43">
        <f>IF('P6-preprocesseddata'!$S308="",0,+'P6-preprocesseddata'!H308/'P6-preprocesseddata'!$S308)</f>
        <v>2.0272583953225076E-2</v>
      </c>
      <c r="L308" s="43">
        <f>IF('P6-preprocesseddata'!$S308="",0,+'P6-preprocesseddata'!I308/'P6-preprocesseddata'!$S308)</f>
        <v>2.712248970088183E-3</v>
      </c>
      <c r="M308" s="43">
        <f>IF('P6-preprocesseddata'!$S308="",0,+'P6-preprocesseddata'!J308/'P6-preprocesseddata'!$S308)+IF('P6-preprocesseddata'!$S308="",0,+'P6-preprocesseddata'!K308/'P6-preprocesseddata'!$S308)+IF('P6-preprocesseddata'!$S308="",0,+'P6-preprocesseddata'!L308/'P6-preprocesseddata'!$S308)</f>
        <v>1.188022222006601E-2</v>
      </c>
      <c r="N308" s="43">
        <f>IF('P6-preprocesseddata'!$S308="",0,+'P6-preprocesseddata'!M308/'P6-preprocesseddata'!$S308)</f>
        <v>2.8376087518815337E-3</v>
      </c>
      <c r="O308" s="43">
        <f>IF('P6-preprocesseddata'!$S308="",0,+'P6-preprocesseddata'!N308/'P6-preprocesseddata'!$S308)</f>
        <v>0</v>
      </c>
      <c r="P308" s="43">
        <f t="shared" si="14"/>
        <v>9.1481686867936493E-2</v>
      </c>
      <c r="Q308" s="52">
        <f t="shared" si="16"/>
        <v>-5.3671139972805981E-3</v>
      </c>
      <c r="R308" s="63">
        <f>IF(Profitability!Q308="",0,Profitability!L308/Profitability!Q308)-Q308</f>
        <v>1.0234704923839377E-9</v>
      </c>
    </row>
    <row r="309" spans="1:18" x14ac:dyDescent="0.25">
      <c r="A309">
        <f>+'P6-preprocesseddata'!A309</f>
        <v>2021</v>
      </c>
      <c r="B309">
        <f>+'P6-preprocesseddata'!B309</f>
        <v>4</v>
      </c>
      <c r="C309" t="str">
        <f t="shared" si="15"/>
        <v>2021 Q4</v>
      </c>
      <c r="D309" s="61">
        <f>VLOOKUP(C309,Dates!C:D,2,FALSE)</f>
        <v>44561</v>
      </c>
      <c r="E309" t="str">
        <f>+'P6-preprocesseddata'!C309</f>
        <v>NK</v>
      </c>
      <c r="F309" t="str">
        <f>+'P6-preprocesseddata'!D309</f>
        <v>L</v>
      </c>
      <c r="G309" s="51">
        <f>IF(Profitability!Q309="",0,Profitability!E309/Profitability!Q309)</f>
        <v>8.5107237762967608E-2</v>
      </c>
      <c r="H309" s="43">
        <f>IF('P6-preprocesseddata'!$S309="",0,+'P6-preprocesseddata'!E309/'P6-preprocesseddata'!$S309)</f>
        <v>2.4575083940775733E-2</v>
      </c>
      <c r="I309" s="43">
        <f>IF('P6-preprocesseddata'!$S309="",0,+'P6-preprocesseddata'!F309/'P6-preprocesseddata'!$S309)</f>
        <v>2.5558469516828091E-2</v>
      </c>
      <c r="J309" s="43">
        <f>IF('P6-preprocesseddata'!$S309="",0,+'P6-preprocesseddata'!G309/'P6-preprocesseddata'!$S309)</f>
        <v>3.0163811356181945E-3</v>
      </c>
      <c r="K309" s="43">
        <f>IF('P6-preprocesseddata'!$S309="",0,+'P6-preprocesseddata'!H309/'P6-preprocesseddata'!$S309)</f>
        <v>2.0035442443405816E-2</v>
      </c>
      <c r="L309" s="43">
        <f>IF('P6-preprocesseddata'!$S309="",0,+'P6-preprocesseddata'!I309/'P6-preprocesseddata'!$S309)</f>
        <v>2.6805192172193052E-3</v>
      </c>
      <c r="M309" s="43">
        <f>IF('P6-preprocesseddata'!$S309="",0,+'P6-preprocesseddata'!J309/'P6-preprocesseddata'!$S309)+IF('P6-preprocesseddata'!$S309="",0,+'P6-preprocesseddata'!K309/'P6-preprocesseddata'!$S309)+IF('P6-preprocesseddata'!$S309="",0,+'P6-preprocesseddata'!L309/'P6-preprocesseddata'!$S309)</f>
        <v>1.1741250294068426E-2</v>
      </c>
      <c r="N309" s="43">
        <f>IF('P6-preprocesseddata'!$S309="",0,+'P6-preprocesseddata'!M309/'P6-preprocesseddata'!$S309)</f>
        <v>2.8044141189647116E-3</v>
      </c>
      <c r="O309" s="43">
        <f>IF('P6-preprocesseddata'!$S309="",0,+'P6-preprocesseddata'!N309/'P6-preprocesseddata'!$S309)</f>
        <v>0</v>
      </c>
      <c r="P309" s="43">
        <f t="shared" si="14"/>
        <v>9.0411560666880289E-2</v>
      </c>
      <c r="Q309" s="52">
        <f t="shared" si="16"/>
        <v>-5.304322903912681E-3</v>
      </c>
      <c r="R309" s="63">
        <f>IF(Profitability!Q309="",0,Profitability!L309/Profitability!Q309)-Q309</f>
        <v>-5.8229497430437038E-9</v>
      </c>
    </row>
    <row r="310" spans="1:18" x14ac:dyDescent="0.25">
      <c r="A310">
        <f>+'P6-preprocesseddata'!A310</f>
        <v>2022</v>
      </c>
      <c r="B310">
        <f>+'P6-preprocesseddata'!B310</f>
        <v>1</v>
      </c>
      <c r="C310" t="str">
        <f t="shared" si="15"/>
        <v>2022 Q1</v>
      </c>
      <c r="D310" s="61">
        <f>VLOOKUP(C310,Dates!C:D,2,FALSE)</f>
        <v>44651</v>
      </c>
      <c r="E310" t="str">
        <f>+'P6-preprocesseddata'!C310</f>
        <v>NK</v>
      </c>
      <c r="F310" t="str">
        <f>+'P6-preprocesseddata'!D310</f>
        <v>D</v>
      </c>
      <c r="G310" s="51">
        <f>IF(Profitability!Q310="",0,Profitability!E310/Profitability!Q310)</f>
        <v>8.264820122904272E-2</v>
      </c>
      <c r="H310" s="43">
        <f>IF('P6-preprocesseddata'!$S310="",0,+'P6-preprocesseddata'!E310/'P6-preprocesseddata'!$S310)</f>
        <v>2.6135538131100665E-2</v>
      </c>
      <c r="I310" s="43">
        <f>IF('P6-preprocesseddata'!$S310="",0,+'P6-preprocesseddata'!F310/'P6-preprocesseddata'!$S310)</f>
        <v>3.1492206071460638E-2</v>
      </c>
      <c r="J310" s="43">
        <f>IF('P6-preprocesseddata'!$S310="",0,+'P6-preprocesseddata'!G310/'P6-preprocesseddata'!$S310)</f>
        <v>3.2558042265007792E-3</v>
      </c>
      <c r="K310" s="43">
        <f>IF('P6-preprocesseddata'!$S310="",0,+'P6-preprocesseddata'!H310/'P6-preprocesseddata'!$S310)</f>
        <v>2.1106283544576231E-2</v>
      </c>
      <c r="L310" s="43">
        <f>IF('P6-preprocesseddata'!$S310="",0,+'P6-preprocesseddata'!I310/'P6-preprocesseddata'!$S310)</f>
        <v>2.4507605039294639E-3</v>
      </c>
      <c r="M310" s="43">
        <f>IF('P6-preprocesseddata'!$S310="",0,+'P6-preprocesseddata'!J310/'P6-preprocesseddata'!$S310)+IF('P6-preprocesseddata'!$S310="",0,+'P6-preprocesseddata'!K310/'P6-preprocesseddata'!$S310)+IF('P6-preprocesseddata'!$S310="",0,+'P6-preprocesseddata'!L310/'P6-preprocesseddata'!$S310)</f>
        <v>1.2152727487069808E-2</v>
      </c>
      <c r="N310" s="43">
        <f>IF('P6-preprocesseddata'!$S310="",0,+'P6-preprocesseddata'!M310/'P6-preprocesseddata'!$S310)</f>
        <v>4.1228910008552508E-3</v>
      </c>
      <c r="O310" s="43">
        <f>IF('P6-preprocesseddata'!$S310="",0,+'P6-preprocesseddata'!N310/'P6-preprocesseddata'!$S310)</f>
        <v>0</v>
      </c>
      <c r="P310" s="43">
        <f t="shared" si="14"/>
        <v>0.10071621096549283</v>
      </c>
      <c r="Q310" s="52">
        <f t="shared" si="16"/>
        <v>-1.8068009736450105E-2</v>
      </c>
      <c r="R310" s="63">
        <f>IF(Profitability!Q310="",0,Profitability!L310/Profitability!Q310)-Q310</f>
        <v>0</v>
      </c>
    </row>
    <row r="311" spans="1:18" x14ac:dyDescent="0.25">
      <c r="A311">
        <f>+'P6-preprocesseddata'!A311</f>
        <v>2022</v>
      </c>
      <c r="B311">
        <f>+'P6-preprocesseddata'!B311</f>
        <v>1</v>
      </c>
      <c r="C311" t="str">
        <f t="shared" si="15"/>
        <v>2022 Q1</v>
      </c>
      <c r="D311" s="61">
        <f>VLOOKUP(C311,Dates!C:D,2,FALSE)</f>
        <v>44651</v>
      </c>
      <c r="E311" t="str">
        <f>+'P6-preprocesseddata'!C311</f>
        <v>NK</v>
      </c>
      <c r="F311" t="str">
        <f>+'P6-preprocesseddata'!D311</f>
        <v>L</v>
      </c>
      <c r="G311" s="51">
        <f>IF(Profitability!Q311="",0,Profitability!E311/Profitability!Q311)</f>
        <v>8.1849944991468304E-2</v>
      </c>
      <c r="H311" s="43">
        <f>IF('P6-preprocesseddata'!$S311="",0,+'P6-preprocesseddata'!E311/'P6-preprocesseddata'!$S311)</f>
        <v>2.588310921471294E-2</v>
      </c>
      <c r="I311" s="43">
        <f>IF('P6-preprocesseddata'!$S311="",0,+'P6-preprocesseddata'!F311/'P6-preprocesseddata'!$S311)</f>
        <v>3.1188042194727435E-2</v>
      </c>
      <c r="J311" s="43">
        <f>IF('P6-preprocesseddata'!$S311="",0,+'P6-preprocesseddata'!G311/'P6-preprocesseddata'!$S311)</f>
        <v>3.2243572541666662E-3</v>
      </c>
      <c r="K311" s="43">
        <f>IF('P6-preprocesseddata'!$S311="",0,+'P6-preprocesseddata'!H311/'P6-preprocesseddata'!$S311)</f>
        <v>2.0902429153653531E-2</v>
      </c>
      <c r="L311" s="43">
        <f>IF('P6-preprocesseddata'!$S311="",0,+'P6-preprocesseddata'!I311/'P6-preprocesseddata'!$S311)</f>
        <v>2.427091308094812E-3</v>
      </c>
      <c r="M311" s="43">
        <f>IF('P6-preprocesseddata'!$S311="",0,+'P6-preprocesseddata'!J311/'P6-preprocesseddata'!$S311)+IF('P6-preprocesseddata'!$S311="",0,+'P6-preprocesseddata'!K311/'P6-preprocesseddata'!$S311)+IF('P6-preprocesseddata'!$S311="",0,+'P6-preprocesseddata'!L311/'P6-preprocesseddata'!$S311)</f>
        <v>1.2035347500166767E-2</v>
      </c>
      <c r="N311" s="43">
        <f>IF('P6-preprocesseddata'!$S311="",0,+'P6-preprocesseddata'!M311/'P6-preprocesseddata'!$S311)</f>
        <v>4.083071652260426E-3</v>
      </c>
      <c r="O311" s="43">
        <f>IF('P6-preprocesseddata'!$S311="",0,+'P6-preprocesseddata'!N311/'P6-preprocesseddata'!$S311)</f>
        <v>0</v>
      </c>
      <c r="P311" s="43">
        <f t="shared" si="14"/>
        <v>9.9743448277782559E-2</v>
      </c>
      <c r="Q311" s="52">
        <f t="shared" si="16"/>
        <v>-1.7893503286314255E-2</v>
      </c>
      <c r="R311" s="63">
        <f>IF(Profitability!Q311="",0,Profitability!L311/Profitability!Q311)-Q311</f>
        <v>0</v>
      </c>
    </row>
    <row r="312" spans="1:18" x14ac:dyDescent="0.25">
      <c r="A312">
        <f>+'P6-preprocesseddata'!A312</f>
        <v>2022</v>
      </c>
      <c r="B312">
        <f>+'P6-preprocesseddata'!B312</f>
        <v>2</v>
      </c>
      <c r="C312" t="str">
        <f t="shared" si="15"/>
        <v>2022 Q2</v>
      </c>
      <c r="D312" s="61">
        <f>VLOOKUP(C312,Dates!C:D,2,FALSE)</f>
        <v>44742</v>
      </c>
      <c r="E312" t="str">
        <f>+'P6-preprocesseddata'!C312</f>
        <v>NK</v>
      </c>
      <c r="F312" t="str">
        <f>+'P6-preprocesseddata'!D312</f>
        <v>D</v>
      </c>
      <c r="G312" s="51">
        <f>IF(Profitability!Q312="",0,Profitability!E312/Profitability!Q312)</f>
        <v>0.11540122148157288</v>
      </c>
      <c r="H312" s="43">
        <f>IF('P6-preprocesseddata'!$S312="",0,+'P6-preprocesseddata'!E312/'P6-preprocesseddata'!$S312)</f>
        <v>2.606144770682824E-2</v>
      </c>
      <c r="I312" s="43">
        <f>IF('P6-preprocesseddata'!$S312="",0,+'P6-preprocesseddata'!F312/'P6-preprocesseddata'!$S312)</f>
        <v>4.7171766021022132E-2</v>
      </c>
      <c r="J312" s="43">
        <f>IF('P6-preprocesseddata'!$S312="",0,+'P6-preprocesseddata'!G312/'P6-preprocesseddata'!$S312)</f>
        <v>3.0859919309188409E-3</v>
      </c>
      <c r="K312" s="43">
        <f>IF('P6-preprocesseddata'!$S312="",0,+'P6-preprocesseddata'!H312/'P6-preprocesseddata'!$S312)</f>
        <v>2.2709411884602782E-2</v>
      </c>
      <c r="L312" s="43">
        <f>IF('P6-preprocesseddata'!$S312="",0,+'P6-preprocesseddata'!I312/'P6-preprocesseddata'!$S312)</f>
        <v>2.4332311398468725E-3</v>
      </c>
      <c r="M312" s="43">
        <f>IF('P6-preprocesseddata'!$S312="",0,+'P6-preprocesseddata'!J312/'P6-preprocesseddata'!$S312)+IF('P6-preprocesseddata'!$S312="",0,+'P6-preprocesseddata'!K312/'P6-preprocesseddata'!$S312)+IF('P6-preprocesseddata'!$S312="",0,+'P6-preprocesseddata'!L312/'P6-preprocesseddata'!$S312)</f>
        <v>1.2252555197448157E-2</v>
      </c>
      <c r="N312" s="43">
        <f>IF('P6-preprocesseddata'!$S312="",0,+'P6-preprocesseddata'!M312/'P6-preprocesseddata'!$S312)</f>
        <v>5.5145703788891257E-3</v>
      </c>
      <c r="O312" s="43">
        <f>IF('P6-preprocesseddata'!$S312="",0,+'P6-preprocesseddata'!N312/'P6-preprocesseddata'!$S312)</f>
        <v>0</v>
      </c>
      <c r="P312" s="43">
        <f t="shared" si="14"/>
        <v>0.11922897425955614</v>
      </c>
      <c r="Q312" s="52">
        <f t="shared" si="16"/>
        <v>-3.8277527779832649E-3</v>
      </c>
      <c r="R312" s="63">
        <f>IF(Profitability!Q312="",0,Profitability!L312/Profitability!Q312)-Q312</f>
        <v>-1.9798689016373161E-9</v>
      </c>
    </row>
    <row r="313" spans="1:18" x14ac:dyDescent="0.25">
      <c r="A313">
        <f>+'P6-preprocesseddata'!A313</f>
        <v>2022</v>
      </c>
      <c r="B313">
        <f>+'P6-preprocesseddata'!B313</f>
        <v>2</v>
      </c>
      <c r="C313" t="str">
        <f t="shared" si="15"/>
        <v>2022 Q2</v>
      </c>
      <c r="D313" s="61">
        <f>VLOOKUP(C313,Dates!C:D,2,FALSE)</f>
        <v>44742</v>
      </c>
      <c r="E313" t="str">
        <f>+'P6-preprocesseddata'!C313</f>
        <v>NK</v>
      </c>
      <c r="F313" t="str">
        <f>+'P6-preprocesseddata'!D313</f>
        <v>L</v>
      </c>
      <c r="G313" s="51">
        <f>IF(Profitability!Q313="",0,Profitability!E313/Profitability!Q313)</f>
        <v>0.11507040079335618</v>
      </c>
      <c r="H313" s="43">
        <f>IF('P6-preprocesseddata'!$S313="",0,+'P6-preprocesseddata'!E313/'P6-preprocesseddata'!$S313)</f>
        <v>2.5986739501262884E-2</v>
      </c>
      <c r="I313" s="43">
        <f>IF('P6-preprocesseddata'!$S313="",0,+'P6-preprocesseddata'!F313/'P6-preprocesseddata'!$S313)</f>
        <v>4.7036539606908317E-2</v>
      </c>
      <c r="J313" s="43">
        <f>IF('P6-preprocesseddata'!$S313="",0,+'P6-preprocesseddata'!G313/'P6-preprocesseddata'!$S313)</f>
        <v>3.0771421291450715E-3</v>
      </c>
      <c r="K313" s="43">
        <f>IF('P6-preprocesseddata'!$S313="",0,+'P6-preprocesseddata'!H313/'P6-preprocesseddata'!$S313)</f>
        <v>2.2644312179300366E-2</v>
      </c>
      <c r="L313" s="43">
        <f>IF('P6-preprocesseddata'!$S313="",0,+'P6-preprocesseddata'!I313/'P6-preprocesseddata'!$S313)</f>
        <v>2.4262583358640433E-3</v>
      </c>
      <c r="M313" s="43">
        <f>IF('P6-preprocesseddata'!$S313="",0,+'P6-preprocesseddata'!J313/'P6-preprocesseddata'!$S313)+IF('P6-preprocesseddata'!$S313="",0,+'P6-preprocesseddata'!K313/'P6-preprocesseddata'!$S313)+IF('P6-preprocesseddata'!$S313="",0,+'P6-preprocesseddata'!L313/'P6-preprocesseddata'!$S313)</f>
        <v>1.2217432757044101E-2</v>
      </c>
      <c r="N313" s="43">
        <f>IF('P6-preprocesseddata'!$S313="",0,+'P6-preprocesseddata'!M313/'P6-preprocesseddata'!$S313)</f>
        <v>5.4987609096559436E-3</v>
      </c>
      <c r="O313" s="43">
        <f>IF('P6-preprocesseddata'!$S313="",0,+'P6-preprocesseddata'!N313/'P6-preprocesseddata'!$S313)</f>
        <v>0</v>
      </c>
      <c r="P313" s="43">
        <f t="shared" si="14"/>
        <v>0.11888718541918074</v>
      </c>
      <c r="Q313" s="52">
        <f t="shared" si="16"/>
        <v>-3.8167846258245625E-3</v>
      </c>
      <c r="R313" s="63">
        <f>IF(Profitability!Q313="",0,Profitability!L313/Profitability!Q313)-Q313</f>
        <v>5.727846128390085E-9</v>
      </c>
    </row>
    <row r="314" spans="1:18" x14ac:dyDescent="0.25">
      <c r="A314">
        <f>+'P6-preprocesseddata'!A314</f>
        <v>2017</v>
      </c>
      <c r="B314">
        <f>+'P6-preprocesseddata'!B314</f>
        <v>1</v>
      </c>
      <c r="C314" t="str">
        <f t="shared" si="15"/>
        <v>2017 Q1</v>
      </c>
      <c r="D314" s="61">
        <f>VLOOKUP(C314,Dates!C:D,2,FALSE)</f>
        <v>42825</v>
      </c>
      <c r="E314" t="str">
        <f>+'P6-preprocesseddata'!C314</f>
        <v>UA</v>
      </c>
      <c r="F314" t="str">
        <f>+'P6-preprocesseddata'!D314</f>
        <v>A</v>
      </c>
      <c r="G314" s="51">
        <f>IF(Profitability!Q314="",0,Profitability!E314/Profitability!Q314)</f>
        <v>0.12757870702134483</v>
      </c>
      <c r="H314" s="43">
        <f>IF('P6-preprocesseddata'!$S314="",0,+'P6-preprocesseddata'!E314/'P6-preprocesseddata'!$S314)</f>
        <v>4.452351622603027E-2</v>
      </c>
      <c r="I314" s="43">
        <f>IF('P6-preprocesseddata'!$S314="",0,+'P6-preprocesseddata'!F314/'P6-preprocesseddata'!$S314)</f>
        <v>2.5841657604779026E-2</v>
      </c>
      <c r="J314" s="43">
        <f>IF('P6-preprocesseddata'!$S314="",0,+'P6-preprocesseddata'!G314/'P6-preprocesseddata'!$S314)</f>
        <v>5.8330915582122771E-3</v>
      </c>
      <c r="K314" s="43">
        <f>IF('P6-preprocesseddata'!$S314="",0,+'P6-preprocesseddata'!H314/'P6-preprocesseddata'!$S314)</f>
        <v>2.3308221338050463E-2</v>
      </c>
      <c r="L314" s="43">
        <f>IF('P6-preprocesseddata'!$S314="",0,+'P6-preprocesseddata'!I314/'P6-preprocesseddata'!$S314)</f>
        <v>2.0946482218224464E-3</v>
      </c>
      <c r="M314" s="43">
        <f>IF('P6-preprocesseddata'!$S314="",0,+'P6-preprocesseddata'!J314/'P6-preprocesseddata'!$S314)+IF('P6-preprocesseddata'!$S314="",0,+'P6-preprocesseddata'!K314/'P6-preprocesseddata'!$S314)+IF('P6-preprocesseddata'!$S314="",0,+'P6-preprocesseddata'!L314/'P6-preprocesseddata'!$S314)</f>
        <v>1.3047754081205945E-2</v>
      </c>
      <c r="N314" s="43">
        <f>IF('P6-preprocesseddata'!$S314="",0,+'P6-preprocesseddata'!M314/'P6-preprocesseddata'!$S314)</f>
        <v>2.462863670042008E-3</v>
      </c>
      <c r="O314" s="43">
        <f>IF('P6-preprocesseddata'!$S314="",0,+'P6-preprocesseddata'!N314/'P6-preprocesseddata'!$S314)</f>
        <v>2.9652475490154475E-3</v>
      </c>
      <c r="P314" s="43">
        <f t="shared" si="14"/>
        <v>0.12007700024915788</v>
      </c>
      <c r="Q314" s="52">
        <f t="shared" si="16"/>
        <v>7.5017067721869501E-3</v>
      </c>
      <c r="R314" s="63">
        <f>IF(Profitability!Q314="",0,Profitability!L314/Profitability!Q314)-Q314</f>
        <v>-2.1100144392133258E-9</v>
      </c>
    </row>
    <row r="315" spans="1:18" x14ac:dyDescent="0.25">
      <c r="A315">
        <f>+'P6-preprocesseddata'!A315</f>
        <v>2017</v>
      </c>
      <c r="B315">
        <f>+'P6-preprocesseddata'!B315</f>
        <v>1</v>
      </c>
      <c r="C315" t="str">
        <f t="shared" si="15"/>
        <v>2017 Q1</v>
      </c>
      <c r="D315" s="61">
        <f>VLOOKUP(C315,Dates!C:D,2,FALSE)</f>
        <v>42825</v>
      </c>
      <c r="E315" t="str">
        <f>+'P6-preprocesseddata'!C315</f>
        <v>UA</v>
      </c>
      <c r="F315" t="str">
        <f>+'P6-preprocesseddata'!D315</f>
        <v>D</v>
      </c>
      <c r="G315" s="51">
        <f>IF(Profitability!Q315="",0,Profitability!E315/Profitability!Q315)</f>
        <v>0.19029016995740469</v>
      </c>
      <c r="H315" s="43">
        <f>IF('P6-preprocesseddata'!$S315="",0,+'P6-preprocesseddata'!E315/'P6-preprocesseddata'!$S315)</f>
        <v>5.8007818929399671E-2</v>
      </c>
      <c r="I315" s="43">
        <f>IF('P6-preprocesseddata'!$S315="",0,+'P6-preprocesseddata'!F315/'P6-preprocesseddata'!$S315)</f>
        <v>2.2320894365800314E-2</v>
      </c>
      <c r="J315" s="43">
        <f>IF('P6-preprocesseddata'!$S315="",0,+'P6-preprocesseddata'!G315/'P6-preprocesseddata'!$S315)</f>
        <v>5.3768040687487738E-3</v>
      </c>
      <c r="K315" s="43">
        <f>IF('P6-preprocesseddata'!$S315="",0,+'P6-preprocesseddata'!H315/'P6-preprocesseddata'!$S315)</f>
        <v>2.529269598666509E-2</v>
      </c>
      <c r="L315" s="43">
        <f>IF('P6-preprocesseddata'!$S315="",0,+'P6-preprocesseddata'!I315/'P6-preprocesseddata'!$S315)</f>
        <v>4.0182129809377626E-3</v>
      </c>
      <c r="M315" s="43">
        <f>IF('P6-preprocesseddata'!$S315="",0,+'P6-preprocesseddata'!J315/'P6-preprocesseddata'!$S315)+IF('P6-preprocesseddata'!$S315="",0,+'P6-preprocesseddata'!K315/'P6-preprocesseddata'!$S315)+IF('P6-preprocesseddata'!$S315="",0,+'P6-preprocesseddata'!L315/'P6-preprocesseddata'!$S315)</f>
        <v>1.8508892631040764E-2</v>
      </c>
      <c r="N315" s="43">
        <f>IF('P6-preprocesseddata'!$S315="",0,+'P6-preprocesseddata'!M315/'P6-preprocesseddata'!$S315)</f>
        <v>1.9747728049670328E-3</v>
      </c>
      <c r="O315" s="43">
        <f>IF('P6-preprocesseddata'!$S315="",0,+'P6-preprocesseddata'!N315/'P6-preprocesseddata'!$S315)</f>
        <v>4.3008215017217265E-2</v>
      </c>
      <c r="P315" s="43">
        <f t="shared" si="14"/>
        <v>0.17850830678477667</v>
      </c>
      <c r="Q315" s="52">
        <f t="shared" si="16"/>
        <v>1.1781863172628027E-2</v>
      </c>
      <c r="R315" s="63">
        <f>IF(Profitability!Q315="",0,Profitability!L315/Profitability!Q315)-Q315</f>
        <v>-4.3368086899420177E-17</v>
      </c>
    </row>
    <row r="316" spans="1:18" x14ac:dyDescent="0.25">
      <c r="A316">
        <f>+'P6-preprocesseddata'!A316</f>
        <v>2017</v>
      </c>
      <c r="B316">
        <f>+'P6-preprocesseddata'!B316</f>
        <v>1</v>
      </c>
      <c r="C316" t="str">
        <f t="shared" si="15"/>
        <v>2017 Q1</v>
      </c>
      <c r="D316" s="61">
        <f>VLOOKUP(C316,Dates!C:D,2,FALSE)</f>
        <v>42825</v>
      </c>
      <c r="E316" t="str">
        <f>+'P6-preprocesseddata'!C316</f>
        <v>UA</v>
      </c>
      <c r="F316" t="str">
        <f>+'P6-preprocesseddata'!D316</f>
        <v>L</v>
      </c>
      <c r="G316" s="51">
        <f>IF(Profitability!Q316="",0,Profitability!E316/Profitability!Q316)</f>
        <v>0.14298628272530403</v>
      </c>
      <c r="H316" s="43">
        <f>IF('P6-preprocesseddata'!$S316="",0,+'P6-preprocesseddata'!E316/'P6-preprocesseddata'!$S316)</f>
        <v>5.6558774108681299E-2</v>
      </c>
      <c r="I316" s="43">
        <f>IF('P6-preprocesseddata'!$S316="",0,+'P6-preprocesseddata'!F316/'P6-preprocesseddata'!$S316)</f>
        <v>2.5485395908833527E-2</v>
      </c>
      <c r="J316" s="43">
        <f>IF('P6-preprocesseddata'!$S316="",0,+'P6-preprocesseddata'!G316/'P6-preprocesseddata'!$S316)</f>
        <v>5.7367829295613638E-3</v>
      </c>
      <c r="K316" s="43">
        <f>IF('P6-preprocesseddata'!$S316="",0,+'P6-preprocesseddata'!H316/'P6-preprocesseddata'!$S316)</f>
        <v>2.3523468228413526E-2</v>
      </c>
      <c r="L316" s="43">
        <f>IF('P6-preprocesseddata'!$S316="",0,+'P6-preprocesseddata'!I316/'P6-preprocesseddata'!$S316)</f>
        <v>3.5359671527624733E-3</v>
      </c>
      <c r="M316" s="43">
        <f>IF('P6-preprocesseddata'!$S316="",0,+'P6-preprocesseddata'!J316/'P6-preprocesseddata'!$S316)+IF('P6-preprocesseddata'!$S316="",0,+'P6-preprocesseddata'!K316/'P6-preprocesseddata'!$S316)+IF('P6-preprocesseddata'!$S316="",0,+'P6-preprocesseddata'!L316/'P6-preprocesseddata'!$S316)</f>
        <v>1.6894737935624748E-2</v>
      </c>
      <c r="N316" s="43">
        <f>IF('P6-preprocesseddata'!$S316="",0,+'P6-preprocesseddata'!M316/'P6-preprocesseddata'!$S316)</f>
        <v>2.5243612285517207E-3</v>
      </c>
      <c r="O316" s="43">
        <f>IF('P6-preprocesseddata'!$S316="",0,+'P6-preprocesseddata'!N316/'P6-preprocesseddata'!$S316)</f>
        <v>9.9472986234471813E-3</v>
      </c>
      <c r="P316" s="43">
        <f t="shared" si="14"/>
        <v>0.14420678611587581</v>
      </c>
      <c r="Q316" s="52">
        <f t="shared" si="16"/>
        <v>-1.220503390571781E-3</v>
      </c>
      <c r="R316" s="63">
        <f>IF(Profitability!Q316="",0,Profitability!L316/Profitability!Q316)-Q316</f>
        <v>-2.4936649967166602E-17</v>
      </c>
    </row>
    <row r="317" spans="1:18" x14ac:dyDescent="0.25">
      <c r="A317">
        <f>+'P6-preprocesseddata'!A317</f>
        <v>2017</v>
      </c>
      <c r="B317">
        <f>+'P6-preprocesseddata'!B317</f>
        <v>1</v>
      </c>
      <c r="C317" t="str">
        <f t="shared" si="15"/>
        <v>2017 Q1</v>
      </c>
      <c r="D317" s="61">
        <f>VLOOKUP(C317,Dates!C:D,2,FALSE)</f>
        <v>42825</v>
      </c>
      <c r="E317" t="str">
        <f>+'P6-preprocesseddata'!C317</f>
        <v>UA</v>
      </c>
      <c r="F317" t="str">
        <f>+'P6-preprocesseddata'!D317</f>
        <v>P</v>
      </c>
      <c r="G317" s="51">
        <f>IF(Profitability!Q317="",0,Profitability!E317/Profitability!Q317)</f>
        <v>0.11475018868411094</v>
      </c>
      <c r="H317" s="43">
        <f>IF('P6-preprocesseddata'!$S317="",0,+'P6-preprocesseddata'!E317/'P6-preprocesseddata'!$S317)</f>
        <v>4.591758299285751E-2</v>
      </c>
      <c r="I317" s="43">
        <f>IF('P6-preprocesseddata'!$S317="",0,+'P6-preprocesseddata'!F317/'P6-preprocesseddata'!$S317)</f>
        <v>2.76643062537189E-2</v>
      </c>
      <c r="J317" s="43">
        <f>IF('P6-preprocesseddata'!$S317="",0,+'P6-preprocesseddata'!G317/'P6-preprocesseddata'!$S317)</f>
        <v>5.9181339745838285E-3</v>
      </c>
      <c r="K317" s="43">
        <f>IF('P6-preprocesseddata'!$S317="",0,+'P6-preprocesseddata'!H317/'P6-preprocesseddata'!$S317)</f>
        <v>2.1970034631796097E-2</v>
      </c>
      <c r="L317" s="43">
        <f>IF('P6-preprocesseddata'!$S317="",0,+'P6-preprocesseddata'!I317/'P6-preprocesseddata'!$S317)</f>
        <v>1.9491060400561955E-3</v>
      </c>
      <c r="M317" s="43">
        <f>IF('P6-preprocesseddata'!$S317="",0,+'P6-preprocesseddata'!J317/'P6-preprocesseddata'!$S317)+IF('P6-preprocesseddata'!$S317="",0,+'P6-preprocesseddata'!K317/'P6-preprocesseddata'!$S317)+IF('P6-preprocesseddata'!$S317="",0,+'P6-preprocesseddata'!L317/'P6-preprocesseddata'!$S317)</f>
        <v>1.6380333211032393E-2</v>
      </c>
      <c r="N317" s="43">
        <f>IF('P6-preprocesseddata'!$S317="",0,+'P6-preprocesseddata'!M317/'P6-preprocesseddata'!$S317)</f>
        <v>1.9868531904616341E-3</v>
      </c>
      <c r="O317" s="43">
        <f>IF('P6-preprocesseddata'!$S317="",0,+'P6-preprocesseddata'!N317/'P6-preprocesseddata'!$S317)</f>
        <v>2.8619192560974827E-3</v>
      </c>
      <c r="P317" s="43">
        <f t="shared" si="14"/>
        <v>0.12464826955060404</v>
      </c>
      <c r="Q317" s="52">
        <f t="shared" si="16"/>
        <v>-9.898080866493103E-3</v>
      </c>
      <c r="R317" s="63">
        <f>IF(Profitability!Q317="",0,Profitability!L317/Profitability!Q317)-Q317</f>
        <v>0</v>
      </c>
    </row>
    <row r="318" spans="1:18" x14ac:dyDescent="0.25">
      <c r="A318">
        <f>+'P6-preprocesseddata'!A318</f>
        <v>2017</v>
      </c>
      <c r="B318">
        <f>+'P6-preprocesseddata'!B318</f>
        <v>2</v>
      </c>
      <c r="C318" t="str">
        <f t="shared" si="15"/>
        <v>2017 Q2</v>
      </c>
      <c r="D318" s="61">
        <f>VLOOKUP(C318,Dates!C:D,2,FALSE)</f>
        <v>42916</v>
      </c>
      <c r="E318" t="str">
        <f>+'P6-preprocesseddata'!C318</f>
        <v>UA</v>
      </c>
      <c r="F318" t="str">
        <f>+'P6-preprocesseddata'!D318</f>
        <v>A</v>
      </c>
      <c r="G318" s="51">
        <f>IF(Profitability!Q318="",0,Profitability!E318/Profitability!Q318)</f>
        <v>0.13390757231099479</v>
      </c>
      <c r="H318" s="43">
        <f>IF('P6-preprocesseddata'!$S318="",0,+'P6-preprocesseddata'!E318/'P6-preprocesseddata'!$S318)</f>
        <v>4.1961109432189635E-2</v>
      </c>
      <c r="I318" s="43">
        <f>IF('P6-preprocesseddata'!$S318="",0,+'P6-preprocesseddata'!F318/'P6-preprocesseddata'!$S318)</f>
        <v>2.4595251089483669E-2</v>
      </c>
      <c r="J318" s="43">
        <f>IF('P6-preprocesseddata'!$S318="",0,+'P6-preprocesseddata'!G318/'P6-preprocesseddata'!$S318)</f>
        <v>5.7191980188109701E-3</v>
      </c>
      <c r="K318" s="43">
        <f>IF('P6-preprocesseddata'!$S318="",0,+'P6-preprocesseddata'!H318/'P6-preprocesseddata'!$S318)</f>
        <v>2.1265871560884764E-2</v>
      </c>
      <c r="L318" s="43">
        <f>IF('P6-preprocesseddata'!$S318="",0,+'P6-preprocesseddata'!I318/'P6-preprocesseddata'!$S318)</f>
        <v>2.0028422275609249E-3</v>
      </c>
      <c r="M318" s="43">
        <f>IF('P6-preprocesseddata'!$S318="",0,+'P6-preprocesseddata'!J318/'P6-preprocesseddata'!$S318)+IF('P6-preprocesseddata'!$S318="",0,+'P6-preprocesseddata'!K318/'P6-preprocesseddata'!$S318)+IF('P6-preprocesseddata'!$S318="",0,+'P6-preprocesseddata'!L318/'P6-preprocesseddata'!$S318)</f>
        <v>1.1722572640318531E-2</v>
      </c>
      <c r="N318" s="43">
        <f>IF('P6-preprocesseddata'!$S318="",0,+'P6-preprocesseddata'!M318/'P6-preprocesseddata'!$S318)</f>
        <v>2.448406583440661E-3</v>
      </c>
      <c r="O318" s="43">
        <f>IF('P6-preprocesseddata'!$S318="",0,+'P6-preprocesseddata'!N318/'P6-preprocesseddata'!$S318)</f>
        <v>2.7038495514237391E-3</v>
      </c>
      <c r="P318" s="43">
        <f t="shared" si="14"/>
        <v>0.11241910110411288</v>
      </c>
      <c r="Q318" s="52">
        <f t="shared" si="16"/>
        <v>2.1488471206881909E-2</v>
      </c>
      <c r="R318" s="63">
        <f>IF(Profitability!Q318="",0,Profitability!L318/Profitability!Q318)-Q318</f>
        <v>-1.5534633579505908E-9</v>
      </c>
    </row>
    <row r="319" spans="1:18" x14ac:dyDescent="0.25">
      <c r="A319">
        <f>+'P6-preprocesseddata'!A319</f>
        <v>2017</v>
      </c>
      <c r="B319">
        <f>+'P6-preprocesseddata'!B319</f>
        <v>2</v>
      </c>
      <c r="C319" t="str">
        <f t="shared" si="15"/>
        <v>2017 Q2</v>
      </c>
      <c r="D319" s="61">
        <f>VLOOKUP(C319,Dates!C:D,2,FALSE)</f>
        <v>42916</v>
      </c>
      <c r="E319" t="str">
        <f>+'P6-preprocesseddata'!C319</f>
        <v>UA</v>
      </c>
      <c r="F319" t="str">
        <f>+'P6-preprocesseddata'!D319</f>
        <v>D</v>
      </c>
      <c r="G319" s="51">
        <f>IF(Profitability!Q319="",0,Profitability!E319/Profitability!Q319)</f>
        <v>0.19814436767469037</v>
      </c>
      <c r="H319" s="43">
        <f>IF('P6-preprocesseddata'!$S319="",0,+'P6-preprocesseddata'!E319/'P6-preprocesseddata'!$S319)</f>
        <v>5.453715327822721E-2</v>
      </c>
      <c r="I319" s="43">
        <f>IF('P6-preprocesseddata'!$S319="",0,+'P6-preprocesseddata'!F319/'P6-preprocesseddata'!$S319)</f>
        <v>2.1327625237686661E-2</v>
      </c>
      <c r="J319" s="43">
        <f>IF('P6-preprocesseddata'!$S319="",0,+'P6-preprocesseddata'!G319/'P6-preprocesseddata'!$S319)</f>
        <v>4.9168024560064579E-3</v>
      </c>
      <c r="K319" s="43">
        <f>IF('P6-preprocesseddata'!$S319="",0,+'P6-preprocesseddata'!H319/'P6-preprocesseddata'!$S319)</f>
        <v>2.326875762715527E-2</v>
      </c>
      <c r="L319" s="43">
        <f>IF('P6-preprocesseddata'!$S319="",0,+'P6-preprocesseddata'!I319/'P6-preprocesseddata'!$S319)</f>
        <v>3.9031549398737611E-3</v>
      </c>
      <c r="M319" s="43">
        <f>IF('P6-preprocesseddata'!$S319="",0,+'P6-preprocesseddata'!J319/'P6-preprocesseddata'!$S319)+IF('P6-preprocesseddata'!$S319="",0,+'P6-preprocesseddata'!K319/'P6-preprocesseddata'!$S319)+IF('P6-preprocesseddata'!$S319="",0,+'P6-preprocesseddata'!L319/'P6-preprocesseddata'!$S319)</f>
        <v>1.5832905435782793E-2</v>
      </c>
      <c r="N319" s="43">
        <f>IF('P6-preprocesseddata'!$S319="",0,+'P6-preprocesseddata'!M319/'P6-preprocesseddata'!$S319)</f>
        <v>1.9872465937682904E-3</v>
      </c>
      <c r="O319" s="43">
        <f>IF('P6-preprocesseddata'!$S319="",0,+'P6-preprocesseddata'!N319/'P6-preprocesseddata'!$S319)</f>
        <v>3.7920625839865045E-2</v>
      </c>
      <c r="P319" s="43">
        <f t="shared" si="14"/>
        <v>0.16369427140836551</v>
      </c>
      <c r="Q319" s="52">
        <f t="shared" si="16"/>
        <v>3.4450096266324864E-2</v>
      </c>
      <c r="R319" s="63">
        <f>IF(Profitability!Q319="",0,Profitability!L319/Profitability!Q319)-Q319</f>
        <v>-6.4215178313675736E-10</v>
      </c>
    </row>
    <row r="320" spans="1:18" x14ac:dyDescent="0.25">
      <c r="A320">
        <f>+'P6-preprocesseddata'!A320</f>
        <v>2017</v>
      </c>
      <c r="B320">
        <f>+'P6-preprocesseddata'!B320</f>
        <v>2</v>
      </c>
      <c r="C320" t="str">
        <f t="shared" si="15"/>
        <v>2017 Q2</v>
      </c>
      <c r="D320" s="61">
        <f>VLOOKUP(C320,Dates!C:D,2,FALSE)</f>
        <v>42916</v>
      </c>
      <c r="E320" t="str">
        <f>+'P6-preprocesseddata'!C320</f>
        <v>UA</v>
      </c>
      <c r="F320" t="str">
        <f>+'P6-preprocesseddata'!D320</f>
        <v>L</v>
      </c>
      <c r="G320" s="51">
        <f>IF(Profitability!Q320="",0,Profitability!E320/Profitability!Q320)</f>
        <v>0.14695406567479205</v>
      </c>
      <c r="H320" s="43">
        <f>IF('P6-preprocesseddata'!$S320="",0,+'P6-preprocesseddata'!E320/'P6-preprocesseddata'!$S320)</f>
        <v>5.3784707350830012E-2</v>
      </c>
      <c r="I320" s="43">
        <f>IF('P6-preprocesseddata'!$S320="",0,+'P6-preprocesseddata'!F320/'P6-preprocesseddata'!$S320)</f>
        <v>2.4123885781405067E-2</v>
      </c>
      <c r="J320" s="43">
        <f>IF('P6-preprocesseddata'!$S320="",0,+'P6-preprocesseddata'!G320/'P6-preprocesseddata'!$S320)</f>
        <v>5.4113890017839436E-3</v>
      </c>
      <c r="K320" s="43">
        <f>IF('P6-preprocesseddata'!$S320="",0,+'P6-preprocesseddata'!H320/'P6-preprocesseddata'!$S320)</f>
        <v>2.2552107429890261E-2</v>
      </c>
      <c r="L320" s="43">
        <f>IF('P6-preprocesseddata'!$S320="",0,+'P6-preprocesseddata'!I320/'P6-preprocesseddata'!$S320)</f>
        <v>3.2695716292576215E-3</v>
      </c>
      <c r="M320" s="43">
        <f>IF('P6-preprocesseddata'!$S320="",0,+'P6-preprocesseddata'!J320/'P6-preprocesseddata'!$S320)+IF('P6-preprocesseddata'!$S320="",0,+'P6-preprocesseddata'!K320/'P6-preprocesseddata'!$S320)+IF('P6-preprocesseddata'!$S320="",0,+'P6-preprocesseddata'!L320/'P6-preprocesseddata'!$S320)</f>
        <v>1.4633914038818177E-2</v>
      </c>
      <c r="N320" s="43">
        <f>IF('P6-preprocesseddata'!$S320="",0,+'P6-preprocesseddata'!M320/'P6-preprocesseddata'!$S320)</f>
        <v>2.5054601587394068E-3</v>
      </c>
      <c r="O320" s="43">
        <f>IF('P6-preprocesseddata'!$S320="",0,+'P6-preprocesseddata'!N320/'P6-preprocesseddata'!$S320)</f>
        <v>1.0309113069175327E-2</v>
      </c>
      <c r="P320" s="43">
        <f t="shared" si="14"/>
        <v>0.13659014845989981</v>
      </c>
      <c r="Q320" s="52">
        <f t="shared" si="16"/>
        <v>1.0363917214892243E-2</v>
      </c>
      <c r="R320" s="63">
        <f>IF(Profitability!Q320="",0,Profitability!L320/Profitability!Q320)-Q320</f>
        <v>1.671928517507637E-9</v>
      </c>
    </row>
    <row r="321" spans="1:18" x14ac:dyDescent="0.25">
      <c r="A321">
        <f>+'P6-preprocesseddata'!A321</f>
        <v>2017</v>
      </c>
      <c r="B321">
        <f>+'P6-preprocesseddata'!B321</f>
        <v>2</v>
      </c>
      <c r="C321" t="str">
        <f t="shared" si="15"/>
        <v>2017 Q2</v>
      </c>
      <c r="D321" s="61">
        <f>VLOOKUP(C321,Dates!C:D,2,FALSE)</f>
        <v>42916</v>
      </c>
      <c r="E321" t="str">
        <f>+'P6-preprocesseddata'!C321</f>
        <v>UA</v>
      </c>
      <c r="F321" t="str">
        <f>+'P6-preprocesseddata'!D321</f>
        <v>P</v>
      </c>
      <c r="G321" s="51">
        <f>IF(Profitability!Q321="",0,Profitability!E321/Profitability!Q321)</f>
        <v>0.11708326120532452</v>
      </c>
      <c r="H321" s="43">
        <f>IF('P6-preprocesseddata'!$S321="",0,+'P6-preprocesseddata'!E321/'P6-preprocesseddata'!$S321)</f>
        <v>4.4388328506745144E-2</v>
      </c>
      <c r="I321" s="43">
        <f>IF('P6-preprocesseddata'!$S321="",0,+'P6-preprocesseddata'!F321/'P6-preprocesseddata'!$S321)</f>
        <v>2.6450302617338689E-2</v>
      </c>
      <c r="J321" s="43">
        <f>IF('P6-preprocesseddata'!$S321="",0,+'P6-preprocesseddata'!G321/'P6-preprocesseddata'!$S321)</f>
        <v>5.4083208206856578E-3</v>
      </c>
      <c r="K321" s="43">
        <f>IF('P6-preprocesseddata'!$S321="",0,+'P6-preprocesseddata'!H321/'P6-preprocesseddata'!$S321)</f>
        <v>2.1808124219672136E-2</v>
      </c>
      <c r="L321" s="43">
        <f>IF('P6-preprocesseddata'!$S321="",0,+'P6-preprocesseddata'!I321/'P6-preprocesseddata'!$S321)</f>
        <v>1.9096696763152342E-3</v>
      </c>
      <c r="M321" s="43">
        <f>IF('P6-preprocesseddata'!$S321="",0,+'P6-preprocesseddata'!J321/'P6-preprocesseddata'!$S321)+IF('P6-preprocesseddata'!$S321="",0,+'P6-preprocesseddata'!K321/'P6-preprocesseddata'!$S321)+IF('P6-preprocesseddata'!$S321="",0,+'P6-preprocesseddata'!L321/'P6-preprocesseddata'!$S321)</f>
        <v>1.3350341023178548E-2</v>
      </c>
      <c r="N321" s="43">
        <f>IF('P6-preprocesseddata'!$S321="",0,+'P6-preprocesseddata'!M321/'P6-preprocesseddata'!$S321)</f>
        <v>2.1073258804178373E-3</v>
      </c>
      <c r="O321" s="43">
        <f>IF('P6-preprocesseddata'!$S321="",0,+'P6-preprocesseddata'!N321/'P6-preprocesseddata'!$S321)</f>
        <v>2.7916377235124444E-3</v>
      </c>
      <c r="P321" s="43">
        <f t="shared" si="14"/>
        <v>0.11821405046786569</v>
      </c>
      <c r="Q321" s="52">
        <f t="shared" si="16"/>
        <v>-1.1307892625411764E-3</v>
      </c>
      <c r="R321" s="63">
        <f>IF(Profitability!Q321="",0,Profitability!L321/Profitability!Q321)-Q321</f>
        <v>-2.8189256484623115E-18</v>
      </c>
    </row>
    <row r="322" spans="1:18" x14ac:dyDescent="0.25">
      <c r="A322">
        <f>+'P6-preprocesseddata'!A322</f>
        <v>2017</v>
      </c>
      <c r="B322">
        <f>+'P6-preprocesseddata'!B322</f>
        <v>3</v>
      </c>
      <c r="C322" t="str">
        <f t="shared" si="15"/>
        <v>2017 Q3</v>
      </c>
      <c r="D322" s="61">
        <f>VLOOKUP(C322,Dates!C:D,2,FALSE)</f>
        <v>43008</v>
      </c>
      <c r="E322" t="str">
        <f>+'P6-preprocesseddata'!C322</f>
        <v>UA</v>
      </c>
      <c r="F322" t="str">
        <f>+'P6-preprocesseddata'!D322</f>
        <v>A</v>
      </c>
      <c r="G322" s="51">
        <f>IF(Profitability!Q322="",0,Profitability!E322/Profitability!Q322)</f>
        <v>0.12923717024910886</v>
      </c>
      <c r="H322" s="43">
        <f>IF('P6-preprocesseddata'!$S322="",0,+'P6-preprocesseddata'!E322/'P6-preprocesseddata'!$S322)</f>
        <v>3.9559358773544995E-2</v>
      </c>
      <c r="I322" s="43">
        <f>IF('P6-preprocesseddata'!$S322="",0,+'P6-preprocesseddata'!F322/'P6-preprocesseddata'!$S322)</f>
        <v>2.5807213010514633E-2</v>
      </c>
      <c r="J322" s="43">
        <f>IF('P6-preprocesseddata'!$S322="",0,+'P6-preprocesseddata'!G322/'P6-preprocesseddata'!$S322)</f>
        <v>5.7878286402581434E-3</v>
      </c>
      <c r="K322" s="43">
        <f>IF('P6-preprocesseddata'!$S322="",0,+'P6-preprocesseddata'!H322/'P6-preprocesseddata'!$S322)</f>
        <v>2.1557978015761089E-2</v>
      </c>
      <c r="L322" s="43">
        <f>IF('P6-preprocesseddata'!$S322="",0,+'P6-preprocesseddata'!I322/'P6-preprocesseddata'!$S322)</f>
        <v>2.3498413507814803E-3</v>
      </c>
      <c r="M322" s="43">
        <f>IF('P6-preprocesseddata'!$S322="",0,+'P6-preprocesseddata'!J322/'P6-preprocesseddata'!$S322)+IF('P6-preprocesseddata'!$S322="",0,+'P6-preprocesseddata'!K322/'P6-preprocesseddata'!$S322)+IF('P6-preprocesseddata'!$S322="",0,+'P6-preprocesseddata'!L322/'P6-preprocesseddata'!$S322)</f>
        <v>1.3478191673722582E-2</v>
      </c>
      <c r="N322" s="43">
        <f>IF('P6-preprocesseddata'!$S322="",0,+'P6-preprocesseddata'!M322/'P6-preprocesseddata'!$S322)</f>
        <v>2.3580593040167445E-3</v>
      </c>
      <c r="O322" s="43">
        <f>IF('P6-preprocesseddata'!$S322="",0,+'P6-preprocesseddata'!N322/'P6-preprocesseddata'!$S322)</f>
        <v>2.5137163017950512E-3</v>
      </c>
      <c r="P322" s="43">
        <f t="shared" si="14"/>
        <v>0.11341218707039472</v>
      </c>
      <c r="Q322" s="52">
        <f t="shared" si="16"/>
        <v>1.5824983178714142E-2</v>
      </c>
      <c r="R322" s="63">
        <f>IF(Profitability!Q322="",0,Profitability!L322/Profitability!Q322)-Q322</f>
        <v>7.0467784732408667E-10</v>
      </c>
    </row>
    <row r="323" spans="1:18" x14ac:dyDescent="0.25">
      <c r="A323">
        <f>+'P6-preprocesseddata'!A323</f>
        <v>2017</v>
      </c>
      <c r="B323">
        <f>+'P6-preprocesseddata'!B323</f>
        <v>3</v>
      </c>
      <c r="C323" t="str">
        <f t="shared" si="15"/>
        <v>2017 Q3</v>
      </c>
      <c r="D323" s="61">
        <f>VLOOKUP(C323,Dates!C:D,2,FALSE)</f>
        <v>43008</v>
      </c>
      <c r="E323" t="str">
        <f>+'P6-preprocesseddata'!C323</f>
        <v>UA</v>
      </c>
      <c r="F323" t="str">
        <f>+'P6-preprocesseddata'!D323</f>
        <v>D</v>
      </c>
      <c r="G323" s="51">
        <f>IF(Profitability!Q323="",0,Profitability!E323/Profitability!Q323)</f>
        <v>0.17991523195190903</v>
      </c>
      <c r="H323" s="43">
        <f>IF('P6-preprocesseddata'!$S323="",0,+'P6-preprocesseddata'!E323/'P6-preprocesseddata'!$S323)</f>
        <v>5.144680131315036E-2</v>
      </c>
      <c r="I323" s="43">
        <f>IF('P6-preprocesseddata'!$S323="",0,+'P6-preprocesseddata'!F323/'P6-preprocesseddata'!$S323)</f>
        <v>2.258286605222224E-2</v>
      </c>
      <c r="J323" s="43">
        <f>IF('P6-preprocesseddata'!$S323="",0,+'P6-preprocesseddata'!G323/'P6-preprocesseddata'!$S323)</f>
        <v>4.496969232849932E-3</v>
      </c>
      <c r="K323" s="43">
        <f>IF('P6-preprocesseddata'!$S323="",0,+'P6-preprocesseddata'!H323/'P6-preprocesseddata'!$S323)</f>
        <v>2.2255332958426632E-2</v>
      </c>
      <c r="L323" s="43">
        <f>IF('P6-preprocesseddata'!$S323="",0,+'P6-preprocesseddata'!I323/'P6-preprocesseddata'!$S323)</f>
        <v>4.0819547329546341E-3</v>
      </c>
      <c r="M323" s="43">
        <f>IF('P6-preprocesseddata'!$S323="",0,+'P6-preprocesseddata'!J323/'P6-preprocesseddata'!$S323)+IF('P6-preprocesseddata'!$S323="",0,+'P6-preprocesseddata'!K323/'P6-preprocesseddata'!$S323)+IF('P6-preprocesseddata'!$S323="",0,+'P6-preprocesseddata'!L323/'P6-preprocesseddata'!$S323)</f>
        <v>1.428716067898904E-2</v>
      </c>
      <c r="N323" s="43">
        <f>IF('P6-preprocesseddata'!$S323="",0,+'P6-preprocesseddata'!M323/'P6-preprocesseddata'!$S323)</f>
        <v>1.9208410077366127E-3</v>
      </c>
      <c r="O323" s="43">
        <f>IF('P6-preprocesseddata'!$S323="",0,+'P6-preprocesseddata'!N323/'P6-preprocesseddata'!$S323)</f>
        <v>3.675430505586167E-2</v>
      </c>
      <c r="P323" s="43">
        <f t="shared" ref="P323:P386" si="17">SUM(H323:O323)</f>
        <v>0.15782623103219112</v>
      </c>
      <c r="Q323" s="52">
        <f t="shared" si="16"/>
        <v>2.208900091971791E-2</v>
      </c>
      <c r="R323" s="63">
        <f>IF(Profitability!Q323="",0,Profitability!L323/Profitability!Q323)-Q323</f>
        <v>-3.0319592322913813E-10</v>
      </c>
    </row>
    <row r="324" spans="1:18" x14ac:dyDescent="0.25">
      <c r="A324">
        <f>+'P6-preprocesseddata'!A324</f>
        <v>2017</v>
      </c>
      <c r="B324">
        <f>+'P6-preprocesseddata'!B324</f>
        <v>3</v>
      </c>
      <c r="C324" t="str">
        <f t="shared" si="15"/>
        <v>2017 Q3</v>
      </c>
      <c r="D324" s="61">
        <f>VLOOKUP(C324,Dates!C:D,2,FALSE)</f>
        <v>43008</v>
      </c>
      <c r="E324" t="str">
        <f>+'P6-preprocesseddata'!C324</f>
        <v>UA</v>
      </c>
      <c r="F324" t="str">
        <f>+'P6-preprocesseddata'!D324</f>
        <v>L</v>
      </c>
      <c r="G324" s="51">
        <f>IF(Profitability!Q324="",0,Profitability!E324/Profitability!Q324)</f>
        <v>0.15350840399757631</v>
      </c>
      <c r="H324" s="43">
        <f>IF('P6-preprocesseddata'!$S324="",0,+'P6-preprocesseddata'!E324/'P6-preprocesseddata'!$S324)</f>
        <v>5.1334721109626988E-2</v>
      </c>
      <c r="I324" s="43">
        <f>IF('P6-preprocesseddata'!$S324="",0,+'P6-preprocesseddata'!F324/'P6-preprocesseddata'!$S324)</f>
        <v>2.5287827694049119E-2</v>
      </c>
      <c r="J324" s="43">
        <f>IF('P6-preprocesseddata'!$S324="",0,+'P6-preprocesseddata'!G324/'P6-preprocesseddata'!$S324)</f>
        <v>5.5156360710262066E-3</v>
      </c>
      <c r="K324" s="43">
        <f>IF('P6-preprocesseddata'!$S324="",0,+'P6-preprocesseddata'!H324/'P6-preprocesseddata'!$S324)</f>
        <v>2.2802735127200137E-2</v>
      </c>
      <c r="L324" s="43">
        <f>IF('P6-preprocesseddata'!$S324="",0,+'P6-preprocesseddata'!I324/'P6-preprocesseddata'!$S324)</f>
        <v>3.7954093950611487E-3</v>
      </c>
      <c r="M324" s="43">
        <f>IF('P6-preprocesseddata'!$S324="",0,+'P6-preprocesseddata'!J324/'P6-preprocesseddata'!$S324)+IF('P6-preprocesseddata'!$S324="",0,+'P6-preprocesseddata'!K324/'P6-preprocesseddata'!$S324)+IF('P6-preprocesseddata'!$S324="",0,+'P6-preprocesseddata'!L324/'P6-preprocesseddata'!$S324)</f>
        <v>1.4538734984576565E-2</v>
      </c>
      <c r="N324" s="43">
        <f>IF('P6-preprocesseddata'!$S324="",0,+'P6-preprocesseddata'!M324/'P6-preprocesseddata'!$S324)</f>
        <v>2.4406337821809656E-3</v>
      </c>
      <c r="O324" s="43">
        <f>IF('P6-preprocesseddata'!$S324="",0,+'P6-preprocesseddata'!N324/'P6-preprocesseddata'!$S324)</f>
        <v>1.1085425416810755E-2</v>
      </c>
      <c r="P324" s="43">
        <f t="shared" si="17"/>
        <v>0.1368011235805319</v>
      </c>
      <c r="Q324" s="52">
        <f t="shared" si="16"/>
        <v>1.6707280417044418E-2</v>
      </c>
      <c r="R324" s="63">
        <f>IF(Profitability!Q324="",0,Profitability!L324/Profitability!Q324)-Q324</f>
        <v>1.8360776683767899E-9</v>
      </c>
    </row>
    <row r="325" spans="1:18" x14ac:dyDescent="0.25">
      <c r="A325">
        <f>+'P6-preprocesseddata'!A325</f>
        <v>2017</v>
      </c>
      <c r="B325">
        <f>+'P6-preprocesseddata'!B325</f>
        <v>3</v>
      </c>
      <c r="C325" t="str">
        <f t="shared" si="15"/>
        <v>2017 Q3</v>
      </c>
      <c r="D325" s="61">
        <f>VLOOKUP(C325,Dates!C:D,2,FALSE)</f>
        <v>43008</v>
      </c>
      <c r="E325" t="str">
        <f>+'P6-preprocesseddata'!C325</f>
        <v>UA</v>
      </c>
      <c r="F325" t="str">
        <f>+'P6-preprocesseddata'!D325</f>
        <v>P</v>
      </c>
      <c r="G325" s="51">
        <f>IF(Profitability!Q325="",0,Profitability!E325/Profitability!Q325)</f>
        <v>0.12063586080018114</v>
      </c>
      <c r="H325" s="43">
        <f>IF('P6-preprocesseddata'!$S325="",0,+'P6-preprocesseddata'!E325/'P6-preprocesseddata'!$S325)</f>
        <v>4.2298512585301241E-2</v>
      </c>
      <c r="I325" s="43">
        <f>IF('P6-preprocesseddata'!$S325="",0,+'P6-preprocesseddata'!F325/'P6-preprocesseddata'!$S325)</f>
        <v>2.6333059305837882E-2</v>
      </c>
      <c r="J325" s="43">
        <f>IF('P6-preprocesseddata'!$S325="",0,+'P6-preprocesseddata'!G325/'P6-preprocesseddata'!$S325)</f>
        <v>5.3916359540907548E-3</v>
      </c>
      <c r="K325" s="43">
        <f>IF('P6-preprocesseddata'!$S325="",0,+'P6-preprocesseddata'!H325/'P6-preprocesseddata'!$S325)</f>
        <v>2.039215785053785E-2</v>
      </c>
      <c r="L325" s="43">
        <f>IF('P6-preprocesseddata'!$S325="",0,+'P6-preprocesseddata'!I325/'P6-preprocesseddata'!$S325)</f>
        <v>2.0782934251561114E-3</v>
      </c>
      <c r="M325" s="43">
        <f>IF('P6-preprocesseddata'!$S325="",0,+'P6-preprocesseddata'!J325/'P6-preprocesseddata'!$S325)+IF('P6-preprocesseddata'!$S325="",0,+'P6-preprocesseddata'!K325/'P6-preprocesseddata'!$S325)+IF('P6-preprocesseddata'!$S325="",0,+'P6-preprocesseddata'!L325/'P6-preprocesseddata'!$S325)</f>
        <v>1.5025395279179777E-2</v>
      </c>
      <c r="N325" s="43">
        <f>IF('P6-preprocesseddata'!$S325="",0,+'P6-preprocesseddata'!M325/'P6-preprocesseddata'!$S325)</f>
        <v>1.9017375769913854E-3</v>
      </c>
      <c r="O325" s="43">
        <f>IF('P6-preprocesseddata'!$S325="",0,+'P6-preprocesseddata'!N325/'P6-preprocesseddata'!$S325)</f>
        <v>2.6184701561416022E-3</v>
      </c>
      <c r="P325" s="43">
        <f t="shared" si="17"/>
        <v>0.11603926213323659</v>
      </c>
      <c r="Q325" s="52">
        <f t="shared" si="16"/>
        <v>4.5965986669445486E-3</v>
      </c>
      <c r="R325" s="63">
        <f>IF(Profitability!Q325="",0,Profitability!L325/Profitability!Q325)-Q325</f>
        <v>-6.9388939039072284E-18</v>
      </c>
    </row>
    <row r="326" spans="1:18" x14ac:dyDescent="0.25">
      <c r="A326">
        <f>+'P6-preprocesseddata'!A326</f>
        <v>2017</v>
      </c>
      <c r="B326">
        <f>+'P6-preprocesseddata'!B326</f>
        <v>4</v>
      </c>
      <c r="C326" t="str">
        <f t="shared" si="15"/>
        <v>2017 Q4</v>
      </c>
      <c r="D326" s="61">
        <f>VLOOKUP(C326,Dates!C:D,2,FALSE)</f>
        <v>43100</v>
      </c>
      <c r="E326" t="str">
        <f>+'P6-preprocesseddata'!C326</f>
        <v>UA</v>
      </c>
      <c r="F326" t="str">
        <f>+'P6-preprocesseddata'!D326</f>
        <v>A</v>
      </c>
      <c r="G326" s="51">
        <f>IF(Profitability!Q326="",0,Profitability!E326/Profitability!Q326)</f>
        <v>0.13903937277947243</v>
      </c>
      <c r="H326" s="43">
        <f>IF('P6-preprocesseddata'!$S326="",0,+'P6-preprocesseddata'!E326/'P6-preprocesseddata'!$S326)</f>
        <v>4.1719337507515428E-2</v>
      </c>
      <c r="I326" s="43">
        <f>IF('P6-preprocesseddata'!$S326="",0,+'P6-preprocesseddata'!F326/'P6-preprocesseddata'!$S326)</f>
        <v>2.9215184781663302E-2</v>
      </c>
      <c r="J326" s="43">
        <f>IF('P6-preprocesseddata'!$S326="",0,+'P6-preprocesseddata'!G326/'P6-preprocesseddata'!$S326)</f>
        <v>6.0704750616106962E-3</v>
      </c>
      <c r="K326" s="43">
        <f>IF('P6-preprocesseddata'!$S326="",0,+'P6-preprocesseddata'!H326/'P6-preprocesseddata'!$S326)</f>
        <v>2.4957382181320535E-2</v>
      </c>
      <c r="L326" s="43">
        <f>IF('P6-preprocesseddata'!$S326="",0,+'P6-preprocesseddata'!I326/'P6-preprocesseddata'!$S326)</f>
        <v>2.2937641289216618E-3</v>
      </c>
      <c r="M326" s="43">
        <f>IF('P6-preprocesseddata'!$S326="",0,+'P6-preprocesseddata'!J326/'P6-preprocesseddata'!$S326)+IF('P6-preprocesseddata'!$S326="",0,+'P6-preprocesseddata'!K326/'P6-preprocesseddata'!$S326)+IF('P6-preprocesseddata'!$S326="",0,+'P6-preprocesseddata'!L326/'P6-preprocesseddata'!$S326)</f>
        <v>1.3605312359960606E-2</v>
      </c>
      <c r="N326" s="43">
        <f>IF('P6-preprocesseddata'!$S326="",0,+'P6-preprocesseddata'!M326/'P6-preprocesseddata'!$S326)</f>
        <v>1.8894785987150604E-3</v>
      </c>
      <c r="O326" s="43">
        <f>IF('P6-preprocesseddata'!$S326="",0,+'P6-preprocesseddata'!N326/'P6-preprocesseddata'!$S326)</f>
        <v>2.8162830354201843E-3</v>
      </c>
      <c r="P326" s="43">
        <f t="shared" si="17"/>
        <v>0.12256721765512747</v>
      </c>
      <c r="Q326" s="52">
        <f t="shared" si="16"/>
        <v>1.6472155124344953E-2</v>
      </c>
      <c r="R326" s="63">
        <f>IF(Profitability!Q326="",0,Profitability!L326/Profitability!Q326)-Q326</f>
        <v>0</v>
      </c>
    </row>
    <row r="327" spans="1:18" x14ac:dyDescent="0.25">
      <c r="A327">
        <f>+'P6-preprocesseddata'!A327</f>
        <v>2017</v>
      </c>
      <c r="B327">
        <f>+'P6-preprocesseddata'!B327</f>
        <v>4</v>
      </c>
      <c r="C327" t="str">
        <f t="shared" si="15"/>
        <v>2017 Q4</v>
      </c>
      <c r="D327" s="61">
        <f>VLOOKUP(C327,Dates!C:D,2,FALSE)</f>
        <v>43100</v>
      </c>
      <c r="E327" t="str">
        <f>+'P6-preprocesseddata'!C327</f>
        <v>UA</v>
      </c>
      <c r="F327" t="str">
        <f>+'P6-preprocesseddata'!D327</f>
        <v>D</v>
      </c>
      <c r="G327" s="51">
        <f>IF(Profitability!Q327="",0,Profitability!E327/Profitability!Q327)</f>
        <v>0.192086360473079</v>
      </c>
      <c r="H327" s="43">
        <f>IF('P6-preprocesseddata'!$S327="",0,+'P6-preprocesseddata'!E327/'P6-preprocesseddata'!$S327)</f>
        <v>5.5005819403506948E-2</v>
      </c>
      <c r="I327" s="43">
        <f>IF('P6-preprocesseddata'!$S327="",0,+'P6-preprocesseddata'!F327/'P6-preprocesseddata'!$S327)</f>
        <v>2.5099488174461643E-2</v>
      </c>
      <c r="J327" s="43">
        <f>IF('P6-preprocesseddata'!$S327="",0,+'P6-preprocesseddata'!G327/'P6-preprocesseddata'!$S327)</f>
        <v>5.1154636336867461E-3</v>
      </c>
      <c r="K327" s="43">
        <f>IF('P6-preprocesseddata'!$S327="",0,+'P6-preprocesseddata'!H327/'P6-preprocesseddata'!$S327)</f>
        <v>2.5171423916177112E-2</v>
      </c>
      <c r="L327" s="43">
        <f>IF('P6-preprocesseddata'!$S327="",0,+'P6-preprocesseddata'!I327/'P6-preprocesseddata'!$S327)</f>
        <v>4.040941832475298E-3</v>
      </c>
      <c r="M327" s="43">
        <f>IF('P6-preprocesseddata'!$S327="",0,+'P6-preprocesseddata'!J327/'P6-preprocesseddata'!$S327)+IF('P6-preprocesseddata'!$S327="",0,+'P6-preprocesseddata'!K327/'P6-preprocesseddata'!$S327)+IF('P6-preprocesseddata'!$S327="",0,+'P6-preprocesseddata'!L327/'P6-preprocesseddata'!$S327)</f>
        <v>1.6986747949733077E-2</v>
      </c>
      <c r="N327" s="43">
        <f>IF('P6-preprocesseddata'!$S327="",0,+'P6-preprocesseddata'!M327/'P6-preprocesseddata'!$S327)</f>
        <v>1.3926613066008199E-3</v>
      </c>
      <c r="O327" s="43">
        <f>IF('P6-preprocesseddata'!$S327="",0,+'P6-preprocesseddata'!N327/'P6-preprocesseddata'!$S327)</f>
        <v>4.1693948936154815E-2</v>
      </c>
      <c r="P327" s="43">
        <f t="shared" si="17"/>
        <v>0.17450649515279643</v>
      </c>
      <c r="Q327" s="52">
        <f t="shared" si="16"/>
        <v>1.7579865320282578E-2</v>
      </c>
      <c r="R327" s="63">
        <f>IF(Profitability!Q327="",0,Profitability!L327/Profitability!Q327)-Q327</f>
        <v>-6.591949208711867E-17</v>
      </c>
    </row>
    <row r="328" spans="1:18" x14ac:dyDescent="0.25">
      <c r="A328">
        <f>+'P6-preprocesseddata'!A328</f>
        <v>2017</v>
      </c>
      <c r="B328">
        <f>+'P6-preprocesseddata'!B328</f>
        <v>4</v>
      </c>
      <c r="C328" t="str">
        <f t="shared" si="15"/>
        <v>2017 Q4</v>
      </c>
      <c r="D328" s="61">
        <f>VLOOKUP(C328,Dates!C:D,2,FALSE)</f>
        <v>43100</v>
      </c>
      <c r="E328" t="str">
        <f>+'P6-preprocesseddata'!C328</f>
        <v>UA</v>
      </c>
      <c r="F328" t="str">
        <f>+'P6-preprocesseddata'!D328</f>
        <v>L</v>
      </c>
      <c r="G328" s="51">
        <f>IF(Profitability!Q328="",0,Profitability!E328/Profitability!Q328)</f>
        <v>0.14059555004426022</v>
      </c>
      <c r="H328" s="43">
        <f>IF('P6-preprocesseddata'!$S328="",0,+'P6-preprocesseddata'!E328/'P6-preprocesseddata'!$S328)</f>
        <v>4.8707565811588534E-2</v>
      </c>
      <c r="I328" s="43">
        <f>IF('P6-preprocesseddata'!$S328="",0,+'P6-preprocesseddata'!F328/'P6-preprocesseddata'!$S328)</f>
        <v>2.7903214654572895E-2</v>
      </c>
      <c r="J328" s="43">
        <f>IF('P6-preprocesseddata'!$S328="",0,+'P6-preprocesseddata'!G328/'P6-preprocesseddata'!$S328)</f>
        <v>5.6640687706356737E-3</v>
      </c>
      <c r="K328" s="43">
        <f>IF('P6-preprocesseddata'!$S328="",0,+'P6-preprocesseddata'!H328/'P6-preprocesseddata'!$S328)</f>
        <v>2.3680872696530495E-2</v>
      </c>
      <c r="L328" s="43">
        <f>IF('P6-preprocesseddata'!$S328="",0,+'P6-preprocesseddata'!I328/'P6-preprocesseddata'!$S328)</f>
        <v>3.1149215835363469E-3</v>
      </c>
      <c r="M328" s="43">
        <f>IF('P6-preprocesseddata'!$S328="",0,+'P6-preprocesseddata'!J328/'P6-preprocesseddata'!$S328)+IF('P6-preprocesseddata'!$S328="",0,+'P6-preprocesseddata'!K328/'P6-preprocesseddata'!$S328)+IF('P6-preprocesseddata'!$S328="",0,+'P6-preprocesseddata'!L328/'P6-preprocesseddata'!$S328)</f>
        <v>1.4212345452982635E-2</v>
      </c>
      <c r="N328" s="43">
        <f>IF('P6-preprocesseddata'!$S328="",0,+'P6-preprocesseddata'!M328/'P6-preprocesseddata'!$S328)</f>
        <v>1.6466389850349084E-3</v>
      </c>
      <c r="O328" s="43">
        <f>IF('P6-preprocesseddata'!$S328="",0,+'P6-preprocesseddata'!N328/'P6-preprocesseddata'!$S328)</f>
        <v>1.1242264383043994E-2</v>
      </c>
      <c r="P328" s="43">
        <f t="shared" si="17"/>
        <v>0.13617189233792548</v>
      </c>
      <c r="Q328" s="52">
        <f t="shared" si="16"/>
        <v>4.4236577063347382E-3</v>
      </c>
      <c r="R328" s="63">
        <f>IF(Profitability!Q328="",0,Profitability!L328/Profitability!Q328)-Q328</f>
        <v>9.540979117872439E-18</v>
      </c>
    </row>
    <row r="329" spans="1:18" x14ac:dyDescent="0.25">
      <c r="A329">
        <f>+'P6-preprocesseddata'!A329</f>
        <v>2017</v>
      </c>
      <c r="B329">
        <f>+'P6-preprocesseddata'!B329</f>
        <v>4</v>
      </c>
      <c r="C329" t="str">
        <f t="shared" si="15"/>
        <v>2017 Q4</v>
      </c>
      <c r="D329" s="61">
        <f>VLOOKUP(C329,Dates!C:D,2,FALSE)</f>
        <v>43100</v>
      </c>
      <c r="E329" t="str">
        <f>+'P6-preprocesseddata'!C329</f>
        <v>UA</v>
      </c>
      <c r="F329" t="str">
        <f>+'P6-preprocesseddata'!D329</f>
        <v>P</v>
      </c>
      <c r="G329" s="51">
        <f>IF(Profitability!Q329="",0,Profitability!E329/Profitability!Q329)</f>
        <v>0.11563667462848416</v>
      </c>
      <c r="H329" s="43">
        <f>IF('P6-preprocesseddata'!$S329="",0,+'P6-preprocesseddata'!E329/'P6-preprocesseddata'!$S329)</f>
        <v>4.2597690621538967E-2</v>
      </c>
      <c r="I329" s="43">
        <f>IF('P6-preprocesseddata'!$S329="",0,+'P6-preprocesseddata'!F329/'P6-preprocesseddata'!$S329)</f>
        <v>2.8706110357674893E-2</v>
      </c>
      <c r="J329" s="43">
        <f>IF('P6-preprocesseddata'!$S329="",0,+'P6-preprocesseddata'!G329/'P6-preprocesseddata'!$S329)</f>
        <v>5.2062491091049668E-3</v>
      </c>
      <c r="K329" s="43">
        <f>IF('P6-preprocesseddata'!$S329="",0,+'P6-preprocesseddata'!H329/'P6-preprocesseddata'!$S329)</f>
        <v>2.2446806739125105E-2</v>
      </c>
      <c r="L329" s="43">
        <f>IF('P6-preprocesseddata'!$S329="",0,+'P6-preprocesseddata'!I329/'P6-preprocesseddata'!$S329)</f>
        <v>1.8248273540306054E-3</v>
      </c>
      <c r="M329" s="43">
        <f>IF('P6-preprocesseddata'!$S329="",0,+'P6-preprocesseddata'!J329/'P6-preprocesseddata'!$S329)+IF('P6-preprocesseddata'!$S329="",0,+'P6-preprocesseddata'!K329/'P6-preprocesseddata'!$S329)+IF('P6-preprocesseddata'!$S329="",0,+'P6-preprocesseddata'!L329/'P6-preprocesseddata'!$S329)</f>
        <v>1.2372470629040511E-2</v>
      </c>
      <c r="N329" s="43">
        <f>IF('P6-preprocesseddata'!$S329="",0,+'P6-preprocesseddata'!M329/'P6-preprocesseddata'!$S329)</f>
        <v>1.3191034578864816E-3</v>
      </c>
      <c r="O329" s="43">
        <f>IF('P6-preprocesseddata'!$S329="",0,+'P6-preprocesseddata'!N329/'P6-preprocesseddata'!$S329)</f>
        <v>2.7543206141889551E-3</v>
      </c>
      <c r="P329" s="43">
        <f t="shared" si="17"/>
        <v>0.1172275788825905</v>
      </c>
      <c r="Q329" s="52">
        <f t="shared" si="16"/>
        <v>-1.5909042541063373E-3</v>
      </c>
      <c r="R329" s="63">
        <f>IF(Profitability!Q329="",0,Profitability!L329/Profitability!Q329)-Q329</f>
        <v>7.8062556418956319E-18</v>
      </c>
    </row>
    <row r="330" spans="1:18" x14ac:dyDescent="0.25">
      <c r="A330">
        <f>+'P6-preprocesseddata'!A330</f>
        <v>2018</v>
      </c>
      <c r="B330">
        <f>+'P6-preprocesseddata'!B330</f>
        <v>1</v>
      </c>
      <c r="C330" t="str">
        <f t="shared" si="15"/>
        <v>2018 Q1</v>
      </c>
      <c r="D330" s="61">
        <f>VLOOKUP(C330,Dates!C:D,2,FALSE)</f>
        <v>43190</v>
      </c>
      <c r="E330" t="str">
        <f>+'P6-preprocesseddata'!C330</f>
        <v>UA</v>
      </c>
      <c r="F330" t="str">
        <f>+'P6-preprocesseddata'!D330</f>
        <v>A</v>
      </c>
      <c r="G330" s="51">
        <f>IF(Profitability!Q330="",0,Profitability!E330/Profitability!Q330)</f>
        <v>0.14286984840490352</v>
      </c>
      <c r="H330" s="43">
        <f>IF('P6-preprocesseddata'!$S330="",0,+'P6-preprocesseddata'!E330/'P6-preprocesseddata'!$S330)</f>
        <v>4.4101382624503367E-2</v>
      </c>
      <c r="I330" s="43">
        <f>IF('P6-preprocesseddata'!$S330="",0,+'P6-preprocesseddata'!F330/'P6-preprocesseddata'!$S330)</f>
        <v>3.1644334068907404E-2</v>
      </c>
      <c r="J330" s="43">
        <f>IF('P6-preprocesseddata'!$S330="",0,+'P6-preprocesseddata'!G330/'P6-preprocesseddata'!$S330)</f>
        <v>6.4580845607858928E-3</v>
      </c>
      <c r="K330" s="43">
        <f>IF('P6-preprocesseddata'!$S330="",0,+'P6-preprocesseddata'!H330/'P6-preprocesseddata'!$S330)</f>
        <v>2.4661827548230129E-2</v>
      </c>
      <c r="L330" s="43">
        <f>IF('P6-preprocesseddata'!$S330="",0,+'P6-preprocesseddata'!I330/'P6-preprocesseddata'!$S330)</f>
        <v>2.404629796069228E-3</v>
      </c>
      <c r="M330" s="43">
        <f>IF('P6-preprocesseddata'!$S330="",0,+'P6-preprocesseddata'!J330/'P6-preprocesseddata'!$S330)+IF('P6-preprocesseddata'!$S330="",0,+'P6-preprocesseddata'!K330/'P6-preprocesseddata'!$S330)+IF('P6-preprocesseddata'!$S330="",0,+'P6-preprocesseddata'!L330/'P6-preprocesseddata'!$S330)</f>
        <v>1.417551847037281E-2</v>
      </c>
      <c r="N330" s="43">
        <f>IF('P6-preprocesseddata'!$S330="",0,+'P6-preprocesseddata'!M330/'P6-preprocesseddata'!$S330)</f>
        <v>2.0640553948956769E-3</v>
      </c>
      <c r="O330" s="43">
        <f>IF('P6-preprocesseddata'!$S330="",0,+'P6-preprocesseddata'!N330/'P6-preprocesseddata'!$S330)</f>
        <v>2.0381247070284064E-3</v>
      </c>
      <c r="P330" s="43">
        <f t="shared" si="17"/>
        <v>0.1275479571707929</v>
      </c>
      <c r="Q330" s="52">
        <f t="shared" si="16"/>
        <v>1.5321891234110624E-2</v>
      </c>
      <c r="R330" s="63">
        <f>IF(Profitability!Q330="",0,Profitability!L330/Profitability!Q330)-Q330</f>
        <v>0</v>
      </c>
    </row>
    <row r="331" spans="1:18" x14ac:dyDescent="0.25">
      <c r="A331">
        <f>+'P6-preprocesseddata'!A331</f>
        <v>2018</v>
      </c>
      <c r="B331">
        <f>+'P6-preprocesseddata'!B331</f>
        <v>1</v>
      </c>
      <c r="C331" t="str">
        <f t="shared" si="15"/>
        <v>2018 Q1</v>
      </c>
      <c r="D331" s="61">
        <f>VLOOKUP(C331,Dates!C:D,2,FALSE)</f>
        <v>43190</v>
      </c>
      <c r="E331" t="str">
        <f>+'P6-preprocesseddata'!C331</f>
        <v>UA</v>
      </c>
      <c r="F331" t="str">
        <f>+'P6-preprocesseddata'!D331</f>
        <v>D</v>
      </c>
      <c r="G331" s="51">
        <f>IF(Profitability!Q331="",0,Profitability!E331/Profitability!Q331)</f>
        <v>0.19664215794421172</v>
      </c>
      <c r="H331" s="43">
        <f>IF('P6-preprocesseddata'!$S331="",0,+'P6-preprocesseddata'!E331/'P6-preprocesseddata'!$S331)</f>
        <v>5.8436834547562981E-2</v>
      </c>
      <c r="I331" s="43">
        <f>IF('P6-preprocesseddata'!$S331="",0,+'P6-preprocesseddata'!F331/'P6-preprocesseddata'!$S331)</f>
        <v>2.7918929455366819E-2</v>
      </c>
      <c r="J331" s="43">
        <f>IF('P6-preprocesseddata'!$S331="",0,+'P6-preprocesseddata'!G331/'P6-preprocesseddata'!$S331)</f>
        <v>5.7627737169789126E-3</v>
      </c>
      <c r="K331" s="43">
        <f>IF('P6-preprocesseddata'!$S331="",0,+'P6-preprocesseddata'!H331/'P6-preprocesseddata'!$S331)</f>
        <v>2.7116897718238851E-2</v>
      </c>
      <c r="L331" s="43">
        <f>IF('P6-preprocesseddata'!$S331="",0,+'P6-preprocesseddata'!I331/'P6-preprocesseddata'!$S331)</f>
        <v>4.0632526259546569E-3</v>
      </c>
      <c r="M331" s="43">
        <f>IF('P6-preprocesseddata'!$S331="",0,+'P6-preprocesseddata'!J331/'P6-preprocesseddata'!$S331)+IF('P6-preprocesseddata'!$S331="",0,+'P6-preprocesseddata'!K331/'P6-preprocesseddata'!$S331)+IF('P6-preprocesseddata'!$S331="",0,+'P6-preprocesseddata'!L331/'P6-preprocesseddata'!$S331)</f>
        <v>1.7254139668791899E-2</v>
      </c>
      <c r="N331" s="43">
        <f>IF('P6-preprocesseddata'!$S331="",0,+'P6-preprocesseddata'!M331/'P6-preprocesseddata'!$S331)</f>
        <v>1.5885419777092612E-3</v>
      </c>
      <c r="O331" s="43">
        <f>IF('P6-preprocesseddata'!$S331="",0,+'P6-preprocesseddata'!N331/'P6-preprocesseddata'!$S331)</f>
        <v>4.7381029392038566E-2</v>
      </c>
      <c r="P331" s="43">
        <f t="shared" si="17"/>
        <v>0.18952239910264196</v>
      </c>
      <c r="Q331" s="52">
        <f t="shared" si="16"/>
        <v>7.1197588415697621E-3</v>
      </c>
      <c r="R331" s="63">
        <f>IF(Profitability!Q331="",0,Profitability!L331/Profitability!Q331)-Q331</f>
        <v>-2.9490299091605721E-17</v>
      </c>
    </row>
    <row r="332" spans="1:18" x14ac:dyDescent="0.25">
      <c r="A332">
        <f>+'P6-preprocesseddata'!A332</f>
        <v>2018</v>
      </c>
      <c r="B332">
        <f>+'P6-preprocesseddata'!B332</f>
        <v>1</v>
      </c>
      <c r="C332" t="str">
        <f t="shared" si="15"/>
        <v>2018 Q1</v>
      </c>
      <c r="D332" s="61">
        <f>VLOOKUP(C332,Dates!C:D,2,FALSE)</f>
        <v>43190</v>
      </c>
      <c r="E332" t="str">
        <f>+'P6-preprocesseddata'!C332</f>
        <v>UA</v>
      </c>
      <c r="F332" t="str">
        <f>+'P6-preprocesseddata'!D332</f>
        <v>L</v>
      </c>
      <c r="G332" s="51">
        <f>IF(Profitability!Q332="",0,Profitability!E332/Profitability!Q332)</f>
        <v>0.14232055133574886</v>
      </c>
      <c r="H332" s="43">
        <f>IF('P6-preprocesseddata'!$S332="",0,+'P6-preprocesseddata'!E332/'P6-preprocesseddata'!$S332)</f>
        <v>5.3584334508058835E-2</v>
      </c>
      <c r="I332" s="43">
        <f>IF('P6-preprocesseddata'!$S332="",0,+'P6-preprocesseddata'!F332/'P6-preprocesseddata'!$S332)</f>
        <v>2.9766813121468724E-2</v>
      </c>
      <c r="J332" s="43">
        <f>IF('P6-preprocesseddata'!$S332="",0,+'P6-preprocesseddata'!G332/'P6-preprocesseddata'!$S332)</f>
        <v>5.7613847695040955E-3</v>
      </c>
      <c r="K332" s="43">
        <f>IF('P6-preprocesseddata'!$S332="",0,+'P6-preprocesseddata'!H332/'P6-preprocesseddata'!$S332)</f>
        <v>2.4080128716695431E-2</v>
      </c>
      <c r="L332" s="43">
        <f>IF('P6-preprocesseddata'!$S332="",0,+'P6-preprocesseddata'!I332/'P6-preprocesseddata'!$S332)</f>
        <v>3.3313039681043878E-3</v>
      </c>
      <c r="M332" s="43">
        <f>IF('P6-preprocesseddata'!$S332="",0,+'P6-preprocesseddata'!J332/'P6-preprocesseddata'!$S332)+IF('P6-preprocesseddata'!$S332="",0,+'P6-preprocesseddata'!K332/'P6-preprocesseddata'!$S332)+IF('P6-preprocesseddata'!$S332="",0,+'P6-preprocesseddata'!L332/'P6-preprocesseddata'!$S332)</f>
        <v>1.5619169658460557E-2</v>
      </c>
      <c r="N332" s="43">
        <f>IF('P6-preprocesseddata'!$S332="",0,+'P6-preprocesseddata'!M332/'P6-preprocesseddata'!$S332)</f>
        <v>1.8789723658726417E-3</v>
      </c>
      <c r="O332" s="43">
        <f>IF('P6-preprocesseddata'!$S332="",0,+'P6-preprocesseddata'!N332/'P6-preprocesseddata'!$S332)</f>
        <v>9.8354360404944389E-3</v>
      </c>
      <c r="P332" s="43">
        <f t="shared" si="17"/>
        <v>0.14385754314865912</v>
      </c>
      <c r="Q332" s="52">
        <f t="shared" si="16"/>
        <v>-1.5369918129102544E-3</v>
      </c>
      <c r="R332" s="63">
        <f>IF(Profitability!Q332="",0,Profitability!L332/Profitability!Q332)-Q332</f>
        <v>-1.5201230109743169E-9</v>
      </c>
    </row>
    <row r="333" spans="1:18" x14ac:dyDescent="0.25">
      <c r="A333">
        <f>+'P6-preprocesseddata'!A333</f>
        <v>2018</v>
      </c>
      <c r="B333">
        <f>+'P6-preprocesseddata'!B333</f>
        <v>1</v>
      </c>
      <c r="C333" t="str">
        <f t="shared" si="15"/>
        <v>2018 Q1</v>
      </c>
      <c r="D333" s="61">
        <f>VLOOKUP(C333,Dates!C:D,2,FALSE)</f>
        <v>43190</v>
      </c>
      <c r="E333" t="str">
        <f>+'P6-preprocesseddata'!C333</f>
        <v>UA</v>
      </c>
      <c r="F333" t="str">
        <f>+'P6-preprocesseddata'!D333</f>
        <v>P</v>
      </c>
      <c r="G333" s="51">
        <f>IF(Profitability!Q333="",0,Profitability!E333/Profitability!Q333)</f>
        <v>0.11569396127301033</v>
      </c>
      <c r="H333" s="43">
        <f>IF('P6-preprocesseddata'!$S333="",0,+'P6-preprocesseddata'!E333/'P6-preprocesseddata'!$S333)</f>
        <v>4.5905536619996697E-2</v>
      </c>
      <c r="I333" s="43">
        <f>IF('P6-preprocesseddata'!$S333="",0,+'P6-preprocesseddata'!F333/'P6-preprocesseddata'!$S333)</f>
        <v>3.10927693174048E-2</v>
      </c>
      <c r="J333" s="43">
        <f>IF('P6-preprocesseddata'!$S333="",0,+'P6-preprocesseddata'!G333/'P6-preprocesseddata'!$S333)</f>
        <v>5.8896594610363673E-3</v>
      </c>
      <c r="K333" s="43">
        <f>IF('P6-preprocesseddata'!$S333="",0,+'P6-preprocesseddata'!H333/'P6-preprocesseddata'!$S333)</f>
        <v>2.0246619339992927E-2</v>
      </c>
      <c r="L333" s="43">
        <f>IF('P6-preprocesseddata'!$S333="",0,+'P6-preprocesseddata'!I333/'P6-preprocesseddata'!$S333)</f>
        <v>1.8106992259435189E-3</v>
      </c>
      <c r="M333" s="43">
        <f>IF('P6-preprocesseddata'!$S333="",0,+'P6-preprocesseddata'!J333/'P6-preprocesseddata'!$S333)+IF('P6-preprocesseddata'!$S333="",0,+'P6-preprocesseddata'!K333/'P6-preprocesseddata'!$S333)+IF('P6-preprocesseddata'!$S333="",0,+'P6-preprocesseddata'!L333/'P6-preprocesseddata'!$S333)</f>
        <v>1.2654208737156666E-2</v>
      </c>
      <c r="N333" s="43">
        <f>IF('P6-preprocesseddata'!$S333="",0,+'P6-preprocesseddata'!M333/'P6-preprocesseddata'!$S333)</f>
        <v>1.5799328165192884E-3</v>
      </c>
      <c r="O333" s="43">
        <f>IF('P6-preprocesseddata'!$S333="",0,+'P6-preprocesseddata'!N333/'P6-preprocesseddata'!$S333)</f>
        <v>2.1818247373499989E-3</v>
      </c>
      <c r="P333" s="43">
        <f t="shared" si="17"/>
        <v>0.12136125025540026</v>
      </c>
      <c r="Q333" s="52">
        <f t="shared" si="16"/>
        <v>-5.6672889823899258E-3</v>
      </c>
      <c r="R333" s="63">
        <f>IF(Profitability!Q333="",0,Profitability!L333/Profitability!Q333)-Q333</f>
        <v>-9.3966771082948375E-10</v>
      </c>
    </row>
    <row r="334" spans="1:18" x14ac:dyDescent="0.25">
      <c r="A334">
        <f>+'P6-preprocesseddata'!A334</f>
        <v>2018</v>
      </c>
      <c r="B334">
        <f>+'P6-preprocesseddata'!B334</f>
        <v>2</v>
      </c>
      <c r="C334" t="str">
        <f t="shared" si="15"/>
        <v>2018 Q2</v>
      </c>
      <c r="D334" s="61">
        <f>VLOOKUP(C334,Dates!C:D,2,FALSE)</f>
        <v>43281</v>
      </c>
      <c r="E334" t="str">
        <f>+'P6-preprocesseddata'!C334</f>
        <v>UA</v>
      </c>
      <c r="F334" t="str">
        <f>+'P6-preprocesseddata'!D334</f>
        <v>A</v>
      </c>
      <c r="G334" s="51">
        <f>IF(Profitability!Q334="",0,Profitability!E334/Profitability!Q334)</f>
        <v>0.1462076849862004</v>
      </c>
      <c r="H334" s="43">
        <f>IF('P6-preprocesseddata'!$S334="",0,+'P6-preprocesseddata'!E334/'P6-preprocesseddata'!$S334)</f>
        <v>4.0250141584692867E-2</v>
      </c>
      <c r="I334" s="43">
        <f>IF('P6-preprocesseddata'!$S334="",0,+'P6-preprocesseddata'!F334/'P6-preprocesseddata'!$S334)</f>
        <v>3.3638964316517216E-2</v>
      </c>
      <c r="J334" s="43">
        <f>IF('P6-preprocesseddata'!$S334="",0,+'P6-preprocesseddata'!G334/'P6-preprocesseddata'!$S334)</f>
        <v>5.6346484215317625E-3</v>
      </c>
      <c r="K334" s="43">
        <f>IF('P6-preprocesseddata'!$S334="",0,+'P6-preprocesseddata'!H334/'P6-preprocesseddata'!$S334)</f>
        <v>2.2541665004173789E-2</v>
      </c>
      <c r="L334" s="43">
        <f>IF('P6-preprocesseddata'!$S334="",0,+'P6-preprocesseddata'!I334/'P6-preprocesseddata'!$S334)</f>
        <v>2.3240041658045534E-3</v>
      </c>
      <c r="M334" s="43">
        <f>IF('P6-preprocesseddata'!$S334="",0,+'P6-preprocesseddata'!J334/'P6-preprocesseddata'!$S334)+IF('P6-preprocesseddata'!$S334="",0,+'P6-preprocesseddata'!K334/'P6-preprocesseddata'!$S334)+IF('P6-preprocesseddata'!$S334="",0,+'P6-preprocesseddata'!L334/'P6-preprocesseddata'!$S334)</f>
        <v>1.1887389927693399E-2</v>
      </c>
      <c r="N334" s="43">
        <f>IF('P6-preprocesseddata'!$S334="",0,+'P6-preprocesseddata'!M334/'P6-preprocesseddata'!$S334)</f>
        <v>3.1539118006767754E-3</v>
      </c>
      <c r="O334" s="43">
        <f>IF('P6-preprocesseddata'!$S334="",0,+'P6-preprocesseddata'!N334/'P6-preprocesseddata'!$S334)</f>
        <v>1.8855638423653977E-3</v>
      </c>
      <c r="P334" s="43">
        <f t="shared" si="17"/>
        <v>0.12131628906345576</v>
      </c>
      <c r="Q334" s="52">
        <f t="shared" si="16"/>
        <v>2.4891395922744641E-2</v>
      </c>
      <c r="R334" s="63">
        <f>IF(Profitability!Q334="",0,Profitability!L334/Profitability!Q334)-Q334</f>
        <v>7.4402082758662225E-10</v>
      </c>
    </row>
    <row r="335" spans="1:18" x14ac:dyDescent="0.25">
      <c r="A335">
        <f>+'P6-preprocesseddata'!A335</f>
        <v>2018</v>
      </c>
      <c r="B335">
        <f>+'P6-preprocesseddata'!B335</f>
        <v>2</v>
      </c>
      <c r="C335" t="str">
        <f t="shared" si="15"/>
        <v>2018 Q2</v>
      </c>
      <c r="D335" s="61">
        <f>VLOOKUP(C335,Dates!C:D,2,FALSE)</f>
        <v>43281</v>
      </c>
      <c r="E335" t="str">
        <f>+'P6-preprocesseddata'!C335</f>
        <v>UA</v>
      </c>
      <c r="F335" t="str">
        <f>+'P6-preprocesseddata'!D335</f>
        <v>D</v>
      </c>
      <c r="G335" s="51">
        <f>IF(Profitability!Q335="",0,Profitability!E335/Profitability!Q335)</f>
        <v>0.20155927658070752</v>
      </c>
      <c r="H335" s="43">
        <f>IF('P6-preprocesseddata'!$S335="",0,+'P6-preprocesseddata'!E335/'P6-preprocesseddata'!$S335)</f>
        <v>5.3888685523768048E-2</v>
      </c>
      <c r="I335" s="43">
        <f>IF('P6-preprocesseddata'!$S335="",0,+'P6-preprocesseddata'!F335/'P6-preprocesseddata'!$S335)</f>
        <v>2.9655660582958009E-2</v>
      </c>
      <c r="J335" s="43">
        <f>IF('P6-preprocesseddata'!$S335="",0,+'P6-preprocesseddata'!G335/'P6-preprocesseddata'!$S335)</f>
        <v>4.5383786301881508E-3</v>
      </c>
      <c r="K335" s="43">
        <f>IF('P6-preprocesseddata'!$S335="",0,+'P6-preprocesseddata'!H335/'P6-preprocesseddata'!$S335)</f>
        <v>2.5752761530222705E-2</v>
      </c>
      <c r="L335" s="43">
        <f>IF('P6-preprocesseddata'!$S335="",0,+'P6-preprocesseddata'!I335/'P6-preprocesseddata'!$S335)</f>
        <v>4.066525662474796E-3</v>
      </c>
      <c r="M335" s="43">
        <f>IF('P6-preprocesseddata'!$S335="",0,+'P6-preprocesseddata'!J335/'P6-preprocesseddata'!$S335)+IF('P6-preprocesseddata'!$S335="",0,+'P6-preprocesseddata'!K335/'P6-preprocesseddata'!$S335)+IF('P6-preprocesseddata'!$S335="",0,+'P6-preprocesseddata'!L335/'P6-preprocesseddata'!$S335)</f>
        <v>1.6084067779146591E-2</v>
      </c>
      <c r="N335" s="43">
        <f>IF('P6-preprocesseddata'!$S335="",0,+'P6-preprocesseddata'!M335/'P6-preprocesseddata'!$S335)</f>
        <v>3.0051015298592286E-3</v>
      </c>
      <c r="O335" s="43">
        <f>IF('P6-preprocesseddata'!$S335="",0,+'P6-preprocesseddata'!N335/'P6-preprocesseddata'!$S335)</f>
        <v>4.147388558346992E-2</v>
      </c>
      <c r="P335" s="43">
        <f t="shared" si="17"/>
        <v>0.17846506682208746</v>
      </c>
      <c r="Q335" s="52">
        <f t="shared" si="16"/>
        <v>2.309420975862006E-2</v>
      </c>
      <c r="R335" s="63">
        <f>IF(Profitability!Q335="",0,Profitability!L335/Profitability!Q335)-Q335</f>
        <v>0</v>
      </c>
    </row>
    <row r="336" spans="1:18" x14ac:dyDescent="0.25">
      <c r="A336">
        <f>+'P6-preprocesseddata'!A336</f>
        <v>2018</v>
      </c>
      <c r="B336">
        <f>+'P6-preprocesseddata'!B336</f>
        <v>2</v>
      </c>
      <c r="C336" t="str">
        <f t="shared" si="15"/>
        <v>2018 Q2</v>
      </c>
      <c r="D336" s="61">
        <f>VLOOKUP(C336,Dates!C:D,2,FALSE)</f>
        <v>43281</v>
      </c>
      <c r="E336" t="str">
        <f>+'P6-preprocesseddata'!C336</f>
        <v>UA</v>
      </c>
      <c r="F336" t="str">
        <f>+'P6-preprocesseddata'!D336</f>
        <v>L</v>
      </c>
      <c r="G336" s="51">
        <f>IF(Profitability!Q336="",0,Profitability!E336/Profitability!Q336)</f>
        <v>0.14098746839264703</v>
      </c>
      <c r="H336" s="43">
        <f>IF('P6-preprocesseddata'!$S336="",0,+'P6-preprocesseddata'!E336/'P6-preprocesseddata'!$S336)</f>
        <v>4.8362933186587624E-2</v>
      </c>
      <c r="I336" s="43">
        <f>IF('P6-preprocesseddata'!$S336="",0,+'P6-preprocesseddata'!F336/'P6-preprocesseddata'!$S336)</f>
        <v>3.3130996290883223E-2</v>
      </c>
      <c r="J336" s="43">
        <f>IF('P6-preprocesseddata'!$S336="",0,+'P6-preprocesseddata'!G336/'P6-preprocesseddata'!$S336)</f>
        <v>4.8741417959370908E-3</v>
      </c>
      <c r="K336" s="43">
        <f>IF('P6-preprocesseddata'!$S336="",0,+'P6-preprocesseddata'!H336/'P6-preprocesseddata'!$S336)</f>
        <v>2.3465488837467439E-2</v>
      </c>
      <c r="L336" s="43">
        <f>IF('P6-preprocesseddata'!$S336="",0,+'P6-preprocesseddata'!I336/'P6-preprocesseddata'!$S336)</f>
        <v>3.1340221901921153E-3</v>
      </c>
      <c r="M336" s="43">
        <f>IF('P6-preprocesseddata'!$S336="",0,+'P6-preprocesseddata'!J336/'P6-preprocesseddata'!$S336)+IF('P6-preprocesseddata'!$S336="",0,+'P6-preprocesseddata'!K336/'P6-preprocesseddata'!$S336)+IF('P6-preprocesseddata'!$S336="",0,+'P6-preprocesseddata'!L336/'P6-preprocesseddata'!$S336)</f>
        <v>1.3835935965090067E-2</v>
      </c>
      <c r="N336" s="43">
        <f>IF('P6-preprocesseddata'!$S336="",0,+'P6-preprocesseddata'!M336/'P6-preprocesseddata'!$S336)</f>
        <v>3.381541219435564E-3</v>
      </c>
      <c r="O336" s="43">
        <f>IF('P6-preprocesseddata'!$S336="",0,+'P6-preprocesseddata'!N336/'P6-preprocesseddata'!$S336)</f>
        <v>1.0844527274788776E-2</v>
      </c>
      <c r="P336" s="43">
        <f t="shared" si="17"/>
        <v>0.14102958676038188</v>
      </c>
      <c r="Q336" s="52">
        <f t="shared" si="16"/>
        <v>-4.2118367734850226E-5</v>
      </c>
      <c r="R336" s="63">
        <f>IF(Profitability!Q336="",0,Profitability!L336/Profitability!Q336)-Q336</f>
        <v>-1.6827154897955322E-9</v>
      </c>
    </row>
    <row r="337" spans="1:18" x14ac:dyDescent="0.25">
      <c r="A337">
        <f>+'P6-preprocesseddata'!A337</f>
        <v>2018</v>
      </c>
      <c r="B337">
        <f>+'P6-preprocesseddata'!B337</f>
        <v>2</v>
      </c>
      <c r="C337" t="str">
        <f t="shared" si="15"/>
        <v>2018 Q2</v>
      </c>
      <c r="D337" s="61">
        <f>VLOOKUP(C337,Dates!C:D,2,FALSE)</f>
        <v>43281</v>
      </c>
      <c r="E337" t="str">
        <f>+'P6-preprocesseddata'!C337</f>
        <v>UA</v>
      </c>
      <c r="F337" t="str">
        <f>+'P6-preprocesseddata'!D337</f>
        <v>P</v>
      </c>
      <c r="G337" s="51">
        <f>IF(Profitability!Q337="",0,Profitability!E337/Profitability!Q337)</f>
        <v>0.12247891597546903</v>
      </c>
      <c r="H337" s="43">
        <f>IF('P6-preprocesseddata'!$S337="",0,+'P6-preprocesseddata'!E337/'P6-preprocesseddata'!$S337)</f>
        <v>4.2422479810919185E-2</v>
      </c>
      <c r="I337" s="43">
        <f>IF('P6-preprocesseddata'!$S337="",0,+'P6-preprocesseddata'!F337/'P6-preprocesseddata'!$S337)</f>
        <v>3.2995338472341526E-2</v>
      </c>
      <c r="J337" s="43">
        <f>IF('P6-preprocesseddata'!$S337="",0,+'P6-preprocesseddata'!G337/'P6-preprocesseddata'!$S337)</f>
        <v>4.7697033664298527E-3</v>
      </c>
      <c r="K337" s="43">
        <f>IF('P6-preprocesseddata'!$S337="",0,+'P6-preprocesseddata'!H337/'P6-preprocesseddata'!$S337)</f>
        <v>1.8636454072455164E-2</v>
      </c>
      <c r="L337" s="43">
        <f>IF('P6-preprocesseddata'!$S337="",0,+'P6-preprocesseddata'!I337/'P6-preprocesseddata'!$S337)</f>
        <v>1.8015771576589152E-3</v>
      </c>
      <c r="M337" s="43">
        <f>IF('P6-preprocesseddata'!$S337="",0,+'P6-preprocesseddata'!J337/'P6-preprocesseddata'!$S337)+IF('P6-preprocesseddata'!$S337="",0,+'P6-preprocesseddata'!K337/'P6-preprocesseddata'!$S337)+IF('P6-preprocesseddata'!$S337="",0,+'P6-preprocesseddata'!L337/'P6-preprocesseddata'!$S337)</f>
        <v>1.1161785346142932E-2</v>
      </c>
      <c r="N337" s="43">
        <f>IF('P6-preprocesseddata'!$S337="",0,+'P6-preprocesseddata'!M337/'P6-preprocesseddata'!$S337)</f>
        <v>2.9517846289911403E-3</v>
      </c>
      <c r="O337" s="43">
        <f>IF('P6-preprocesseddata'!$S337="",0,+'P6-preprocesseddata'!N337/'P6-preprocesseddata'!$S337)</f>
        <v>2.0083616543157784E-3</v>
      </c>
      <c r="P337" s="43">
        <f t="shared" si="17"/>
        <v>0.1167474845092545</v>
      </c>
      <c r="Q337" s="52">
        <f t="shared" si="16"/>
        <v>5.7314314662145344E-3</v>
      </c>
      <c r="R337" s="63">
        <f>IF(Profitability!Q337="",0,Profitability!L337/Profitability!Q337)-Q337</f>
        <v>-9.5364028132594036E-10</v>
      </c>
    </row>
    <row r="338" spans="1:18" x14ac:dyDescent="0.25">
      <c r="A338">
        <f>+'P6-preprocesseddata'!A338</f>
        <v>2018</v>
      </c>
      <c r="B338">
        <f>+'P6-preprocesseddata'!B338</f>
        <v>3</v>
      </c>
      <c r="C338" t="str">
        <f t="shared" si="15"/>
        <v>2018 Q3</v>
      </c>
      <c r="D338" s="61">
        <f>VLOOKUP(C338,Dates!C:D,2,FALSE)</f>
        <v>43373</v>
      </c>
      <c r="E338" t="str">
        <f>+'P6-preprocesseddata'!C338</f>
        <v>UA</v>
      </c>
      <c r="F338" t="str">
        <f>+'P6-preprocesseddata'!D338</f>
        <v>A</v>
      </c>
      <c r="G338" s="51">
        <f>IF(Profitability!Q338="",0,Profitability!E338/Profitability!Q338)</f>
        <v>0.13998504168935397</v>
      </c>
      <c r="H338" s="43">
        <f>IF('P6-preprocesseddata'!$S338="",0,+'P6-preprocesseddata'!E338/'P6-preprocesseddata'!$S338)</f>
        <v>3.9113523369326615E-2</v>
      </c>
      <c r="I338" s="43">
        <f>IF('P6-preprocesseddata'!$S338="",0,+'P6-preprocesseddata'!F338/'P6-preprocesseddata'!$S338)</f>
        <v>3.4180687688993912E-2</v>
      </c>
      <c r="J338" s="43">
        <f>IF('P6-preprocesseddata'!$S338="",0,+'P6-preprocesseddata'!G338/'P6-preprocesseddata'!$S338)</f>
        <v>5.578495302914056E-3</v>
      </c>
      <c r="K338" s="43">
        <f>IF('P6-preprocesseddata'!$S338="",0,+'P6-preprocesseddata'!H338/'P6-preprocesseddata'!$S338)</f>
        <v>2.1858353416585596E-2</v>
      </c>
      <c r="L338" s="43">
        <f>IF('P6-preprocesseddata'!$S338="",0,+'P6-preprocesseddata'!I338/'P6-preprocesseddata'!$S338)</f>
        <v>2.0937358094191391E-3</v>
      </c>
      <c r="M338" s="43">
        <f>IF('P6-preprocesseddata'!$S338="",0,+'P6-preprocesseddata'!J338/'P6-preprocesseddata'!$S338)+IF('P6-preprocesseddata'!$S338="",0,+'P6-preprocesseddata'!K338/'P6-preprocesseddata'!$S338)+IF('P6-preprocesseddata'!$S338="",0,+'P6-preprocesseddata'!L338/'P6-preprocesseddata'!$S338)</f>
        <v>1.1574818433162156E-2</v>
      </c>
      <c r="N338" s="43">
        <f>IF('P6-preprocesseddata'!$S338="",0,+'P6-preprocesseddata'!M338/'P6-preprocesseddata'!$S338)</f>
        <v>1.8439492623276456E-3</v>
      </c>
      <c r="O338" s="43">
        <f>IF('P6-preprocesseddata'!$S338="",0,+'P6-preprocesseddata'!N338/'P6-preprocesseddata'!$S338)</f>
        <v>1.7158914706853086E-3</v>
      </c>
      <c r="P338" s="43">
        <f t="shared" si="17"/>
        <v>0.11795945475341443</v>
      </c>
      <c r="Q338" s="52">
        <f t="shared" si="16"/>
        <v>2.2025586935939534E-2</v>
      </c>
      <c r="R338" s="63">
        <f>IF(Profitability!Q338="",0,Profitability!L338/Profitability!Q338)-Q338</f>
        <v>6.7538535875044658E-10</v>
      </c>
    </row>
    <row r="339" spans="1:18" x14ac:dyDescent="0.25">
      <c r="A339">
        <f>+'P6-preprocesseddata'!A339</f>
        <v>2018</v>
      </c>
      <c r="B339">
        <f>+'P6-preprocesseddata'!B339</f>
        <v>3</v>
      </c>
      <c r="C339" t="str">
        <f t="shared" si="15"/>
        <v>2018 Q3</v>
      </c>
      <c r="D339" s="61">
        <f>VLOOKUP(C339,Dates!C:D,2,FALSE)</f>
        <v>43373</v>
      </c>
      <c r="E339" t="str">
        <f>+'P6-preprocesseddata'!C339</f>
        <v>UA</v>
      </c>
      <c r="F339" t="str">
        <f>+'P6-preprocesseddata'!D339</f>
        <v>D</v>
      </c>
      <c r="G339" s="51">
        <f>IF(Profitability!Q339="",0,Profitability!E339/Profitability!Q339)</f>
        <v>0.19302985819320992</v>
      </c>
      <c r="H339" s="43">
        <f>IF('P6-preprocesseddata'!$S339="",0,+'P6-preprocesseddata'!E339/'P6-preprocesseddata'!$S339)</f>
        <v>5.2556967653888044E-2</v>
      </c>
      <c r="I339" s="43">
        <f>IF('P6-preprocesseddata'!$S339="",0,+'P6-preprocesseddata'!F339/'P6-preprocesseddata'!$S339)</f>
        <v>3.0671553315599828E-2</v>
      </c>
      <c r="J339" s="43">
        <f>IF('P6-preprocesseddata'!$S339="",0,+'P6-preprocesseddata'!G339/'P6-preprocesseddata'!$S339)</f>
        <v>4.384142867868728E-3</v>
      </c>
      <c r="K339" s="43">
        <f>IF('P6-preprocesseddata'!$S339="",0,+'P6-preprocesseddata'!H339/'P6-preprocesseddata'!$S339)</f>
        <v>2.5435127968984988E-2</v>
      </c>
      <c r="L339" s="43">
        <f>IF('P6-preprocesseddata'!$S339="",0,+'P6-preprocesseddata'!I339/'P6-preprocesseddata'!$S339)</f>
        <v>4.1178034692976569E-3</v>
      </c>
      <c r="M339" s="43">
        <f>IF('P6-preprocesseddata'!$S339="",0,+'P6-preprocesseddata'!J339/'P6-preprocesseddata'!$S339)+IF('P6-preprocesseddata'!$S339="",0,+'P6-preprocesseddata'!K339/'P6-preprocesseddata'!$S339)+IF('P6-preprocesseddata'!$S339="",0,+'P6-preprocesseddata'!L339/'P6-preprocesseddata'!$S339)</f>
        <v>1.4846636260361756E-2</v>
      </c>
      <c r="N339" s="43">
        <f>IF('P6-preprocesseddata'!$S339="",0,+'P6-preprocesseddata'!M339/'P6-preprocesseddata'!$S339)</f>
        <v>1.7540889772807416E-3</v>
      </c>
      <c r="O339" s="43">
        <f>IF('P6-preprocesseddata'!$S339="",0,+'P6-preprocesseddata'!N339/'P6-preprocesseddata'!$S339)</f>
        <v>3.903608244397342E-2</v>
      </c>
      <c r="P339" s="43">
        <f t="shared" si="17"/>
        <v>0.17280240295725516</v>
      </c>
      <c r="Q339" s="52">
        <f t="shared" si="16"/>
        <v>2.0227455235954761E-2</v>
      </c>
      <c r="R339" s="63">
        <f>IF(Profitability!Q339="",0,Profitability!L339/Profitability!Q339)-Q339</f>
        <v>-2.8545093025411639E-10</v>
      </c>
    </row>
    <row r="340" spans="1:18" x14ac:dyDescent="0.25">
      <c r="A340">
        <f>+'P6-preprocesseddata'!A340</f>
        <v>2018</v>
      </c>
      <c r="B340">
        <f>+'P6-preprocesseddata'!B340</f>
        <v>3</v>
      </c>
      <c r="C340" t="str">
        <f t="shared" si="15"/>
        <v>2018 Q3</v>
      </c>
      <c r="D340" s="61">
        <f>VLOOKUP(C340,Dates!C:D,2,FALSE)</f>
        <v>43373</v>
      </c>
      <c r="E340" t="str">
        <f>+'P6-preprocesseddata'!C340</f>
        <v>UA</v>
      </c>
      <c r="F340" t="str">
        <f>+'P6-preprocesseddata'!D340</f>
        <v>L</v>
      </c>
      <c r="G340" s="51">
        <f>IF(Profitability!Q340="",0,Profitability!E340/Profitability!Q340)</f>
        <v>0.14737741423034165</v>
      </c>
      <c r="H340" s="43">
        <f>IF('P6-preprocesseddata'!$S340="",0,+'P6-preprocesseddata'!E340/'P6-preprocesseddata'!$S340)</f>
        <v>4.7093071852000547E-2</v>
      </c>
      <c r="I340" s="43">
        <f>IF('P6-preprocesseddata'!$S340="",0,+'P6-preprocesseddata'!F340/'P6-preprocesseddata'!$S340)</f>
        <v>3.4494799133373277E-2</v>
      </c>
      <c r="J340" s="43">
        <f>IF('P6-preprocesseddata'!$S340="",0,+'P6-preprocesseddata'!G340/'P6-preprocesseddata'!$S340)</f>
        <v>4.8882476349388455E-3</v>
      </c>
      <c r="K340" s="43">
        <f>IF('P6-preprocesseddata'!$S340="",0,+'P6-preprocesseddata'!H340/'P6-preprocesseddata'!$S340)</f>
        <v>2.4194139465964038E-2</v>
      </c>
      <c r="L340" s="43">
        <f>IF('P6-preprocesseddata'!$S340="",0,+'P6-preprocesseddata'!I340/'P6-preprocesseddata'!$S340)</f>
        <v>3.3523056965987629E-3</v>
      </c>
      <c r="M340" s="43">
        <f>IF('P6-preprocesseddata'!$S340="",0,+'P6-preprocesseddata'!J340/'P6-preprocesseddata'!$S340)+IF('P6-preprocesseddata'!$S340="",0,+'P6-preprocesseddata'!K340/'P6-preprocesseddata'!$S340)+IF('P6-preprocesseddata'!$S340="",0,+'P6-preprocesseddata'!L340/'P6-preprocesseddata'!$S340)</f>
        <v>1.3540643405901632E-2</v>
      </c>
      <c r="N340" s="43">
        <f>IF('P6-preprocesseddata'!$S340="",0,+'P6-preprocesseddata'!M340/'P6-preprocesseddata'!$S340)</f>
        <v>1.8474257472113249E-3</v>
      </c>
      <c r="O340" s="43">
        <f>IF('P6-preprocesseddata'!$S340="",0,+'P6-preprocesseddata'!N340/'P6-preprocesseddata'!$S340)</f>
        <v>1.1095913422801394E-2</v>
      </c>
      <c r="P340" s="43">
        <f t="shared" si="17"/>
        <v>0.14050654635878981</v>
      </c>
      <c r="Q340" s="52">
        <f t="shared" si="16"/>
        <v>6.8708678715518334E-3</v>
      </c>
      <c r="R340" s="63">
        <f>IF(Profitability!Q340="",0,Profitability!L340/Profitability!Q340)-Q340</f>
        <v>3.5552236285138483E-9</v>
      </c>
    </row>
    <row r="341" spans="1:18" x14ac:dyDescent="0.25">
      <c r="A341">
        <f>+'P6-preprocesseddata'!A341</f>
        <v>2018</v>
      </c>
      <c r="B341">
        <f>+'P6-preprocesseddata'!B341</f>
        <v>3</v>
      </c>
      <c r="C341" t="str">
        <f t="shared" si="15"/>
        <v>2018 Q3</v>
      </c>
      <c r="D341" s="61">
        <f>VLOOKUP(C341,Dates!C:D,2,FALSE)</f>
        <v>43373</v>
      </c>
      <c r="E341" t="str">
        <f>+'P6-preprocesseddata'!C341</f>
        <v>UA</v>
      </c>
      <c r="F341" t="str">
        <f>+'P6-preprocesseddata'!D341</f>
        <v>P</v>
      </c>
      <c r="G341" s="51">
        <f>IF(Profitability!Q341="",0,Profitability!E341/Profitability!Q341)</f>
        <v>0.12933556987246367</v>
      </c>
      <c r="H341" s="43">
        <f>IF('P6-preprocesseddata'!$S341="",0,+'P6-preprocesseddata'!E341/'P6-preprocesseddata'!$S341)</f>
        <v>4.1753370165103991E-2</v>
      </c>
      <c r="I341" s="43">
        <f>IF('P6-preprocesseddata'!$S341="",0,+'P6-preprocesseddata'!F341/'P6-preprocesseddata'!$S341)</f>
        <v>3.4736731335872274E-2</v>
      </c>
      <c r="J341" s="43">
        <f>IF('P6-preprocesseddata'!$S341="",0,+'P6-preprocesseddata'!G341/'P6-preprocesseddata'!$S341)</f>
        <v>4.9938056621995682E-3</v>
      </c>
      <c r="K341" s="43">
        <f>IF('P6-preprocesseddata'!$S341="",0,+'P6-preprocesseddata'!H341/'P6-preprocesseddata'!$S341)</f>
        <v>1.9786935832320923E-2</v>
      </c>
      <c r="L341" s="43">
        <f>IF('P6-preprocesseddata'!$S341="",0,+'P6-preprocesseddata'!I341/'P6-preprocesseddata'!$S341)</f>
        <v>1.5044854097665383E-3</v>
      </c>
      <c r="M341" s="43">
        <f>IF('P6-preprocesseddata'!$S341="",0,+'P6-preprocesseddata'!J341/'P6-preprocesseddata'!$S341)+IF('P6-preprocesseddata'!$S341="",0,+'P6-preprocesseddata'!K341/'P6-preprocesseddata'!$S341)+IF('P6-preprocesseddata'!$S341="",0,+'P6-preprocesseddata'!L341/'P6-preprocesseddata'!$S341)</f>
        <v>1.0981744658880211E-2</v>
      </c>
      <c r="N341" s="43">
        <f>IF('P6-preprocesseddata'!$S341="",0,+'P6-preprocesseddata'!M341/'P6-preprocesseddata'!$S341)</f>
        <v>1.394174361660182E-3</v>
      </c>
      <c r="O341" s="43">
        <f>IF('P6-preprocesseddata'!$S341="",0,+'P6-preprocesseddata'!N341/'P6-preprocesseddata'!$S341)</f>
        <v>1.6154281534533504E-3</v>
      </c>
      <c r="P341" s="43">
        <f t="shared" si="17"/>
        <v>0.11676667557925705</v>
      </c>
      <c r="Q341" s="52">
        <f t="shared" si="16"/>
        <v>1.2568894293206623E-2</v>
      </c>
      <c r="R341" s="63">
        <f>IF(Profitability!Q341="",0,Profitability!L341/Profitability!Q341)-Q341</f>
        <v>9.6589539491653831E-10</v>
      </c>
    </row>
    <row r="342" spans="1:18" x14ac:dyDescent="0.25">
      <c r="A342">
        <f>+'P6-preprocesseddata'!A342</f>
        <v>2018</v>
      </c>
      <c r="B342">
        <f>+'P6-preprocesseddata'!B342</f>
        <v>4</v>
      </c>
      <c r="C342" t="str">
        <f t="shared" si="15"/>
        <v>2018 Q4</v>
      </c>
      <c r="D342" s="61">
        <f>VLOOKUP(C342,Dates!C:D,2,FALSE)</f>
        <v>43465</v>
      </c>
      <c r="E342" t="str">
        <f>+'P6-preprocesseddata'!C342</f>
        <v>UA</v>
      </c>
      <c r="F342" t="str">
        <f>+'P6-preprocesseddata'!D342</f>
        <v>A</v>
      </c>
      <c r="G342" s="51">
        <f>IF(Profitability!Q342="",0,Profitability!E342/Profitability!Q342)</f>
        <v>0.14260160508437031</v>
      </c>
      <c r="H342" s="43">
        <f>IF('P6-preprocesseddata'!$S342="",0,+'P6-preprocesseddata'!E342/'P6-preprocesseddata'!$S342)</f>
        <v>4.1976078798103521E-2</v>
      </c>
      <c r="I342" s="43">
        <f>IF('P6-preprocesseddata'!$S342="",0,+'P6-preprocesseddata'!F342/'P6-preprocesseddata'!$S342)</f>
        <v>3.4244843212336167E-2</v>
      </c>
      <c r="J342" s="43">
        <f>IF('P6-preprocesseddata'!$S342="",0,+'P6-preprocesseddata'!G342/'P6-preprocesseddata'!$S342)</f>
        <v>5.9735467871967259E-3</v>
      </c>
      <c r="K342" s="43">
        <f>IF('P6-preprocesseddata'!$S342="",0,+'P6-preprocesseddata'!H342/'P6-preprocesseddata'!$S342)</f>
        <v>2.3737447647677719E-2</v>
      </c>
      <c r="L342" s="43">
        <f>IF('P6-preprocesseddata'!$S342="",0,+'P6-preprocesseddata'!I342/'P6-preprocesseddata'!$S342)</f>
        <v>2.2468255021937857E-3</v>
      </c>
      <c r="M342" s="43">
        <f>IF('P6-preprocesseddata'!$S342="",0,+'P6-preprocesseddata'!J342/'P6-preprocesseddata'!$S342)+IF('P6-preprocesseddata'!$S342="",0,+'P6-preprocesseddata'!K342/'P6-preprocesseddata'!$S342)+IF('P6-preprocesseddata'!$S342="",0,+'P6-preprocesseddata'!L342/'P6-preprocesseddata'!$S342)</f>
        <v>1.2640278039442333E-2</v>
      </c>
      <c r="N342" s="43">
        <f>IF('P6-preprocesseddata'!$S342="",0,+'P6-preprocesseddata'!M342/'P6-preprocesseddata'!$S342)</f>
        <v>5.2087598261998927E-3</v>
      </c>
      <c r="O342" s="43">
        <f>IF('P6-preprocesseddata'!$S342="",0,+'P6-preprocesseddata'!N342/'P6-preprocesseddata'!$S342)</f>
        <v>2.0499409675976098E-3</v>
      </c>
      <c r="P342" s="43">
        <f t="shared" si="17"/>
        <v>0.12807772078074775</v>
      </c>
      <c r="Q342" s="52">
        <f t="shared" si="16"/>
        <v>1.4523884303622558E-2</v>
      </c>
      <c r="R342" s="63">
        <f>IF(Profitability!Q342="",0,Profitability!L342/Profitability!Q342)-Q342</f>
        <v>-1.7012770029550817E-9</v>
      </c>
    </row>
    <row r="343" spans="1:18" x14ac:dyDescent="0.25">
      <c r="A343">
        <f>+'P6-preprocesseddata'!A343</f>
        <v>2018</v>
      </c>
      <c r="B343">
        <f>+'P6-preprocesseddata'!B343</f>
        <v>4</v>
      </c>
      <c r="C343" t="str">
        <f t="shared" si="15"/>
        <v>2018 Q4</v>
      </c>
      <c r="D343" s="61">
        <f>VLOOKUP(C343,Dates!C:D,2,FALSE)</f>
        <v>43465</v>
      </c>
      <c r="E343" t="str">
        <f>+'P6-preprocesseddata'!C343</f>
        <v>UA</v>
      </c>
      <c r="F343" t="str">
        <f>+'P6-preprocesseddata'!D343</f>
        <v>D</v>
      </c>
      <c r="G343" s="51">
        <f>IF(Profitability!Q343="",0,Profitability!E343/Profitability!Q343)</f>
        <v>0.20247488811855158</v>
      </c>
      <c r="H343" s="43">
        <f>IF('P6-preprocesseddata'!$S343="",0,+'P6-preprocesseddata'!E343/'P6-preprocesseddata'!$S343)</f>
        <v>5.6275430677858583E-2</v>
      </c>
      <c r="I343" s="43">
        <f>IF('P6-preprocesseddata'!$S343="",0,+'P6-preprocesseddata'!F343/'P6-preprocesseddata'!$S343)</f>
        <v>3.0212022270289639E-2</v>
      </c>
      <c r="J343" s="43">
        <f>IF('P6-preprocesseddata'!$S343="",0,+'P6-preprocesseddata'!G343/'P6-preprocesseddata'!$S343)</f>
        <v>5.3124499961768219E-3</v>
      </c>
      <c r="K343" s="43">
        <f>IF('P6-preprocesseddata'!$S343="",0,+'P6-preprocesseddata'!H343/'P6-preprocesseddata'!$S343)</f>
        <v>2.8782580093655113E-2</v>
      </c>
      <c r="L343" s="43">
        <f>IF('P6-preprocesseddata'!$S343="",0,+'P6-preprocesseddata'!I343/'P6-preprocesseddata'!$S343)</f>
        <v>4.1519006047976547E-3</v>
      </c>
      <c r="M343" s="43">
        <f>IF('P6-preprocesseddata'!$S343="",0,+'P6-preprocesseddata'!J343/'P6-preprocesseddata'!$S343)+IF('P6-preprocesseddata'!$S343="",0,+'P6-preprocesseddata'!K343/'P6-preprocesseddata'!$S343)+IF('P6-preprocesseddata'!$S343="",0,+'P6-preprocesseddata'!L343/'P6-preprocesseddata'!$S343)</f>
        <v>1.641314127752257E-2</v>
      </c>
      <c r="N343" s="43">
        <f>IF('P6-preprocesseddata'!$S343="",0,+'P6-preprocesseddata'!M343/'P6-preprocesseddata'!$S343)</f>
        <v>5.1117331957161085E-3</v>
      </c>
      <c r="O343" s="43">
        <f>IF('P6-preprocesseddata'!$S343="",0,+'P6-preprocesseddata'!N343/'P6-preprocesseddata'!$S343)</f>
        <v>4.0992293024089105E-2</v>
      </c>
      <c r="P343" s="43">
        <f t="shared" si="17"/>
        <v>0.18725155114010561</v>
      </c>
      <c r="Q343" s="52">
        <f t="shared" si="16"/>
        <v>1.5223336978445967E-2</v>
      </c>
      <c r="R343" s="63">
        <f>IF(Profitability!Q343="",0,Profitability!L343/Profitability!Q343)-Q343</f>
        <v>-3.0560131335233276E-10</v>
      </c>
    </row>
    <row r="344" spans="1:18" x14ac:dyDescent="0.25">
      <c r="A344">
        <f>+'P6-preprocesseddata'!A344</f>
        <v>2018</v>
      </c>
      <c r="B344">
        <f>+'P6-preprocesseddata'!B344</f>
        <v>4</v>
      </c>
      <c r="C344" t="str">
        <f t="shared" si="15"/>
        <v>2018 Q4</v>
      </c>
      <c r="D344" s="61">
        <f>VLOOKUP(C344,Dates!C:D,2,FALSE)</f>
        <v>43465</v>
      </c>
      <c r="E344" t="str">
        <f>+'P6-preprocesseddata'!C344</f>
        <v>UA</v>
      </c>
      <c r="F344" t="str">
        <f>+'P6-preprocesseddata'!D344</f>
        <v>L</v>
      </c>
      <c r="G344" s="51">
        <f>IF(Profitability!Q344="",0,Profitability!E344/Profitability!Q344)</f>
        <v>0.14980643649221564</v>
      </c>
      <c r="H344" s="43">
        <f>IF('P6-preprocesseddata'!$S344="",0,+'P6-preprocesseddata'!E344/'P6-preprocesseddata'!$S344)</f>
        <v>5.0035490693110252E-2</v>
      </c>
      <c r="I344" s="43">
        <f>IF('P6-preprocesseddata'!$S344="",0,+'P6-preprocesseddata'!F344/'P6-preprocesseddata'!$S344)</f>
        <v>3.3944762598673989E-2</v>
      </c>
      <c r="J344" s="43">
        <f>IF('P6-preprocesseddata'!$S344="",0,+'P6-preprocesseddata'!G344/'P6-preprocesseddata'!$S344)</f>
        <v>5.5045681993249988E-3</v>
      </c>
      <c r="K344" s="43">
        <f>IF('P6-preprocesseddata'!$S344="",0,+'P6-preprocesseddata'!H344/'P6-preprocesseddata'!$S344)</f>
        <v>2.5479162969523645E-2</v>
      </c>
      <c r="L344" s="43">
        <f>IF('P6-preprocesseddata'!$S344="",0,+'P6-preprocesseddata'!I344/'P6-preprocesseddata'!$S344)</f>
        <v>2.7442852263334563E-3</v>
      </c>
      <c r="M344" s="43">
        <f>IF('P6-preprocesseddata'!$S344="",0,+'P6-preprocesseddata'!J344/'P6-preprocesseddata'!$S344)+IF('P6-preprocesseddata'!$S344="",0,+'P6-preprocesseddata'!K344/'P6-preprocesseddata'!$S344)+IF('P6-preprocesseddata'!$S344="",0,+'P6-preprocesseddata'!L344/'P6-preprocesseddata'!$S344)</f>
        <v>1.40943331514877E-2</v>
      </c>
      <c r="N344" s="43">
        <f>IF('P6-preprocesseddata'!$S344="",0,+'P6-preprocesseddata'!M344/'P6-preprocesseddata'!$S344)</f>
        <v>5.1505065460576357E-3</v>
      </c>
      <c r="O344" s="43">
        <f>IF('P6-preprocesseddata'!$S344="",0,+'P6-preprocesseddata'!N344/'P6-preprocesseddata'!$S344)</f>
        <v>1.0975871020786071E-2</v>
      </c>
      <c r="P344" s="43">
        <f t="shared" si="17"/>
        <v>0.14792898040529776</v>
      </c>
      <c r="Q344" s="52">
        <f t="shared" si="16"/>
        <v>1.8774560869178891E-3</v>
      </c>
      <c r="R344" s="63">
        <f>IF(Profitability!Q344="",0,Profitability!L344/Profitability!Q344)-Q344</f>
        <v>-1.7491522744106369E-9</v>
      </c>
    </row>
    <row r="345" spans="1:18" x14ac:dyDescent="0.25">
      <c r="A345">
        <f>+'P6-preprocesseddata'!A345</f>
        <v>2018</v>
      </c>
      <c r="B345">
        <f>+'P6-preprocesseddata'!B345</f>
        <v>4</v>
      </c>
      <c r="C345" t="str">
        <f t="shared" si="15"/>
        <v>2018 Q4</v>
      </c>
      <c r="D345" s="61">
        <f>VLOOKUP(C345,Dates!C:D,2,FALSE)</f>
        <v>43465</v>
      </c>
      <c r="E345" t="str">
        <f>+'P6-preprocesseddata'!C345</f>
        <v>UA</v>
      </c>
      <c r="F345" t="str">
        <f>+'P6-preprocesseddata'!D345</f>
        <v>P</v>
      </c>
      <c r="G345" s="51">
        <f>IF(Profitability!Q345="",0,Profitability!E345/Profitability!Q345)</f>
        <v>0.12217513262827608</v>
      </c>
      <c r="H345" s="43">
        <f>IF('P6-preprocesseddata'!$S345="",0,+'P6-preprocesseddata'!E345/'P6-preprocesseddata'!$S345)</f>
        <v>4.3814762996537748E-2</v>
      </c>
      <c r="I345" s="43">
        <f>IF('P6-preprocesseddata'!$S345="",0,+'P6-preprocesseddata'!F345/'P6-preprocesseddata'!$S345)</f>
        <v>3.4326588857504302E-2</v>
      </c>
      <c r="J345" s="43">
        <f>IF('P6-preprocesseddata'!$S345="",0,+'P6-preprocesseddata'!G345/'P6-preprocesseddata'!$S345)</f>
        <v>5.2977854899728533E-3</v>
      </c>
      <c r="K345" s="43">
        <f>IF('P6-preprocesseddata'!$S345="",0,+'P6-preprocesseddata'!H345/'P6-preprocesseddata'!$S345)</f>
        <v>2.0517603191112958E-2</v>
      </c>
      <c r="L345" s="43">
        <f>IF('P6-preprocesseddata'!$S345="",0,+'P6-preprocesseddata'!I345/'P6-preprocesseddata'!$S345)</f>
        <v>1.7404839369680699E-3</v>
      </c>
      <c r="M345" s="43">
        <f>IF('P6-preprocesseddata'!$S345="",0,+'P6-preprocesseddata'!J345/'P6-preprocesseddata'!$S345)+IF('P6-preprocesseddata'!$S345="",0,+'P6-preprocesseddata'!K345/'P6-preprocesseddata'!$S345)+IF('P6-preprocesseddata'!$S345="",0,+'P6-preprocesseddata'!L345/'P6-preprocesseddata'!$S345)</f>
        <v>1.1862053970446916E-2</v>
      </c>
      <c r="N345" s="43">
        <f>IF('P6-preprocesseddata'!$S345="",0,+'P6-preprocesseddata'!M345/'P6-preprocesseddata'!$S345)</f>
        <v>4.9377925424222745E-3</v>
      </c>
      <c r="O345" s="43">
        <f>IF('P6-preprocesseddata'!$S345="",0,+'P6-preprocesseddata'!N345/'P6-preprocesseddata'!$S345)</f>
        <v>2.1039185662734368E-3</v>
      </c>
      <c r="P345" s="43">
        <f t="shared" si="17"/>
        <v>0.12460098955123856</v>
      </c>
      <c r="Q345" s="52">
        <f t="shared" si="16"/>
        <v>-2.4258569229624882E-3</v>
      </c>
      <c r="R345" s="63">
        <f>IF(Profitability!Q345="",0,Profitability!L345/Profitability!Q345)-Q345</f>
        <v>9.1631570690517417E-10</v>
      </c>
    </row>
    <row r="346" spans="1:18" x14ac:dyDescent="0.25">
      <c r="A346">
        <f>+'P6-preprocesseddata'!A346</f>
        <v>2019</v>
      </c>
      <c r="B346">
        <f>+'P6-preprocesseddata'!B346</f>
        <v>1</v>
      </c>
      <c r="C346" t="str">
        <f t="shared" si="15"/>
        <v>2019 Q1</v>
      </c>
      <c r="D346" s="61">
        <f>VLOOKUP(C346,Dates!C:D,2,FALSE)</f>
        <v>43555</v>
      </c>
      <c r="E346" t="str">
        <f>+'P6-preprocesseddata'!C346</f>
        <v>UA</v>
      </c>
      <c r="F346" t="str">
        <f>+'P6-preprocesseddata'!D346</f>
        <v>A</v>
      </c>
      <c r="G346" s="51">
        <f>IF(Profitability!Q346="",0,Profitability!E346/Profitability!Q346)</f>
        <v>0.13719122416635035</v>
      </c>
      <c r="H346" s="43">
        <f>IF('P6-preprocesseddata'!$S346="",0,+'P6-preprocesseddata'!E346/'P6-preprocesseddata'!$S346)</f>
        <v>4.3468509843091939E-2</v>
      </c>
      <c r="I346" s="43">
        <f>IF('P6-preprocesseddata'!$S346="",0,+'P6-preprocesseddata'!F346/'P6-preprocesseddata'!$S346)</f>
        <v>2.9842700991124124E-2</v>
      </c>
      <c r="J346" s="43">
        <f>IF('P6-preprocesseddata'!$S346="",0,+'P6-preprocesseddata'!G346/'P6-preprocesseddata'!$S346)</f>
        <v>6.3191348099770443E-3</v>
      </c>
      <c r="K346" s="43">
        <f>IF('P6-preprocesseddata'!$S346="",0,+'P6-preprocesseddata'!H346/'P6-preprocesseddata'!$S346)</f>
        <v>2.2792105079710318E-2</v>
      </c>
      <c r="L346" s="43">
        <f>IF('P6-preprocesseddata'!$S346="",0,+'P6-preprocesseddata'!I346/'P6-preprocesseddata'!$S346)</f>
        <v>2.3783588809196629E-3</v>
      </c>
      <c r="M346" s="43">
        <f>IF('P6-preprocesseddata'!$S346="",0,+'P6-preprocesseddata'!J346/'P6-preprocesseddata'!$S346)+IF('P6-preprocesseddata'!$S346="",0,+'P6-preprocesseddata'!K346/'P6-preprocesseddata'!$S346)+IF('P6-preprocesseddata'!$S346="",0,+'P6-preprocesseddata'!L346/'P6-preprocesseddata'!$S346)</f>
        <v>1.3254013859809651E-2</v>
      </c>
      <c r="N346" s="43">
        <f>IF('P6-preprocesseddata'!$S346="",0,+'P6-preprocesseddata'!M346/'P6-preprocesseddata'!$S346)</f>
        <v>1.6033719008610406E-3</v>
      </c>
      <c r="O346" s="43">
        <f>IF('P6-preprocesseddata'!$S346="",0,+'P6-preprocesseddata'!N346/'P6-preprocesseddata'!$S346)</f>
        <v>2.208404943906961E-3</v>
      </c>
      <c r="P346" s="43">
        <f t="shared" si="17"/>
        <v>0.12186660030940075</v>
      </c>
      <c r="Q346" s="52">
        <f t="shared" si="16"/>
        <v>1.5324623856949604E-2</v>
      </c>
      <c r="R346" s="63">
        <f>IF(Profitability!Q346="",0,Profitability!L346/Profitability!Q346)-Q346</f>
        <v>9.4073396642024854E-10</v>
      </c>
    </row>
    <row r="347" spans="1:18" x14ac:dyDescent="0.25">
      <c r="A347">
        <f>+'P6-preprocesseddata'!A347</f>
        <v>2019</v>
      </c>
      <c r="B347">
        <f>+'P6-preprocesseddata'!B347</f>
        <v>1</v>
      </c>
      <c r="C347" t="str">
        <f t="shared" si="15"/>
        <v>2019 Q1</v>
      </c>
      <c r="D347" s="61">
        <f>VLOOKUP(C347,Dates!C:D,2,FALSE)</f>
        <v>43555</v>
      </c>
      <c r="E347" t="str">
        <f>+'P6-preprocesseddata'!C347</f>
        <v>UA</v>
      </c>
      <c r="F347" t="str">
        <f>+'P6-preprocesseddata'!D347</f>
        <v>D</v>
      </c>
      <c r="G347" s="51">
        <f>IF(Profitability!Q347="",0,Profitability!E347/Profitability!Q347)</f>
        <v>0.19382371021414677</v>
      </c>
      <c r="H347" s="43">
        <f>IF('P6-preprocesseddata'!$S347="",0,+'P6-preprocesseddata'!E347/'P6-preprocesseddata'!$S347)</f>
        <v>5.8655291769475135E-2</v>
      </c>
      <c r="I347" s="43">
        <f>IF('P6-preprocesseddata'!$S347="",0,+'P6-preprocesseddata'!F347/'P6-preprocesseddata'!$S347)</f>
        <v>2.6929917752450325E-2</v>
      </c>
      <c r="J347" s="43">
        <f>IF('P6-preprocesseddata'!$S347="",0,+'P6-preprocesseddata'!G347/'P6-preprocesseddata'!$S347)</f>
        <v>5.7230883905198052E-3</v>
      </c>
      <c r="K347" s="43">
        <f>IF('P6-preprocesseddata'!$S347="",0,+'P6-preprocesseddata'!H347/'P6-preprocesseddata'!$S347)</f>
        <v>2.8299313316907534E-2</v>
      </c>
      <c r="L347" s="43">
        <f>IF('P6-preprocesseddata'!$S347="",0,+'P6-preprocesseddata'!I347/'P6-preprocesseddata'!$S347)</f>
        <v>4.0066637936698648E-3</v>
      </c>
      <c r="M347" s="43">
        <f>IF('P6-preprocesseddata'!$S347="",0,+'P6-preprocesseddata'!J347/'P6-preprocesseddata'!$S347)+IF('P6-preprocesseddata'!$S347="",0,+'P6-preprocesseddata'!K347/'P6-preprocesseddata'!$S347)+IF('P6-preprocesseddata'!$S347="",0,+'P6-preprocesseddata'!L347/'P6-preprocesseddata'!$S347)</f>
        <v>1.5650393424793345E-2</v>
      </c>
      <c r="N347" s="43">
        <f>IF('P6-preprocesseddata'!$S347="",0,+'P6-preprocesseddata'!M347/'P6-preprocesseddata'!$S347)</f>
        <v>1.7001997771778478E-3</v>
      </c>
      <c r="O347" s="43">
        <f>IF('P6-preprocesseddata'!$S347="",0,+'P6-preprocesseddata'!N347/'P6-preprocesseddata'!$S347)</f>
        <v>4.3455759624838594E-2</v>
      </c>
      <c r="P347" s="43">
        <f t="shared" si="17"/>
        <v>0.18442062784983243</v>
      </c>
      <c r="Q347" s="52">
        <f t="shared" si="16"/>
        <v>9.4030823643143358E-3</v>
      </c>
      <c r="R347" s="63">
        <f>IF(Profitability!Q347="",0,Profitability!L347/Profitability!Q347)-Q347</f>
        <v>-2.9490299091605721E-17</v>
      </c>
    </row>
    <row r="348" spans="1:18" x14ac:dyDescent="0.25">
      <c r="A348">
        <f>+'P6-preprocesseddata'!A348</f>
        <v>2019</v>
      </c>
      <c r="B348">
        <f>+'P6-preprocesseddata'!B348</f>
        <v>1</v>
      </c>
      <c r="C348" t="str">
        <f t="shared" ref="C348:C411" si="18">A348&amp;" Q"&amp;B348</f>
        <v>2019 Q1</v>
      </c>
      <c r="D348" s="61">
        <f>VLOOKUP(C348,Dates!C:D,2,FALSE)</f>
        <v>43555</v>
      </c>
      <c r="E348" t="str">
        <f>+'P6-preprocesseddata'!C348</f>
        <v>UA</v>
      </c>
      <c r="F348" t="str">
        <f>+'P6-preprocesseddata'!D348</f>
        <v>L</v>
      </c>
      <c r="G348" s="51">
        <f>IF(Profitability!Q348="",0,Profitability!E348/Profitability!Q348)</f>
        <v>0.15052464375424071</v>
      </c>
      <c r="H348" s="43">
        <f>IF('P6-preprocesseddata'!$S348="",0,+'P6-preprocesseddata'!E348/'P6-preprocesseddata'!$S348)</f>
        <v>5.1763534713441479E-2</v>
      </c>
      <c r="I348" s="43">
        <f>IF('P6-preprocesseddata'!$S348="",0,+'P6-preprocesseddata'!F348/'P6-preprocesseddata'!$S348)</f>
        <v>3.0790848781778003E-2</v>
      </c>
      <c r="J348" s="43">
        <f>IF('P6-preprocesseddata'!$S348="",0,+'P6-preprocesseddata'!G348/'P6-preprocesseddata'!$S348)</f>
        <v>5.6879550432833168E-3</v>
      </c>
      <c r="K348" s="43">
        <f>IF('P6-preprocesseddata'!$S348="",0,+'P6-preprocesseddata'!H348/'P6-preprocesseddata'!$S348)</f>
        <v>2.476396038651775E-2</v>
      </c>
      <c r="L348" s="43">
        <f>IF('P6-preprocesseddata'!$S348="",0,+'P6-preprocesseddata'!I348/'P6-preprocesseddata'!$S348)</f>
        <v>3.8872652104634184E-3</v>
      </c>
      <c r="M348" s="43">
        <f>IF('P6-preprocesseddata'!$S348="",0,+'P6-preprocesseddata'!J348/'P6-preprocesseddata'!$S348)+IF('P6-preprocesseddata'!$S348="",0,+'P6-preprocesseddata'!K348/'P6-preprocesseddata'!$S348)+IF('P6-preprocesseddata'!$S348="",0,+'P6-preprocesseddata'!L348/'P6-preprocesseddata'!$S348)</f>
        <v>1.4480455442684531E-2</v>
      </c>
      <c r="N348" s="43">
        <f>IF('P6-preprocesseddata'!$S348="",0,+'P6-preprocesseddata'!M348/'P6-preprocesseddata'!$S348)</f>
        <v>1.8241808896972197E-3</v>
      </c>
      <c r="O348" s="43">
        <f>IF('P6-preprocesseddata'!$S348="",0,+'P6-preprocesseddata'!N348/'P6-preprocesseddata'!$S348)</f>
        <v>9.8214025168941264E-3</v>
      </c>
      <c r="P348" s="43">
        <f t="shared" si="17"/>
        <v>0.14301960298475982</v>
      </c>
      <c r="Q348" s="52">
        <f t="shared" ref="Q348:S411" si="19">+G348-P348</f>
        <v>7.5050407694808863E-3</v>
      </c>
      <c r="R348" s="63">
        <f>IF(Profitability!Q348="",0,Profitability!L348/Profitability!Q348)-Q348</f>
        <v>-2.3418766925686896E-17</v>
      </c>
    </row>
    <row r="349" spans="1:18" x14ac:dyDescent="0.25">
      <c r="A349">
        <f>+'P6-preprocesseddata'!A349</f>
        <v>2019</v>
      </c>
      <c r="B349">
        <f>+'P6-preprocesseddata'!B349</f>
        <v>1</v>
      </c>
      <c r="C349" t="str">
        <f t="shared" si="18"/>
        <v>2019 Q1</v>
      </c>
      <c r="D349" s="61">
        <f>VLOOKUP(C349,Dates!C:D,2,FALSE)</f>
        <v>43555</v>
      </c>
      <c r="E349" t="str">
        <f>+'P6-preprocesseddata'!C349</f>
        <v>UA</v>
      </c>
      <c r="F349" t="str">
        <f>+'P6-preprocesseddata'!D349</f>
        <v>P</v>
      </c>
      <c r="G349" s="51">
        <f>IF(Profitability!Q349="",0,Profitability!E349/Profitability!Q349)</f>
        <v>0.11994682417173999</v>
      </c>
      <c r="H349" s="43">
        <f>IF('P6-preprocesseddata'!$S349="",0,+'P6-preprocesseddata'!E349/'P6-preprocesseddata'!$S349)</f>
        <v>4.5123160202460162E-2</v>
      </c>
      <c r="I349" s="43">
        <f>IF('P6-preprocesseddata'!$S349="",0,+'P6-preprocesseddata'!F349/'P6-preprocesseddata'!$S349)</f>
        <v>2.9757520032870719E-2</v>
      </c>
      <c r="J349" s="43">
        <f>IF('P6-preprocesseddata'!$S349="",0,+'P6-preprocesseddata'!G349/'P6-preprocesseddata'!$S349)</f>
        <v>5.6723344890539668E-3</v>
      </c>
      <c r="K349" s="43">
        <f>IF('P6-preprocesseddata'!$S349="",0,+'P6-preprocesseddata'!H349/'P6-preprocesseddata'!$S349)</f>
        <v>2.0773873538390789E-2</v>
      </c>
      <c r="L349" s="43">
        <f>IF('P6-preprocesseddata'!$S349="",0,+'P6-preprocesseddata'!I349/'P6-preprocesseddata'!$S349)</f>
        <v>2.3207602251807224E-3</v>
      </c>
      <c r="M349" s="43">
        <f>IF('P6-preprocesseddata'!$S349="",0,+'P6-preprocesseddata'!J349/'P6-preprocesseddata'!$S349)+IF('P6-preprocesseddata'!$S349="",0,+'P6-preprocesseddata'!K349/'P6-preprocesseddata'!$S349)+IF('P6-preprocesseddata'!$S349="",0,+'P6-preprocesseddata'!L349/'P6-preprocesseddata'!$S349)</f>
        <v>1.2815644993946537E-2</v>
      </c>
      <c r="N349" s="43">
        <f>IF('P6-preprocesseddata'!$S349="",0,+'P6-preprocesseddata'!M349/'P6-preprocesseddata'!$S349)</f>
        <v>1.4248427829595585E-3</v>
      </c>
      <c r="O349" s="43">
        <f>IF('P6-preprocesseddata'!$S349="",0,+'P6-preprocesseddata'!N349/'P6-preprocesseddata'!$S349)</f>
        <v>2.1294037377081582E-3</v>
      </c>
      <c r="P349" s="43">
        <f t="shared" si="17"/>
        <v>0.12001754000257062</v>
      </c>
      <c r="Q349" s="52">
        <f t="shared" si="19"/>
        <v>-7.0715830830625492E-5</v>
      </c>
      <c r="R349" s="63">
        <f>IF(Profitability!Q349="",0,Profitability!L349/Profitability!Q349)-Q349</f>
        <v>-1.873316662816954E-9</v>
      </c>
    </row>
    <row r="350" spans="1:18" x14ac:dyDescent="0.25">
      <c r="A350">
        <f>+'P6-preprocesseddata'!A350</f>
        <v>2019</v>
      </c>
      <c r="B350">
        <f>+'P6-preprocesseddata'!B350</f>
        <v>2</v>
      </c>
      <c r="C350" t="str">
        <f t="shared" si="18"/>
        <v>2019 Q2</v>
      </c>
      <c r="D350" s="61">
        <f>VLOOKUP(C350,Dates!C:D,2,FALSE)</f>
        <v>43646</v>
      </c>
      <c r="E350" t="str">
        <f>+'P6-preprocesseddata'!C350</f>
        <v>UA</v>
      </c>
      <c r="F350" t="str">
        <f>+'P6-preprocesseddata'!D350</f>
        <v>A</v>
      </c>
      <c r="G350" s="51">
        <f>IF(Profitability!Q350="",0,Profitability!E350/Profitability!Q350)</f>
        <v>0.14635740669618327</v>
      </c>
      <c r="H350" s="43">
        <f>IF('P6-preprocesseddata'!$S350="",0,+'P6-preprocesseddata'!E350/'P6-preprocesseddata'!$S350)</f>
        <v>4.0761539031968122E-2</v>
      </c>
      <c r="I350" s="43">
        <f>IF('P6-preprocesseddata'!$S350="",0,+'P6-preprocesseddata'!F350/'P6-preprocesseddata'!$S350)</f>
        <v>3.1020321667753318E-2</v>
      </c>
      <c r="J350" s="43">
        <f>IF('P6-preprocesseddata'!$S350="",0,+'P6-preprocesseddata'!G350/'P6-preprocesseddata'!$S350)</f>
        <v>5.8237926681285546E-3</v>
      </c>
      <c r="K350" s="43">
        <f>IF('P6-preprocesseddata'!$S350="",0,+'P6-preprocesseddata'!H350/'P6-preprocesseddata'!$S350)</f>
        <v>2.1136200089244436E-2</v>
      </c>
      <c r="L350" s="43">
        <f>IF('P6-preprocesseddata'!$S350="",0,+'P6-preprocesseddata'!I350/'P6-preprocesseddata'!$S350)</f>
        <v>1.9171611383049635E-3</v>
      </c>
      <c r="M350" s="43">
        <f>IF('P6-preprocesseddata'!$S350="",0,+'P6-preprocesseddata'!J350/'P6-preprocesseddata'!$S350)+IF('P6-preprocesseddata'!$S350="",0,+'P6-preprocesseddata'!K350/'P6-preprocesseddata'!$S350)+IF('P6-preprocesseddata'!$S350="",0,+'P6-preprocesseddata'!L350/'P6-preprocesseddata'!$S350)</f>
        <v>1.0948169028130266E-2</v>
      </c>
      <c r="N350" s="43">
        <f>IF('P6-preprocesseddata'!$S350="",0,+'P6-preprocesseddata'!M350/'P6-preprocesseddata'!$S350)</f>
        <v>2.3877786212579337E-3</v>
      </c>
      <c r="O350" s="43">
        <f>IF('P6-preprocesseddata'!$S350="",0,+'P6-preprocesseddata'!N350/'P6-preprocesseddata'!$S350)</f>
        <v>2.2210911725728619E-3</v>
      </c>
      <c r="P350" s="43">
        <f t="shared" si="17"/>
        <v>0.11621605341736047</v>
      </c>
      <c r="Q350" s="52">
        <f t="shared" si="19"/>
        <v>3.0141353278822808E-2</v>
      </c>
      <c r="R350" s="63">
        <f>IF(Profitability!Q350="",0,Profitability!L350/Profitability!Q350)-Q350</f>
        <v>-7.0867801210683368E-10</v>
      </c>
    </row>
    <row r="351" spans="1:18" x14ac:dyDescent="0.25">
      <c r="A351">
        <f>+'P6-preprocesseddata'!A351</f>
        <v>2019</v>
      </c>
      <c r="B351">
        <f>+'P6-preprocesseddata'!B351</f>
        <v>2</v>
      </c>
      <c r="C351" t="str">
        <f t="shared" si="18"/>
        <v>2019 Q2</v>
      </c>
      <c r="D351" s="61">
        <f>VLOOKUP(C351,Dates!C:D,2,FALSE)</f>
        <v>43646</v>
      </c>
      <c r="E351" t="str">
        <f>+'P6-preprocesseddata'!C351</f>
        <v>UA</v>
      </c>
      <c r="F351" t="str">
        <f>+'P6-preprocesseddata'!D351</f>
        <v>D</v>
      </c>
      <c r="G351" s="51">
        <f>IF(Profitability!Q351="",0,Profitability!E351/Profitability!Q351)</f>
        <v>0.20515267234571768</v>
      </c>
      <c r="H351" s="43">
        <f>IF('P6-preprocesseddata'!$S351="",0,+'P6-preprocesseddata'!E351/'P6-preprocesseddata'!$S351)</f>
        <v>5.5442218015939751E-2</v>
      </c>
      <c r="I351" s="43">
        <f>IF('P6-preprocesseddata'!$S351="",0,+'P6-preprocesseddata'!F351/'P6-preprocesseddata'!$S351)</f>
        <v>2.8794198392574653E-2</v>
      </c>
      <c r="J351" s="43">
        <f>IF('P6-preprocesseddata'!$S351="",0,+'P6-preprocesseddata'!G351/'P6-preprocesseddata'!$S351)</f>
        <v>5.273501940983639E-3</v>
      </c>
      <c r="K351" s="43">
        <f>IF('P6-preprocesseddata'!$S351="",0,+'P6-preprocesseddata'!H351/'P6-preprocesseddata'!$S351)</f>
        <v>2.6036236534337079E-2</v>
      </c>
      <c r="L351" s="43">
        <f>IF('P6-preprocesseddata'!$S351="",0,+'P6-preprocesseddata'!I351/'P6-preprocesseddata'!$S351)</f>
        <v>4.4786107516679762E-3</v>
      </c>
      <c r="M351" s="43">
        <f>IF('P6-preprocesseddata'!$S351="",0,+'P6-preprocesseddata'!J351/'P6-preprocesseddata'!$S351)+IF('P6-preprocesseddata'!$S351="",0,+'P6-preprocesseddata'!K351/'P6-preprocesseddata'!$S351)+IF('P6-preprocesseddata'!$S351="",0,+'P6-preprocesseddata'!L351/'P6-preprocesseddata'!$S351)</f>
        <v>1.5804719758503123E-2</v>
      </c>
      <c r="N351" s="43">
        <f>IF('P6-preprocesseddata'!$S351="",0,+'P6-preprocesseddata'!M351/'P6-preprocesseddata'!$S351)</f>
        <v>2.3611102600635176E-3</v>
      </c>
      <c r="O351" s="43">
        <f>IF('P6-preprocesseddata'!$S351="",0,+'P6-preprocesseddata'!N351/'P6-preprocesseddata'!$S351)</f>
        <v>4.065535407426403E-2</v>
      </c>
      <c r="P351" s="43">
        <f t="shared" si="17"/>
        <v>0.17884594972833379</v>
      </c>
      <c r="Q351" s="52">
        <f t="shared" si="19"/>
        <v>2.6306722617383899E-2</v>
      </c>
      <c r="R351" s="63">
        <f>IF(Profitability!Q351="",0,Profitability!L351/Profitability!Q351)-Q351</f>
        <v>-2.8947198457696111E-10</v>
      </c>
    </row>
    <row r="352" spans="1:18" x14ac:dyDescent="0.25">
      <c r="A352">
        <f>+'P6-preprocesseddata'!A352</f>
        <v>2019</v>
      </c>
      <c r="B352">
        <f>+'P6-preprocesseddata'!B352</f>
        <v>2</v>
      </c>
      <c r="C352" t="str">
        <f t="shared" si="18"/>
        <v>2019 Q2</v>
      </c>
      <c r="D352" s="61">
        <f>VLOOKUP(C352,Dates!C:D,2,FALSE)</f>
        <v>43646</v>
      </c>
      <c r="E352" t="str">
        <f>+'P6-preprocesseddata'!C352</f>
        <v>UA</v>
      </c>
      <c r="F352" t="str">
        <f>+'P6-preprocesseddata'!D352</f>
        <v>L</v>
      </c>
      <c r="G352" s="51">
        <f>IF(Profitability!Q352="",0,Profitability!E352/Profitability!Q352)</f>
        <v>0.1534104897165823</v>
      </c>
      <c r="H352" s="43">
        <f>IF('P6-preprocesseddata'!$S352="",0,+'P6-preprocesseddata'!E352/'P6-preprocesseddata'!$S352)</f>
        <v>5.0296000538235401E-2</v>
      </c>
      <c r="I352" s="43">
        <f>IF('P6-preprocesseddata'!$S352="",0,+'P6-preprocesseddata'!F352/'P6-preprocesseddata'!$S352)</f>
        <v>3.2420265511428417E-2</v>
      </c>
      <c r="J352" s="43">
        <f>IF('P6-preprocesseddata'!$S352="",0,+'P6-preprocesseddata'!G352/'P6-preprocesseddata'!$S352)</f>
        <v>5.2888913220013843E-3</v>
      </c>
      <c r="K352" s="43">
        <f>IF('P6-preprocesseddata'!$S352="",0,+'P6-preprocesseddata'!H352/'P6-preprocesseddata'!$S352)</f>
        <v>2.371928074986392E-2</v>
      </c>
      <c r="L352" s="43">
        <f>IF('P6-preprocesseddata'!$S352="",0,+'P6-preprocesseddata'!I352/'P6-preprocesseddata'!$S352)</f>
        <v>2.6237929168286367E-3</v>
      </c>
      <c r="M352" s="43">
        <f>IF('P6-preprocesseddata'!$S352="",0,+'P6-preprocesseddata'!J352/'P6-preprocesseddata'!$S352)+IF('P6-preprocesseddata'!$S352="",0,+'P6-preprocesseddata'!K352/'P6-preprocesseddata'!$S352)+IF('P6-preprocesseddata'!$S352="",0,+'P6-preprocesseddata'!L352/'P6-preprocesseddata'!$S352)</f>
        <v>1.2554785033629879E-2</v>
      </c>
      <c r="N352" s="43">
        <f>IF('P6-preprocesseddata'!$S352="",0,+'P6-preprocesseddata'!M352/'P6-preprocesseddata'!$S352)</f>
        <v>2.4040487605493754E-3</v>
      </c>
      <c r="O352" s="43">
        <f>IF('P6-preprocesseddata'!$S352="",0,+'P6-preprocesseddata'!N352/'P6-preprocesseddata'!$S352)</f>
        <v>1.0867843953686902E-2</v>
      </c>
      <c r="P352" s="43">
        <f t="shared" si="17"/>
        <v>0.14017490878622391</v>
      </c>
      <c r="Q352" s="52">
        <f t="shared" si="19"/>
        <v>1.3235580930358398E-2</v>
      </c>
      <c r="R352" s="63">
        <f>IF(Profitability!Q352="",0,Profitability!L352/Profitability!Q352)-Q352</f>
        <v>-1.6276742158954915E-9</v>
      </c>
    </row>
    <row r="353" spans="1:18" x14ac:dyDescent="0.25">
      <c r="A353">
        <f>+'P6-preprocesseddata'!A353</f>
        <v>2019</v>
      </c>
      <c r="B353">
        <f>+'P6-preprocesseddata'!B353</f>
        <v>2</v>
      </c>
      <c r="C353" t="str">
        <f t="shared" si="18"/>
        <v>2019 Q2</v>
      </c>
      <c r="D353" s="61">
        <f>VLOOKUP(C353,Dates!C:D,2,FALSE)</f>
        <v>43646</v>
      </c>
      <c r="E353" t="str">
        <f>+'P6-preprocesseddata'!C353</f>
        <v>UA</v>
      </c>
      <c r="F353" t="str">
        <f>+'P6-preprocesseddata'!D353</f>
        <v>P</v>
      </c>
      <c r="G353" s="51">
        <f>IF(Profitability!Q353="",0,Profitability!E353/Profitability!Q353)</f>
        <v>0.12445534667412197</v>
      </c>
      <c r="H353" s="43">
        <f>IF('P6-preprocesseddata'!$S353="",0,+'P6-preprocesseddata'!E353/'P6-preprocesseddata'!$S353)</f>
        <v>4.3873479465693074E-2</v>
      </c>
      <c r="I353" s="43">
        <f>IF('P6-preprocesseddata'!$S353="",0,+'P6-preprocesseddata'!F353/'P6-preprocesseddata'!$S353)</f>
        <v>3.2680249775379561E-2</v>
      </c>
      <c r="J353" s="43">
        <f>IF('P6-preprocesseddata'!$S353="",0,+'P6-preprocesseddata'!G353/'P6-preprocesseddata'!$S353)</f>
        <v>5.1561114373740516E-3</v>
      </c>
      <c r="K353" s="43">
        <f>IF('P6-preprocesseddata'!$S353="",0,+'P6-preprocesseddata'!H353/'P6-preprocesseddata'!$S353)</f>
        <v>2.0121753440407484E-2</v>
      </c>
      <c r="L353" s="43">
        <f>IF('P6-preprocesseddata'!$S353="",0,+'P6-preprocesseddata'!I353/'P6-preprocesseddata'!$S353)</f>
        <v>1.6882227458400057E-3</v>
      </c>
      <c r="M353" s="43">
        <f>IF('P6-preprocesseddata'!$S353="",0,+'P6-preprocesseddata'!J353/'P6-preprocesseddata'!$S353)+IF('P6-preprocesseddata'!$S353="",0,+'P6-preprocesseddata'!K353/'P6-preprocesseddata'!$S353)+IF('P6-preprocesseddata'!$S353="",0,+'P6-preprocesseddata'!L353/'P6-preprocesseddata'!$S353)</f>
        <v>1.1731382852131716E-2</v>
      </c>
      <c r="N353" s="43">
        <f>IF('P6-preprocesseddata'!$S353="",0,+'P6-preprocesseddata'!M353/'P6-preprocesseddata'!$S353)</f>
        <v>2.1324121733303568E-3</v>
      </c>
      <c r="O353" s="43">
        <f>IF('P6-preprocesseddata'!$S353="",0,+'P6-preprocesseddata'!N353/'P6-preprocesseddata'!$S353)</f>
        <v>1.6487943851424863E-3</v>
      </c>
      <c r="P353" s="43">
        <f t="shared" si="17"/>
        <v>0.11903240627529872</v>
      </c>
      <c r="Q353" s="52">
        <f t="shared" si="19"/>
        <v>5.4229403988232533E-3</v>
      </c>
      <c r="R353" s="63">
        <f>IF(Profitability!Q353="",0,Profitability!L353/Profitability!Q353)-Q353</f>
        <v>-2.7755575615628914E-17</v>
      </c>
    </row>
    <row r="354" spans="1:18" x14ac:dyDescent="0.25">
      <c r="A354">
        <f>+'P6-preprocesseddata'!A354</f>
        <v>2019</v>
      </c>
      <c r="B354">
        <f>+'P6-preprocesseddata'!B354</f>
        <v>3</v>
      </c>
      <c r="C354" t="str">
        <f t="shared" si="18"/>
        <v>2019 Q3</v>
      </c>
      <c r="D354" s="61">
        <f>VLOOKUP(C354,Dates!C:D,2,FALSE)</f>
        <v>43738</v>
      </c>
      <c r="E354" t="str">
        <f>+'P6-preprocesseddata'!C354</f>
        <v>UA</v>
      </c>
      <c r="F354" t="str">
        <f>+'P6-preprocesseddata'!D354</f>
        <v>A</v>
      </c>
      <c r="G354" s="51">
        <f>IF(Profitability!Q354="",0,Profitability!E354/Profitability!Q354)</f>
        <v>0.1382315302955836</v>
      </c>
      <c r="H354" s="43">
        <f>IF('P6-preprocesseddata'!$S354="",0,+'P6-preprocesseddata'!E354/'P6-preprocesseddata'!$S354)</f>
        <v>4.0151027502808592E-2</v>
      </c>
      <c r="I354" s="43">
        <f>IF('P6-preprocesseddata'!$S354="",0,+'P6-preprocesseddata'!F354/'P6-preprocesseddata'!$S354)</f>
        <v>2.9647886373735173E-2</v>
      </c>
      <c r="J354" s="43">
        <f>IF('P6-preprocesseddata'!$S354="",0,+'P6-preprocesseddata'!G354/'P6-preprocesseddata'!$S354)</f>
        <v>6.3317437257255482E-3</v>
      </c>
      <c r="K354" s="43">
        <f>IF('P6-preprocesseddata'!$S354="",0,+'P6-preprocesseddata'!H354/'P6-preprocesseddata'!$S354)</f>
        <v>2.1792090645505011E-2</v>
      </c>
      <c r="L354" s="43">
        <f>IF('P6-preprocesseddata'!$S354="",0,+'P6-preprocesseddata'!I354/'P6-preprocesseddata'!$S354)</f>
        <v>1.9262037336508836E-3</v>
      </c>
      <c r="M354" s="43">
        <f>IF('P6-preprocesseddata'!$S354="",0,+'P6-preprocesseddata'!J354/'P6-preprocesseddata'!$S354)+IF('P6-preprocesseddata'!$S354="",0,+'P6-preprocesseddata'!K354/'P6-preprocesseddata'!$S354)+IF('P6-preprocesseddata'!$S354="",0,+'P6-preprocesseddata'!L354/'P6-preprocesseddata'!$S354)</f>
        <v>1.1548841297420918E-2</v>
      </c>
      <c r="N354" s="43">
        <f>IF('P6-preprocesseddata'!$S354="",0,+'P6-preprocesseddata'!M354/'P6-preprocesseddata'!$S354)</f>
        <v>1.8340799264009438E-3</v>
      </c>
      <c r="O354" s="43">
        <f>IF('P6-preprocesseddata'!$S354="",0,+'P6-preprocesseddata'!N354/'P6-preprocesseddata'!$S354)</f>
        <v>2.1294760741917998E-3</v>
      </c>
      <c r="P354" s="43">
        <f t="shared" si="17"/>
        <v>0.11536134927943888</v>
      </c>
      <c r="Q354" s="52">
        <f t="shared" si="19"/>
        <v>2.2870181016144728E-2</v>
      </c>
      <c r="R354" s="63">
        <f>IF(Profitability!Q354="",0,Profitability!L354/Profitability!Q354)-Q354</f>
        <v>-1.3142707096236439E-9</v>
      </c>
    </row>
    <row r="355" spans="1:18" x14ac:dyDescent="0.25">
      <c r="A355">
        <f>+'P6-preprocesseddata'!A355</f>
        <v>2019</v>
      </c>
      <c r="B355">
        <f>+'P6-preprocesseddata'!B355</f>
        <v>3</v>
      </c>
      <c r="C355" t="str">
        <f t="shared" si="18"/>
        <v>2019 Q3</v>
      </c>
      <c r="D355" s="61">
        <f>VLOOKUP(C355,Dates!C:D,2,FALSE)</f>
        <v>43738</v>
      </c>
      <c r="E355" t="str">
        <f>+'P6-preprocesseddata'!C355</f>
        <v>UA</v>
      </c>
      <c r="F355" t="str">
        <f>+'P6-preprocesseddata'!D355</f>
        <v>D</v>
      </c>
      <c r="G355" s="51">
        <f>IF(Profitability!Q355="",0,Profitability!E355/Profitability!Q355)</f>
        <v>0.19983338390737351</v>
      </c>
      <c r="H355" s="43">
        <f>IF('P6-preprocesseddata'!$S355="",0,+'P6-preprocesseddata'!E355/'P6-preprocesseddata'!$S355)</f>
        <v>5.4025512682492512E-2</v>
      </c>
      <c r="I355" s="43">
        <f>IF('P6-preprocesseddata'!$S355="",0,+'P6-preprocesseddata'!F355/'P6-preprocesseddata'!$S355)</f>
        <v>2.6411021671738543E-2</v>
      </c>
      <c r="J355" s="43">
        <f>IF('P6-preprocesseddata'!$S355="",0,+'P6-preprocesseddata'!G355/'P6-preprocesseddata'!$S355)</f>
        <v>5.8787762897772574E-3</v>
      </c>
      <c r="K355" s="43">
        <f>IF('P6-preprocesseddata'!$S355="",0,+'P6-preprocesseddata'!H355/'P6-preprocesseddata'!$S355)</f>
        <v>2.5148925460273239E-2</v>
      </c>
      <c r="L355" s="43">
        <f>IF('P6-preprocesseddata'!$S355="",0,+'P6-preprocesseddata'!I355/'P6-preprocesseddata'!$S355)</f>
        <v>3.4224972358926119E-3</v>
      </c>
      <c r="M355" s="43">
        <f>IF('P6-preprocesseddata'!$S355="",0,+'P6-preprocesseddata'!J355/'P6-preprocesseddata'!$S355)+IF('P6-preprocesseddata'!$S355="",0,+'P6-preprocesseddata'!K355/'P6-preprocesseddata'!$S355)+IF('P6-preprocesseddata'!$S355="",0,+'P6-preprocesseddata'!L355/'P6-preprocesseddata'!$S355)</f>
        <v>1.5261446872197902E-2</v>
      </c>
      <c r="N355" s="43">
        <f>IF('P6-preprocesseddata'!$S355="",0,+'P6-preprocesseddata'!M355/'P6-preprocesseddata'!$S355)</f>
        <v>1.5789621683010395E-3</v>
      </c>
      <c r="O355" s="43">
        <f>IF('P6-preprocesseddata'!$S355="",0,+'P6-preprocesseddata'!N355/'P6-preprocesseddata'!$S355)</f>
        <v>4.0437549004054787E-2</v>
      </c>
      <c r="P355" s="43">
        <f t="shared" si="17"/>
        <v>0.1721646913847279</v>
      </c>
      <c r="Q355" s="52">
        <f t="shared" si="19"/>
        <v>2.7668692522645616E-2</v>
      </c>
      <c r="R355" s="63">
        <f>IF(Profitability!Q355="",0,Profitability!L355/Profitability!Q355)-Q355</f>
        <v>-2.7755575615628914E-17</v>
      </c>
    </row>
    <row r="356" spans="1:18" x14ac:dyDescent="0.25">
      <c r="A356">
        <f>+'P6-preprocesseddata'!A356</f>
        <v>2019</v>
      </c>
      <c r="B356">
        <f>+'P6-preprocesseddata'!B356</f>
        <v>3</v>
      </c>
      <c r="C356" t="str">
        <f t="shared" si="18"/>
        <v>2019 Q3</v>
      </c>
      <c r="D356" s="61">
        <f>VLOOKUP(C356,Dates!C:D,2,FALSE)</f>
        <v>43738</v>
      </c>
      <c r="E356" t="str">
        <f>+'P6-preprocesseddata'!C356</f>
        <v>UA</v>
      </c>
      <c r="F356" t="str">
        <f>+'P6-preprocesseddata'!D356</f>
        <v>L</v>
      </c>
      <c r="G356" s="51">
        <f>IF(Profitability!Q356="",0,Profitability!E356/Profitability!Q356)</f>
        <v>0.16068696756574741</v>
      </c>
      <c r="H356" s="43">
        <f>IF('P6-preprocesseddata'!$S356="",0,+'P6-preprocesseddata'!E356/'P6-preprocesseddata'!$S356)</f>
        <v>4.940979253028261E-2</v>
      </c>
      <c r="I356" s="43">
        <f>IF('P6-preprocesseddata'!$S356="",0,+'P6-preprocesseddata'!F356/'P6-preprocesseddata'!$S356)</f>
        <v>3.1528146112849861E-2</v>
      </c>
      <c r="J356" s="43">
        <f>IF('P6-preprocesseddata'!$S356="",0,+'P6-preprocesseddata'!G356/'P6-preprocesseddata'!$S356)</f>
        <v>6.0334781447353757E-3</v>
      </c>
      <c r="K356" s="43">
        <f>IF('P6-preprocesseddata'!$S356="",0,+'P6-preprocesseddata'!H356/'P6-preprocesseddata'!$S356)</f>
        <v>2.5043192247129913E-2</v>
      </c>
      <c r="L356" s="43">
        <f>IF('P6-preprocesseddata'!$S356="",0,+'P6-preprocesseddata'!I356/'P6-preprocesseddata'!$S356)</f>
        <v>2.2126079162239432E-3</v>
      </c>
      <c r="M356" s="43">
        <f>IF('P6-preprocesseddata'!$S356="",0,+'P6-preprocesseddata'!J356/'P6-preprocesseddata'!$S356)+IF('P6-preprocesseddata'!$S356="",0,+'P6-preprocesseddata'!K356/'P6-preprocesseddata'!$S356)+IF('P6-preprocesseddata'!$S356="",0,+'P6-preprocesseddata'!L356/'P6-preprocesseddata'!$S356)</f>
        <v>1.3329435641616269E-2</v>
      </c>
      <c r="N356" s="43">
        <f>IF('P6-preprocesseddata'!$S356="",0,+'P6-preprocesseddata'!M356/'P6-preprocesseddata'!$S356)</f>
        <v>1.8005422111375586E-3</v>
      </c>
      <c r="O356" s="43">
        <f>IF('P6-preprocesseddata'!$S356="",0,+'P6-preprocesseddata'!N356/'P6-preprocesseddata'!$S356)</f>
        <v>1.1875256211235537E-2</v>
      </c>
      <c r="P356" s="43">
        <f t="shared" si="17"/>
        <v>0.14123245101521109</v>
      </c>
      <c r="Q356" s="52">
        <f t="shared" si="19"/>
        <v>1.9454516550536316E-2</v>
      </c>
      <c r="R356" s="63">
        <f>IF(Profitability!Q356="",0,Profitability!L356/Profitability!Q356)-Q356</f>
        <v>1.7785908405787421E-9</v>
      </c>
    </row>
    <row r="357" spans="1:18" x14ac:dyDescent="0.25">
      <c r="A357">
        <f>+'P6-preprocesseddata'!A357</f>
        <v>2019</v>
      </c>
      <c r="B357">
        <f>+'P6-preprocesseddata'!B357</f>
        <v>3</v>
      </c>
      <c r="C357" t="str">
        <f t="shared" si="18"/>
        <v>2019 Q3</v>
      </c>
      <c r="D357" s="61">
        <f>VLOOKUP(C357,Dates!C:D,2,FALSE)</f>
        <v>43738</v>
      </c>
      <c r="E357" t="str">
        <f>+'P6-preprocesseddata'!C357</f>
        <v>UA</v>
      </c>
      <c r="F357" t="str">
        <f>+'P6-preprocesseddata'!D357</f>
        <v>P</v>
      </c>
      <c r="G357" s="51">
        <f>IF(Profitability!Q357="",0,Profitability!E357/Profitability!Q357)</f>
        <v>0.12072170285591806</v>
      </c>
      <c r="H357" s="43">
        <f>IF('P6-preprocesseddata'!$S357="",0,+'P6-preprocesseddata'!E357/'P6-preprocesseddata'!$S357)</f>
        <v>4.3176824845760527E-2</v>
      </c>
      <c r="I357" s="43">
        <f>IF('P6-preprocesseddata'!$S357="",0,+'P6-preprocesseddata'!F357/'P6-preprocesseddata'!$S357)</f>
        <v>3.0431968862106154E-2</v>
      </c>
      <c r="J357" s="43">
        <f>IF('P6-preprocesseddata'!$S357="",0,+'P6-preprocesseddata'!G357/'P6-preprocesseddata'!$S357)</f>
        <v>5.6936180439095896E-3</v>
      </c>
      <c r="K357" s="43">
        <f>IF('P6-preprocesseddata'!$S357="",0,+'P6-preprocesseddata'!H357/'P6-preprocesseddata'!$S357)</f>
        <v>2.0659036159077368E-2</v>
      </c>
      <c r="L357" s="43">
        <f>IF('P6-preprocesseddata'!$S357="",0,+'P6-preprocesseddata'!I357/'P6-preprocesseddata'!$S357)</f>
        <v>1.7419902907502482E-3</v>
      </c>
      <c r="M357" s="43">
        <f>IF('P6-preprocesseddata'!$S357="",0,+'P6-preprocesseddata'!J357/'P6-preprocesseddata'!$S357)+IF('P6-preprocesseddata'!$S357="",0,+'P6-preprocesseddata'!K357/'P6-preprocesseddata'!$S357)+IF('P6-preprocesseddata'!$S357="",0,+'P6-preprocesseddata'!L357/'P6-preprocesseddata'!$S357)</f>
        <v>1.2232022123557404E-2</v>
      </c>
      <c r="N357" s="43">
        <f>IF('P6-preprocesseddata'!$S357="",0,+'P6-preprocesseddata'!M357/'P6-preprocesseddata'!$S357)</f>
        <v>1.3839549722474752E-3</v>
      </c>
      <c r="O357" s="43">
        <f>IF('P6-preprocesseddata'!$S357="",0,+'P6-preprocesseddata'!N357/'P6-preprocesseddata'!$S357)</f>
        <v>2.1884825927149533E-3</v>
      </c>
      <c r="P357" s="43">
        <f t="shared" si="17"/>
        <v>0.11750789789012372</v>
      </c>
      <c r="Q357" s="52">
        <f t="shared" si="19"/>
        <v>3.2138049657943341E-3</v>
      </c>
      <c r="R357" s="63">
        <f>IF(Profitability!Q357="",0,Profitability!L357/Profitability!Q357)-Q357</f>
        <v>-9.4357134649072916E-10</v>
      </c>
    </row>
    <row r="358" spans="1:18" x14ac:dyDescent="0.25">
      <c r="A358">
        <f>+'P6-preprocesseddata'!A358</f>
        <v>2019</v>
      </c>
      <c r="B358">
        <f>+'P6-preprocesseddata'!B358</f>
        <v>4</v>
      </c>
      <c r="C358" t="str">
        <f t="shared" si="18"/>
        <v>2019 Q4</v>
      </c>
      <c r="D358" s="61">
        <f>VLOOKUP(C358,Dates!C:D,2,FALSE)</f>
        <v>43830</v>
      </c>
      <c r="E358" t="str">
        <f>+'P6-preprocesseddata'!C358</f>
        <v>UA</v>
      </c>
      <c r="F358" t="str">
        <f>+'P6-preprocesseddata'!D358</f>
        <v>A</v>
      </c>
      <c r="G358" s="51">
        <f>IF(Profitability!Q358="",0,Profitability!E358/Profitability!Q358)</f>
        <v>0.13911469997360221</v>
      </c>
      <c r="H358" s="43">
        <f>IF('P6-preprocesseddata'!$S358="",0,+'P6-preprocesseddata'!E358/'P6-preprocesseddata'!$S358)</f>
        <v>4.2644959894253119E-2</v>
      </c>
      <c r="I358" s="43">
        <f>IF('P6-preprocesseddata'!$S358="",0,+'P6-preprocesseddata'!F358/'P6-preprocesseddata'!$S358)</f>
        <v>3.08377802891041E-2</v>
      </c>
      <c r="J358" s="43">
        <f>IF('P6-preprocesseddata'!$S358="",0,+'P6-preprocesseddata'!G358/'P6-preprocesseddata'!$S358)</f>
        <v>5.7962948696994353E-3</v>
      </c>
      <c r="K358" s="43">
        <f>IF('P6-preprocesseddata'!$S358="",0,+'P6-preprocesseddata'!H358/'P6-preprocesseddata'!$S358)</f>
        <v>2.3316585859050148E-2</v>
      </c>
      <c r="L358" s="43">
        <f>IF('P6-preprocesseddata'!$S358="",0,+'P6-preprocesseddata'!I358/'P6-preprocesseddata'!$S358)</f>
        <v>2.268606591697584E-3</v>
      </c>
      <c r="M358" s="43">
        <f>IF('P6-preprocesseddata'!$S358="",0,+'P6-preprocesseddata'!J358/'P6-preprocesseddata'!$S358)+IF('P6-preprocesseddata'!$S358="",0,+'P6-preprocesseddata'!K358/'P6-preprocesseddata'!$S358)+IF('P6-preprocesseddata'!$S358="",0,+'P6-preprocesseddata'!L358/'P6-preprocesseddata'!$S358)</f>
        <v>1.2891561900078554E-2</v>
      </c>
      <c r="N358" s="43">
        <f>IF('P6-preprocesseddata'!$S358="",0,+'P6-preprocesseddata'!M358/'P6-preprocesseddata'!$S358)</f>
        <v>3.7570559363657927E-3</v>
      </c>
      <c r="O358" s="43">
        <f>IF('P6-preprocesseddata'!$S358="",0,+'P6-preprocesseddata'!N358/'P6-preprocesseddata'!$S358)</f>
        <v>2.3716376811840864E-3</v>
      </c>
      <c r="P358" s="43">
        <f t="shared" si="17"/>
        <v>0.12388448302143282</v>
      </c>
      <c r="Q358" s="52">
        <f t="shared" si="19"/>
        <v>1.523021695216939E-2</v>
      </c>
      <c r="R358" s="63">
        <f>IF(Profitability!Q358="",0,Profitability!L358/Profitability!Q358)-Q358</f>
        <v>0</v>
      </c>
    </row>
    <row r="359" spans="1:18" x14ac:dyDescent="0.25">
      <c r="A359">
        <f>+'P6-preprocesseddata'!A359</f>
        <v>2019</v>
      </c>
      <c r="B359">
        <f>+'P6-preprocesseddata'!B359</f>
        <v>4</v>
      </c>
      <c r="C359" t="str">
        <f t="shared" si="18"/>
        <v>2019 Q4</v>
      </c>
      <c r="D359" s="61">
        <f>VLOOKUP(C359,Dates!C:D,2,FALSE)</f>
        <v>43830</v>
      </c>
      <c r="E359" t="str">
        <f>+'P6-preprocesseddata'!C359</f>
        <v>UA</v>
      </c>
      <c r="F359" t="str">
        <f>+'P6-preprocesseddata'!D359</f>
        <v>D</v>
      </c>
      <c r="G359" s="51">
        <f>IF(Profitability!Q359="",0,Profitability!E359/Profitability!Q359)</f>
        <v>0.20599578476222852</v>
      </c>
      <c r="H359" s="43">
        <f>IF('P6-preprocesseddata'!$S359="",0,+'P6-preprocesseddata'!E359/'P6-preprocesseddata'!$S359)</f>
        <v>5.7563180979253073E-2</v>
      </c>
      <c r="I359" s="43">
        <f>IF('P6-preprocesseddata'!$S359="",0,+'P6-preprocesseddata'!F359/'P6-preprocesseddata'!$S359)</f>
        <v>2.7724502387369447E-2</v>
      </c>
      <c r="J359" s="43">
        <f>IF('P6-preprocesseddata'!$S359="",0,+'P6-preprocesseddata'!G359/'P6-preprocesseddata'!$S359)</f>
        <v>5.8139676298107033E-3</v>
      </c>
      <c r="K359" s="43">
        <f>IF('P6-preprocesseddata'!$S359="",0,+'P6-preprocesseddata'!H359/'P6-preprocesseddata'!$S359)</f>
        <v>2.8308558150893972E-2</v>
      </c>
      <c r="L359" s="43">
        <f>IF('P6-preprocesseddata'!$S359="",0,+'P6-preprocesseddata'!I359/'P6-preprocesseddata'!$S359)</f>
        <v>4.2677718078858971E-3</v>
      </c>
      <c r="M359" s="43">
        <f>IF('P6-preprocesseddata'!$S359="",0,+'P6-preprocesseddata'!J359/'P6-preprocesseddata'!$S359)+IF('P6-preprocesseddata'!$S359="",0,+'P6-preprocesseddata'!K359/'P6-preprocesseddata'!$S359)+IF('P6-preprocesseddata'!$S359="",0,+'P6-preprocesseddata'!L359/'P6-preprocesseddata'!$S359)</f>
        <v>1.6220435312113982E-2</v>
      </c>
      <c r="N359" s="43">
        <f>IF('P6-preprocesseddata'!$S359="",0,+'P6-preprocesseddata'!M359/'P6-preprocesseddata'!$S359)</f>
        <v>3.4603056353574085E-3</v>
      </c>
      <c r="O359" s="43">
        <f>IF('P6-preprocesseddata'!$S359="",0,+'P6-preprocesseddata'!N359/'P6-preprocesseddata'!$S359)</f>
        <v>4.3187136120518381E-2</v>
      </c>
      <c r="P359" s="43">
        <f t="shared" si="17"/>
        <v>0.18654585802320287</v>
      </c>
      <c r="Q359" s="52">
        <f t="shared" si="19"/>
        <v>1.9449926739025653E-2</v>
      </c>
      <c r="R359" s="63">
        <f>IF(Profitability!Q359="",0,Profitability!L359/Profitability!Q359)-Q359</f>
        <v>2.983718619398168E-10</v>
      </c>
    </row>
    <row r="360" spans="1:18" x14ac:dyDescent="0.25">
      <c r="A360">
        <f>+'P6-preprocesseddata'!A360</f>
        <v>2019</v>
      </c>
      <c r="B360">
        <f>+'P6-preprocesseddata'!B360</f>
        <v>4</v>
      </c>
      <c r="C360" t="str">
        <f t="shared" si="18"/>
        <v>2019 Q4</v>
      </c>
      <c r="D360" s="61">
        <f>VLOOKUP(C360,Dates!C:D,2,FALSE)</f>
        <v>43830</v>
      </c>
      <c r="E360" t="str">
        <f>+'P6-preprocesseddata'!C360</f>
        <v>UA</v>
      </c>
      <c r="F360" t="str">
        <f>+'P6-preprocesseddata'!D360</f>
        <v>L</v>
      </c>
      <c r="G360" s="51">
        <f>IF(Profitability!Q360="",0,Profitability!E360/Profitability!Q360)</f>
        <v>0.16194180320316257</v>
      </c>
      <c r="H360" s="43">
        <f>IF('P6-preprocesseddata'!$S360="",0,+'P6-preprocesseddata'!E360/'P6-preprocesseddata'!$S360)</f>
        <v>5.1704313623988384E-2</v>
      </c>
      <c r="I360" s="43">
        <f>IF('P6-preprocesseddata'!$S360="",0,+'P6-preprocesseddata'!F360/'P6-preprocesseddata'!$S360)</f>
        <v>3.1083713106063147E-2</v>
      </c>
      <c r="J360" s="43">
        <f>IF('P6-preprocesseddata'!$S360="",0,+'P6-preprocesseddata'!G360/'P6-preprocesseddata'!$S360)</f>
        <v>5.7387412207718074E-3</v>
      </c>
      <c r="K360" s="43">
        <f>IF('P6-preprocesseddata'!$S360="",0,+'P6-preprocesseddata'!H360/'P6-preprocesseddata'!$S360)</f>
        <v>2.5486063481608524E-2</v>
      </c>
      <c r="L360" s="43">
        <f>IF('P6-preprocesseddata'!$S360="",0,+'P6-preprocesseddata'!I360/'P6-preprocesseddata'!$S360)</f>
        <v>3.014078986561248E-3</v>
      </c>
      <c r="M360" s="43">
        <f>IF('P6-preprocesseddata'!$S360="",0,+'P6-preprocesseddata'!J360/'P6-preprocesseddata'!$S360)+IF('P6-preprocesseddata'!$S360="",0,+'P6-preprocesseddata'!K360/'P6-preprocesseddata'!$S360)+IF('P6-preprocesseddata'!$S360="",0,+'P6-preprocesseddata'!L360/'P6-preprocesseddata'!$S360)</f>
        <v>1.3603680844860034E-2</v>
      </c>
      <c r="N360" s="43">
        <f>IF('P6-preprocesseddata'!$S360="",0,+'P6-preprocesseddata'!M360/'P6-preprocesseddata'!$S360)</f>
        <v>3.5030929746449487E-3</v>
      </c>
      <c r="O360" s="43">
        <f>IF('P6-preprocesseddata'!$S360="",0,+'P6-preprocesseddata'!N360/'P6-preprocesseddata'!$S360)</f>
        <v>1.1609564199812275E-2</v>
      </c>
      <c r="P360" s="43">
        <f t="shared" si="17"/>
        <v>0.14574324843831038</v>
      </c>
      <c r="Q360" s="52">
        <f t="shared" si="19"/>
        <v>1.6198554764852185E-2</v>
      </c>
      <c r="R360" s="63">
        <f>IF(Profitability!Q360="",0,Profitability!L360/Profitability!Q360)-Q360</f>
        <v>1.6900840345279722E-9</v>
      </c>
    </row>
    <row r="361" spans="1:18" x14ac:dyDescent="0.25">
      <c r="A361">
        <f>+'P6-preprocesseddata'!A361</f>
        <v>2019</v>
      </c>
      <c r="B361">
        <f>+'P6-preprocesseddata'!B361</f>
        <v>4</v>
      </c>
      <c r="C361" t="str">
        <f t="shared" si="18"/>
        <v>2019 Q4</v>
      </c>
      <c r="D361" s="61">
        <f>VLOOKUP(C361,Dates!C:D,2,FALSE)</f>
        <v>43830</v>
      </c>
      <c r="E361" t="str">
        <f>+'P6-preprocesseddata'!C361</f>
        <v>UA</v>
      </c>
      <c r="F361" t="str">
        <f>+'P6-preprocesseddata'!D361</f>
        <v>P</v>
      </c>
      <c r="G361" s="51">
        <f>IF(Profitability!Q361="",0,Profitability!E361/Profitability!Q361)</f>
        <v>0.11674073371586724</v>
      </c>
      <c r="H361" s="43">
        <f>IF('P6-preprocesseddata'!$S361="",0,+'P6-preprocesseddata'!E361/'P6-preprocesseddata'!$S361)</f>
        <v>4.4742937185317251E-2</v>
      </c>
      <c r="I361" s="43">
        <f>IF('P6-preprocesseddata'!$S361="",0,+'P6-preprocesseddata'!F361/'P6-preprocesseddata'!$S361)</f>
        <v>3.1347968926589052E-2</v>
      </c>
      <c r="J361" s="43">
        <f>IF('P6-preprocesseddata'!$S361="",0,+'P6-preprocesseddata'!G361/'P6-preprocesseddata'!$S361)</f>
        <v>5.3540394399746302E-3</v>
      </c>
      <c r="K361" s="43">
        <f>IF('P6-preprocesseddata'!$S361="",0,+'P6-preprocesseddata'!H361/'P6-preprocesseddata'!$S361)</f>
        <v>2.1968706442330028E-2</v>
      </c>
      <c r="L361" s="43">
        <f>IF('P6-preprocesseddata'!$S361="",0,+'P6-preprocesseddata'!I361/'P6-preprocesseddata'!$S361)</f>
        <v>1.8878224677414258E-3</v>
      </c>
      <c r="M361" s="43">
        <f>IF('P6-preprocesseddata'!$S361="",0,+'P6-preprocesseddata'!J361/'P6-preprocesseddata'!$S361)+IF('P6-preprocesseddata'!$S361="",0,+'P6-preprocesseddata'!K361/'P6-preprocesseddata'!$S361)+IF('P6-preprocesseddata'!$S361="",0,+'P6-preprocesseddata'!L361/'P6-preprocesseddata'!$S361)</f>
        <v>1.2960440363891818E-2</v>
      </c>
      <c r="N361" s="43">
        <f>IF('P6-preprocesseddata'!$S361="",0,+'P6-preprocesseddata'!M361/'P6-preprocesseddata'!$S361)</f>
        <v>3.3080478259197373E-3</v>
      </c>
      <c r="O361" s="43">
        <f>IF('P6-preprocesseddata'!$S361="",0,+'P6-preprocesseddata'!N361/'P6-preprocesseddata'!$S361)</f>
        <v>2.4272977036456896E-3</v>
      </c>
      <c r="P361" s="43">
        <f t="shared" si="17"/>
        <v>0.12399726035540964</v>
      </c>
      <c r="Q361" s="52">
        <f t="shared" si="19"/>
        <v>-7.2565266395424044E-3</v>
      </c>
      <c r="R361" s="63">
        <f>IF(Profitability!Q361="",0,Profitability!L361/Profitability!Q361)-Q361</f>
        <v>-7.8062556418956319E-18</v>
      </c>
    </row>
    <row r="362" spans="1:18" x14ac:dyDescent="0.25">
      <c r="A362">
        <f>+'P6-preprocesseddata'!A362</f>
        <v>2020</v>
      </c>
      <c r="B362">
        <f>+'P6-preprocesseddata'!B362</f>
        <v>1</v>
      </c>
      <c r="C362" t="str">
        <f t="shared" si="18"/>
        <v>2020 Q1</v>
      </c>
      <c r="D362" s="61">
        <f>VLOOKUP(C362,Dates!C:D,2,FALSE)</f>
        <v>43921</v>
      </c>
      <c r="E362" t="str">
        <f>+'P6-preprocesseddata'!C362</f>
        <v>UA</v>
      </c>
      <c r="F362" t="str">
        <f>+'P6-preprocesseddata'!D362</f>
        <v>A</v>
      </c>
      <c r="G362" s="51">
        <f>IF(Profitability!Q362="",0,Profitability!E362/Profitability!Q362)</f>
        <v>0.11829908804377313</v>
      </c>
      <c r="H362" s="43">
        <f>IF('P6-preprocesseddata'!$S362="",0,+'P6-preprocesseddata'!E362/'P6-preprocesseddata'!$S362)</f>
        <v>4.8025760681361114E-2</v>
      </c>
      <c r="I362" s="43">
        <f>IF('P6-preprocesseddata'!$S362="",0,+'P6-preprocesseddata'!F362/'P6-preprocesseddata'!$S362)</f>
        <v>2.8308662285215173E-2</v>
      </c>
      <c r="J362" s="43">
        <f>IF('P6-preprocesseddata'!$S362="",0,+'P6-preprocesseddata'!G362/'P6-preprocesseddata'!$S362)</f>
        <v>5.9375519480490335E-3</v>
      </c>
      <c r="K362" s="43">
        <f>IF('P6-preprocesseddata'!$S362="",0,+'P6-preprocesseddata'!H362/'P6-preprocesseddata'!$S362)</f>
        <v>2.3281779259449572E-2</v>
      </c>
      <c r="L362" s="43">
        <f>IF('P6-preprocesseddata'!$S362="",0,+'P6-preprocesseddata'!I362/'P6-preprocesseddata'!$S362)</f>
        <v>2.4520966442539969E-3</v>
      </c>
      <c r="M362" s="43">
        <f>IF('P6-preprocesseddata'!$S362="",0,+'P6-preprocesseddata'!J362/'P6-preprocesseddata'!$S362)+IF('P6-preprocesseddata'!$S362="",0,+'P6-preprocesseddata'!K362/'P6-preprocesseddata'!$S362)+IF('P6-preprocesseddata'!$S362="",0,+'P6-preprocesseddata'!L362/'P6-preprocesseddata'!$S362)</f>
        <v>1.5796407369019067E-2</v>
      </c>
      <c r="N362" s="43">
        <f>IF('P6-preprocesseddata'!$S362="",0,+'P6-preprocesseddata'!M362/'P6-preprocesseddata'!$S362)</f>
        <v>2.5987321357485186E-3</v>
      </c>
      <c r="O362" s="43">
        <f>IF('P6-preprocesseddata'!$S362="",0,+'P6-preprocesseddata'!N362/'P6-preprocesseddata'!$S362)</f>
        <v>2.4283290737695897E-3</v>
      </c>
      <c r="P362" s="43">
        <f t="shared" si="17"/>
        <v>0.12882931939686607</v>
      </c>
      <c r="Q362" s="52">
        <f t="shared" si="19"/>
        <v>-1.0530231353092931E-2</v>
      </c>
      <c r="R362" s="63">
        <f>IF(Profitability!Q362="",0,Profitability!L362/Profitability!Q362)-Q362</f>
        <v>-1.9473634232936021E-9</v>
      </c>
    </row>
    <row r="363" spans="1:18" x14ac:dyDescent="0.25">
      <c r="A363">
        <f>+'P6-preprocesseddata'!A363</f>
        <v>2020</v>
      </c>
      <c r="B363">
        <f>+'P6-preprocesseddata'!B363</f>
        <v>1</v>
      </c>
      <c r="C363" t="str">
        <f t="shared" si="18"/>
        <v>2020 Q1</v>
      </c>
      <c r="D363" s="61">
        <f>VLOOKUP(C363,Dates!C:D,2,FALSE)</f>
        <v>43921</v>
      </c>
      <c r="E363" t="str">
        <f>+'P6-preprocesseddata'!C363</f>
        <v>UA</v>
      </c>
      <c r="F363" t="str">
        <f>+'P6-preprocesseddata'!D363</f>
        <v>D</v>
      </c>
      <c r="G363" s="51">
        <f>IF(Profitability!Q363="",0,Profitability!E363/Profitability!Q363)</f>
        <v>0.17316539019636398</v>
      </c>
      <c r="H363" s="43">
        <f>IF('P6-preprocesseddata'!$S363="",0,+'P6-preprocesseddata'!E363/'P6-preprocesseddata'!$S363)</f>
        <v>6.323729190915138E-2</v>
      </c>
      <c r="I363" s="43">
        <f>IF('P6-preprocesseddata'!$S363="",0,+'P6-preprocesseddata'!F363/'P6-preprocesseddata'!$S363)</f>
        <v>2.3992763467914218E-2</v>
      </c>
      <c r="J363" s="43">
        <f>IF('P6-preprocesseddata'!$S363="",0,+'P6-preprocesseddata'!G363/'P6-preprocesseddata'!$S363)</f>
        <v>6.3289284037162039E-3</v>
      </c>
      <c r="K363" s="43">
        <f>IF('P6-preprocesseddata'!$S363="",0,+'P6-preprocesseddata'!H363/'P6-preprocesseddata'!$S363)</f>
        <v>2.8339831675309582E-2</v>
      </c>
      <c r="L363" s="43">
        <f>IF('P6-preprocesseddata'!$S363="",0,+'P6-preprocesseddata'!I363/'P6-preprocesseddata'!$S363)</f>
        <v>4.5357265658908181E-3</v>
      </c>
      <c r="M363" s="43">
        <f>IF('P6-preprocesseddata'!$S363="",0,+'P6-preprocesseddata'!J363/'P6-preprocesseddata'!$S363)+IF('P6-preprocesseddata'!$S363="",0,+'P6-preprocesseddata'!K363/'P6-preprocesseddata'!$S363)+IF('P6-preprocesseddata'!$S363="",0,+'P6-preprocesseddata'!L363/'P6-preprocesseddata'!$S363)</f>
        <v>1.9139416252613582E-2</v>
      </c>
      <c r="N363" s="43">
        <f>IF('P6-preprocesseddata'!$S363="",0,+'P6-preprocesseddata'!M363/'P6-preprocesseddata'!$S363)</f>
        <v>2.635473083824333E-3</v>
      </c>
      <c r="O363" s="43">
        <f>IF('P6-preprocesseddata'!$S363="",0,+'P6-preprocesseddata'!N363/'P6-preprocesseddata'!$S363)</f>
        <v>4.5045158054925614E-2</v>
      </c>
      <c r="P363" s="43">
        <f t="shared" si="17"/>
        <v>0.19325458941334575</v>
      </c>
      <c r="Q363" s="52">
        <f t="shared" si="19"/>
        <v>-2.0089199216981768E-2</v>
      </c>
      <c r="R363" s="63">
        <f>IF(Profitability!Q363="",0,Profitability!L363/Profitability!Q363)-Q363</f>
        <v>-3.410482798948955E-10</v>
      </c>
    </row>
    <row r="364" spans="1:18" x14ac:dyDescent="0.25">
      <c r="A364">
        <f>+'P6-preprocesseddata'!A364</f>
        <v>2020</v>
      </c>
      <c r="B364">
        <f>+'P6-preprocesseddata'!B364</f>
        <v>1</v>
      </c>
      <c r="C364" t="str">
        <f t="shared" si="18"/>
        <v>2020 Q1</v>
      </c>
      <c r="D364" s="61">
        <f>VLOOKUP(C364,Dates!C:D,2,FALSE)</f>
        <v>43921</v>
      </c>
      <c r="E364" t="str">
        <f>+'P6-preprocesseddata'!C364</f>
        <v>UA</v>
      </c>
      <c r="F364" t="str">
        <f>+'P6-preprocesseddata'!D364</f>
        <v>L</v>
      </c>
      <c r="G364" s="51">
        <f>IF(Profitability!Q364="",0,Profitability!E364/Profitability!Q364)</f>
        <v>0.1448369683782712</v>
      </c>
      <c r="H364" s="43">
        <f>IF('P6-preprocesseddata'!$S364="",0,+'P6-preprocesseddata'!E364/'P6-preprocesseddata'!$S364)</f>
        <v>6.327191033721194E-2</v>
      </c>
      <c r="I364" s="43">
        <f>IF('P6-preprocesseddata'!$S364="",0,+'P6-preprocesseddata'!F364/'P6-preprocesseddata'!$S364)</f>
        <v>2.8256434800944006E-2</v>
      </c>
      <c r="J364" s="43">
        <f>IF('P6-preprocesseddata'!$S364="",0,+'P6-preprocesseddata'!G364/'P6-preprocesseddata'!$S364)</f>
        <v>6.4128269392953758E-3</v>
      </c>
      <c r="K364" s="43">
        <f>IF('P6-preprocesseddata'!$S364="",0,+'P6-preprocesseddata'!H364/'P6-preprocesseddata'!$S364)</f>
        <v>2.6607108504320725E-2</v>
      </c>
      <c r="L364" s="43">
        <f>IF('P6-preprocesseddata'!$S364="",0,+'P6-preprocesseddata'!I364/'P6-preprocesseddata'!$S364)</f>
        <v>3.6705901984369618E-3</v>
      </c>
      <c r="M364" s="43">
        <f>IF('P6-preprocesseddata'!$S364="",0,+'P6-preprocesseddata'!J364/'P6-preprocesseddata'!$S364)+IF('P6-preprocesseddata'!$S364="",0,+'P6-preprocesseddata'!K364/'P6-preprocesseddata'!$S364)+IF('P6-preprocesseddata'!$S364="",0,+'P6-preprocesseddata'!L364/'P6-preprocesseddata'!$S364)</f>
        <v>1.7051061553611409E-2</v>
      </c>
      <c r="N364" s="43">
        <f>IF('P6-preprocesseddata'!$S364="",0,+'P6-preprocesseddata'!M364/'P6-preprocesseddata'!$S364)</f>
        <v>2.927878790006464E-3</v>
      </c>
      <c r="O364" s="43">
        <f>IF('P6-preprocesseddata'!$S364="",0,+'P6-preprocesseddata'!N364/'P6-preprocesseddata'!$S364)</f>
        <v>1.0756886445402359E-2</v>
      </c>
      <c r="P364" s="43">
        <f t="shared" si="17"/>
        <v>0.15895469756922923</v>
      </c>
      <c r="Q364" s="52">
        <f t="shared" si="19"/>
        <v>-1.4117729190958023E-2</v>
      </c>
      <c r="R364" s="63">
        <f>IF(Profitability!Q364="",0,Profitability!L364/Profitability!Q364)-Q364</f>
        <v>-3.2922261843787437E-9</v>
      </c>
    </row>
    <row r="365" spans="1:18" x14ac:dyDescent="0.25">
      <c r="A365">
        <f>+'P6-preprocesseddata'!A365</f>
        <v>2020</v>
      </c>
      <c r="B365">
        <f>+'P6-preprocesseddata'!B365</f>
        <v>1</v>
      </c>
      <c r="C365" t="str">
        <f t="shared" si="18"/>
        <v>2020 Q1</v>
      </c>
      <c r="D365" s="61">
        <f>VLOOKUP(C365,Dates!C:D,2,FALSE)</f>
        <v>43921</v>
      </c>
      <c r="E365" t="str">
        <f>+'P6-preprocesseddata'!C365</f>
        <v>UA</v>
      </c>
      <c r="F365" t="str">
        <f>+'P6-preprocesseddata'!D365</f>
        <v>P</v>
      </c>
      <c r="G365" s="51">
        <f>IF(Profitability!Q365="",0,Profitability!E365/Profitability!Q365)</f>
        <v>0.10691314703430266</v>
      </c>
      <c r="H365" s="43">
        <f>IF('P6-preprocesseddata'!$S365="",0,+'P6-preprocesseddata'!E365/'P6-preprocesseddata'!$S365)</f>
        <v>5.1335729558021959E-2</v>
      </c>
      <c r="I365" s="43">
        <f>IF('P6-preprocesseddata'!$S365="",0,+'P6-preprocesseddata'!F365/'P6-preprocesseddata'!$S365)</f>
        <v>2.920559484245136E-2</v>
      </c>
      <c r="J365" s="43">
        <f>IF('P6-preprocesseddata'!$S365="",0,+'P6-preprocesseddata'!G365/'P6-preprocesseddata'!$S365)</f>
        <v>5.302983069278417E-3</v>
      </c>
      <c r="K365" s="43">
        <f>IF('P6-preprocesseddata'!$S365="",0,+'P6-preprocesseddata'!H365/'P6-preprocesseddata'!$S365)</f>
        <v>2.2444680643474192E-2</v>
      </c>
      <c r="L365" s="43">
        <f>IF('P6-preprocesseddata'!$S365="",0,+'P6-preprocesseddata'!I365/'P6-preprocesseddata'!$S365)</f>
        <v>2.1383723622630706E-3</v>
      </c>
      <c r="M365" s="43">
        <f>IF('P6-preprocesseddata'!$S365="",0,+'P6-preprocesseddata'!J365/'P6-preprocesseddata'!$S365)+IF('P6-preprocesseddata'!$S365="",0,+'P6-preprocesseddata'!K365/'P6-preprocesseddata'!$S365)+IF('P6-preprocesseddata'!$S365="",0,+'P6-preprocesseddata'!L365/'P6-preprocesseddata'!$S365)</f>
        <v>1.6172635053236673E-2</v>
      </c>
      <c r="N365" s="43">
        <f>IF('P6-preprocesseddata'!$S365="",0,+'P6-preprocesseddata'!M365/'P6-preprocesseddata'!$S365)</f>
        <v>2.5371352460504342E-3</v>
      </c>
      <c r="O365" s="43">
        <f>IF('P6-preprocesseddata'!$S365="",0,+'P6-preprocesseddata'!N365/'P6-preprocesseddata'!$S365)</f>
        <v>2.8007958974387262E-3</v>
      </c>
      <c r="P365" s="43">
        <f t="shared" si="17"/>
        <v>0.13193792667221482</v>
      </c>
      <c r="Q365" s="52">
        <f t="shared" si="19"/>
        <v>-2.5024779637912165E-2</v>
      </c>
      <c r="R365" s="63">
        <f>IF(Profitability!Q365="",0,Profitability!L365/Profitability!Q365)-Q365</f>
        <v>1.3260006807847002E-9</v>
      </c>
    </row>
    <row r="366" spans="1:18" x14ac:dyDescent="0.25">
      <c r="A366">
        <f>+'P6-preprocesseddata'!A366</f>
        <v>2020</v>
      </c>
      <c r="B366">
        <f>+'P6-preprocesseddata'!B366</f>
        <v>2</v>
      </c>
      <c r="C366" t="str">
        <f t="shared" si="18"/>
        <v>2020 Q2</v>
      </c>
      <c r="D366" s="61">
        <f>VLOOKUP(C366,Dates!C:D,2,FALSE)</f>
        <v>44012</v>
      </c>
      <c r="E366" t="str">
        <f>+'P6-preprocesseddata'!C366</f>
        <v>UA</v>
      </c>
      <c r="F366" t="str">
        <f>+'P6-preprocesseddata'!D366</f>
        <v>A</v>
      </c>
      <c r="G366" s="51">
        <f>IF(Profitability!Q366="",0,Profitability!E366/Profitability!Q366)</f>
        <v>0.17272179477102681</v>
      </c>
      <c r="H366" s="43">
        <f>IF('P6-preprocesseddata'!$S366="",0,+'P6-preprocesseddata'!E366/'P6-preprocesseddata'!$S366)</f>
        <v>0.26486109243865985</v>
      </c>
      <c r="I366" s="43">
        <f>IF('P6-preprocesseddata'!$S366="",0,+'P6-preprocesseddata'!F366/'P6-preprocesseddata'!$S366)</f>
        <v>3.2125790835774333E-2</v>
      </c>
      <c r="J366" s="43">
        <f>IF('P6-preprocesseddata'!$S366="",0,+'P6-preprocesseddata'!G366/'P6-preprocesseddata'!$S366)</f>
        <v>9.6814245051307628E-3</v>
      </c>
      <c r="K366" s="43">
        <f>IF('P6-preprocesseddata'!$S366="",0,+'P6-preprocesseddata'!H366/'P6-preprocesseddata'!$S366)</f>
        <v>3.5902528142989561E-2</v>
      </c>
      <c r="L366" s="43">
        <f>IF('P6-preprocesseddata'!$S366="",0,+'P6-preprocesseddata'!I366/'P6-preprocesseddata'!$S366)</f>
        <v>2.5411529915385033E-3</v>
      </c>
      <c r="M366" s="43">
        <f>IF('P6-preprocesseddata'!$S366="",0,+'P6-preprocesseddata'!J366/'P6-preprocesseddata'!$S366)+IF('P6-preprocesseddata'!$S366="",0,+'P6-preprocesseddata'!K366/'P6-preprocesseddata'!$S366)+IF('P6-preprocesseddata'!$S366="",0,+'P6-preprocesseddata'!L366/'P6-preprocesseddata'!$S366)</f>
        <v>6.2469938182637429E-2</v>
      </c>
      <c r="N366" s="43">
        <f>IF('P6-preprocesseddata'!$S366="",0,+'P6-preprocesseddata'!M366/'P6-preprocesseddata'!$S366)</f>
        <v>1.9302639618111329E-2</v>
      </c>
      <c r="O366" s="43">
        <f>IF('P6-preprocesseddata'!$S366="",0,+'P6-preprocesseddata'!N366/'P6-preprocesseddata'!$S366)</f>
        <v>9.3640097896848361E-3</v>
      </c>
      <c r="P366" s="43">
        <f t="shared" si="17"/>
        <v>0.43624857650452659</v>
      </c>
      <c r="Q366" s="52">
        <f t="shared" si="19"/>
        <v>-0.26352678173349975</v>
      </c>
      <c r="R366" s="63">
        <f>IF(Profitability!Q366="",0,Profitability!L366/Profitability!Q366)-Q366</f>
        <v>7.8766865252433149E-9</v>
      </c>
    </row>
    <row r="367" spans="1:18" x14ac:dyDescent="0.25">
      <c r="A367">
        <f>+'P6-preprocesseddata'!A367</f>
        <v>2020</v>
      </c>
      <c r="B367">
        <f>+'P6-preprocesseddata'!B367</f>
        <v>2</v>
      </c>
      <c r="C367" t="str">
        <f t="shared" si="18"/>
        <v>2020 Q2</v>
      </c>
      <c r="D367" s="61">
        <f>VLOOKUP(C367,Dates!C:D,2,FALSE)</f>
        <v>44012</v>
      </c>
      <c r="E367" t="str">
        <f>+'P6-preprocesseddata'!C367</f>
        <v>UA</v>
      </c>
      <c r="F367" t="str">
        <f>+'P6-preprocesseddata'!D367</f>
        <v>D</v>
      </c>
      <c r="G367" s="51">
        <f>IF(Profitability!Q367="",0,Profitability!E367/Profitability!Q367)</f>
        <v>0.19916432139143039</v>
      </c>
      <c r="H367" s="43">
        <f>IF('P6-preprocesseddata'!$S367="",0,+'P6-preprocesseddata'!E367/'P6-preprocesseddata'!$S367)</f>
        <v>0.26379417843914016</v>
      </c>
      <c r="I367" s="43">
        <f>IF('P6-preprocesseddata'!$S367="",0,+'P6-preprocesseddata'!F367/'P6-preprocesseddata'!$S367)</f>
        <v>1.554755051915712E-2</v>
      </c>
      <c r="J367" s="43">
        <f>IF('P6-preprocesseddata'!$S367="",0,+'P6-preprocesseddata'!G367/'P6-preprocesseddata'!$S367)</f>
        <v>1.4485480969332658E-2</v>
      </c>
      <c r="K367" s="43">
        <f>IF('P6-preprocesseddata'!$S367="",0,+'P6-preprocesseddata'!H367/'P6-preprocesseddata'!$S367)</f>
        <v>6.4781090495875174E-2</v>
      </c>
      <c r="L367" s="43">
        <f>IF('P6-preprocesseddata'!$S367="",0,+'P6-preprocesseddata'!I367/'P6-preprocesseddata'!$S367)</f>
        <v>8.5241365024167192E-3</v>
      </c>
      <c r="M367" s="43">
        <f>IF('P6-preprocesseddata'!$S367="",0,+'P6-preprocesseddata'!J367/'P6-preprocesseddata'!$S367)+IF('P6-preprocesseddata'!$S367="",0,+'P6-preprocesseddata'!K367/'P6-preprocesseddata'!$S367)+IF('P6-preprocesseddata'!$S367="",0,+'P6-preprocesseddata'!L367/'P6-preprocesseddata'!$S367)</f>
        <v>0.16484355716154922</v>
      </c>
      <c r="N367" s="43">
        <f>IF('P6-preprocesseddata'!$S367="",0,+'P6-preprocesseddata'!M367/'P6-preprocesseddata'!$S367)</f>
        <v>2.530517011112789E-2</v>
      </c>
      <c r="O367" s="43">
        <f>IF('P6-preprocesseddata'!$S367="",0,+'P6-preprocesseddata'!N367/'P6-preprocesseddata'!$S367)</f>
        <v>0.11482414233665951</v>
      </c>
      <c r="P367" s="43">
        <f t="shared" si="17"/>
        <v>0.67210530653525846</v>
      </c>
      <c r="Q367" s="52">
        <f t="shared" si="19"/>
        <v>-0.4729409851438281</v>
      </c>
      <c r="R367" s="63">
        <f>IF(Profitability!Q367="",0,Profitability!L367/Profitability!Q367)-Q367</f>
        <v>0</v>
      </c>
    </row>
    <row r="368" spans="1:18" x14ac:dyDescent="0.25">
      <c r="A368">
        <f>+'P6-preprocesseddata'!A368</f>
        <v>2020</v>
      </c>
      <c r="B368">
        <f>+'P6-preprocesseddata'!B368</f>
        <v>2</v>
      </c>
      <c r="C368" t="str">
        <f t="shared" si="18"/>
        <v>2020 Q2</v>
      </c>
      <c r="D368" s="61">
        <f>VLOOKUP(C368,Dates!C:D,2,FALSE)</f>
        <v>44012</v>
      </c>
      <c r="E368" t="str">
        <f>+'P6-preprocesseddata'!C368</f>
        <v>UA</v>
      </c>
      <c r="F368" t="str">
        <f>+'P6-preprocesseddata'!D368</f>
        <v>L</v>
      </c>
      <c r="G368" s="51">
        <f>IF(Profitability!Q368="",0,Profitability!E368/Profitability!Q368)</f>
        <v>0.1849795867011633</v>
      </c>
      <c r="H368" s="43">
        <f>IF('P6-preprocesseddata'!$S368="",0,+'P6-preprocesseddata'!E368/'P6-preprocesseddata'!$S368)</f>
        <v>0.26013339583260425</v>
      </c>
      <c r="I368" s="43">
        <f>IF('P6-preprocesseddata'!$S368="",0,+'P6-preprocesseddata'!F368/'P6-preprocesseddata'!$S368)</f>
        <v>2.0523171310411314E-2</v>
      </c>
      <c r="J368" s="43">
        <f>IF('P6-preprocesseddata'!$S368="",0,+'P6-preprocesseddata'!G368/'P6-preprocesseddata'!$S368)</f>
        <v>1.8390605661924461E-2</v>
      </c>
      <c r="K368" s="43">
        <f>IF('P6-preprocesseddata'!$S368="",0,+'P6-preprocesseddata'!H368/'P6-preprocesseddata'!$S368)</f>
        <v>4.2780878253545984E-2</v>
      </c>
      <c r="L368" s="43">
        <f>IF('P6-preprocesseddata'!$S368="",0,+'P6-preprocesseddata'!I368/'P6-preprocesseddata'!$S368)</f>
        <v>6.3001308971096957E-3</v>
      </c>
      <c r="M368" s="43">
        <f>IF('P6-preprocesseddata'!$S368="",0,+'P6-preprocesseddata'!J368/'P6-preprocesseddata'!$S368)+IF('P6-preprocesseddata'!$S368="",0,+'P6-preprocesseddata'!K368/'P6-preprocesseddata'!$S368)+IF('P6-preprocesseddata'!$S368="",0,+'P6-preprocesseddata'!L368/'P6-preprocesseddata'!$S368)</f>
        <v>0.14580141762684082</v>
      </c>
      <c r="N368" s="43">
        <f>IF('P6-preprocesseddata'!$S368="",0,+'P6-preprocesseddata'!M368/'P6-preprocesseddata'!$S368)</f>
        <v>2.5508196869769021E-2</v>
      </c>
      <c r="O368" s="43">
        <f>IF('P6-preprocesseddata'!$S368="",0,+'P6-preprocesseddata'!N368/'P6-preprocesseddata'!$S368)</f>
        <v>5.9072055815166037E-2</v>
      </c>
      <c r="P368" s="43">
        <f t="shared" si="17"/>
        <v>0.57850985226737162</v>
      </c>
      <c r="Q368" s="52">
        <f t="shared" si="19"/>
        <v>-0.39353026556620829</v>
      </c>
      <c r="R368" s="63">
        <f>IF(Profitability!Q368="",0,Profitability!L368/Profitability!Q368)-Q368</f>
        <v>2.5295838257388681E-8</v>
      </c>
    </row>
    <row r="369" spans="1:18" x14ac:dyDescent="0.25">
      <c r="A369">
        <f>+'P6-preprocesseddata'!A369</f>
        <v>2020</v>
      </c>
      <c r="B369">
        <f>+'P6-preprocesseddata'!B369</f>
        <v>2</v>
      </c>
      <c r="C369" t="str">
        <f t="shared" si="18"/>
        <v>2020 Q2</v>
      </c>
      <c r="D369" s="61">
        <f>VLOOKUP(C369,Dates!C:D,2,FALSE)</f>
        <v>44012</v>
      </c>
      <c r="E369" t="str">
        <f>+'P6-preprocesseddata'!C369</f>
        <v>UA</v>
      </c>
      <c r="F369" t="str">
        <f>+'P6-preprocesseddata'!D369</f>
        <v>P</v>
      </c>
      <c r="G369" s="51">
        <f>IF(Profitability!Q369="",0,Profitability!E369/Profitability!Q369)</f>
        <v>0.39313449536027706</v>
      </c>
      <c r="H369" s="43">
        <f>IF('P6-preprocesseddata'!$S369="",0,+'P6-preprocesseddata'!E369/'P6-preprocesseddata'!$S369)</f>
        <v>0.82256551044875315</v>
      </c>
      <c r="I369" s="43">
        <f>IF('P6-preprocesseddata'!$S369="",0,+'P6-preprocesseddata'!F369/'P6-preprocesseddata'!$S369)</f>
        <v>9.7639285804983586E-2</v>
      </c>
      <c r="J369" s="43">
        <f>IF('P6-preprocesseddata'!$S369="",0,+'P6-preprocesseddata'!G369/'P6-preprocesseddata'!$S369)</f>
        <v>1.9435308219794722E-2</v>
      </c>
      <c r="K369" s="43">
        <f>IF('P6-preprocesseddata'!$S369="",0,+'P6-preprocesseddata'!H369/'P6-preprocesseddata'!$S369)</f>
        <v>6.1391750348104707E-2</v>
      </c>
      <c r="L369" s="43">
        <f>IF('P6-preprocesseddata'!$S369="",0,+'P6-preprocesseddata'!I369/'P6-preprocesseddata'!$S369)</f>
        <v>9.9060563291059299E-3</v>
      </c>
      <c r="M369" s="43">
        <f>IF('P6-preprocesseddata'!$S369="",0,+'P6-preprocesseddata'!J369/'P6-preprocesseddata'!$S369)+IF('P6-preprocesseddata'!$S369="",0,+'P6-preprocesseddata'!K369/'P6-preprocesseddata'!$S369)+IF('P6-preprocesseddata'!$S369="",0,+'P6-preprocesseddata'!L369/'P6-preprocesseddata'!$S369)</f>
        <v>0.16885150373979399</v>
      </c>
      <c r="N369" s="43">
        <f>IF('P6-preprocesseddata'!$S369="",0,+'P6-preprocesseddata'!M369/'P6-preprocesseddata'!$S369)</f>
        <v>2.2531908919834982E-2</v>
      </c>
      <c r="O369" s="43">
        <f>IF('P6-preprocesseddata'!$S369="",0,+'P6-preprocesseddata'!N369/'P6-preprocesseddata'!$S369)</f>
        <v>1.1321449589141636E-2</v>
      </c>
      <c r="P369" s="43">
        <f t="shared" si="17"/>
        <v>1.2136427733995128</v>
      </c>
      <c r="Q369" s="52">
        <f t="shared" si="19"/>
        <v>-0.82050827803923565</v>
      </c>
      <c r="R369" s="63">
        <f>IF(Profitability!Q369="",0,Profitability!L369/Profitability!Q369)-Q369</f>
        <v>-3.0567408160209197E-8</v>
      </c>
    </row>
    <row r="370" spans="1:18" x14ac:dyDescent="0.25">
      <c r="A370">
        <f>+'P6-preprocesseddata'!A370</f>
        <v>2020</v>
      </c>
      <c r="B370">
        <f>+'P6-preprocesseddata'!B370</f>
        <v>3</v>
      </c>
      <c r="C370" t="str">
        <f t="shared" si="18"/>
        <v>2020 Q3</v>
      </c>
      <c r="D370" s="61">
        <f>VLOOKUP(C370,Dates!C:D,2,FALSE)</f>
        <v>44104</v>
      </c>
      <c r="E370" t="str">
        <f>+'P6-preprocesseddata'!C370</f>
        <v>UA</v>
      </c>
      <c r="F370" t="str">
        <f>+'P6-preprocesseddata'!D370</f>
        <v>A</v>
      </c>
      <c r="G370" s="51">
        <f>IF(Profitability!Q370="",0,Profitability!E370/Profitability!Q370)</f>
        <v>8.7265013521226106E-2</v>
      </c>
      <c r="H370" s="43">
        <f>IF('P6-preprocesseddata'!$S370="",0,+'P6-preprocesseddata'!E370/'P6-preprocesseddata'!$S370)</f>
        <v>9.1195597492369648E-2</v>
      </c>
      <c r="I370" s="43">
        <f>IF('P6-preprocesseddata'!$S370="",0,+'P6-preprocesseddata'!F370/'P6-preprocesseddata'!$S370)</f>
        <v>2.0203384053507984E-2</v>
      </c>
      <c r="J370" s="43">
        <f>IF('P6-preprocesseddata'!$S370="",0,+'P6-preprocesseddata'!G370/'P6-preprocesseddata'!$S370)</f>
        <v>4.9330339385447097E-3</v>
      </c>
      <c r="K370" s="43">
        <f>IF('P6-preprocesseddata'!$S370="",0,+'P6-preprocesseddata'!H370/'P6-preprocesseddata'!$S370)</f>
        <v>2.3971936157022113E-2</v>
      </c>
      <c r="L370" s="43">
        <f>IF('P6-preprocesseddata'!$S370="",0,+'P6-preprocesseddata'!I370/'P6-preprocesseddata'!$S370)</f>
        <v>2.2726653531844549E-3</v>
      </c>
      <c r="M370" s="43">
        <f>IF('P6-preprocesseddata'!$S370="",0,+'P6-preprocesseddata'!J370/'P6-preprocesseddata'!$S370)+IF('P6-preprocesseddata'!$S370="",0,+'P6-preprocesseddata'!K370/'P6-preprocesseddata'!$S370)+IF('P6-preprocesseddata'!$S370="",0,+'P6-preprocesseddata'!L370/'P6-preprocesseddata'!$S370)</f>
        <v>2.7888358893858059E-2</v>
      </c>
      <c r="N370" s="43">
        <f>IF('P6-preprocesseddata'!$S370="",0,+'P6-preprocesseddata'!M370/'P6-preprocesseddata'!$S370)</f>
        <v>2.2842142652686536E-2</v>
      </c>
      <c r="O370" s="43">
        <f>IF('P6-preprocesseddata'!$S370="",0,+'P6-preprocesseddata'!N370/'P6-preprocesseddata'!$S370)</f>
        <v>1.3109420820861344E-3</v>
      </c>
      <c r="P370" s="43">
        <f t="shared" si="17"/>
        <v>0.19461806062325962</v>
      </c>
      <c r="Q370" s="52">
        <f t="shared" si="19"/>
        <v>-0.10735304710203351</v>
      </c>
      <c r="R370" s="63">
        <f>IF(Profitability!Q370="",0,Profitability!L370/Profitability!Q370)-Q370</f>
        <v>2.3904851709222186E-9</v>
      </c>
    </row>
    <row r="371" spans="1:18" x14ac:dyDescent="0.25">
      <c r="A371">
        <f>+'P6-preprocesseddata'!A371</f>
        <v>2020</v>
      </c>
      <c r="B371">
        <f>+'P6-preprocesseddata'!B371</f>
        <v>3</v>
      </c>
      <c r="C371" t="str">
        <f t="shared" si="18"/>
        <v>2020 Q3</v>
      </c>
      <c r="D371" s="61">
        <f>VLOOKUP(C371,Dates!C:D,2,FALSE)</f>
        <v>44104</v>
      </c>
      <c r="E371" t="str">
        <f>+'P6-preprocesseddata'!C371</f>
        <v>UA</v>
      </c>
      <c r="F371" t="str">
        <f>+'P6-preprocesseddata'!D371</f>
        <v>D</v>
      </c>
      <c r="G371" s="51">
        <f>IF(Profitability!Q371="",0,Profitability!E371/Profitability!Q371)</f>
        <v>0.14762095492910035</v>
      </c>
      <c r="H371" s="43">
        <f>IF('P6-preprocesseddata'!$S371="",0,+'P6-preprocesseddata'!E371/'P6-preprocesseddata'!$S371)</f>
        <v>0.12521245233057951</v>
      </c>
      <c r="I371" s="43">
        <f>IF('P6-preprocesseddata'!$S371="",0,+'P6-preprocesseddata'!F371/'P6-preprocesseddata'!$S371)</f>
        <v>1.6014216227832247E-2</v>
      </c>
      <c r="J371" s="43">
        <f>IF('P6-preprocesseddata'!$S371="",0,+'P6-preprocesseddata'!G371/'P6-preprocesseddata'!$S371)</f>
        <v>6.2966078893578669E-3</v>
      </c>
      <c r="K371" s="43">
        <f>IF('P6-preprocesseddata'!$S371="",0,+'P6-preprocesseddata'!H371/'P6-preprocesseddata'!$S371)</f>
        <v>3.3368004007623082E-2</v>
      </c>
      <c r="L371" s="43">
        <f>IF('P6-preprocesseddata'!$S371="",0,+'P6-preprocesseddata'!I371/'P6-preprocesseddata'!$S371)</f>
        <v>8.6077338126739813E-3</v>
      </c>
      <c r="M371" s="43">
        <f>IF('P6-preprocesseddata'!$S371="",0,+'P6-preprocesseddata'!J371/'P6-preprocesseddata'!$S371)+IF('P6-preprocesseddata'!$S371="",0,+'P6-preprocesseddata'!K371/'P6-preprocesseddata'!$S371)+IF('P6-preprocesseddata'!$S371="",0,+'P6-preprocesseddata'!L371/'P6-preprocesseddata'!$S371)</f>
        <v>6.7027332946650697E-2</v>
      </c>
      <c r="N371" s="43">
        <f>IF('P6-preprocesseddata'!$S371="",0,+'P6-preprocesseddata'!M371/'P6-preprocesseddata'!$S371)</f>
        <v>2.5156892762359433E-2</v>
      </c>
      <c r="O371" s="43">
        <f>IF('P6-preprocesseddata'!$S371="",0,+'P6-preprocesseddata'!N371/'P6-preprocesseddata'!$S371)</f>
        <v>5.3826785412083598E-2</v>
      </c>
      <c r="P371" s="43">
        <f t="shared" si="17"/>
        <v>0.33551002538916042</v>
      </c>
      <c r="Q371" s="52">
        <f t="shared" si="19"/>
        <v>-0.18788907046006006</v>
      </c>
      <c r="R371" s="63">
        <f>IF(Profitability!Q371="",0,Profitability!L371/Profitability!Q371)-Q371</f>
        <v>0</v>
      </c>
    </row>
    <row r="372" spans="1:18" x14ac:dyDescent="0.25">
      <c r="A372">
        <f>+'P6-preprocesseddata'!A372</f>
        <v>2020</v>
      </c>
      <c r="B372">
        <f>+'P6-preprocesseddata'!B372</f>
        <v>3</v>
      </c>
      <c r="C372" t="str">
        <f t="shared" si="18"/>
        <v>2020 Q3</v>
      </c>
      <c r="D372" s="61">
        <f>VLOOKUP(C372,Dates!C:D,2,FALSE)</f>
        <v>44104</v>
      </c>
      <c r="E372" t="str">
        <f>+'P6-preprocesseddata'!C372</f>
        <v>UA</v>
      </c>
      <c r="F372" t="str">
        <f>+'P6-preprocesseddata'!D372</f>
        <v>L</v>
      </c>
      <c r="G372" s="51">
        <f>IF(Profitability!Q372="",0,Profitability!E372/Profitability!Q372)</f>
        <v>0.12715311739553734</v>
      </c>
      <c r="H372" s="43">
        <f>IF('P6-preprocesseddata'!$S372="",0,+'P6-preprocesseddata'!E372/'P6-preprocesseddata'!$S372)</f>
        <v>0.12599364288277648</v>
      </c>
      <c r="I372" s="43">
        <f>IF('P6-preprocesseddata'!$S372="",0,+'P6-preprocesseddata'!F372/'P6-preprocesseddata'!$S372)</f>
        <v>2.3534501619523075E-2</v>
      </c>
      <c r="J372" s="43">
        <f>IF('P6-preprocesseddata'!$S372="",0,+'P6-preprocesseddata'!G372/'P6-preprocesseddata'!$S372)</f>
        <v>5.3171928983837243E-3</v>
      </c>
      <c r="K372" s="43">
        <f>IF('P6-preprocesseddata'!$S372="",0,+'P6-preprocesseddata'!H372/'P6-preprocesseddata'!$S372)</f>
        <v>2.7903662115720509E-2</v>
      </c>
      <c r="L372" s="43">
        <f>IF('P6-preprocesseddata'!$S372="",0,+'P6-preprocesseddata'!I372/'P6-preprocesseddata'!$S372)</f>
        <v>7.1691900589049952E-3</v>
      </c>
      <c r="M372" s="43">
        <f>IF('P6-preprocesseddata'!$S372="",0,+'P6-preprocesseddata'!J372/'P6-preprocesseddata'!$S372)+IF('P6-preprocesseddata'!$S372="",0,+'P6-preprocesseddata'!K372/'P6-preprocesseddata'!$S372)+IF('P6-preprocesseddata'!$S372="",0,+'P6-preprocesseddata'!L372/'P6-preprocesseddata'!$S372)</f>
        <v>5.0982225027573602E-2</v>
      </c>
      <c r="N372" s="43">
        <f>IF('P6-preprocesseddata'!$S372="",0,+'P6-preprocesseddata'!M372/'P6-preprocesseddata'!$S372)</f>
        <v>2.4932331786846066E-2</v>
      </c>
      <c r="O372" s="43">
        <f>IF('P6-preprocesseddata'!$S372="",0,+'P6-preprocesseddata'!N372/'P6-preprocesseddata'!$S372)</f>
        <v>1.9171234326123474E-2</v>
      </c>
      <c r="P372" s="43">
        <f t="shared" si="17"/>
        <v>0.28500398071585198</v>
      </c>
      <c r="Q372" s="52">
        <f t="shared" si="19"/>
        <v>-0.15785086332031464</v>
      </c>
      <c r="R372" s="63">
        <f>IF(Profitability!Q372="",0,Profitability!L372/Profitability!Q372)-Q372</f>
        <v>7.5072647542917537E-9</v>
      </c>
    </row>
    <row r="373" spans="1:18" x14ac:dyDescent="0.25">
      <c r="A373">
        <f>+'P6-preprocesseddata'!A373</f>
        <v>2020</v>
      </c>
      <c r="B373">
        <f>+'P6-preprocesseddata'!B373</f>
        <v>3</v>
      </c>
      <c r="C373" t="str">
        <f t="shared" si="18"/>
        <v>2020 Q3</v>
      </c>
      <c r="D373" s="61">
        <f>VLOOKUP(C373,Dates!C:D,2,FALSE)</f>
        <v>44104</v>
      </c>
      <c r="E373" t="str">
        <f>+'P6-preprocesseddata'!C373</f>
        <v>UA</v>
      </c>
      <c r="F373" t="str">
        <f>+'P6-preprocesseddata'!D373</f>
        <v>P</v>
      </c>
      <c r="G373" s="51">
        <f>IF(Profitability!Q373="",0,Profitability!E373/Profitability!Q373)</f>
        <v>0.19813490010702206</v>
      </c>
      <c r="H373" s="43">
        <f>IF('P6-preprocesseddata'!$S373="",0,+'P6-preprocesseddata'!E373/'P6-preprocesseddata'!$S373)</f>
        <v>0.22319779837559026</v>
      </c>
      <c r="I373" s="43">
        <f>IF('P6-preprocesseddata'!$S373="",0,+'P6-preprocesseddata'!F373/'P6-preprocesseddata'!$S373)</f>
        <v>6.3183354311570503E-2</v>
      </c>
      <c r="J373" s="43">
        <f>IF('P6-preprocesseddata'!$S373="",0,+'P6-preprocesseddata'!G373/'P6-preprocesseddata'!$S373)</f>
        <v>7.6960396180041496E-3</v>
      </c>
      <c r="K373" s="43">
        <f>IF('P6-preprocesseddata'!$S373="",0,+'P6-preprocesseddata'!H373/'P6-preprocesseddata'!$S373)</f>
        <v>4.1671462479773075E-2</v>
      </c>
      <c r="L373" s="43">
        <f>IF('P6-preprocesseddata'!$S373="",0,+'P6-preprocesseddata'!I373/'P6-preprocesseddata'!$S373)</f>
        <v>8.2672272661499964E-3</v>
      </c>
      <c r="M373" s="43">
        <f>IF('P6-preprocesseddata'!$S373="",0,+'P6-preprocesseddata'!J373/'P6-preprocesseddata'!$S373)+IF('P6-preprocesseddata'!$S373="",0,+'P6-preprocesseddata'!K373/'P6-preprocesseddata'!$S373)+IF('P6-preprocesseddata'!$S373="",0,+'P6-preprocesseddata'!L373/'P6-preprocesseddata'!$S373)</f>
        <v>5.3199613729841909E-2</v>
      </c>
      <c r="N373" s="43">
        <f>IF('P6-preprocesseddata'!$S373="",0,+'P6-preprocesseddata'!M373/'P6-preprocesseddata'!$S373)</f>
        <v>2.4018004356065478E-2</v>
      </c>
      <c r="O373" s="43">
        <f>IF('P6-preprocesseddata'!$S373="",0,+'P6-preprocesseddata'!N373/'P6-preprocesseddata'!$S373)</f>
        <v>2.2124349635883711E-3</v>
      </c>
      <c r="P373" s="43">
        <f t="shared" si="17"/>
        <v>0.4234459351005837</v>
      </c>
      <c r="Q373" s="52">
        <f t="shared" si="19"/>
        <v>-0.22531103499356164</v>
      </c>
      <c r="R373" s="63">
        <f>IF(Profitability!Q373="",0,Profitability!L373/Profitability!Q373)-Q373</f>
        <v>0</v>
      </c>
    </row>
    <row r="374" spans="1:18" x14ac:dyDescent="0.25">
      <c r="A374">
        <f>+'P6-preprocesseddata'!A374</f>
        <v>2020</v>
      </c>
      <c r="B374">
        <f>+'P6-preprocesseddata'!B374</f>
        <v>4</v>
      </c>
      <c r="C374" t="str">
        <f t="shared" si="18"/>
        <v>2020 Q4</v>
      </c>
      <c r="D374" s="61">
        <f>VLOOKUP(C374,Dates!C:D,2,FALSE)</f>
        <v>44196</v>
      </c>
      <c r="E374" t="str">
        <f>+'P6-preprocesseddata'!C374</f>
        <v>UA</v>
      </c>
      <c r="F374" t="str">
        <f>+'P6-preprocesseddata'!D374</f>
        <v>A</v>
      </c>
      <c r="G374" s="51">
        <f>IF(Profitability!Q374="",0,Profitability!E374/Profitability!Q374)</f>
        <v>7.7592429108968311E-2</v>
      </c>
      <c r="H374" s="43">
        <f>IF('P6-preprocesseddata'!$S374="",0,+'P6-preprocesseddata'!E374/'P6-preprocesseddata'!$S374)</f>
        <v>6.2509055797726171E-2</v>
      </c>
      <c r="I374" s="43">
        <f>IF('P6-preprocesseddata'!$S374="",0,+'P6-preprocesseddata'!F374/'P6-preprocesseddata'!$S374)</f>
        <v>1.8553900147267842E-2</v>
      </c>
      <c r="J374" s="43">
        <f>IF('P6-preprocesseddata'!$S374="",0,+'P6-preprocesseddata'!G374/'P6-preprocesseddata'!$S374)</f>
        <v>4.4207221365933523E-3</v>
      </c>
      <c r="K374" s="43">
        <f>IF('P6-preprocesseddata'!$S374="",0,+'P6-preprocesseddata'!H374/'P6-preprocesseddata'!$S374)</f>
        <v>2.340992070665758E-2</v>
      </c>
      <c r="L374" s="43">
        <f>IF('P6-preprocesseddata'!$S374="",0,+'P6-preprocesseddata'!I374/'P6-preprocesseddata'!$S374)</f>
        <v>2.3735991137841979E-3</v>
      </c>
      <c r="M374" s="43">
        <f>IF('P6-preprocesseddata'!$S374="",0,+'P6-preprocesseddata'!J374/'P6-preprocesseddata'!$S374)+IF('P6-preprocesseddata'!$S374="",0,+'P6-preprocesseddata'!K374/'P6-preprocesseddata'!$S374)+IF('P6-preprocesseddata'!$S374="",0,+'P6-preprocesseddata'!L374/'P6-preprocesseddata'!$S374)</f>
        <v>2.3606700268063795E-2</v>
      </c>
      <c r="N374" s="43">
        <f>IF('P6-preprocesseddata'!$S374="",0,+'P6-preprocesseddata'!M374/'P6-preprocesseddata'!$S374)</f>
        <v>1.2576010155369423E-2</v>
      </c>
      <c r="O374" s="43">
        <f>IF('P6-preprocesseddata'!$S374="",0,+'P6-preprocesseddata'!N374/'P6-preprocesseddata'!$S374)</f>
        <v>9.7852599823381966E-4</v>
      </c>
      <c r="P374" s="43">
        <f t="shared" si="17"/>
        <v>0.14842843432369615</v>
      </c>
      <c r="Q374" s="52">
        <f t="shared" si="19"/>
        <v>-7.083600521472784E-2</v>
      </c>
      <c r="R374" s="63">
        <f>IF(Profitability!Q374="",0,Profitability!L374/Profitability!Q374)-Q374</f>
        <v>1.819102160571795E-9</v>
      </c>
    </row>
    <row r="375" spans="1:18" x14ac:dyDescent="0.25">
      <c r="A375">
        <f>+'P6-preprocesseddata'!A375</f>
        <v>2020</v>
      </c>
      <c r="B375">
        <f>+'P6-preprocesseddata'!B375</f>
        <v>4</v>
      </c>
      <c r="C375" t="str">
        <f t="shared" si="18"/>
        <v>2020 Q4</v>
      </c>
      <c r="D375" s="61">
        <f>VLOOKUP(C375,Dates!C:D,2,FALSE)</f>
        <v>44196</v>
      </c>
      <c r="E375" t="str">
        <f>+'P6-preprocesseddata'!C375</f>
        <v>UA</v>
      </c>
      <c r="F375" t="str">
        <f>+'P6-preprocesseddata'!D375</f>
        <v>D</v>
      </c>
      <c r="G375" s="51">
        <f>IF(Profitability!Q375="",0,Profitability!E375/Profitability!Q375)</f>
        <v>0.14357702973400657</v>
      </c>
      <c r="H375" s="43">
        <f>IF('P6-preprocesseddata'!$S375="",0,+'P6-preprocesseddata'!E375/'P6-preprocesseddata'!$S375)</f>
        <v>8.6093617196844677E-2</v>
      </c>
      <c r="I375" s="43">
        <f>IF('P6-preprocesseddata'!$S375="",0,+'P6-preprocesseddata'!F375/'P6-preprocesseddata'!$S375)</f>
        <v>1.6733648278564005E-2</v>
      </c>
      <c r="J375" s="43">
        <f>IF('P6-preprocesseddata'!$S375="",0,+'P6-preprocesseddata'!G375/'P6-preprocesseddata'!$S375)</f>
        <v>5.6503472459411633E-3</v>
      </c>
      <c r="K375" s="43">
        <f>IF('P6-preprocesseddata'!$S375="",0,+'P6-preprocesseddata'!H375/'P6-preprocesseddata'!$S375)</f>
        <v>3.1188288716072272E-2</v>
      </c>
      <c r="L375" s="43">
        <f>IF('P6-preprocesseddata'!$S375="",0,+'P6-preprocesseddata'!I375/'P6-preprocesseddata'!$S375)</f>
        <v>1.1311917459075161E-2</v>
      </c>
      <c r="M375" s="43">
        <f>IF('P6-preprocesseddata'!$S375="",0,+'P6-preprocesseddata'!J375/'P6-preprocesseddata'!$S375)+IF('P6-preprocesseddata'!$S375="",0,+'P6-preprocesseddata'!K375/'P6-preprocesseddata'!$S375)+IF('P6-preprocesseddata'!$S375="",0,+'P6-preprocesseddata'!L375/'P6-preprocesseddata'!$S375)</f>
        <v>4.2780023938023957E-2</v>
      </c>
      <c r="N375" s="43">
        <f>IF('P6-preprocesseddata'!$S375="",0,+'P6-preprocesseddata'!M375/'P6-preprocesseddata'!$S375)</f>
        <v>1.3887153714829556E-2</v>
      </c>
      <c r="O375" s="43">
        <f>IF('P6-preprocesseddata'!$S375="",0,+'P6-preprocesseddata'!N375/'P6-preprocesseddata'!$S375)</f>
        <v>4.4337679062312334E-2</v>
      </c>
      <c r="P375" s="43">
        <f t="shared" si="17"/>
        <v>0.25198267561166315</v>
      </c>
      <c r="Q375" s="52">
        <f t="shared" si="19"/>
        <v>-0.10840564587765658</v>
      </c>
      <c r="R375" s="63">
        <f>IF(Profitability!Q375="",0,Profitability!L375/Profitability!Q375)-Q375</f>
        <v>6.4211967687466398E-10</v>
      </c>
    </row>
    <row r="376" spans="1:18" x14ac:dyDescent="0.25">
      <c r="A376">
        <f>+'P6-preprocesseddata'!A376</f>
        <v>2020</v>
      </c>
      <c r="B376">
        <f>+'P6-preprocesseddata'!B376</f>
        <v>4</v>
      </c>
      <c r="C376" t="str">
        <f t="shared" si="18"/>
        <v>2020 Q4</v>
      </c>
      <c r="D376" s="61">
        <f>VLOOKUP(C376,Dates!C:D,2,FALSE)</f>
        <v>44196</v>
      </c>
      <c r="E376" t="str">
        <f>+'P6-preprocesseddata'!C376</f>
        <v>UA</v>
      </c>
      <c r="F376" t="str">
        <f>+'P6-preprocesseddata'!D376</f>
        <v>L</v>
      </c>
      <c r="G376" s="51">
        <f>IF(Profitability!Q376="",0,Profitability!E376/Profitability!Q376)</f>
        <v>0.10783635436307272</v>
      </c>
      <c r="H376" s="43">
        <f>IF('P6-preprocesseddata'!$S376="",0,+'P6-preprocesseddata'!E376/'P6-preprocesseddata'!$S376)</f>
        <v>7.9653202439003923E-2</v>
      </c>
      <c r="I376" s="43">
        <f>IF('P6-preprocesseddata'!$S376="",0,+'P6-preprocesseddata'!F376/'P6-preprocesseddata'!$S376)</f>
        <v>2.0341262903884272E-2</v>
      </c>
      <c r="J376" s="43">
        <f>IF('P6-preprocesseddata'!$S376="",0,+'P6-preprocesseddata'!G376/'P6-preprocesseddata'!$S376)</f>
        <v>4.8733593184827296E-3</v>
      </c>
      <c r="K376" s="43">
        <f>IF('P6-preprocesseddata'!$S376="",0,+'P6-preprocesseddata'!H376/'P6-preprocesseddata'!$S376)</f>
        <v>2.4693806906846714E-2</v>
      </c>
      <c r="L376" s="43">
        <f>IF('P6-preprocesseddata'!$S376="",0,+'P6-preprocesseddata'!I376/'P6-preprocesseddata'!$S376)</f>
        <v>7.7054629389958973E-3</v>
      </c>
      <c r="M376" s="43">
        <f>IF('P6-preprocesseddata'!$S376="",0,+'P6-preprocesseddata'!J376/'P6-preprocesseddata'!$S376)+IF('P6-preprocesseddata'!$S376="",0,+'P6-preprocesseddata'!K376/'P6-preprocesseddata'!$S376)+IF('P6-preprocesseddata'!$S376="",0,+'P6-preprocesseddata'!L376/'P6-preprocesseddata'!$S376)</f>
        <v>3.2809372650248039E-2</v>
      </c>
      <c r="N376" s="43">
        <f>IF('P6-preprocesseddata'!$S376="",0,+'P6-preprocesseddata'!M376/'P6-preprocesseddata'!$S376)</f>
        <v>1.3722319355996403E-2</v>
      </c>
      <c r="O376" s="43">
        <f>IF('P6-preprocesseddata'!$S376="",0,+'P6-preprocesseddata'!N376/'P6-preprocesseddata'!$S376)</f>
        <v>8.3217474580300783E-3</v>
      </c>
      <c r="P376" s="43">
        <f t="shared" si="17"/>
        <v>0.19212053397148809</v>
      </c>
      <c r="Q376" s="52">
        <f t="shared" si="19"/>
        <v>-8.4284179608415374E-2</v>
      </c>
      <c r="R376" s="63">
        <f>IF(Profitability!Q376="",0,Profitability!L376/Profitability!Q376)-Q376</f>
        <v>0</v>
      </c>
    </row>
    <row r="377" spans="1:18" x14ac:dyDescent="0.25">
      <c r="A377">
        <f>+'P6-preprocesseddata'!A377</f>
        <v>2020</v>
      </c>
      <c r="B377">
        <f>+'P6-preprocesseddata'!B377</f>
        <v>4</v>
      </c>
      <c r="C377" t="str">
        <f t="shared" si="18"/>
        <v>2020 Q4</v>
      </c>
      <c r="D377" s="61">
        <f>VLOOKUP(C377,Dates!C:D,2,FALSE)</f>
        <v>44196</v>
      </c>
      <c r="E377" t="str">
        <f>+'P6-preprocesseddata'!C377</f>
        <v>UA</v>
      </c>
      <c r="F377" t="str">
        <f>+'P6-preprocesseddata'!D377</f>
        <v>P</v>
      </c>
      <c r="G377" s="51">
        <f>IF(Profitability!Q377="",0,Profitability!E377/Profitability!Q377)</f>
        <v>0.21300394542324921</v>
      </c>
      <c r="H377" s="43">
        <f>IF('P6-preprocesseddata'!$S377="",0,+'P6-preprocesseddata'!E377/'P6-preprocesseddata'!$S377)</f>
        <v>0.16061866662033364</v>
      </c>
      <c r="I377" s="43">
        <f>IF('P6-preprocesseddata'!$S377="",0,+'P6-preprocesseddata'!F377/'P6-preprocesseddata'!$S377)</f>
        <v>6.0524834760216507E-2</v>
      </c>
      <c r="J377" s="43">
        <f>IF('P6-preprocesseddata'!$S377="",0,+'P6-preprocesseddata'!G377/'P6-preprocesseddata'!$S377)</f>
        <v>6.5086441212092762E-3</v>
      </c>
      <c r="K377" s="43">
        <f>IF('P6-preprocesseddata'!$S377="",0,+'P6-preprocesseddata'!H377/'P6-preprocesseddata'!$S377)</f>
        <v>3.8548038995795939E-2</v>
      </c>
      <c r="L377" s="43">
        <f>IF('P6-preprocesseddata'!$S377="",0,+'P6-preprocesseddata'!I377/'P6-preprocesseddata'!$S377)</f>
        <v>5.9681438442544463E-3</v>
      </c>
      <c r="M377" s="43">
        <f>IF('P6-preprocesseddata'!$S377="",0,+'P6-preprocesseddata'!J377/'P6-preprocesseddata'!$S377)+IF('P6-preprocesseddata'!$S377="",0,+'P6-preprocesseddata'!K377/'P6-preprocesseddata'!$S377)+IF('P6-preprocesseddata'!$S377="",0,+'P6-preprocesseddata'!L377/'P6-preprocesseddata'!$S377)</f>
        <v>4.808951551439266E-2</v>
      </c>
      <c r="N377" s="43">
        <f>IF('P6-preprocesseddata'!$S377="",0,+'P6-preprocesseddata'!M377/'P6-preprocesseddata'!$S377)</f>
        <v>1.226548370551658E-2</v>
      </c>
      <c r="O377" s="43">
        <f>IF('P6-preprocesseddata'!$S377="",0,+'P6-preprocesseddata'!N377/'P6-preprocesseddata'!$S377)</f>
        <v>1.4734725759104656E-3</v>
      </c>
      <c r="P377" s="43">
        <f t="shared" si="17"/>
        <v>0.33399680013762945</v>
      </c>
      <c r="Q377" s="52">
        <f t="shared" si="19"/>
        <v>-0.12099285471438023</v>
      </c>
      <c r="R377" s="63">
        <f>IF(Profitability!Q377="",0,Profitability!L377/Profitability!Q377)-Q377</f>
        <v>-1.1102230246251565E-16</v>
      </c>
    </row>
    <row r="378" spans="1:18" x14ac:dyDescent="0.25">
      <c r="A378">
        <f>+'P6-preprocesseddata'!A378</f>
        <v>2021</v>
      </c>
      <c r="B378">
        <f>+'P6-preprocesseddata'!B378</f>
        <v>1</v>
      </c>
      <c r="C378" t="str">
        <f t="shared" si="18"/>
        <v>2021 Q1</v>
      </c>
      <c r="D378" s="61">
        <f>VLOOKUP(C378,Dates!C:D,2,FALSE)</f>
        <v>44286</v>
      </c>
      <c r="E378" t="str">
        <f>+'P6-preprocesseddata'!C378</f>
        <v>UA</v>
      </c>
      <c r="F378" t="str">
        <f>+'P6-preprocesseddata'!D378</f>
        <v>A</v>
      </c>
      <c r="G378" s="51">
        <f>IF(Profitability!Q378="",0,Profitability!E378/Profitability!Q378)</f>
        <v>9.4303735270063638E-2</v>
      </c>
      <c r="H378" s="43">
        <f>IF('P6-preprocesseddata'!$S378="",0,+'P6-preprocesseddata'!E378/'P6-preprocesseddata'!$S378)</f>
        <v>6.8063792531410622E-2</v>
      </c>
      <c r="I378" s="43">
        <f>IF('P6-preprocesseddata'!$S378="",0,+'P6-preprocesseddata'!F378/'P6-preprocesseddata'!$S378)</f>
        <v>2.6371306475843067E-2</v>
      </c>
      <c r="J378" s="43">
        <f>IF('P6-preprocesseddata'!$S378="",0,+'P6-preprocesseddata'!G378/'P6-preprocesseddata'!$S378)</f>
        <v>5.4761025665550607E-3</v>
      </c>
      <c r="K378" s="43">
        <f>IF('P6-preprocesseddata'!$S378="",0,+'P6-preprocesseddata'!H378/'P6-preprocesseddata'!$S378)</f>
        <v>2.6672956027768858E-2</v>
      </c>
      <c r="L378" s="43">
        <f>IF('P6-preprocesseddata'!$S378="",0,+'P6-preprocesseddata'!I378/'P6-preprocesseddata'!$S378)</f>
        <v>2.203977019969217E-3</v>
      </c>
      <c r="M378" s="43">
        <f>IF('P6-preprocesseddata'!$S378="",0,+'P6-preprocesseddata'!J378/'P6-preprocesseddata'!$S378)+IF('P6-preprocesseddata'!$S378="",0,+'P6-preprocesseddata'!K378/'P6-preprocesseddata'!$S378)+IF('P6-preprocesseddata'!$S378="",0,+'P6-preprocesseddata'!L378/'P6-preprocesseddata'!$S378)</f>
        <v>2.6096252219840445E-2</v>
      </c>
      <c r="N378" s="43">
        <f>IF('P6-preprocesseddata'!$S378="",0,+'P6-preprocesseddata'!M378/'P6-preprocesseddata'!$S378)</f>
        <v>1.7094430137926272E-2</v>
      </c>
      <c r="O378" s="43">
        <f>IF('P6-preprocesseddata'!$S378="",0,+'P6-preprocesseddata'!N378/'P6-preprocesseddata'!$S378)</f>
        <v>1.4814546094281537E-3</v>
      </c>
      <c r="P378" s="43">
        <f t="shared" si="17"/>
        <v>0.17346027158874169</v>
      </c>
      <c r="Q378" s="52">
        <f t="shared" si="19"/>
        <v>-7.9156536318678056E-2</v>
      </c>
      <c r="R378" s="63">
        <f>IF(Profitability!Q378="",0,Profitability!L378/Profitability!Q378)-Q378</f>
        <v>2.3006311300477478E-9</v>
      </c>
    </row>
    <row r="379" spans="1:18" x14ac:dyDescent="0.25">
      <c r="A379">
        <f>+'P6-preprocesseddata'!A379</f>
        <v>2021</v>
      </c>
      <c r="B379">
        <f>+'P6-preprocesseddata'!B379</f>
        <v>1</v>
      </c>
      <c r="C379" t="str">
        <f t="shared" si="18"/>
        <v>2021 Q1</v>
      </c>
      <c r="D379" s="61">
        <f>VLOOKUP(C379,Dates!C:D,2,FALSE)</f>
        <v>44286</v>
      </c>
      <c r="E379" t="str">
        <f>+'P6-preprocesseddata'!C379</f>
        <v>UA</v>
      </c>
      <c r="F379" t="str">
        <f>+'P6-preprocesseddata'!D379</f>
        <v>D</v>
      </c>
      <c r="G379" s="51">
        <f>IF(Profitability!Q379="",0,Profitability!E379/Profitability!Q379)</f>
        <v>0.13889159894945638</v>
      </c>
      <c r="H379" s="43">
        <f>IF('P6-preprocesseddata'!$S379="",0,+'P6-preprocesseddata'!E379/'P6-preprocesseddata'!$S379)</f>
        <v>9.0125590915736437E-2</v>
      </c>
      <c r="I379" s="43">
        <f>IF('P6-preprocesseddata'!$S379="",0,+'P6-preprocesseddata'!F379/'P6-preprocesseddata'!$S379)</f>
        <v>2.1675698571630528E-2</v>
      </c>
      <c r="J379" s="43">
        <f>IF('P6-preprocesseddata'!$S379="",0,+'P6-preprocesseddata'!G379/'P6-preprocesseddata'!$S379)</f>
        <v>7.2049059776449651E-3</v>
      </c>
      <c r="K379" s="43">
        <f>IF('P6-preprocesseddata'!$S379="",0,+'P6-preprocesseddata'!H379/'P6-preprocesseddata'!$S379)</f>
        <v>3.6015152451525693E-2</v>
      </c>
      <c r="L379" s="43">
        <f>IF('P6-preprocesseddata'!$S379="",0,+'P6-preprocesseddata'!I379/'P6-preprocesseddata'!$S379)</f>
        <v>7.6122827470199153E-3</v>
      </c>
      <c r="M379" s="43">
        <f>IF('P6-preprocesseddata'!$S379="",0,+'P6-preprocesseddata'!J379/'P6-preprocesseddata'!$S379)+IF('P6-preprocesseddata'!$S379="",0,+'P6-preprocesseddata'!K379/'P6-preprocesseddata'!$S379)+IF('P6-preprocesseddata'!$S379="",0,+'P6-preprocesseddata'!L379/'P6-preprocesseddata'!$S379)</f>
        <v>4.5000137997976919E-2</v>
      </c>
      <c r="N379" s="43">
        <f>IF('P6-preprocesseddata'!$S379="",0,+'P6-preprocesseddata'!M379/'P6-preprocesseddata'!$S379)</f>
        <v>1.8381784300937554E-2</v>
      </c>
      <c r="O379" s="43">
        <f>IF('P6-preprocesseddata'!$S379="",0,+'P6-preprocesseddata'!N379/'P6-preprocesseddata'!$S379)</f>
        <v>4.8050306013645121E-2</v>
      </c>
      <c r="P379" s="43">
        <f t="shared" si="17"/>
        <v>0.27406585897611713</v>
      </c>
      <c r="Q379" s="52">
        <f t="shared" si="19"/>
        <v>-0.13517426002666075</v>
      </c>
      <c r="R379" s="63">
        <f>IF(Profitability!Q379="",0,Profitability!L379/Profitability!Q379)-Q379</f>
        <v>0</v>
      </c>
    </row>
    <row r="380" spans="1:18" x14ac:dyDescent="0.25">
      <c r="A380">
        <f>+'P6-preprocesseddata'!A380</f>
        <v>2021</v>
      </c>
      <c r="B380">
        <f>+'P6-preprocesseddata'!B380</f>
        <v>1</v>
      </c>
      <c r="C380" t="str">
        <f t="shared" si="18"/>
        <v>2021 Q1</v>
      </c>
      <c r="D380" s="61">
        <f>VLOOKUP(C380,Dates!C:D,2,FALSE)</f>
        <v>44286</v>
      </c>
      <c r="E380" t="str">
        <f>+'P6-preprocesseddata'!C380</f>
        <v>UA</v>
      </c>
      <c r="F380" t="str">
        <f>+'P6-preprocesseddata'!D380</f>
        <v>L</v>
      </c>
      <c r="G380" s="51">
        <f>IF(Profitability!Q380="",0,Profitability!E380/Profitability!Q380)</f>
        <v>8.3709006562905142E-2</v>
      </c>
      <c r="H380" s="43">
        <f>IF('P6-preprocesseddata'!$S380="",0,+'P6-preprocesseddata'!E380/'P6-preprocesseddata'!$S380)</f>
        <v>7.8655962178732608E-2</v>
      </c>
      <c r="I380" s="43">
        <f>IF('P6-preprocesseddata'!$S380="",0,+'P6-preprocesseddata'!F380/'P6-preprocesseddata'!$S380)</f>
        <v>2.3713188936075619E-2</v>
      </c>
      <c r="J380" s="43">
        <f>IF('P6-preprocesseddata'!$S380="",0,+'P6-preprocesseddata'!G380/'P6-preprocesseddata'!$S380)</f>
        <v>5.4555570470756218E-3</v>
      </c>
      <c r="K380" s="43">
        <f>IF('P6-preprocesseddata'!$S380="",0,+'P6-preprocesseddata'!H380/'P6-preprocesseddata'!$S380)</f>
        <v>2.6401435614957312E-2</v>
      </c>
      <c r="L380" s="43">
        <f>IF('P6-preprocesseddata'!$S380="",0,+'P6-preprocesseddata'!I380/'P6-preprocesseddata'!$S380)</f>
        <v>4.5797910881885586E-3</v>
      </c>
      <c r="M380" s="43">
        <f>IF('P6-preprocesseddata'!$S380="",0,+'P6-preprocesseddata'!J380/'P6-preprocesseddata'!$S380)+IF('P6-preprocesseddata'!$S380="",0,+'P6-preprocesseddata'!K380/'P6-preprocesseddata'!$S380)+IF('P6-preprocesseddata'!$S380="",0,+'P6-preprocesseddata'!L380/'P6-preprocesseddata'!$S380)</f>
        <v>3.0442402347666275E-2</v>
      </c>
      <c r="N380" s="43">
        <f>IF('P6-preprocesseddata'!$S380="",0,+'P6-preprocesseddata'!M380/'P6-preprocesseddata'!$S380)</f>
        <v>1.8228111015523765E-2</v>
      </c>
      <c r="O380" s="43">
        <f>IF('P6-preprocesseddata'!$S380="",0,+'P6-preprocesseddata'!N380/'P6-preprocesseddata'!$S380)</f>
        <v>7.186175495531715E-3</v>
      </c>
      <c r="P380" s="43">
        <f t="shared" si="17"/>
        <v>0.19466262372375148</v>
      </c>
      <c r="Q380" s="52">
        <f t="shared" si="19"/>
        <v>-0.11095361716084634</v>
      </c>
      <c r="R380" s="63">
        <f>IF(Profitability!Q380="",0,Profitability!L380/Profitability!Q380)-Q380</f>
        <v>0</v>
      </c>
    </row>
    <row r="381" spans="1:18" x14ac:dyDescent="0.25">
      <c r="A381">
        <f>+'P6-preprocesseddata'!A381</f>
        <v>2021</v>
      </c>
      <c r="B381">
        <f>+'P6-preprocesseddata'!B381</f>
        <v>1</v>
      </c>
      <c r="C381" t="str">
        <f t="shared" si="18"/>
        <v>2021 Q1</v>
      </c>
      <c r="D381" s="61">
        <f>VLOOKUP(C381,Dates!C:D,2,FALSE)</f>
        <v>44286</v>
      </c>
      <c r="E381" t="str">
        <f>+'P6-preprocesseddata'!C381</f>
        <v>UA</v>
      </c>
      <c r="F381" t="str">
        <f>+'P6-preprocesseddata'!D381</f>
        <v>P</v>
      </c>
      <c r="G381" s="51">
        <f>IF(Profitability!Q381="",0,Profitability!E381/Profitability!Q381)</f>
        <v>0.17234114257657648</v>
      </c>
      <c r="H381" s="43">
        <f>IF('P6-preprocesseddata'!$S381="",0,+'P6-preprocesseddata'!E381/'P6-preprocesseddata'!$S381)</f>
        <v>0.15070704705014368</v>
      </c>
      <c r="I381" s="43">
        <f>IF('P6-preprocesseddata'!$S381="",0,+'P6-preprocesseddata'!F381/'P6-preprocesseddata'!$S381)</f>
        <v>6.1394350248471556E-2</v>
      </c>
      <c r="J381" s="43">
        <f>IF('P6-preprocesseddata'!$S381="",0,+'P6-preprocesseddata'!G381/'P6-preprocesseddata'!$S381)</f>
        <v>7.1402114992765685E-3</v>
      </c>
      <c r="K381" s="43">
        <f>IF('P6-preprocesseddata'!$S381="",0,+'P6-preprocesseddata'!H381/'P6-preprocesseddata'!$S381)</f>
        <v>4.2887285787195369E-2</v>
      </c>
      <c r="L381" s="43">
        <f>IF('P6-preprocesseddata'!$S381="",0,+'P6-preprocesseddata'!I381/'P6-preprocesseddata'!$S381)</f>
        <v>2.354588353851932E-4</v>
      </c>
      <c r="M381" s="43">
        <f>IF('P6-preprocesseddata'!$S381="",0,+'P6-preprocesseddata'!J381/'P6-preprocesseddata'!$S381)+IF('P6-preprocesseddata'!$S381="",0,+'P6-preprocesseddata'!K381/'P6-preprocesseddata'!$S381)+IF('P6-preprocesseddata'!$S381="",0,+'P6-preprocesseddata'!L381/'P6-preprocesseddata'!$S381)</f>
        <v>4.3882959487101712E-2</v>
      </c>
      <c r="N381" s="43">
        <f>IF('P6-preprocesseddata'!$S381="",0,+'P6-preprocesseddata'!M381/'P6-preprocesseddata'!$S381)</f>
        <v>1.7248939961999582E-2</v>
      </c>
      <c r="O381" s="43">
        <f>IF('P6-preprocesseddata'!$S381="",0,+'P6-preprocesseddata'!N381/'P6-preprocesseddata'!$S381)</f>
        <v>1.2710074092806768E-3</v>
      </c>
      <c r="P381" s="43">
        <f t="shared" si="17"/>
        <v>0.32476726027885428</v>
      </c>
      <c r="Q381" s="52">
        <f t="shared" si="19"/>
        <v>-0.15242611770227779</v>
      </c>
      <c r="R381" s="63">
        <f>IF(Profitability!Q381="",0,Profitability!L381/Profitability!Q381)-Q381</f>
        <v>-1.1197662019846177E-8</v>
      </c>
    </row>
    <row r="382" spans="1:18" x14ac:dyDescent="0.25">
      <c r="A382">
        <f>+'P6-preprocesseddata'!A382</f>
        <v>2021</v>
      </c>
      <c r="B382">
        <f>+'P6-preprocesseddata'!B382</f>
        <v>2</v>
      </c>
      <c r="C382" t="str">
        <f t="shared" si="18"/>
        <v>2021 Q2</v>
      </c>
      <c r="D382" s="61">
        <f>VLOOKUP(C382,Dates!C:D,2,FALSE)</f>
        <v>44377</v>
      </c>
      <c r="E382" t="str">
        <f>+'P6-preprocesseddata'!C382</f>
        <v>UA</v>
      </c>
      <c r="F382" t="str">
        <f>+'P6-preprocesseddata'!D382</f>
        <v>A</v>
      </c>
      <c r="G382" s="51">
        <f>IF(Profitability!Q382="",0,Profitability!E382/Profitability!Q382)</f>
        <v>9.6297737398928621E-2</v>
      </c>
      <c r="H382" s="43">
        <f>IF('P6-preprocesseddata'!$S382="",0,+'P6-preprocesseddata'!E382/'P6-preprocesseddata'!$S382)</f>
        <v>5.0752790947585918E-2</v>
      </c>
      <c r="I382" s="43">
        <f>IF('P6-preprocesseddata'!$S382="",0,+'P6-preprocesseddata'!F382/'P6-preprocesseddata'!$S382)</f>
        <v>2.6381399313820632E-2</v>
      </c>
      <c r="J382" s="43">
        <f>IF('P6-preprocesseddata'!$S382="",0,+'P6-preprocesseddata'!G382/'P6-preprocesseddata'!$S382)</f>
        <v>4.9719212072746582E-3</v>
      </c>
      <c r="K382" s="43">
        <f>IF('P6-preprocesseddata'!$S382="",0,+'P6-preprocesseddata'!H382/'P6-preprocesseddata'!$S382)</f>
        <v>2.3820695654693507E-2</v>
      </c>
      <c r="L382" s="43">
        <f>IF('P6-preprocesseddata'!$S382="",0,+'P6-preprocesseddata'!I382/'P6-preprocesseddata'!$S382)</f>
        <v>1.7544620778171423E-3</v>
      </c>
      <c r="M382" s="43">
        <f>IF('P6-preprocesseddata'!$S382="",0,+'P6-preprocesseddata'!J382/'P6-preprocesseddata'!$S382)+IF('P6-preprocesseddata'!$S382="",0,+'P6-preprocesseddata'!K382/'P6-preprocesseddata'!$S382)+IF('P6-preprocesseddata'!$S382="",0,+'P6-preprocesseddata'!L382/'P6-preprocesseddata'!$S382)</f>
        <v>1.6554780980270738E-2</v>
      </c>
      <c r="N382" s="43">
        <f>IF('P6-preprocesseddata'!$S382="",0,+'P6-preprocesseddata'!M382/'P6-preprocesseddata'!$S382)</f>
        <v>4.6094724792901534E-3</v>
      </c>
      <c r="O382" s="43">
        <f>IF('P6-preprocesseddata'!$S382="",0,+'P6-preprocesseddata'!N382/'P6-preprocesseddata'!$S382)</f>
        <v>1.1164458179885395E-3</v>
      </c>
      <c r="P382" s="43">
        <f t="shared" si="17"/>
        <v>0.12996196847874131</v>
      </c>
      <c r="Q382" s="52">
        <f t="shared" si="19"/>
        <v>-3.3664231079812687E-2</v>
      </c>
      <c r="R382" s="63">
        <f>IF(Profitability!Q382="",0,Profitability!L382/Profitability!Q382)-Q382</f>
        <v>0</v>
      </c>
    </row>
    <row r="383" spans="1:18" x14ac:dyDescent="0.25">
      <c r="A383">
        <f>+'P6-preprocesseddata'!A383</f>
        <v>2021</v>
      </c>
      <c r="B383">
        <f>+'P6-preprocesseddata'!B383</f>
        <v>2</v>
      </c>
      <c r="C383" t="str">
        <f t="shared" si="18"/>
        <v>2021 Q2</v>
      </c>
      <c r="D383" s="61">
        <f>VLOOKUP(C383,Dates!C:D,2,FALSE)</f>
        <v>44377</v>
      </c>
      <c r="E383" t="str">
        <f>+'P6-preprocesseddata'!C383</f>
        <v>UA</v>
      </c>
      <c r="F383" t="str">
        <f>+'P6-preprocesseddata'!D383</f>
        <v>D</v>
      </c>
      <c r="G383" s="51">
        <f>IF(Profitability!Q383="",0,Profitability!E383/Profitability!Q383)</f>
        <v>0.18502933213296088</v>
      </c>
      <c r="H383" s="43">
        <f>IF('P6-preprocesseddata'!$S383="",0,+'P6-preprocesseddata'!E383/'P6-preprocesseddata'!$S383)</f>
        <v>6.9432085299819132E-2</v>
      </c>
      <c r="I383" s="43">
        <f>IF('P6-preprocesseddata'!$S383="",0,+'P6-preprocesseddata'!F383/'P6-preprocesseddata'!$S383)</f>
        <v>2.5537463973291815E-2</v>
      </c>
      <c r="J383" s="43">
        <f>IF('P6-preprocesseddata'!$S383="",0,+'P6-preprocesseddata'!G383/'P6-preprocesseddata'!$S383)</f>
        <v>6.0599393884130095E-3</v>
      </c>
      <c r="K383" s="43">
        <f>IF('P6-preprocesseddata'!$S383="",0,+'P6-preprocesseddata'!H383/'P6-preprocesseddata'!$S383)</f>
        <v>2.9462266908996108E-2</v>
      </c>
      <c r="L383" s="43">
        <f>IF('P6-preprocesseddata'!$S383="",0,+'P6-preprocesseddata'!I383/'P6-preprocesseddata'!$S383)</f>
        <v>6.2192675114013411E-3</v>
      </c>
      <c r="M383" s="43">
        <f>IF('P6-preprocesseddata'!$S383="",0,+'P6-preprocesseddata'!J383/'P6-preprocesseddata'!$S383)+IF('P6-preprocesseddata'!$S383="",0,+'P6-preprocesseddata'!K383/'P6-preprocesseddata'!$S383)+IF('P6-preprocesseddata'!$S383="",0,+'P6-preprocesseddata'!L383/'P6-preprocesseddata'!$S383)</f>
        <v>3.3855647845808405E-2</v>
      </c>
      <c r="N383" s="43">
        <f>IF('P6-preprocesseddata'!$S383="",0,+'P6-preprocesseddata'!M383/'P6-preprocesseddata'!$S383)</f>
        <v>4.8168364699797406E-3</v>
      </c>
      <c r="O383" s="43">
        <f>IF('P6-preprocesseddata'!$S383="",0,+'P6-preprocesseddata'!N383/'P6-preprocesseddata'!$S383)</f>
        <v>4.3334559041995083E-2</v>
      </c>
      <c r="P383" s="43">
        <f t="shared" si="17"/>
        <v>0.21871806643970465</v>
      </c>
      <c r="Q383" s="52">
        <f t="shared" si="19"/>
        <v>-3.3688734306743767E-2</v>
      </c>
      <c r="R383" s="63">
        <f>IF(Profitability!Q383="",0,Profitability!L383/Profitability!Q383)-Q383</f>
        <v>4.912197523743167E-10</v>
      </c>
    </row>
    <row r="384" spans="1:18" x14ac:dyDescent="0.25">
      <c r="A384">
        <f>+'P6-preprocesseddata'!A384</f>
        <v>2021</v>
      </c>
      <c r="B384">
        <f>+'P6-preprocesseddata'!B384</f>
        <v>2</v>
      </c>
      <c r="C384" t="str">
        <f t="shared" si="18"/>
        <v>2021 Q2</v>
      </c>
      <c r="D384" s="61">
        <f>VLOOKUP(C384,Dates!C:D,2,FALSE)</f>
        <v>44377</v>
      </c>
      <c r="E384" t="str">
        <f>+'P6-preprocesseddata'!C384</f>
        <v>UA</v>
      </c>
      <c r="F384" t="str">
        <f>+'P6-preprocesseddata'!D384</f>
        <v>L</v>
      </c>
      <c r="G384" s="51">
        <f>IF(Profitability!Q384="",0,Profitability!E384/Profitability!Q384)</f>
        <v>0.13010738526733492</v>
      </c>
      <c r="H384" s="43">
        <f>IF('P6-preprocesseddata'!$S384="",0,+'P6-preprocesseddata'!E384/'P6-preprocesseddata'!$S384)</f>
        <v>7.3065191793961995E-2</v>
      </c>
      <c r="I384" s="43">
        <f>IF('P6-preprocesseddata'!$S384="",0,+'P6-preprocesseddata'!F384/'P6-preprocesseddata'!$S384)</f>
        <v>2.8826134664159904E-2</v>
      </c>
      <c r="J384" s="43">
        <f>IF('P6-preprocesseddata'!$S384="",0,+'P6-preprocesseddata'!G384/'P6-preprocesseddata'!$S384)</f>
        <v>5.9175117258939971E-3</v>
      </c>
      <c r="K384" s="43">
        <f>IF('P6-preprocesseddata'!$S384="",0,+'P6-preprocesseddata'!H384/'P6-preprocesseddata'!$S384)</f>
        <v>2.6409580925399526E-2</v>
      </c>
      <c r="L384" s="43">
        <f>IF('P6-preprocesseddata'!$S384="",0,+'P6-preprocesseddata'!I384/'P6-preprocesseddata'!$S384)</f>
        <v>4.8932336370852859E-3</v>
      </c>
      <c r="M384" s="43">
        <f>IF('P6-preprocesseddata'!$S384="",0,+'P6-preprocesseddata'!J384/'P6-preprocesseddata'!$S384)+IF('P6-preprocesseddata'!$S384="",0,+'P6-preprocesseddata'!K384/'P6-preprocesseddata'!$S384)+IF('P6-preprocesseddata'!$S384="",0,+'P6-preprocesseddata'!L384/'P6-preprocesseddata'!$S384)</f>
        <v>2.9948131397628665E-2</v>
      </c>
      <c r="N384" s="43">
        <f>IF('P6-preprocesseddata'!$S384="",0,+'P6-preprocesseddata'!M384/'P6-preprocesseddata'!$S384)</f>
        <v>5.6312548408863428E-3</v>
      </c>
      <c r="O384" s="43">
        <f>IF('P6-preprocesseddata'!$S384="",0,+'P6-preprocesseddata'!N384/'P6-preprocesseddata'!$S384)</f>
        <v>7.384782792073173E-3</v>
      </c>
      <c r="P384" s="43">
        <f t="shared" si="17"/>
        <v>0.18207582177708889</v>
      </c>
      <c r="Q384" s="52">
        <f t="shared" si="19"/>
        <v>-5.1968436509753968E-2</v>
      </c>
      <c r="R384" s="63">
        <f>IF(Profitability!Q384="",0,Profitability!L384/Profitability!Q384)-Q384</f>
        <v>1.7882449063200134E-9</v>
      </c>
    </row>
    <row r="385" spans="1:18" x14ac:dyDescent="0.25">
      <c r="A385">
        <f>+'P6-preprocesseddata'!A385</f>
        <v>2021</v>
      </c>
      <c r="B385">
        <f>+'P6-preprocesseddata'!B385</f>
        <v>2</v>
      </c>
      <c r="C385" t="str">
        <f t="shared" si="18"/>
        <v>2021 Q2</v>
      </c>
      <c r="D385" s="61">
        <f>VLOOKUP(C385,Dates!C:D,2,FALSE)</f>
        <v>44377</v>
      </c>
      <c r="E385" t="str">
        <f>+'P6-preprocesseddata'!C385</f>
        <v>UA</v>
      </c>
      <c r="F385" t="str">
        <f>+'P6-preprocesseddata'!D385</f>
        <v>P</v>
      </c>
      <c r="G385" s="51">
        <f>IF(Profitability!Q385="",0,Profitability!E385/Profitability!Q385)</f>
        <v>0.18466422193639476</v>
      </c>
      <c r="H385" s="43">
        <f>IF('P6-preprocesseddata'!$S385="",0,+'P6-preprocesseddata'!E385/'P6-preprocesseddata'!$S385)</f>
        <v>0.11431488061746994</v>
      </c>
      <c r="I385" s="43">
        <f>IF('P6-preprocesseddata'!$S385="",0,+'P6-preprocesseddata'!F385/'P6-preprocesseddata'!$S385)</f>
        <v>6.1620896080356848E-2</v>
      </c>
      <c r="J385" s="43">
        <f>IF('P6-preprocesseddata'!$S385="",0,+'P6-preprocesseddata'!G385/'P6-preprocesseddata'!$S385)</f>
        <v>6.462576425769969E-3</v>
      </c>
      <c r="K385" s="43">
        <f>IF('P6-preprocesseddata'!$S385="",0,+'P6-preprocesseddata'!H385/'P6-preprocesseddata'!$S385)</f>
        <v>3.7127616519934396E-2</v>
      </c>
      <c r="L385" s="43">
        <f>IF('P6-preprocesseddata'!$S385="",0,+'P6-preprocesseddata'!I385/'P6-preprocesseddata'!$S385)</f>
        <v>4.4572791801027745E-3</v>
      </c>
      <c r="M385" s="43">
        <f>IF('P6-preprocesseddata'!$S385="",0,+'P6-preprocesseddata'!J385/'P6-preprocesseddata'!$S385)+IF('P6-preprocesseddata'!$S385="",0,+'P6-preprocesseddata'!K385/'P6-preprocesseddata'!$S385)+IF('P6-preprocesseddata'!$S385="",0,+'P6-preprocesseddata'!L385/'P6-preprocesseddata'!$S385)</f>
        <v>3.3945637349760402E-2</v>
      </c>
      <c r="N385" s="43">
        <f>IF('P6-preprocesseddata'!$S385="",0,+'P6-preprocesseddata'!M385/'P6-preprocesseddata'!$S385)</f>
        <v>4.1400884646173334E-3</v>
      </c>
      <c r="O385" s="43">
        <f>IF('P6-preprocesseddata'!$S385="",0,+'P6-preprocesseddata'!N385/'P6-preprocesseddata'!$S385)</f>
        <v>1.6333019470577612E-3</v>
      </c>
      <c r="P385" s="43">
        <f t="shared" si="17"/>
        <v>0.2637022765850694</v>
      </c>
      <c r="Q385" s="52">
        <f t="shared" si="19"/>
        <v>-7.9038054648674638E-2</v>
      </c>
      <c r="R385" s="63">
        <f>IF(Profitability!Q385="",0,Profitability!L385/Profitability!Q385)-Q385</f>
        <v>0</v>
      </c>
    </row>
    <row r="386" spans="1:18" x14ac:dyDescent="0.25">
      <c r="A386">
        <f>+'P6-preprocesseddata'!A386</f>
        <v>2021</v>
      </c>
      <c r="B386">
        <f>+'P6-preprocesseddata'!B386</f>
        <v>3</v>
      </c>
      <c r="C386" t="str">
        <f t="shared" si="18"/>
        <v>2021 Q3</v>
      </c>
      <c r="D386" s="61">
        <f>VLOOKUP(C386,Dates!C:D,2,FALSE)</f>
        <v>44469</v>
      </c>
      <c r="E386" t="str">
        <f>+'P6-preprocesseddata'!C386</f>
        <v>UA</v>
      </c>
      <c r="F386" t="str">
        <f>+'P6-preprocesseddata'!D386</f>
        <v>A</v>
      </c>
      <c r="G386" s="51">
        <f>IF(Profitability!Q386="",0,Profitability!E386/Profitability!Q386)</f>
        <v>0.11156467213541722</v>
      </c>
      <c r="H386" s="43">
        <f>IF('P6-preprocesseddata'!$S386="",0,+'P6-preprocesseddata'!E386/'P6-preprocesseddata'!$S386)</f>
        <v>4.2347978338439542E-2</v>
      </c>
      <c r="I386" s="43">
        <f>IF('P6-preprocesseddata'!$S386="",0,+'P6-preprocesseddata'!F386/'P6-preprocesseddata'!$S386)</f>
        <v>2.7792788843542603E-2</v>
      </c>
      <c r="J386" s="43">
        <f>IF('P6-preprocesseddata'!$S386="",0,+'P6-preprocesseddata'!G386/'P6-preprocesseddata'!$S386)</f>
        <v>5.3842069939997366E-3</v>
      </c>
      <c r="K386" s="43">
        <f>IF('P6-preprocesseddata'!$S386="",0,+'P6-preprocesseddata'!H386/'P6-preprocesseddata'!$S386)</f>
        <v>2.1695394403170143E-2</v>
      </c>
      <c r="L386" s="43">
        <f>IF('P6-preprocesseddata'!$S386="",0,+'P6-preprocesseddata'!I386/'P6-preprocesseddata'!$S386)</f>
        <v>2.1001159693074451E-3</v>
      </c>
      <c r="M386" s="43">
        <f>IF('P6-preprocesseddata'!$S386="",0,+'P6-preprocesseddata'!J386/'P6-preprocesseddata'!$S386)+IF('P6-preprocesseddata'!$S386="",0,+'P6-preprocesseddata'!K386/'P6-preprocesseddata'!$S386)+IF('P6-preprocesseddata'!$S386="",0,+'P6-preprocesseddata'!L386/'P6-preprocesseddata'!$S386)</f>
        <v>1.507565279165342E-2</v>
      </c>
      <c r="N386" s="43">
        <f>IF('P6-preprocesseddata'!$S386="",0,+'P6-preprocesseddata'!M386/'P6-preprocesseddata'!$S386)</f>
        <v>2.0674071502529982E-3</v>
      </c>
      <c r="O386" s="43">
        <f>IF('P6-preprocesseddata'!$S386="",0,+'P6-preprocesseddata'!N386/'P6-preprocesseddata'!$S386)</f>
        <v>1.2723141651450221E-3</v>
      </c>
      <c r="P386" s="43">
        <f t="shared" si="17"/>
        <v>0.11773585865551089</v>
      </c>
      <c r="Q386" s="52">
        <f t="shared" si="19"/>
        <v>-6.1711865200936716E-3</v>
      </c>
      <c r="R386" s="63">
        <f>IF(Profitability!Q386="",0,Profitability!L386/Profitability!Q386)-Q386</f>
        <v>-1.6479873021779667E-17</v>
      </c>
    </row>
    <row r="387" spans="1:18" x14ac:dyDescent="0.25">
      <c r="A387">
        <f>+'P6-preprocesseddata'!A387</f>
        <v>2021</v>
      </c>
      <c r="B387">
        <f>+'P6-preprocesseddata'!B387</f>
        <v>3</v>
      </c>
      <c r="C387" t="str">
        <f t="shared" si="18"/>
        <v>2021 Q3</v>
      </c>
      <c r="D387" s="61">
        <f>VLOOKUP(C387,Dates!C:D,2,FALSE)</f>
        <v>44469</v>
      </c>
      <c r="E387" t="str">
        <f>+'P6-preprocesseddata'!C387</f>
        <v>UA</v>
      </c>
      <c r="F387" t="str">
        <f>+'P6-preprocesseddata'!D387</f>
        <v>D</v>
      </c>
      <c r="G387" s="51">
        <f>IF(Profitability!Q387="",0,Profitability!E387/Profitability!Q387)</f>
        <v>0.18875303224930948</v>
      </c>
      <c r="H387" s="43">
        <f>IF('P6-preprocesseddata'!$S387="",0,+'P6-preprocesseddata'!E387/'P6-preprocesseddata'!$S387)</f>
        <v>6.0181026855145633E-2</v>
      </c>
      <c r="I387" s="43">
        <f>IF('P6-preprocesseddata'!$S387="",0,+'P6-preprocesseddata'!F387/'P6-preprocesseddata'!$S387)</f>
        <v>2.8270164220428225E-2</v>
      </c>
      <c r="J387" s="43">
        <f>IF('P6-preprocesseddata'!$S387="",0,+'P6-preprocesseddata'!G387/'P6-preprocesseddata'!$S387)</f>
        <v>5.3245848184428953E-3</v>
      </c>
      <c r="K387" s="43">
        <f>IF('P6-preprocesseddata'!$S387="",0,+'P6-preprocesseddata'!H387/'P6-preprocesseddata'!$S387)</f>
        <v>2.6751180128637721E-2</v>
      </c>
      <c r="L387" s="43">
        <f>IF('P6-preprocesseddata'!$S387="",0,+'P6-preprocesseddata'!I387/'P6-preprocesseddata'!$S387)</f>
        <v>6.7886193771409227E-3</v>
      </c>
      <c r="M387" s="43">
        <f>IF('P6-preprocesseddata'!$S387="",0,+'P6-preprocesseddata'!J387/'P6-preprocesseddata'!$S387)+IF('P6-preprocesseddata'!$S387="",0,+'P6-preprocesseddata'!K387/'P6-preprocesseddata'!$S387)+IF('P6-preprocesseddata'!$S387="",0,+'P6-preprocesseddata'!L387/'P6-preprocesseddata'!$S387)</f>
        <v>2.5466228136943839E-2</v>
      </c>
      <c r="N387" s="43">
        <f>IF('P6-preprocesseddata'!$S387="",0,+'P6-preprocesseddata'!M387/'P6-preprocesseddata'!$S387)</f>
        <v>2.0398587188751142E-3</v>
      </c>
      <c r="O387" s="43">
        <f>IF('P6-preprocesseddata'!$S387="",0,+'P6-preprocesseddata'!N387/'P6-preprocesseddata'!$S387)</f>
        <v>3.3496049499853631E-2</v>
      </c>
      <c r="P387" s="43">
        <f t="shared" ref="P387:P445" si="20">SUM(H387:O387)</f>
        <v>0.18831771175546799</v>
      </c>
      <c r="Q387" s="52">
        <f t="shared" si="19"/>
        <v>4.3532049384148452E-4</v>
      </c>
      <c r="R387" s="63">
        <f>IF(Profitability!Q387="",0,Profitability!L387/Profitability!Q387)-Q387</f>
        <v>2.2226144535952841E-18</v>
      </c>
    </row>
    <row r="388" spans="1:18" x14ac:dyDescent="0.25">
      <c r="A388">
        <f>+'P6-preprocesseddata'!A388</f>
        <v>2021</v>
      </c>
      <c r="B388">
        <f>+'P6-preprocesseddata'!B388</f>
        <v>3</v>
      </c>
      <c r="C388" t="str">
        <f t="shared" si="18"/>
        <v>2021 Q3</v>
      </c>
      <c r="D388" s="61">
        <f>VLOOKUP(C388,Dates!C:D,2,FALSE)</f>
        <v>44469</v>
      </c>
      <c r="E388" t="str">
        <f>+'P6-preprocesseddata'!C388</f>
        <v>UA</v>
      </c>
      <c r="F388" t="str">
        <f>+'P6-preprocesseddata'!D388</f>
        <v>L</v>
      </c>
      <c r="G388" s="51">
        <f>IF(Profitability!Q388="",0,Profitability!E388/Profitability!Q388)</f>
        <v>0.13903721972073929</v>
      </c>
      <c r="H388" s="43">
        <f>IF('P6-preprocesseddata'!$S388="",0,+'P6-preprocesseddata'!E388/'P6-preprocesseddata'!$S388)</f>
        <v>5.6067344774447164E-2</v>
      </c>
      <c r="I388" s="43">
        <f>IF('P6-preprocesseddata'!$S388="",0,+'P6-preprocesseddata'!F388/'P6-preprocesseddata'!$S388)</f>
        <v>3.1283965469383383E-2</v>
      </c>
      <c r="J388" s="43">
        <f>IF('P6-preprocesseddata'!$S388="",0,+'P6-preprocesseddata'!G388/'P6-preprocesseddata'!$S388)</f>
        <v>4.8714469923825344E-3</v>
      </c>
      <c r="K388" s="43">
        <f>IF('P6-preprocesseddata'!$S388="",0,+'P6-preprocesseddata'!H388/'P6-preprocesseddata'!$S388)</f>
        <v>2.3931205278929769E-2</v>
      </c>
      <c r="L388" s="43">
        <f>IF('P6-preprocesseddata'!$S388="",0,+'P6-preprocesseddata'!I388/'P6-preprocesseddata'!$S388)</f>
        <v>5.0216731067633125E-3</v>
      </c>
      <c r="M388" s="43">
        <f>IF('P6-preprocesseddata'!$S388="",0,+'P6-preprocesseddata'!J388/'P6-preprocesseddata'!$S388)+IF('P6-preprocesseddata'!$S388="",0,+'P6-preprocesseddata'!K388/'P6-preprocesseddata'!$S388)+IF('P6-preprocesseddata'!$S388="",0,+'P6-preprocesseddata'!L388/'P6-preprocesseddata'!$S388)</f>
        <v>2.1436054236558661E-2</v>
      </c>
      <c r="N388" s="43">
        <f>IF('P6-preprocesseddata'!$S388="",0,+'P6-preprocesseddata'!M388/'P6-preprocesseddata'!$S388)</f>
        <v>2.0297519716335577E-3</v>
      </c>
      <c r="O388" s="43">
        <f>IF('P6-preprocesseddata'!$S388="",0,+'P6-preprocesseddata'!N388/'P6-preprocesseddata'!$S388)</f>
        <v>7.2785734236220844E-3</v>
      </c>
      <c r="P388" s="43">
        <f t="shared" si="20"/>
        <v>0.15192001525372048</v>
      </c>
      <c r="Q388" s="52">
        <f t="shared" si="19"/>
        <v>-1.2882795532981189E-2</v>
      </c>
      <c r="R388" s="63">
        <f>IF(Profitability!Q388="",0,Profitability!L388/Profitability!Q388)-Q388</f>
        <v>1.7347234759768071E-17</v>
      </c>
    </row>
    <row r="389" spans="1:18" x14ac:dyDescent="0.25">
      <c r="A389">
        <f>+'P6-preprocesseddata'!A389</f>
        <v>2021</v>
      </c>
      <c r="B389">
        <f>+'P6-preprocesseddata'!B389</f>
        <v>3</v>
      </c>
      <c r="C389" t="str">
        <f t="shared" si="18"/>
        <v>2021 Q3</v>
      </c>
      <c r="D389" s="61">
        <f>VLOOKUP(C389,Dates!C:D,2,FALSE)</f>
        <v>44469</v>
      </c>
      <c r="E389" t="str">
        <f>+'P6-preprocesseddata'!C389</f>
        <v>UA</v>
      </c>
      <c r="F389" t="str">
        <f>+'P6-preprocesseddata'!D389</f>
        <v>P</v>
      </c>
      <c r="G389" s="51">
        <f>IF(Profitability!Q389="",0,Profitability!E389/Profitability!Q389)</f>
        <v>0.15220455030357927</v>
      </c>
      <c r="H389" s="43">
        <f>IF('P6-preprocesseddata'!$S389="",0,+'P6-preprocesseddata'!E389/'P6-preprocesseddata'!$S389)</f>
        <v>5.4920744023095346E-2</v>
      </c>
      <c r="I389" s="43">
        <f>IF('P6-preprocesseddata'!$S389="",0,+'P6-preprocesseddata'!F389/'P6-preprocesseddata'!$S389)</f>
        <v>3.440975438291962E-2</v>
      </c>
      <c r="J389" s="43">
        <f>IF('P6-preprocesseddata'!$S389="",0,+'P6-preprocesseddata'!G389/'P6-preprocesseddata'!$S389)</f>
        <v>4.8036443134582612E-3</v>
      </c>
      <c r="K389" s="43">
        <f>IF('P6-preprocesseddata'!$S389="",0,+'P6-preprocesseddata'!H389/'P6-preprocesseddata'!$S389)</f>
        <v>2.3902415260233702E-2</v>
      </c>
      <c r="L389" s="43">
        <f>IF('P6-preprocesseddata'!$S389="",0,+'P6-preprocesseddata'!I389/'P6-preprocesseddata'!$S389)</f>
        <v>1.5600861683964867E-3</v>
      </c>
      <c r="M389" s="43">
        <f>IF('P6-preprocesseddata'!$S389="",0,+'P6-preprocesseddata'!J389/'P6-preprocesseddata'!$S389)+IF('P6-preprocesseddata'!$S389="",0,+'P6-preprocesseddata'!K389/'P6-preprocesseddata'!$S389)+IF('P6-preprocesseddata'!$S389="",0,+'P6-preprocesseddata'!L389/'P6-preprocesseddata'!$S389)</f>
        <v>1.6766948192149456E-2</v>
      </c>
      <c r="N389" s="43">
        <f>IF('P6-preprocesseddata'!$S389="",0,+'P6-preprocesseddata'!M389/'P6-preprocesseddata'!$S389)</f>
        <v>1.0815064428167369E-3</v>
      </c>
      <c r="O389" s="43">
        <f>IF('P6-preprocesseddata'!$S389="",0,+'P6-preprocesseddata'!N389/'P6-preprocesseddata'!$S389)</f>
        <v>1.5195372624012865E-3</v>
      </c>
      <c r="P389" s="43">
        <f t="shared" si="20"/>
        <v>0.13896463604547091</v>
      </c>
      <c r="Q389" s="52">
        <f t="shared" si="19"/>
        <v>1.323991425810836E-2</v>
      </c>
      <c r="R389" s="63">
        <f>IF(Profitability!Q389="",0,Profitability!L389/Profitability!Q389)-Q389</f>
        <v>-4.0728109895055153E-9</v>
      </c>
    </row>
    <row r="390" spans="1:18" x14ac:dyDescent="0.25">
      <c r="A390">
        <f>+'P6-preprocesseddata'!A390</f>
        <v>2021</v>
      </c>
      <c r="B390">
        <f>+'P6-preprocesseddata'!B390</f>
        <v>4</v>
      </c>
      <c r="C390" t="str">
        <f t="shared" si="18"/>
        <v>2021 Q4</v>
      </c>
      <c r="D390" s="61">
        <f>VLOOKUP(C390,Dates!C:D,2,FALSE)</f>
        <v>44561</v>
      </c>
      <c r="E390" t="str">
        <f>+'P6-preprocesseddata'!C390</f>
        <v>UA</v>
      </c>
      <c r="F390" t="str">
        <f>+'P6-preprocesseddata'!D390</f>
        <v>A</v>
      </c>
      <c r="G390" s="51">
        <f>IF(Profitability!Q390="",0,Profitability!E390/Profitability!Q390)</f>
        <v>0.13429699035896508</v>
      </c>
      <c r="H390" s="43">
        <f>IF('P6-preprocesseddata'!$S390="",0,+'P6-preprocesseddata'!E390/'P6-preprocesseddata'!$S390)</f>
        <v>4.3957895071001694E-2</v>
      </c>
      <c r="I390" s="43">
        <f>IF('P6-preprocesseddata'!$S390="",0,+'P6-preprocesseddata'!F390/'P6-preprocesseddata'!$S390)</f>
        <v>3.2822193227702391E-2</v>
      </c>
      <c r="J390" s="43">
        <f>IF('P6-preprocesseddata'!$S390="",0,+'P6-preprocesseddata'!G390/'P6-preprocesseddata'!$S390)</f>
        <v>6.6067317873585657E-3</v>
      </c>
      <c r="K390" s="43">
        <f>IF('P6-preprocesseddata'!$S390="",0,+'P6-preprocesseddata'!H390/'P6-preprocesseddata'!$S390)</f>
        <v>2.4609182101206401E-2</v>
      </c>
      <c r="L390" s="43">
        <f>IF('P6-preprocesseddata'!$S390="",0,+'P6-preprocesseddata'!I390/'P6-preprocesseddata'!$S390)</f>
        <v>2.2887182546558697E-3</v>
      </c>
      <c r="M390" s="43">
        <f>IF('P6-preprocesseddata'!$S390="",0,+'P6-preprocesseddata'!J390/'P6-preprocesseddata'!$S390)+IF('P6-preprocesseddata'!$S390="",0,+'P6-preprocesseddata'!K390/'P6-preprocesseddata'!$S390)+IF('P6-preprocesseddata'!$S390="",0,+'P6-preprocesseddata'!L390/'P6-preprocesseddata'!$S390)</f>
        <v>1.5763951802309766E-2</v>
      </c>
      <c r="N390" s="43">
        <f>IF('P6-preprocesseddata'!$S390="",0,+'P6-preprocesseddata'!M390/'P6-preprocesseddata'!$S390)</f>
        <v>2.5565252752393019E-3</v>
      </c>
      <c r="O390" s="43">
        <f>IF('P6-preprocesseddata'!$S390="",0,+'P6-preprocesseddata'!N390/'P6-preprocesseddata'!$S390)</f>
        <v>2.2658595205496471E-3</v>
      </c>
      <c r="P390" s="43">
        <f t="shared" si="20"/>
        <v>0.13087105704002364</v>
      </c>
      <c r="Q390" s="52">
        <f t="shared" si="19"/>
        <v>3.4259333189414487E-3</v>
      </c>
      <c r="R390" s="63">
        <f>IF(Profitability!Q390="",0,Profitability!L390/Profitability!Q390)-Q390</f>
        <v>1.0307405957400706E-9</v>
      </c>
    </row>
    <row r="391" spans="1:18" x14ac:dyDescent="0.25">
      <c r="A391">
        <f>+'P6-preprocesseddata'!A391</f>
        <v>2021</v>
      </c>
      <c r="B391">
        <f>+'P6-preprocesseddata'!B391</f>
        <v>4</v>
      </c>
      <c r="C391" t="str">
        <f t="shared" si="18"/>
        <v>2021 Q4</v>
      </c>
      <c r="D391" s="61">
        <f>VLOOKUP(C391,Dates!C:D,2,FALSE)</f>
        <v>44561</v>
      </c>
      <c r="E391" t="str">
        <f>+'P6-preprocesseddata'!C391</f>
        <v>UA</v>
      </c>
      <c r="F391" t="str">
        <f>+'P6-preprocesseddata'!D391</f>
        <v>D</v>
      </c>
      <c r="G391" s="51">
        <f>IF(Profitability!Q391="",0,Profitability!E391/Profitability!Q391)</f>
        <v>0.18557697701542455</v>
      </c>
      <c r="H391" s="43">
        <f>IF('P6-preprocesseddata'!$S391="",0,+'P6-preprocesseddata'!E391/'P6-preprocesseddata'!$S391)</f>
        <v>6.0071947746552869E-2</v>
      </c>
      <c r="I391" s="43">
        <f>IF('P6-preprocesseddata'!$S391="",0,+'P6-preprocesseddata'!F391/'P6-preprocesseddata'!$S391)</f>
        <v>3.1309343167912396E-2</v>
      </c>
      <c r="J391" s="43">
        <f>IF('P6-preprocesseddata'!$S391="",0,+'P6-preprocesseddata'!G391/'P6-preprocesseddata'!$S391)</f>
        <v>7.0192444574223778E-3</v>
      </c>
      <c r="K391" s="43">
        <f>IF('P6-preprocesseddata'!$S391="",0,+'P6-preprocesseddata'!H391/'P6-preprocesseddata'!$S391)</f>
        <v>2.7903086752731829E-2</v>
      </c>
      <c r="L391" s="43">
        <f>IF('P6-preprocesseddata'!$S391="",0,+'P6-preprocesseddata'!I391/'P6-preprocesseddata'!$S391)</f>
        <v>6.9125629503934156E-3</v>
      </c>
      <c r="M391" s="43">
        <f>IF('P6-preprocesseddata'!$S391="",0,+'P6-preprocesseddata'!J391/'P6-preprocesseddata'!$S391)+IF('P6-preprocesseddata'!$S391="",0,+'P6-preprocesseddata'!K391/'P6-preprocesseddata'!$S391)+IF('P6-preprocesseddata'!$S391="",0,+'P6-preprocesseddata'!L391/'P6-preprocesseddata'!$S391)</f>
        <v>2.4697793202494926E-2</v>
      </c>
      <c r="N391" s="43">
        <f>IF('P6-preprocesseddata'!$S391="",0,+'P6-preprocesseddata'!M391/'P6-preprocesseddata'!$S391)</f>
        <v>2.5860244372715351E-3</v>
      </c>
      <c r="O391" s="43">
        <f>IF('P6-preprocesseddata'!$S391="",0,+'P6-preprocesseddata'!N391/'P6-preprocesseddata'!$S391)</f>
        <v>3.6422518395593566E-2</v>
      </c>
      <c r="P391" s="43">
        <f t="shared" si="20"/>
        <v>0.19692252111037292</v>
      </c>
      <c r="Q391" s="52">
        <f t="shared" si="19"/>
        <v>-1.1345544094948368E-2</v>
      </c>
      <c r="R391" s="63">
        <f>IF(Profitability!Q391="",0,Profitability!L391/Profitability!Q391)-Q391</f>
        <v>3.3409170221987416E-10</v>
      </c>
    </row>
    <row r="392" spans="1:18" x14ac:dyDescent="0.25">
      <c r="A392">
        <f>+'P6-preprocesseddata'!A392</f>
        <v>2021</v>
      </c>
      <c r="B392">
        <f>+'P6-preprocesseddata'!B392</f>
        <v>4</v>
      </c>
      <c r="C392" t="str">
        <f t="shared" si="18"/>
        <v>2021 Q4</v>
      </c>
      <c r="D392" s="61">
        <f>VLOOKUP(C392,Dates!C:D,2,FALSE)</f>
        <v>44561</v>
      </c>
      <c r="E392" t="str">
        <f>+'P6-preprocesseddata'!C392</f>
        <v>UA</v>
      </c>
      <c r="F392" t="str">
        <f>+'P6-preprocesseddata'!D392</f>
        <v>L</v>
      </c>
      <c r="G392" s="51">
        <f>IF(Profitability!Q392="",0,Profitability!E392/Profitability!Q392)</f>
        <v>0.14046275975514441</v>
      </c>
      <c r="H392" s="43">
        <f>IF('P6-preprocesseddata'!$S392="",0,+'P6-preprocesseddata'!E392/'P6-preprocesseddata'!$S392)</f>
        <v>5.3917726738273691E-2</v>
      </c>
      <c r="I392" s="43">
        <f>IF('P6-preprocesseddata'!$S392="",0,+'P6-preprocesseddata'!F392/'P6-preprocesseddata'!$S392)</f>
        <v>3.5031684285312566E-2</v>
      </c>
      <c r="J392" s="43">
        <f>IF('P6-preprocesseddata'!$S392="",0,+'P6-preprocesseddata'!G392/'P6-preprocesseddata'!$S392)</f>
        <v>6.286230277275099E-3</v>
      </c>
      <c r="K392" s="43">
        <f>IF('P6-preprocesseddata'!$S392="",0,+'P6-preprocesseddata'!H392/'P6-preprocesseddata'!$S392)</f>
        <v>2.4050990424361242E-2</v>
      </c>
      <c r="L392" s="43">
        <f>IF('P6-preprocesseddata'!$S392="",0,+'P6-preprocesseddata'!I392/'P6-preprocesseddata'!$S392)</f>
        <v>4.7431561149321975E-3</v>
      </c>
      <c r="M392" s="43">
        <f>IF('P6-preprocesseddata'!$S392="",0,+'P6-preprocesseddata'!J392/'P6-preprocesseddata'!$S392)+IF('P6-preprocesseddata'!$S392="",0,+'P6-preprocesseddata'!K392/'P6-preprocesseddata'!$S392)+IF('P6-preprocesseddata'!$S392="",0,+'P6-preprocesseddata'!L392/'P6-preprocesseddata'!$S392)</f>
        <v>1.9460989659718618E-2</v>
      </c>
      <c r="N392" s="43">
        <f>IF('P6-preprocesseddata'!$S392="",0,+'P6-preprocesseddata'!M392/'P6-preprocesseddata'!$S392)</f>
        <v>2.4999518998818008E-3</v>
      </c>
      <c r="O392" s="43">
        <f>IF('P6-preprocesseddata'!$S392="",0,+'P6-preprocesseddata'!N392/'P6-preprocesseddata'!$S392)</f>
        <v>8.5989188108682082E-3</v>
      </c>
      <c r="P392" s="43">
        <f t="shared" si="20"/>
        <v>0.15458964821062343</v>
      </c>
      <c r="Q392" s="52">
        <f t="shared" si="19"/>
        <v>-1.412688845547902E-2</v>
      </c>
      <c r="R392" s="63">
        <f>IF(Profitability!Q392="",0,Profitability!L392/Profitability!Q392)-Q392</f>
        <v>0</v>
      </c>
    </row>
    <row r="393" spans="1:18" x14ac:dyDescent="0.25">
      <c r="A393">
        <f>+'P6-preprocesseddata'!A393</f>
        <v>2021</v>
      </c>
      <c r="B393">
        <f>+'P6-preprocesseddata'!B393</f>
        <v>4</v>
      </c>
      <c r="C393" t="str">
        <f t="shared" si="18"/>
        <v>2021 Q4</v>
      </c>
      <c r="D393" s="61">
        <f>VLOOKUP(C393,Dates!C:D,2,FALSE)</f>
        <v>44561</v>
      </c>
      <c r="E393" t="str">
        <f>+'P6-preprocesseddata'!C393</f>
        <v>UA</v>
      </c>
      <c r="F393" t="str">
        <f>+'P6-preprocesseddata'!D393</f>
        <v>P</v>
      </c>
      <c r="G393" s="51">
        <f>IF(Profitability!Q393="",0,Profitability!E393/Profitability!Q393)</f>
        <v>0.16271362798687203</v>
      </c>
      <c r="H393" s="43">
        <f>IF('P6-preprocesseddata'!$S393="",0,+'P6-preprocesseddata'!E393/'P6-preprocesseddata'!$S393)</f>
        <v>5.9539706718596708E-2</v>
      </c>
      <c r="I393" s="43">
        <f>IF('P6-preprocesseddata'!$S393="",0,+'P6-preprocesseddata'!F393/'P6-preprocesseddata'!$S393)</f>
        <v>4.5974848147291962E-2</v>
      </c>
      <c r="J393" s="43">
        <f>IF('P6-preprocesseddata'!$S393="",0,+'P6-preprocesseddata'!G393/'P6-preprocesseddata'!$S393)</f>
        <v>6.4390201796480084E-3</v>
      </c>
      <c r="K393" s="43">
        <f>IF('P6-preprocesseddata'!$S393="",0,+'P6-preprocesseddata'!H393/'P6-preprocesseddata'!$S393)</f>
        <v>2.9087588843446966E-2</v>
      </c>
      <c r="L393" s="43">
        <f>IF('P6-preprocesseddata'!$S393="",0,+'P6-preprocesseddata'!I393/'P6-preprocesseddata'!$S393)</f>
        <v>1.9844208564309394E-3</v>
      </c>
      <c r="M393" s="43">
        <f>IF('P6-preprocesseddata'!$S393="",0,+'P6-preprocesseddata'!J393/'P6-preprocesseddata'!$S393)+IF('P6-preprocesseddata'!$S393="",0,+'P6-preprocesseddata'!K393/'P6-preprocesseddata'!$S393)+IF('P6-preprocesseddata'!$S393="",0,+'P6-preprocesseddata'!L393/'P6-preprocesseddata'!$S393)</f>
        <v>1.8979925664480767E-2</v>
      </c>
      <c r="N393" s="43">
        <f>IF('P6-preprocesseddata'!$S393="",0,+'P6-preprocesseddata'!M393/'P6-preprocesseddata'!$S393)</f>
        <v>2.0927489163139403E-3</v>
      </c>
      <c r="O393" s="43">
        <f>IF('P6-preprocesseddata'!$S393="",0,+'P6-preprocesseddata'!N393/'P6-preprocesseddata'!$S393)</f>
        <v>2.4703773509199413E-3</v>
      </c>
      <c r="P393" s="43">
        <f t="shared" si="20"/>
        <v>0.16656863667712923</v>
      </c>
      <c r="Q393" s="52">
        <f t="shared" si="19"/>
        <v>-3.8550086902572056E-3</v>
      </c>
      <c r="R393" s="63">
        <f>IF(Profitability!Q393="",0,Profitability!L393/Profitability!Q393)-Q393</f>
        <v>3.7525307960799281E-9</v>
      </c>
    </row>
    <row r="394" spans="1:18" x14ac:dyDescent="0.25">
      <c r="A394">
        <f>+'P6-preprocesseddata'!A394</f>
        <v>2022</v>
      </c>
      <c r="B394">
        <f>+'P6-preprocesseddata'!B394</f>
        <v>1</v>
      </c>
      <c r="C394" t="str">
        <f t="shared" si="18"/>
        <v>2022 Q1</v>
      </c>
      <c r="D394" s="61">
        <f>VLOOKUP(C394,Dates!C:D,2,FALSE)</f>
        <v>44651</v>
      </c>
      <c r="E394" t="str">
        <f>+'P6-preprocesseddata'!C394</f>
        <v>UA</v>
      </c>
      <c r="F394" t="str">
        <f>+'P6-preprocesseddata'!D394</f>
        <v>A</v>
      </c>
      <c r="G394" s="51">
        <f>IF(Profitability!Q394="",0,Profitability!E394/Profitability!Q394)</f>
        <v>0.12311946102081787</v>
      </c>
      <c r="H394" s="43">
        <f>IF('P6-preprocesseddata'!$S394="",0,+'P6-preprocesseddata'!E394/'P6-preprocesseddata'!$S394)</f>
        <v>4.8630924012293658E-2</v>
      </c>
      <c r="I394" s="43">
        <f>IF('P6-preprocesseddata'!$S394="",0,+'P6-preprocesseddata'!F394/'P6-preprocesseddata'!$S394)</f>
        <v>3.8786698764141515E-2</v>
      </c>
      <c r="J394" s="43">
        <f>IF('P6-preprocesseddata'!$S394="",0,+'P6-preprocesseddata'!G394/'P6-preprocesseddata'!$S394)</f>
        <v>6.4507015040409753E-3</v>
      </c>
      <c r="K394" s="43">
        <f>IF('P6-preprocesseddata'!$S394="",0,+'P6-preprocesseddata'!H394/'P6-preprocesseddata'!$S394)</f>
        <v>2.505483557412792E-2</v>
      </c>
      <c r="L394" s="43">
        <f>IF('P6-preprocesseddata'!$S394="",0,+'P6-preprocesseddata'!I394/'P6-preprocesseddata'!$S394)</f>
        <v>2.6691476425470045E-3</v>
      </c>
      <c r="M394" s="43">
        <f>IF('P6-preprocesseddata'!$S394="",0,+'P6-preprocesseddata'!J394/'P6-preprocesseddata'!$S394)+IF('P6-preprocesseddata'!$S394="",0,+'P6-preprocesseddata'!K394/'P6-preprocesseddata'!$S394)+IF('P6-preprocesseddata'!$S394="",0,+'P6-preprocesseddata'!L394/'P6-preprocesseddata'!$S394)</f>
        <v>1.5908783684563402E-2</v>
      </c>
      <c r="N394" s="43">
        <f>IF('P6-preprocesseddata'!$S394="",0,+'P6-preprocesseddata'!M394/'P6-preprocesseddata'!$S394)</f>
        <v>1.4850832814482843E-3</v>
      </c>
      <c r="O394" s="43">
        <f>IF('P6-preprocesseddata'!$S394="",0,+'P6-preprocesseddata'!N394/'P6-preprocesseddata'!$S394)</f>
        <v>2.3824800238846549E-3</v>
      </c>
      <c r="P394" s="43">
        <f t="shared" si="20"/>
        <v>0.14136865448704741</v>
      </c>
      <c r="Q394" s="52">
        <f t="shared" si="19"/>
        <v>-1.8249193466229538E-2</v>
      </c>
      <c r="R394" s="63">
        <f>IF(Profitability!Q394="",0,Profitability!L394/Profitability!Q394)-Q394</f>
        <v>0</v>
      </c>
    </row>
    <row r="395" spans="1:18" x14ac:dyDescent="0.25">
      <c r="A395">
        <f>+'P6-preprocesseddata'!A395</f>
        <v>2022</v>
      </c>
      <c r="B395">
        <f>+'P6-preprocesseddata'!B395</f>
        <v>1</v>
      </c>
      <c r="C395" t="str">
        <f t="shared" si="18"/>
        <v>2022 Q1</v>
      </c>
      <c r="D395" s="61">
        <f>VLOOKUP(C395,Dates!C:D,2,FALSE)</f>
        <v>44651</v>
      </c>
      <c r="E395" t="str">
        <f>+'P6-preprocesseddata'!C395</f>
        <v>UA</v>
      </c>
      <c r="F395" t="str">
        <f>+'P6-preprocesseddata'!D395</f>
        <v>D</v>
      </c>
      <c r="G395" s="51">
        <f>IF(Profitability!Q395="",0,Profitability!E395/Profitability!Q395)</f>
        <v>0.17480303932939861</v>
      </c>
      <c r="H395" s="43">
        <f>IF('P6-preprocesseddata'!$S395="",0,+'P6-preprocesseddata'!E395/'P6-preprocesseddata'!$S395)</f>
        <v>6.6136227110874732E-2</v>
      </c>
      <c r="I395" s="43">
        <f>IF('P6-preprocesseddata'!$S395="",0,+'P6-preprocesseddata'!F395/'P6-preprocesseddata'!$S395)</f>
        <v>3.7329680654915022E-2</v>
      </c>
      <c r="J395" s="43">
        <f>IF('P6-preprocesseddata'!$S395="",0,+'P6-preprocesseddata'!G395/'P6-preprocesseddata'!$S395)</f>
        <v>7.7540093496523141E-3</v>
      </c>
      <c r="K395" s="43">
        <f>IF('P6-preprocesseddata'!$S395="",0,+'P6-preprocesseddata'!H395/'P6-preprocesseddata'!$S395)</f>
        <v>2.9209386891399309E-2</v>
      </c>
      <c r="L395" s="43">
        <f>IF('P6-preprocesseddata'!$S395="",0,+'P6-preprocesseddata'!I395/'P6-preprocesseddata'!$S395)</f>
        <v>6.0721903849287094E-3</v>
      </c>
      <c r="M395" s="43">
        <f>IF('P6-preprocesseddata'!$S395="",0,+'P6-preprocesseddata'!J395/'P6-preprocesseddata'!$S395)+IF('P6-preprocesseddata'!$S395="",0,+'P6-preprocesseddata'!K395/'P6-preprocesseddata'!$S395)+IF('P6-preprocesseddata'!$S395="",0,+'P6-preprocesseddata'!L395/'P6-preprocesseddata'!$S395)</f>
        <v>2.3961199554941914E-2</v>
      </c>
      <c r="N395" s="43">
        <f>IF('P6-preprocesseddata'!$S395="",0,+'P6-preprocesseddata'!M395/'P6-preprocesseddata'!$S395)</f>
        <v>1.4984064294546106E-3</v>
      </c>
      <c r="O395" s="43">
        <f>IF('P6-preprocesseddata'!$S395="",0,+'P6-preprocesseddata'!N395/'P6-preprocesseddata'!$S395)</f>
        <v>3.6203560512719668E-2</v>
      </c>
      <c r="P395" s="43">
        <f t="shared" si="20"/>
        <v>0.2081646608888863</v>
      </c>
      <c r="Q395" s="52">
        <f t="shared" si="19"/>
        <v>-3.3361621559487686E-2</v>
      </c>
      <c r="R395" s="63">
        <f>IF(Profitability!Q395="",0,Profitability!L395/Profitability!Q395)-Q395</f>
        <v>-3.4371050450232588E-10</v>
      </c>
    </row>
    <row r="396" spans="1:18" x14ac:dyDescent="0.25">
      <c r="A396">
        <f>+'P6-preprocesseddata'!A396</f>
        <v>2022</v>
      </c>
      <c r="B396">
        <f>+'P6-preprocesseddata'!B396</f>
        <v>1</v>
      </c>
      <c r="C396" t="str">
        <f t="shared" si="18"/>
        <v>2022 Q1</v>
      </c>
      <c r="D396" s="61">
        <f>VLOOKUP(C396,Dates!C:D,2,FALSE)</f>
        <v>44651</v>
      </c>
      <c r="E396" t="str">
        <f>+'P6-preprocesseddata'!C396</f>
        <v>UA</v>
      </c>
      <c r="F396" t="str">
        <f>+'P6-preprocesseddata'!D396</f>
        <v>L</v>
      </c>
      <c r="G396" s="51">
        <f>IF(Profitability!Q396="",0,Profitability!E396/Profitability!Q396)</f>
        <v>0.13347950502524203</v>
      </c>
      <c r="H396" s="43">
        <f>IF('P6-preprocesseddata'!$S396="",0,+'P6-preprocesseddata'!E396/'P6-preprocesseddata'!$S396)</f>
        <v>5.8861940981178626E-2</v>
      </c>
      <c r="I396" s="43">
        <f>IF('P6-preprocesseddata'!$S396="",0,+'P6-preprocesseddata'!F396/'P6-preprocesseddata'!$S396)</f>
        <v>4.0838391379760169E-2</v>
      </c>
      <c r="J396" s="43">
        <f>IF('P6-preprocesseddata'!$S396="",0,+'P6-preprocesseddata'!G396/'P6-preprocesseddata'!$S396)</f>
        <v>6.6639732919532256E-3</v>
      </c>
      <c r="K396" s="43">
        <f>IF('P6-preprocesseddata'!$S396="",0,+'P6-preprocesseddata'!H396/'P6-preprocesseddata'!$S396)</f>
        <v>2.4767040600981644E-2</v>
      </c>
      <c r="L396" s="43">
        <f>IF('P6-preprocesseddata'!$S396="",0,+'P6-preprocesseddata'!I396/'P6-preprocesseddata'!$S396)</f>
        <v>4.2385445596778513E-3</v>
      </c>
      <c r="M396" s="43">
        <f>IF('P6-preprocesseddata'!$S396="",0,+'P6-preprocesseddata'!J396/'P6-preprocesseddata'!$S396)+IF('P6-preprocesseddata'!$S396="",0,+'P6-preprocesseddata'!K396/'P6-preprocesseddata'!$S396)+IF('P6-preprocesseddata'!$S396="",0,+'P6-preprocesseddata'!L396/'P6-preprocesseddata'!$S396)</f>
        <v>1.8045023505298362E-2</v>
      </c>
      <c r="N396" s="43">
        <f>IF('P6-preprocesseddata'!$S396="",0,+'P6-preprocesseddata'!M396/'P6-preprocesseddata'!$S396)</f>
        <v>1.5548083562644003E-3</v>
      </c>
      <c r="O396" s="43">
        <f>IF('P6-preprocesseddata'!$S396="",0,+'P6-preprocesseddata'!N396/'P6-preprocesseddata'!$S396)</f>
        <v>8.0541488742042304E-3</v>
      </c>
      <c r="P396" s="43">
        <f t="shared" si="20"/>
        <v>0.16302387154931849</v>
      </c>
      <c r="Q396" s="52">
        <f t="shared" si="19"/>
        <v>-2.9544366524076465E-2</v>
      </c>
      <c r="R396" s="63">
        <f>IF(Profitability!Q396="",0,Profitability!L396/Profitability!Q396)-Q396</f>
        <v>0</v>
      </c>
    </row>
    <row r="397" spans="1:18" x14ac:dyDescent="0.25">
      <c r="A397">
        <f>+'P6-preprocesseddata'!A397</f>
        <v>2022</v>
      </c>
      <c r="B397">
        <f>+'P6-preprocesseddata'!B397</f>
        <v>1</v>
      </c>
      <c r="C397" t="str">
        <f t="shared" si="18"/>
        <v>2022 Q1</v>
      </c>
      <c r="D397" s="61">
        <f>VLOOKUP(C397,Dates!C:D,2,FALSE)</f>
        <v>44651</v>
      </c>
      <c r="E397" t="str">
        <f>+'P6-preprocesseddata'!C397</f>
        <v>UA</v>
      </c>
      <c r="F397" t="str">
        <f>+'P6-preprocesseddata'!D397</f>
        <v>P</v>
      </c>
      <c r="G397" s="51">
        <f>IF(Profitability!Q397="",0,Profitability!E397/Profitability!Q397)</f>
        <v>0.14587565796417282</v>
      </c>
      <c r="H397" s="43">
        <f>IF('P6-preprocesseddata'!$S397="",0,+'P6-preprocesseddata'!E397/'P6-preprocesseddata'!$S397)</f>
        <v>5.8480319478126763E-2</v>
      </c>
      <c r="I397" s="43">
        <f>IF('P6-preprocesseddata'!$S397="",0,+'P6-preprocesseddata'!F397/'P6-preprocesseddata'!$S397)</f>
        <v>4.5700652930185354E-2</v>
      </c>
      <c r="J397" s="43">
        <f>IF('P6-preprocesseddata'!$S397="",0,+'P6-preprocesseddata'!G397/'P6-preprocesseddata'!$S397)</f>
        <v>6.1827805130968113E-3</v>
      </c>
      <c r="K397" s="43">
        <f>IF('P6-preprocesseddata'!$S397="",0,+'P6-preprocesseddata'!H397/'P6-preprocesseddata'!$S397)</f>
        <v>2.6358823556416548E-2</v>
      </c>
      <c r="L397" s="43">
        <f>IF('P6-preprocesseddata'!$S397="",0,+'P6-preprocesseddata'!I397/'P6-preprocesseddata'!$S397)</f>
        <v>1.9418994751178456E-3</v>
      </c>
      <c r="M397" s="43">
        <f>IF('P6-preprocesseddata'!$S397="",0,+'P6-preprocesseddata'!J397/'P6-preprocesseddata'!$S397)+IF('P6-preprocesseddata'!$S397="",0,+'P6-preprocesseddata'!K397/'P6-preprocesseddata'!$S397)+IF('P6-preprocesseddata'!$S397="",0,+'P6-preprocesseddata'!L397/'P6-preprocesseddata'!$S397)</f>
        <v>1.710041611263281E-2</v>
      </c>
      <c r="N397" s="43">
        <f>IF('P6-preprocesseddata'!$S397="",0,+'P6-preprocesseddata'!M397/'P6-preprocesseddata'!$S397)</f>
        <v>9.9580630026876549E-4</v>
      </c>
      <c r="O397" s="43">
        <f>IF('P6-preprocesseddata'!$S397="",0,+'P6-preprocesseddata'!N397/'P6-preprocesseddata'!$S397)</f>
        <v>1.7781606709893901E-3</v>
      </c>
      <c r="P397" s="43">
        <f t="shared" si="20"/>
        <v>0.15853885903683432</v>
      </c>
      <c r="Q397" s="52">
        <f t="shared" si="19"/>
        <v>-1.2663201072661501E-2</v>
      </c>
      <c r="R397" s="63">
        <f>IF(Profitability!Q397="",0,Profitability!L397/Profitability!Q397)-Q397</f>
        <v>-6.0540857483443178E-9</v>
      </c>
    </row>
    <row r="398" spans="1:18" x14ac:dyDescent="0.25">
      <c r="A398">
        <f>+'P6-preprocesseddata'!A398</f>
        <v>2022</v>
      </c>
      <c r="B398">
        <f>+'P6-preprocesseddata'!B398</f>
        <v>2</v>
      </c>
      <c r="C398" t="str">
        <f t="shared" si="18"/>
        <v>2022 Q2</v>
      </c>
      <c r="D398" s="61">
        <f>VLOOKUP(C398,Dates!C:D,2,FALSE)</f>
        <v>44742</v>
      </c>
      <c r="E398" t="str">
        <f>+'P6-preprocesseddata'!C398</f>
        <v>UA</v>
      </c>
      <c r="F398" t="str">
        <f>+'P6-preprocesseddata'!D398</f>
        <v>A</v>
      </c>
      <c r="G398" s="51">
        <f>IF(Profitability!Q398="",0,Profitability!E398/Profitability!Q398)</f>
        <v>0.16191562550855571</v>
      </c>
      <c r="H398" s="43">
        <f>IF('P6-preprocesseddata'!$S398="",0,+'P6-preprocesseddata'!E398/'P6-preprocesseddata'!$S398)</f>
        <v>4.2494106262466573E-2</v>
      </c>
      <c r="I398" s="43">
        <f>IF('P6-preprocesseddata'!$S398="",0,+'P6-preprocesseddata'!F398/'P6-preprocesseddata'!$S398)</f>
        <v>5.8742477595544774E-2</v>
      </c>
      <c r="J398" s="43">
        <f>IF('P6-preprocesseddata'!$S398="",0,+'P6-preprocesseddata'!G398/'P6-preprocesseddata'!$S398)</f>
        <v>7.7297999713638295E-3</v>
      </c>
      <c r="K398" s="43">
        <f>IF('P6-preprocesseddata'!$S398="",0,+'P6-preprocesseddata'!H398/'P6-preprocesseddata'!$S398)</f>
        <v>2.5653070432172704E-2</v>
      </c>
      <c r="L398" s="43">
        <f>IF('P6-preprocesseddata'!$S398="",0,+'P6-preprocesseddata'!I398/'P6-preprocesseddata'!$S398)</f>
        <v>2.6538559814358376E-3</v>
      </c>
      <c r="M398" s="43">
        <f>IF('P6-preprocesseddata'!$S398="",0,+'P6-preprocesseddata'!J398/'P6-preprocesseddata'!$S398)+IF('P6-preprocesseddata'!$S398="",0,+'P6-preprocesseddata'!K398/'P6-preprocesseddata'!$S398)+IF('P6-preprocesseddata'!$S398="",0,+'P6-preprocesseddata'!L398/'P6-preprocesseddata'!$S398)</f>
        <v>1.4792794210142667E-2</v>
      </c>
      <c r="N398" s="43">
        <f>IF('P6-preprocesseddata'!$S398="",0,+'P6-preprocesseddata'!M398/'P6-preprocesseddata'!$S398)</f>
        <v>3.5752995124307316E-3</v>
      </c>
      <c r="O398" s="43">
        <f>IF('P6-preprocesseddata'!$S398="",0,+'P6-preprocesseddata'!N398/'P6-preprocesseddata'!$S398)</f>
        <v>1.9330145912492228E-3</v>
      </c>
      <c r="P398" s="43">
        <f t="shared" si="20"/>
        <v>0.15757441855680637</v>
      </c>
      <c r="Q398" s="52">
        <f t="shared" si="19"/>
        <v>4.3412069517493324E-3</v>
      </c>
      <c r="R398" s="63">
        <f>IF(Profitability!Q398="",0,Profitability!L398/Profitability!Q398)-Q398</f>
        <v>-6.5271496194063694E-10</v>
      </c>
    </row>
    <row r="399" spans="1:18" x14ac:dyDescent="0.25">
      <c r="A399">
        <f>+'P6-preprocesseddata'!A399</f>
        <v>2022</v>
      </c>
      <c r="B399">
        <f>+'P6-preprocesseddata'!B399</f>
        <v>2</v>
      </c>
      <c r="C399" t="str">
        <f t="shared" si="18"/>
        <v>2022 Q2</v>
      </c>
      <c r="D399" s="61">
        <f>VLOOKUP(C399,Dates!C:D,2,FALSE)</f>
        <v>44742</v>
      </c>
      <c r="E399" t="str">
        <f>+'P6-preprocesseddata'!C399</f>
        <v>UA</v>
      </c>
      <c r="F399" t="str">
        <f>+'P6-preprocesseddata'!D399</f>
        <v>D</v>
      </c>
      <c r="G399" s="51">
        <f>IF(Profitability!Q399="",0,Profitability!E399/Profitability!Q399)</f>
        <v>0.2428763723234425</v>
      </c>
      <c r="H399" s="43">
        <f>IF('P6-preprocesseddata'!$S399="",0,+'P6-preprocesseddata'!E399/'P6-preprocesseddata'!$S399)</f>
        <v>5.8126332987569029E-2</v>
      </c>
      <c r="I399" s="43">
        <f>IF('P6-preprocesseddata'!$S399="",0,+'P6-preprocesseddata'!F399/'P6-preprocesseddata'!$S399)</f>
        <v>5.4798668896716772E-2</v>
      </c>
      <c r="J399" s="43">
        <f>IF('P6-preprocesseddata'!$S399="",0,+'P6-preprocesseddata'!G399/'P6-preprocesseddata'!$S399)</f>
        <v>7.4534754577928915E-3</v>
      </c>
      <c r="K399" s="43">
        <f>IF('P6-preprocesseddata'!$S399="",0,+'P6-preprocesseddata'!H399/'P6-preprocesseddata'!$S399)</f>
        <v>3.0918541995018901E-2</v>
      </c>
      <c r="L399" s="43">
        <f>IF('P6-preprocesseddata'!$S399="",0,+'P6-preprocesseddata'!I399/'P6-preprocesseddata'!$S399)</f>
        <v>5.9840636557946213E-3</v>
      </c>
      <c r="M399" s="43">
        <f>IF('P6-preprocesseddata'!$S399="",0,+'P6-preprocesseddata'!J399/'P6-preprocesseddata'!$S399)+IF('P6-preprocesseddata'!$S399="",0,+'P6-preprocesseddata'!K399/'P6-preprocesseddata'!$S399)+IF('P6-preprocesseddata'!$S399="",0,+'P6-preprocesseddata'!L399/'P6-preprocesseddata'!$S399)</f>
        <v>2.075293031873077E-2</v>
      </c>
      <c r="N399" s="43">
        <f>IF('P6-preprocesseddata'!$S399="",0,+'P6-preprocesseddata'!M399/'P6-preprocesseddata'!$S399)</f>
        <v>3.4524483065430833E-3</v>
      </c>
      <c r="O399" s="43">
        <f>IF('P6-preprocesseddata'!$S399="",0,+'P6-preprocesseddata'!N399/'P6-preprocesseddata'!$S399)</f>
        <v>3.8478114896036732E-2</v>
      </c>
      <c r="P399" s="43">
        <f t="shared" si="20"/>
        <v>0.21996457651420281</v>
      </c>
      <c r="Q399" s="52">
        <f t="shared" si="19"/>
        <v>2.2911795809239688E-2</v>
      </c>
      <c r="R399" s="63">
        <f>IF(Profitability!Q399="",0,Profitability!L399/Profitability!Q399)-Q399</f>
        <v>0</v>
      </c>
    </row>
    <row r="400" spans="1:18" x14ac:dyDescent="0.25">
      <c r="A400">
        <f>+'P6-preprocesseddata'!A400</f>
        <v>2022</v>
      </c>
      <c r="B400">
        <f>+'P6-preprocesseddata'!B400</f>
        <v>2</v>
      </c>
      <c r="C400" t="str">
        <f t="shared" si="18"/>
        <v>2022 Q2</v>
      </c>
      <c r="D400" s="61">
        <f>VLOOKUP(C400,Dates!C:D,2,FALSE)</f>
        <v>44742</v>
      </c>
      <c r="E400" t="str">
        <f>+'P6-preprocesseddata'!C400</f>
        <v>UA</v>
      </c>
      <c r="F400" t="str">
        <f>+'P6-preprocesseddata'!D400</f>
        <v>L</v>
      </c>
      <c r="G400" s="51">
        <f>IF(Profitability!Q400="",0,Profitability!E400/Profitability!Q400)</f>
        <v>0.17952846190762312</v>
      </c>
      <c r="H400" s="43">
        <f>IF('P6-preprocesseddata'!$S400="",0,+'P6-preprocesseddata'!E400/'P6-preprocesseddata'!$S400)</f>
        <v>5.2212800146667557E-2</v>
      </c>
      <c r="I400" s="43">
        <f>IF('P6-preprocesseddata'!$S400="",0,+'P6-preprocesseddata'!F400/'P6-preprocesseddata'!$S400)</f>
        <v>6.1423253404141613E-2</v>
      </c>
      <c r="J400" s="43">
        <f>IF('P6-preprocesseddata'!$S400="",0,+'P6-preprocesseddata'!G400/'P6-preprocesseddata'!$S400)</f>
        <v>6.4642346162559934E-3</v>
      </c>
      <c r="K400" s="43">
        <f>IF('P6-preprocesseddata'!$S400="",0,+'P6-preprocesseddata'!H400/'P6-preprocesseddata'!$S400)</f>
        <v>2.8793732449851363E-2</v>
      </c>
      <c r="L400" s="43">
        <f>IF('P6-preprocesseddata'!$S400="",0,+'P6-preprocesseddata'!I400/'P6-preprocesseddata'!$S400)</f>
        <v>4.2299757649531316E-3</v>
      </c>
      <c r="M400" s="43">
        <f>IF('P6-preprocesseddata'!$S400="",0,+'P6-preprocesseddata'!J400/'P6-preprocesseddata'!$S400)+IF('P6-preprocesseddata'!$S400="",0,+'P6-preprocesseddata'!K400/'P6-preprocesseddata'!$S400)+IF('P6-preprocesseddata'!$S400="",0,+'P6-preprocesseddata'!L400/'P6-preprocesseddata'!$S400)</f>
        <v>1.5850564383256816E-2</v>
      </c>
      <c r="N400" s="43">
        <f>IF('P6-preprocesseddata'!$S400="",0,+'P6-preprocesseddata'!M400/'P6-preprocesseddata'!$S400)</f>
        <v>3.6116718642836129E-3</v>
      </c>
      <c r="O400" s="43">
        <f>IF('P6-preprocesseddata'!$S400="",0,+'P6-preprocesseddata'!N400/'P6-preprocesseddata'!$S400)</f>
        <v>9.0079414987028743E-3</v>
      </c>
      <c r="P400" s="43">
        <f t="shared" si="20"/>
        <v>0.18159417412811293</v>
      </c>
      <c r="Q400" s="52">
        <f t="shared" si="19"/>
        <v>-2.0657122204898182E-3</v>
      </c>
      <c r="R400" s="63">
        <f>IF(Profitability!Q400="",0,Profitability!L400/Profitability!Q400)-Q400</f>
        <v>1.5029482090291035E-9</v>
      </c>
    </row>
    <row r="401" spans="1:18" x14ac:dyDescent="0.25">
      <c r="A401">
        <f>+'P6-preprocesseddata'!A401</f>
        <v>2022</v>
      </c>
      <c r="B401">
        <f>+'P6-preprocesseddata'!B401</f>
        <v>2</v>
      </c>
      <c r="C401" t="str">
        <f t="shared" si="18"/>
        <v>2022 Q2</v>
      </c>
      <c r="D401" s="61">
        <f>VLOOKUP(C401,Dates!C:D,2,FALSE)</f>
        <v>44742</v>
      </c>
      <c r="E401" t="str">
        <f>+'P6-preprocesseddata'!C401</f>
        <v>UA</v>
      </c>
      <c r="F401" t="str">
        <f>+'P6-preprocesseddata'!D401</f>
        <v>P</v>
      </c>
      <c r="G401" s="51">
        <f>IF(Profitability!Q401="",0,Profitability!E401/Profitability!Q401)</f>
        <v>0.18867097770078281</v>
      </c>
      <c r="H401" s="43">
        <f>IF('P6-preprocesseddata'!$S401="",0,+'P6-preprocesseddata'!E401/'P6-preprocesseddata'!$S401)</f>
        <v>4.8201709364567941E-2</v>
      </c>
      <c r="I401" s="43">
        <f>IF('P6-preprocesseddata'!$S401="",0,+'P6-preprocesseddata'!F401/'P6-preprocesseddata'!$S401)</f>
        <v>6.0041400841910238E-2</v>
      </c>
      <c r="J401" s="43">
        <f>IF('P6-preprocesseddata'!$S401="",0,+'P6-preprocesseddata'!G401/'P6-preprocesseddata'!$S401)</f>
        <v>7.0060210527898899E-3</v>
      </c>
      <c r="K401" s="43">
        <f>IF('P6-preprocesseddata'!$S401="",0,+'P6-preprocesseddata'!H401/'P6-preprocesseddata'!$S401)</f>
        <v>2.4808179949394819E-2</v>
      </c>
      <c r="L401" s="43">
        <f>IF('P6-preprocesseddata'!$S401="",0,+'P6-preprocesseddata'!I401/'P6-preprocesseddata'!$S401)</f>
        <v>1.9043377276718367E-3</v>
      </c>
      <c r="M401" s="43">
        <f>IF('P6-preprocesseddata'!$S401="",0,+'P6-preprocesseddata'!J401/'P6-preprocesseddata'!$S401)+IF('P6-preprocesseddata'!$S401="",0,+'P6-preprocesseddata'!K401/'P6-preprocesseddata'!$S401)+IF('P6-preprocesseddata'!$S401="",0,+'P6-preprocesseddata'!L401/'P6-preprocesseddata'!$S401)</f>
        <v>1.4578521348802755E-2</v>
      </c>
      <c r="N401" s="43">
        <f>IF('P6-preprocesseddata'!$S401="",0,+'P6-preprocesseddata'!M401/'P6-preprocesseddata'!$S401)</f>
        <v>3.3048141354901604E-3</v>
      </c>
      <c r="O401" s="43">
        <f>IF('P6-preprocesseddata'!$S401="",0,+'P6-preprocesseddata'!N401/'P6-preprocesseddata'!$S401)</f>
        <v>2.0803731056851424E-3</v>
      </c>
      <c r="P401" s="43">
        <f t="shared" si="20"/>
        <v>0.16192535752631279</v>
      </c>
      <c r="Q401" s="52">
        <f t="shared" si="19"/>
        <v>2.6745620174470019E-2</v>
      </c>
      <c r="R401" s="63">
        <f>IF(Profitability!Q401="",0,Profitability!L401/Profitability!Q401)-Q401</f>
        <v>0</v>
      </c>
    </row>
    <row r="402" spans="1:18" x14ac:dyDescent="0.25">
      <c r="A402">
        <f>+'P6-preprocesseddata'!A402</f>
        <v>2017</v>
      </c>
      <c r="B402">
        <f>+'P6-preprocesseddata'!B402</f>
        <v>1</v>
      </c>
      <c r="C402" t="str">
        <f t="shared" si="18"/>
        <v>2017 Q1</v>
      </c>
      <c r="D402" s="61">
        <f>VLOOKUP(C402,Dates!C:D,2,FALSE)</f>
        <v>42825</v>
      </c>
      <c r="E402" t="str">
        <f>+'P6-preprocesseddata'!C402</f>
        <v>WN</v>
      </c>
      <c r="F402" t="str">
        <f>+'P6-preprocesseddata'!D402</f>
        <v>D</v>
      </c>
      <c r="G402" s="51">
        <f>IF(Profitability!Q402="",0,Profitability!E402/Profitability!Q402)</f>
        <v>0.13534787257181755</v>
      </c>
      <c r="H402" s="43">
        <f>IF('P6-preprocesseddata'!$S402="",0,+'P6-preprocesseddata'!E402/'P6-preprocesseddata'!$S402)</f>
        <v>5.0648655996280351E-2</v>
      </c>
      <c r="I402" s="43">
        <f>IF('P6-preprocesseddata'!$S402="",0,+'P6-preprocesseddata'!F402/'P6-preprocesseddata'!$S402)</f>
        <v>2.5557325057024079E-2</v>
      </c>
      <c r="J402" s="43">
        <f>IF('P6-preprocesseddata'!$S402="",0,+'P6-preprocesseddata'!G402/'P6-preprocesseddata'!$S402)</f>
        <v>2.5385862102291212E-3</v>
      </c>
      <c r="K402" s="43">
        <f>IF('P6-preprocesseddata'!$S402="",0,+'P6-preprocesseddata'!H402/'P6-preprocesseddata'!$S402)</f>
        <v>1.7061880763450419E-2</v>
      </c>
      <c r="L402" s="43">
        <f>IF('P6-preprocesseddata'!$S402="",0,+'P6-preprocesseddata'!I402/'P6-preprocesseddata'!$S402)</f>
        <v>3.7700045503634653E-3</v>
      </c>
      <c r="M402" s="43">
        <f>IF('P6-preprocesseddata'!$S402="",0,+'P6-preprocesseddata'!J402/'P6-preprocesseddata'!$S402)+IF('P6-preprocesseddata'!$S402="",0,+'P6-preprocesseddata'!K402/'P6-preprocesseddata'!$S402)+IF('P6-preprocesseddata'!$S402="",0,+'P6-preprocesseddata'!L402/'P6-preprocesseddata'!$S402)</f>
        <v>1.5207957033738435E-2</v>
      </c>
      <c r="N402" s="43">
        <f>IF('P6-preprocesseddata'!$S402="",0,+'P6-preprocesseddata'!M402/'P6-preprocesseddata'!$S402)</f>
        <v>1.6154613776384141E-3</v>
      </c>
      <c r="O402" s="43">
        <f>IF('P6-preprocesseddata'!$S402="",0,+'P6-preprocesseddata'!N402/'P6-preprocesseddata'!$S402)</f>
        <v>7.0759972136496792E-4</v>
      </c>
      <c r="P402" s="43">
        <f t="shared" si="20"/>
        <v>0.11710747071008926</v>
      </c>
      <c r="Q402" s="52">
        <f t="shared" si="19"/>
        <v>1.8240401861728289E-2</v>
      </c>
      <c r="R402" s="63">
        <f>IF(Profitability!Q402="",0,Profitability!L402/Profitability!Q402)-Q402</f>
        <v>0</v>
      </c>
    </row>
    <row r="403" spans="1:18" x14ac:dyDescent="0.25">
      <c r="A403">
        <f>+'P6-preprocesseddata'!A403</f>
        <v>2017</v>
      </c>
      <c r="B403">
        <f>+'P6-preprocesseddata'!B403</f>
        <v>1</v>
      </c>
      <c r="C403" t="str">
        <f t="shared" si="18"/>
        <v>2017 Q1</v>
      </c>
      <c r="D403" s="61">
        <f>VLOOKUP(C403,Dates!C:D,2,FALSE)</f>
        <v>42825</v>
      </c>
      <c r="E403" t="str">
        <f>+'P6-preprocesseddata'!C403</f>
        <v>WN</v>
      </c>
      <c r="F403" t="str">
        <f>+'P6-preprocesseddata'!D403</f>
        <v>L</v>
      </c>
      <c r="G403" s="51">
        <f>IF(Profitability!Q403="",0,Profitability!E403/Profitability!Q403)</f>
        <v>7.2446110172340997E-2</v>
      </c>
      <c r="H403" s="43">
        <f>IF('P6-preprocesseddata'!$S403="",0,+'P6-preprocesseddata'!E403/'P6-preprocesseddata'!$S403)</f>
        <v>2.710989234796201E-2</v>
      </c>
      <c r="I403" s="43">
        <f>IF('P6-preprocesseddata'!$S403="",0,+'P6-preprocesseddata'!F403/'P6-preprocesseddata'!$S403)</f>
        <v>1.3680116355500439E-2</v>
      </c>
      <c r="J403" s="43">
        <f>IF('P6-preprocesseddata'!$S403="",0,+'P6-preprocesseddata'!G403/'P6-preprocesseddata'!$S403)</f>
        <v>1.3578855085057751E-3</v>
      </c>
      <c r="K403" s="43">
        <f>IF('P6-preprocesseddata'!$S403="",0,+'P6-preprocesseddata'!H403/'P6-preprocesseddata'!$S403)</f>
        <v>9.1325008280499741E-3</v>
      </c>
      <c r="L403" s="43">
        <f>IF('P6-preprocesseddata'!$S403="",0,+'P6-preprocesseddata'!I403/'P6-preprocesseddata'!$S403)</f>
        <v>2.01819337618414E-3</v>
      </c>
      <c r="M403" s="43">
        <f>IF('P6-preprocesseddata'!$S403="",0,+'P6-preprocesseddata'!J403/'P6-preprocesseddata'!$S403)+IF('P6-preprocesseddata'!$S403="",0,+'P6-preprocesseddata'!K403/'P6-preprocesseddata'!$S403)+IF('P6-preprocesseddata'!$S403="",0,+'P6-preprocesseddata'!L403/'P6-preprocesseddata'!$S403)</f>
        <v>8.1409842216319823E-3</v>
      </c>
      <c r="N403" s="43">
        <f>IF('P6-preprocesseddata'!$S403="",0,+'P6-preprocesseddata'!M403/'P6-preprocesseddata'!$S403)</f>
        <v>8.6423681509766829E-4</v>
      </c>
      <c r="O403" s="43">
        <f>IF('P6-preprocesseddata'!$S403="",0,+'P6-preprocesseddata'!N403/'P6-preprocesseddata'!$S403)</f>
        <v>3.7902656089311898E-4</v>
      </c>
      <c r="P403" s="43">
        <f t="shared" si="20"/>
        <v>6.2682836013825113E-2</v>
      </c>
      <c r="Q403" s="52">
        <f t="shared" si="19"/>
        <v>9.7632741585158833E-3</v>
      </c>
      <c r="R403" s="63">
        <f>IF(Profitability!Q403="",0,Profitability!L403/Profitability!Q403)-Q403</f>
        <v>0</v>
      </c>
    </row>
    <row r="404" spans="1:18" x14ac:dyDescent="0.25">
      <c r="A404">
        <f>+'P6-preprocesseddata'!A404</f>
        <v>2017</v>
      </c>
      <c r="B404">
        <f>+'P6-preprocesseddata'!B404</f>
        <v>2</v>
      </c>
      <c r="C404" t="str">
        <f t="shared" si="18"/>
        <v>2017 Q2</v>
      </c>
      <c r="D404" s="61">
        <f>VLOOKUP(C404,Dates!C:D,2,FALSE)</f>
        <v>42916</v>
      </c>
      <c r="E404" t="str">
        <f>+'P6-preprocesseddata'!C404</f>
        <v>WN</v>
      </c>
      <c r="F404" t="str">
        <f>+'P6-preprocesseddata'!D404</f>
        <v>D</v>
      </c>
      <c r="G404" s="51">
        <f>IF(Profitability!Q404="",0,Profitability!E404/Profitability!Q404)</f>
        <v>0.14483433278352409</v>
      </c>
      <c r="H404" s="43">
        <f>IF('P6-preprocesseddata'!$S404="",0,+'P6-preprocesseddata'!E404/'P6-preprocesseddata'!$S404)</f>
        <v>5.0019907487353986E-2</v>
      </c>
      <c r="I404" s="43">
        <f>IF('P6-preprocesseddata'!$S404="",0,+'P6-preprocesseddata'!F404/'P6-preprocesseddata'!$S404)</f>
        <v>2.4950404296725497E-2</v>
      </c>
      <c r="J404" s="43">
        <f>IF('P6-preprocesseddata'!$S404="",0,+'P6-preprocesseddata'!G404/'P6-preprocesseddata'!$S404)</f>
        <v>1.9481932974675942E-3</v>
      </c>
      <c r="K404" s="43">
        <f>IF('P6-preprocesseddata'!$S404="",0,+'P6-preprocesseddata'!H404/'P6-preprocesseddata'!$S404)</f>
        <v>1.6360813252137698E-2</v>
      </c>
      <c r="L404" s="43">
        <f>IF('P6-preprocesseddata'!$S404="",0,+'P6-preprocesseddata'!I404/'P6-preprocesseddata'!$S404)</f>
        <v>3.5337409284056666E-3</v>
      </c>
      <c r="M404" s="43">
        <f>IF('P6-preprocesseddata'!$S404="",0,+'P6-preprocesseddata'!J404/'P6-preprocesseddata'!$S404)+IF('P6-preprocesseddata'!$S404="",0,+'P6-preprocesseddata'!K404/'P6-preprocesseddata'!$S404)+IF('P6-preprocesseddata'!$S404="",0,+'P6-preprocesseddata'!L404/'P6-preprocesseddata'!$S404)</f>
        <v>1.4454326531966573E-2</v>
      </c>
      <c r="N404" s="43">
        <f>IF('P6-preprocesseddata'!$S404="",0,+'P6-preprocesseddata'!M404/'P6-preprocesseddata'!$S404)</f>
        <v>1.3668335849422147E-3</v>
      </c>
      <c r="O404" s="43">
        <f>IF('P6-preprocesseddata'!$S404="",0,+'P6-preprocesseddata'!N404/'P6-preprocesseddata'!$S404)</f>
        <v>6.8467005703051179E-4</v>
      </c>
      <c r="P404" s="43">
        <f t="shared" si="20"/>
        <v>0.11331888943602975</v>
      </c>
      <c r="Q404" s="52">
        <f t="shared" si="19"/>
        <v>3.1515443347494343E-2</v>
      </c>
      <c r="R404" s="63">
        <f>IF(Profitability!Q404="",0,Profitability!L404/Profitability!Q404)-Q404</f>
        <v>0</v>
      </c>
    </row>
    <row r="405" spans="1:18" x14ac:dyDescent="0.25">
      <c r="A405">
        <f>+'P6-preprocesseddata'!A405</f>
        <v>2017</v>
      </c>
      <c r="B405">
        <f>+'P6-preprocesseddata'!B405</f>
        <v>2</v>
      </c>
      <c r="C405" t="str">
        <f t="shared" si="18"/>
        <v>2017 Q2</v>
      </c>
      <c r="D405" s="61">
        <f>VLOOKUP(C405,Dates!C:D,2,FALSE)</f>
        <v>42916</v>
      </c>
      <c r="E405" t="str">
        <f>+'P6-preprocesseddata'!C405</f>
        <v>WN</v>
      </c>
      <c r="F405" t="str">
        <f>+'P6-preprocesseddata'!D405</f>
        <v>L</v>
      </c>
      <c r="G405" s="51">
        <f>IF(Profitability!Q405="",0,Profitability!E405/Profitability!Q405)</f>
        <v>9.1506634057835712E-2</v>
      </c>
      <c r="H405" s="43">
        <f>IF('P6-preprocesseddata'!$S405="",0,+'P6-preprocesseddata'!E405/'P6-preprocesseddata'!$S405)</f>
        <v>3.1601795401185601E-2</v>
      </c>
      <c r="I405" s="43">
        <f>IF('P6-preprocesseddata'!$S405="",0,+'P6-preprocesseddata'!F405/'P6-preprocesseddata'!$S405)</f>
        <v>1.5763703628305186E-2</v>
      </c>
      <c r="J405" s="43">
        <f>IF('P6-preprocesseddata'!$S405="",0,+'P6-preprocesseddata'!G405/'P6-preprocesseddata'!$S405)</f>
        <v>1.2310250473954187E-3</v>
      </c>
      <c r="K405" s="43">
        <f>IF('P6-preprocesseddata'!$S405="",0,+'P6-preprocesseddata'!H405/'P6-preprocesseddata'!$S405)</f>
        <v>1.0336660585135223E-2</v>
      </c>
      <c r="L405" s="43">
        <f>IF('P6-preprocesseddata'!$S405="",0,+'P6-preprocesseddata'!I405/'P6-preprocesseddata'!$S405)</f>
        <v>2.2323026394213182E-3</v>
      </c>
      <c r="M405" s="43">
        <f>IF('P6-preprocesseddata'!$S405="",0,+'P6-preprocesseddata'!J405/'P6-preprocesseddata'!$S405)+IF('P6-preprocesseddata'!$S405="",0,+'P6-preprocesseddata'!K405/'P6-preprocesseddata'!$S405)+IF('P6-preprocesseddata'!$S405="",0,+'P6-preprocesseddata'!L405/'P6-preprocesseddata'!$S405)</f>
        <v>9.1319676243151061E-3</v>
      </c>
      <c r="N405" s="43">
        <f>IF('P6-preprocesseddata'!$S405="",0,+'P6-preprocesseddata'!M405/'P6-preprocesseddata'!$S405)</f>
        <v>8.6369243966994086E-4</v>
      </c>
      <c r="O405" s="43">
        <f>IF('P6-preprocesseddata'!$S405="",0,+'P6-preprocesseddata'!N405/'P6-preprocesseddata'!$S405)</f>
        <v>4.3250452199935304E-4</v>
      </c>
      <c r="P405" s="43">
        <f t="shared" si="20"/>
        <v>7.159365188742714E-2</v>
      </c>
      <c r="Q405" s="52">
        <f t="shared" si="19"/>
        <v>1.9912982170408572E-2</v>
      </c>
      <c r="R405" s="63">
        <f>IF(Profitability!Q405="",0,Profitability!L405/Profitability!Q405)-Q405</f>
        <v>0</v>
      </c>
    </row>
    <row r="406" spans="1:18" x14ac:dyDescent="0.25">
      <c r="A406">
        <f>+'P6-preprocesseddata'!A406</f>
        <v>2017</v>
      </c>
      <c r="B406">
        <f>+'P6-preprocesseddata'!B406</f>
        <v>3</v>
      </c>
      <c r="C406" t="str">
        <f t="shared" si="18"/>
        <v>2017 Q3</v>
      </c>
      <c r="D406" s="61">
        <f>VLOOKUP(C406,Dates!C:D,2,FALSE)</f>
        <v>43008</v>
      </c>
      <c r="E406" t="str">
        <f>+'P6-preprocesseddata'!C406</f>
        <v>WN</v>
      </c>
      <c r="F406" t="str">
        <f>+'P6-preprocesseddata'!D406</f>
        <v>D</v>
      </c>
      <c r="G406" s="51">
        <f>IF(Profitability!Q406="",0,Profitability!E406/Profitability!Q406)</f>
        <v>0.13609711110525427</v>
      </c>
      <c r="H406" s="43">
        <f>IF('P6-preprocesseddata'!$S406="",0,+'P6-preprocesseddata'!E406/'P6-preprocesseddata'!$S406)</f>
        <v>4.8974720934819693E-2</v>
      </c>
      <c r="I406" s="43">
        <f>IF('P6-preprocesseddata'!$S406="",0,+'P6-preprocesseddata'!F406/'P6-preprocesseddata'!$S406)</f>
        <v>2.5903724300588061E-2</v>
      </c>
      <c r="J406" s="43">
        <f>IF('P6-preprocesseddata'!$S406="",0,+'P6-preprocesseddata'!G406/'P6-preprocesseddata'!$S406)</f>
        <v>2.3825236580829901E-3</v>
      </c>
      <c r="K406" s="43">
        <f>IF('P6-preprocesseddata'!$S406="",0,+'P6-preprocesseddata'!H406/'P6-preprocesseddata'!$S406)</f>
        <v>1.602078280617444E-2</v>
      </c>
      <c r="L406" s="43">
        <f>IF('P6-preprocesseddata'!$S406="",0,+'P6-preprocesseddata'!I406/'P6-preprocesseddata'!$S406)</f>
        <v>3.562853322530357E-3</v>
      </c>
      <c r="M406" s="43">
        <f>IF('P6-preprocesseddata'!$S406="",0,+'P6-preprocesseddata'!J406/'P6-preprocesseddata'!$S406)+IF('P6-preprocesseddata'!$S406="",0,+'P6-preprocesseddata'!K406/'P6-preprocesseddata'!$S406)+IF('P6-preprocesseddata'!$S406="",0,+'P6-preprocesseddata'!L406/'P6-preprocesseddata'!$S406)</f>
        <v>1.3932501137506284E-2</v>
      </c>
      <c r="N406" s="43">
        <f>IF('P6-preprocesseddata'!$S406="",0,+'P6-preprocesseddata'!M406/'P6-preprocesseddata'!$S406)</f>
        <v>3.0821821921071832E-3</v>
      </c>
      <c r="O406" s="43">
        <f>IF('P6-preprocesseddata'!$S406="",0,+'P6-preprocesseddata'!N406/'P6-preprocesseddata'!$S406)</f>
        <v>6.9989676521389592E-4</v>
      </c>
      <c r="P406" s="43">
        <f t="shared" si="20"/>
        <v>0.1145591851170229</v>
      </c>
      <c r="Q406" s="52">
        <f t="shared" si="19"/>
        <v>2.1537925988231371E-2</v>
      </c>
      <c r="R406" s="63">
        <f>IF(Profitability!Q406="",0,Profitability!L406/Profitability!Q406)-Q406</f>
        <v>0</v>
      </c>
    </row>
    <row r="407" spans="1:18" x14ac:dyDescent="0.25">
      <c r="A407">
        <f>+'P6-preprocesseddata'!A407</f>
        <v>2017</v>
      </c>
      <c r="B407">
        <f>+'P6-preprocesseddata'!B407</f>
        <v>3</v>
      </c>
      <c r="C407" t="str">
        <f t="shared" si="18"/>
        <v>2017 Q3</v>
      </c>
      <c r="D407" s="61">
        <f>VLOOKUP(C407,Dates!C:D,2,FALSE)</f>
        <v>43008</v>
      </c>
      <c r="E407" t="str">
        <f>+'P6-preprocesseddata'!C407</f>
        <v>WN</v>
      </c>
      <c r="F407" t="str">
        <f>+'P6-preprocesseddata'!D407</f>
        <v>L</v>
      </c>
      <c r="G407" s="51">
        <f>IF(Profitability!Q407="",0,Profitability!E407/Profitability!Q407)</f>
        <v>9.853083505814754E-2</v>
      </c>
      <c r="H407" s="43">
        <f>IF('P6-preprocesseddata'!$S407="",0,+'P6-preprocesseddata'!E407/'P6-preprocesseddata'!$S407)</f>
        <v>3.5457243994990034E-2</v>
      </c>
      <c r="I407" s="43">
        <f>IF('P6-preprocesseddata'!$S407="",0,+'P6-preprocesseddata'!F407/'P6-preprocesseddata'!$S407)</f>
        <v>1.8753752887061589E-2</v>
      </c>
      <c r="J407" s="43">
        <f>IF('P6-preprocesseddata'!$S407="",0,+'P6-preprocesseddata'!G407/'P6-preprocesseddata'!$S407)</f>
        <v>1.7252109723185879E-3</v>
      </c>
      <c r="K407" s="43">
        <f>IF('P6-preprocesseddata'!$S407="",0,+'P6-preprocesseddata'!H407/'P6-preprocesseddata'!$S407)</f>
        <v>1.1598819986826561E-2</v>
      </c>
      <c r="L407" s="43">
        <f>IF('P6-preprocesseddata'!$S407="",0,+'P6-preprocesseddata'!I407/'P6-preprocesseddata'!$S407)</f>
        <v>2.5798046428169596E-3</v>
      </c>
      <c r="M407" s="43">
        <f>IF('P6-preprocesseddata'!$S407="",0,+'P6-preprocesseddata'!J407/'P6-preprocesseddata'!$S407)+IF('P6-preprocesseddata'!$S407="",0,+'P6-preprocesseddata'!K407/'P6-preprocesseddata'!$S407)+IF('P6-preprocesseddata'!$S407="",0,+'P6-preprocesseddata'!L407/'P6-preprocesseddata'!$S407)</f>
        <v>1.0087257432132566E-2</v>
      </c>
      <c r="N407" s="43">
        <f>IF('P6-preprocesseddata'!$S407="",0,+'P6-preprocesseddata'!M407/'P6-preprocesseddata'!$S407)</f>
        <v>2.2303368739881612E-3</v>
      </c>
      <c r="O407" s="43">
        <f>IF('P6-preprocesseddata'!$S407="",0,+'P6-preprocesseddata'!N407/'P6-preprocesseddata'!$S407)</f>
        <v>5.0665196179546326E-4</v>
      </c>
      <c r="P407" s="43">
        <f t="shared" si="20"/>
        <v>8.2939078751929921E-2</v>
      </c>
      <c r="Q407" s="52">
        <f t="shared" si="19"/>
        <v>1.5591756306217619E-2</v>
      </c>
      <c r="R407" s="63">
        <f>IF(Profitability!Q407="",0,Profitability!L407/Profitability!Q407)-Q407</f>
        <v>0</v>
      </c>
    </row>
    <row r="408" spans="1:18" x14ac:dyDescent="0.25">
      <c r="A408">
        <f>+'P6-preprocesseddata'!A408</f>
        <v>2017</v>
      </c>
      <c r="B408">
        <f>+'P6-preprocesseddata'!B408</f>
        <v>4</v>
      </c>
      <c r="C408" t="str">
        <f t="shared" si="18"/>
        <v>2017 Q4</v>
      </c>
      <c r="D408" s="61">
        <f>VLOOKUP(C408,Dates!C:D,2,FALSE)</f>
        <v>43100</v>
      </c>
      <c r="E408" t="str">
        <f>+'P6-preprocesseddata'!C408</f>
        <v>WN</v>
      </c>
      <c r="F408" t="str">
        <f>+'P6-preprocesseddata'!D408</f>
        <v>D</v>
      </c>
      <c r="G408" s="51">
        <f>IF(Profitability!Q408="",0,Profitability!E408/Profitability!Q408)</f>
        <v>0.14079576329025406</v>
      </c>
      <c r="H408" s="43">
        <f>IF('P6-preprocesseddata'!$S408="",0,+'P6-preprocesseddata'!E408/'P6-preprocesseddata'!$S408)</f>
        <v>5.4254677191751102E-2</v>
      </c>
      <c r="I408" s="43">
        <f>IF('P6-preprocesseddata'!$S408="",0,+'P6-preprocesseddata'!F408/'P6-preprocesseddata'!$S408)</f>
        <v>2.7368563412754357E-2</v>
      </c>
      <c r="J408" s="43">
        <f>IF('P6-preprocesseddata'!$S408="",0,+'P6-preprocesseddata'!G408/'P6-preprocesseddata'!$S408)</f>
        <v>2.3137918466994002E-3</v>
      </c>
      <c r="K408" s="43">
        <f>IF('P6-preprocesseddata'!$S408="",0,+'P6-preprocesseddata'!H408/'P6-preprocesseddata'!$S408)</f>
        <v>1.8366842536076802E-2</v>
      </c>
      <c r="L408" s="43">
        <f>IF('P6-preprocesseddata'!$S408="",0,+'P6-preprocesseddata'!I408/'P6-preprocesseddata'!$S408)</f>
        <v>3.6615373619369117E-3</v>
      </c>
      <c r="M408" s="43">
        <f>IF('P6-preprocesseddata'!$S408="",0,+'P6-preprocesseddata'!J408/'P6-preprocesseddata'!$S408)+IF('P6-preprocesseddata'!$S408="",0,+'P6-preprocesseddata'!K408/'P6-preprocesseddata'!$S408)+IF('P6-preprocesseddata'!$S408="",0,+'P6-preprocesseddata'!L408/'P6-preprocesseddata'!$S408)</f>
        <v>1.3659128232689615E-2</v>
      </c>
      <c r="N408" s="43">
        <f>IF('P6-preprocesseddata'!$S408="",0,+'P6-preprocesseddata'!M408/'P6-preprocesseddata'!$S408)</f>
        <v>-2.2329511495059368E-4</v>
      </c>
      <c r="O408" s="43">
        <f>IF('P6-preprocesseddata'!$S408="",0,+'P6-preprocesseddata'!N408/'P6-preprocesseddata'!$S408)</f>
        <v>7.594109547842719E-4</v>
      </c>
      <c r="P408" s="43">
        <f t="shared" si="20"/>
        <v>0.12016065642174187</v>
      </c>
      <c r="Q408" s="52">
        <f t="shared" si="19"/>
        <v>2.0635106868512193E-2</v>
      </c>
      <c r="R408" s="63">
        <f>IF(Profitability!Q408="",0,Profitability!L408/Profitability!Q408)-Q408</f>
        <v>0</v>
      </c>
    </row>
    <row r="409" spans="1:18" x14ac:dyDescent="0.25">
      <c r="A409">
        <f>+'P6-preprocesseddata'!A409</f>
        <v>2017</v>
      </c>
      <c r="B409">
        <f>+'P6-preprocesseddata'!B409</f>
        <v>4</v>
      </c>
      <c r="C409" t="str">
        <f t="shared" si="18"/>
        <v>2017 Q4</v>
      </c>
      <c r="D409" s="61">
        <f>VLOOKUP(C409,Dates!C:D,2,FALSE)</f>
        <v>43100</v>
      </c>
      <c r="E409" t="str">
        <f>+'P6-preprocesseddata'!C409</f>
        <v>WN</v>
      </c>
      <c r="F409" t="str">
        <f>+'P6-preprocesseddata'!D409</f>
        <v>L</v>
      </c>
      <c r="G409" s="51">
        <f>IF(Profitability!Q409="",0,Profitability!E409/Profitability!Q409)</f>
        <v>9.030407782877635E-2</v>
      </c>
      <c r="H409" s="43">
        <f>IF('P6-preprocesseddata'!$S409="",0,+'P6-preprocesseddata'!E409/'P6-preprocesseddata'!$S409)</f>
        <v>3.4797848147795893E-2</v>
      </c>
      <c r="I409" s="43">
        <f>IF('P6-preprocesseddata'!$S409="",0,+'P6-preprocesseddata'!F409/'P6-preprocesseddata'!$S409)</f>
        <v>1.7554114617726817E-2</v>
      </c>
      <c r="J409" s="43">
        <f>IF('P6-preprocesseddata'!$S409="",0,+'P6-preprocesseddata'!G409/'P6-preprocesseddata'!$S409)</f>
        <v>1.4838662343440358E-3</v>
      </c>
      <c r="K409" s="43">
        <f>IF('P6-preprocesseddata'!$S409="",0,+'P6-preprocesseddata'!H409/'P6-preprocesseddata'!$S409)</f>
        <v>1.1779956107680191E-2</v>
      </c>
      <c r="L409" s="43">
        <f>IF('P6-preprocesseddata'!$S409="",0,+'P6-preprocesseddata'!I409/'P6-preprocesseddata'!$S409)</f>
        <v>2.3484992642477478E-3</v>
      </c>
      <c r="M409" s="43">
        <f>IF('P6-preprocesseddata'!$S409="",0,+'P6-preprocesseddata'!J409/'P6-preprocesseddata'!$S409)+IF('P6-preprocesseddata'!$S409="",0,+'P6-preprocesseddata'!K409/'P6-preprocesseddata'!$S409)+IF('P6-preprocesseddata'!$S409="",0,+'P6-preprocesseddata'!L409/'P6-preprocesseddata'!$S409)</f>
        <v>8.7610031146742161E-3</v>
      </c>
      <c r="N409" s="43">
        <f>IF('P6-preprocesseddata'!$S409="",0,+'P6-preprocesseddata'!M409/'P6-preprocesseddata'!$S409)</f>
        <v>-1.4295877682758099E-4</v>
      </c>
      <c r="O409" s="43">
        <f>IF('P6-preprocesseddata'!$S409="",0,+'P6-preprocesseddata'!N409/'P6-preprocesseddata'!$S409)</f>
        <v>4.8697722373887219E-4</v>
      </c>
      <c r="P409" s="43">
        <f t="shared" si="20"/>
        <v>7.7069305933380197E-2</v>
      </c>
      <c r="Q409" s="52">
        <f t="shared" si="19"/>
        <v>1.3234771895396152E-2</v>
      </c>
      <c r="R409" s="63">
        <f>IF(Profitability!Q409="",0,Profitability!L409/Profitability!Q409)-Q409</f>
        <v>0</v>
      </c>
    </row>
    <row r="410" spans="1:18" x14ac:dyDescent="0.25">
      <c r="A410">
        <f>+'P6-preprocesseddata'!A410</f>
        <v>2018</v>
      </c>
      <c r="B410">
        <f>+'P6-preprocesseddata'!B410</f>
        <v>1</v>
      </c>
      <c r="C410" t="str">
        <f t="shared" si="18"/>
        <v>2018 Q1</v>
      </c>
      <c r="D410" s="61">
        <f>VLOOKUP(C410,Dates!C:D,2,FALSE)</f>
        <v>43190</v>
      </c>
      <c r="E410" t="str">
        <f>+'P6-preprocesseddata'!C410</f>
        <v>WN</v>
      </c>
      <c r="F410" t="str">
        <f>+'P6-preprocesseddata'!D410</f>
        <v>D</v>
      </c>
      <c r="G410" s="51">
        <f>IF(Profitability!Q410="",0,Profitability!E410/Profitability!Q410)</f>
        <v>0.13385299987558896</v>
      </c>
      <c r="H410" s="43">
        <f>IF('P6-preprocesseddata'!$S410="",0,+'P6-preprocesseddata'!E410/'P6-preprocesseddata'!$S410)</f>
        <v>5.2074785160674202E-2</v>
      </c>
      <c r="I410" s="43">
        <f>IF('P6-preprocesseddata'!$S410="",0,+'P6-preprocesseddata'!F410/'P6-preprocesseddata'!$S410)</f>
        <v>2.7559760372895908E-2</v>
      </c>
      <c r="J410" s="43">
        <f>IF('P6-preprocesseddata'!$S410="",0,+'P6-preprocesseddata'!G410/'P6-preprocesseddata'!$S410)</f>
        <v>2.5094857875804055E-3</v>
      </c>
      <c r="K410" s="43">
        <f>IF('P6-preprocesseddata'!$S410="",0,+'P6-preprocesseddata'!H410/'P6-preprocesseddata'!$S410)</f>
        <v>1.6700794929859378E-2</v>
      </c>
      <c r="L410" s="43">
        <f>IF('P6-preprocesseddata'!$S410="",0,+'P6-preprocesseddata'!I410/'P6-preprocesseddata'!$S410)</f>
        <v>3.6126371499870507E-3</v>
      </c>
      <c r="M410" s="43">
        <f>IF('P6-preprocesseddata'!$S410="",0,+'P6-preprocesseddata'!J410/'P6-preprocesseddata'!$S410)+IF('P6-preprocesseddata'!$S410="",0,+'P6-preprocesseddata'!K410/'P6-preprocesseddata'!$S410)+IF('P6-preprocesseddata'!$S410="",0,+'P6-preprocesseddata'!L410/'P6-preprocesseddata'!$S410)</f>
        <v>1.3987138253023546E-2</v>
      </c>
      <c r="N410" s="43">
        <f>IF('P6-preprocesseddata'!$S410="",0,+'P6-preprocesseddata'!M410/'P6-preprocesseddata'!$S410)</f>
        <v>-9.2059071439239514E-5</v>
      </c>
      <c r="O410" s="43">
        <f>IF('P6-preprocesseddata'!$S410="",0,+'P6-preprocesseddata'!N410/'P6-preprocesseddata'!$S410)</f>
        <v>8.1037014033991583E-4</v>
      </c>
      <c r="P410" s="43">
        <f t="shared" si="20"/>
        <v>0.11716291272292116</v>
      </c>
      <c r="Q410" s="52">
        <f t="shared" si="19"/>
        <v>1.6690087152667801E-2</v>
      </c>
      <c r="R410" s="63">
        <f>IF(Profitability!Q410="",0,Profitability!L410/Profitability!Q410)-Q410</f>
        <v>0</v>
      </c>
    </row>
    <row r="411" spans="1:18" x14ac:dyDescent="0.25">
      <c r="A411">
        <f>+'P6-preprocesseddata'!A411</f>
        <v>2018</v>
      </c>
      <c r="B411">
        <f>+'P6-preprocesseddata'!B411</f>
        <v>1</v>
      </c>
      <c r="C411" t="str">
        <f t="shared" si="18"/>
        <v>2018 Q1</v>
      </c>
      <c r="D411" s="61">
        <f>VLOOKUP(C411,Dates!C:D,2,FALSE)</f>
        <v>43190</v>
      </c>
      <c r="E411" t="str">
        <f>+'P6-preprocesseddata'!C411</f>
        <v>WN</v>
      </c>
      <c r="F411" t="str">
        <f>+'P6-preprocesseddata'!D411</f>
        <v>L</v>
      </c>
      <c r="G411" s="51">
        <f>IF(Profitability!Q411="",0,Profitability!E411/Profitability!Q411)</f>
        <v>9.0889828739941697E-2</v>
      </c>
      <c r="H411" s="43">
        <f>IF('P6-preprocesseddata'!$S411="",0,+'P6-preprocesseddata'!E411/'P6-preprocesseddata'!$S411)</f>
        <v>3.5359534542841721E-2</v>
      </c>
      <c r="I411" s="43">
        <f>IF('P6-preprocesseddata'!$S411="",0,+'P6-preprocesseddata'!F411/'P6-preprocesseddata'!$S411)</f>
        <v>1.871383610490342E-2</v>
      </c>
      <c r="J411" s="43">
        <f>IF('P6-preprocesseddata'!$S411="",0,+'P6-preprocesseddata'!G411/'P6-preprocesseddata'!$S411)</f>
        <v>1.704600552745151E-3</v>
      </c>
      <c r="K411" s="43">
        <f>IF('P6-preprocesseddata'!$S411="",0,+'P6-preprocesseddata'!H411/'P6-preprocesseddata'!$S411)</f>
        <v>1.1340415398930499E-2</v>
      </c>
      <c r="L411" s="43">
        <f>IF('P6-preprocesseddata'!$S411="",0,+'P6-preprocesseddata'!I411/'P6-preprocesseddata'!$S411)</f>
        <v>2.4531817478660374E-3</v>
      </c>
      <c r="M411" s="43">
        <f>IF('P6-preprocesseddata'!$S411="",0,+'P6-preprocesseddata'!J411/'P6-preprocesseddata'!$S411)+IF('P6-preprocesseddata'!$S411="",0,+'P6-preprocesseddata'!K411/'P6-preprocesseddata'!$S411)+IF('P6-preprocesseddata'!$S411="",0,+'P6-preprocesseddata'!L411/'P6-preprocesseddata'!$S411)</f>
        <v>9.4977539955560086E-3</v>
      </c>
      <c r="N411" s="43">
        <f>IF('P6-preprocesseddata'!$S411="",0,+'P6-preprocesseddata'!M411/'P6-preprocesseddata'!$S411)</f>
        <v>-6.2439580686635566E-5</v>
      </c>
      <c r="O411" s="43">
        <f>IF('P6-preprocesseddata'!$S411="",0,+'P6-preprocesseddata'!N411/'P6-preprocesseddata'!$S411)</f>
        <v>5.5016208316113334E-4</v>
      </c>
      <c r="P411" s="43">
        <f t="shared" si="20"/>
        <v>7.9557044845317337E-2</v>
      </c>
      <c r="Q411" s="52">
        <f t="shared" si="19"/>
        <v>1.133278389462436E-2</v>
      </c>
      <c r="R411" s="63">
        <f>IF(Profitability!Q411="",0,Profitability!L411/Profitability!Q411)-Q411</f>
        <v>0</v>
      </c>
    </row>
    <row r="412" spans="1:18" x14ac:dyDescent="0.25">
      <c r="A412">
        <f>+'P6-preprocesseddata'!A412</f>
        <v>2018</v>
      </c>
      <c r="B412">
        <f>+'P6-preprocesseddata'!B412</f>
        <v>2</v>
      </c>
      <c r="C412" t="str">
        <f t="shared" ref="C412:C445" si="21">A412&amp;" Q"&amp;B412</f>
        <v>2018 Q2</v>
      </c>
      <c r="D412" s="61">
        <f>VLOOKUP(C412,Dates!C:D,2,FALSE)</f>
        <v>43281</v>
      </c>
      <c r="E412" t="str">
        <f>+'P6-preprocesseddata'!C412</f>
        <v>WN</v>
      </c>
      <c r="F412" t="str">
        <f>+'P6-preprocesseddata'!D412</f>
        <v>D</v>
      </c>
      <c r="G412" s="51">
        <f>IF(Profitability!Q412="",0,Profitability!E412/Profitability!Q412)</f>
        <v>0.13991830462646665</v>
      </c>
      <c r="H412" s="43">
        <f>IF('P6-preprocesseddata'!$S412="",0,+'P6-preprocesseddata'!E412/'P6-preprocesseddata'!$S412)</f>
        <v>4.9677591018900048E-2</v>
      </c>
      <c r="I412" s="43">
        <f>IF('P6-preprocesseddata'!$S412="",0,+'P6-preprocesseddata'!F412/'P6-preprocesseddata'!$S412)</f>
        <v>2.928777950292951E-2</v>
      </c>
      <c r="J412" s="43">
        <f>IF('P6-preprocesseddata'!$S412="",0,+'P6-preprocesseddata'!G412/'P6-preprocesseddata'!$S412)</f>
        <v>2.2001951406346856E-3</v>
      </c>
      <c r="K412" s="43">
        <f>IF('P6-preprocesseddata'!$S412="",0,+'P6-preprocesseddata'!H412/'P6-preprocesseddata'!$S412)</f>
        <v>1.654015831606678E-2</v>
      </c>
      <c r="L412" s="43">
        <f>IF('P6-preprocesseddata'!$S412="",0,+'P6-preprocesseddata'!I412/'P6-preprocesseddata'!$S412)</f>
        <v>3.5437743655386805E-3</v>
      </c>
      <c r="M412" s="43">
        <f>IF('P6-preprocesseddata'!$S412="",0,+'P6-preprocesseddata'!J412/'P6-preprocesseddata'!$S412)+IF('P6-preprocesseddata'!$S412="",0,+'P6-preprocesseddata'!K412/'P6-preprocesseddata'!$S412)+IF('P6-preprocesseddata'!$S412="",0,+'P6-preprocesseddata'!L412/'P6-preprocesseddata'!$S412)</f>
        <v>1.3024141059382601E-2</v>
      </c>
      <c r="N412" s="43">
        <f>IF('P6-preprocesseddata'!$S412="",0,+'P6-preprocesseddata'!M412/'P6-preprocesseddata'!$S412)</f>
        <v>1.235178829548856E-3</v>
      </c>
      <c r="O412" s="43">
        <f>IF('P6-preprocesseddata'!$S412="",0,+'P6-preprocesseddata'!N412/'P6-preprocesseddata'!$S412)</f>
        <v>7.3620162294528988E-4</v>
      </c>
      <c r="P412" s="43">
        <f t="shared" si="20"/>
        <v>0.11624501985594644</v>
      </c>
      <c r="Q412" s="52">
        <f t="shared" ref="Q412:S445" si="22">+G412-P412</f>
        <v>2.3673284770520206E-2</v>
      </c>
      <c r="R412" s="63">
        <f>IF(Profitability!Q412="",0,Profitability!L412/Profitability!Q412)-Q412</f>
        <v>0</v>
      </c>
    </row>
    <row r="413" spans="1:18" x14ac:dyDescent="0.25">
      <c r="A413">
        <f>+'P6-preprocesseddata'!A413</f>
        <v>2018</v>
      </c>
      <c r="B413">
        <f>+'P6-preprocesseddata'!B413</f>
        <v>2</v>
      </c>
      <c r="C413" t="str">
        <f t="shared" si="21"/>
        <v>2018 Q2</v>
      </c>
      <c r="D413" s="61">
        <f>VLOOKUP(C413,Dates!C:D,2,FALSE)</f>
        <v>43281</v>
      </c>
      <c r="E413" t="str">
        <f>+'P6-preprocesseddata'!C413</f>
        <v>WN</v>
      </c>
      <c r="F413" t="str">
        <f>+'P6-preprocesseddata'!D413</f>
        <v>L</v>
      </c>
      <c r="G413" s="51">
        <f>IF(Profitability!Q413="",0,Profitability!E413/Profitability!Q413)</f>
        <v>9.7021241322160306E-2</v>
      </c>
      <c r="H413" s="43">
        <f>IF('P6-preprocesseddata'!$S413="",0,+'P6-preprocesseddata'!E413/'P6-preprocesseddata'!$S413)</f>
        <v>3.4447335116157093E-2</v>
      </c>
      <c r="I413" s="43">
        <f>IF('P6-preprocesseddata'!$S413="",0,+'P6-preprocesseddata'!F413/'P6-preprocesseddata'!$S413)</f>
        <v>2.030818000101706E-2</v>
      </c>
      <c r="J413" s="43">
        <f>IF('P6-preprocesseddata'!$S413="",0,+'P6-preprocesseddata'!G413/'P6-preprocesseddata'!$S413)</f>
        <v>1.5256796767159711E-3</v>
      </c>
      <c r="K413" s="43">
        <f>IF('P6-preprocesseddata'!$S413="",0,+'P6-preprocesseddata'!H413/'P6-preprocesseddata'!$S413)</f>
        <v>1.1469056291033683E-2</v>
      </c>
      <c r="L413" s="43">
        <f>IF('P6-preprocesseddata'!$S413="",0,+'P6-preprocesseddata'!I413/'P6-preprocesseddata'!$S413)</f>
        <v>2.4571539799679702E-3</v>
      </c>
      <c r="M413" s="43">
        <f>IF('P6-preprocesseddata'!$S413="",0,+'P6-preprocesseddata'!J413/'P6-preprocesseddata'!$S413)+IF('P6-preprocesseddata'!$S413="",0,+'P6-preprocesseddata'!K413/'P6-preprocesseddata'!$S413)+IF('P6-preprocesseddata'!$S413="",0,+'P6-preprocesseddata'!L413/'P6-preprocesseddata'!$S413)</f>
        <v>9.0303915340597639E-3</v>
      </c>
      <c r="N413" s="43">
        <f>IF('P6-preprocesseddata'!$S413="",0,+'P6-preprocesseddata'!M413/'P6-preprocesseddata'!$S413)</f>
        <v>8.5624229244862066E-4</v>
      </c>
      <c r="O413" s="43">
        <f>IF('P6-preprocesseddata'!$S413="",0,+'P6-preprocesseddata'!N413/'P6-preprocesseddata'!$S413)</f>
        <v>5.1068509028395022E-4</v>
      </c>
      <c r="P413" s="43">
        <f t="shared" si="20"/>
        <v>8.0604723981684098E-2</v>
      </c>
      <c r="Q413" s="52">
        <f t="shared" si="22"/>
        <v>1.6416517340476208E-2</v>
      </c>
      <c r="R413" s="63">
        <f>IF(Profitability!Q413="",0,Profitability!L413/Profitability!Q413)-Q413</f>
        <v>0</v>
      </c>
    </row>
    <row r="414" spans="1:18" x14ac:dyDescent="0.25">
      <c r="A414">
        <f>+'P6-preprocesseddata'!A414</f>
        <v>2018</v>
      </c>
      <c r="B414">
        <f>+'P6-preprocesseddata'!B414</f>
        <v>3</v>
      </c>
      <c r="C414" t="str">
        <f t="shared" si="21"/>
        <v>2018 Q3</v>
      </c>
      <c r="D414" s="61">
        <f>VLOOKUP(C414,Dates!C:D,2,FALSE)</f>
        <v>43373</v>
      </c>
      <c r="E414" t="str">
        <f>+'P6-preprocesseddata'!C414</f>
        <v>WN</v>
      </c>
      <c r="F414" t="str">
        <f>+'P6-preprocesseddata'!D414</f>
        <v>D</v>
      </c>
      <c r="G414" s="51">
        <f>IF(Profitability!Q414="",0,Profitability!E414/Profitability!Q414)</f>
        <v>0.13854132813173398</v>
      </c>
      <c r="H414" s="43">
        <f>IF('P6-preprocesseddata'!$S414="",0,+'P6-preprocesseddata'!E414/'P6-preprocesseddata'!$S414)</f>
        <v>5.0182137438410837E-2</v>
      </c>
      <c r="I414" s="43">
        <f>IF('P6-preprocesseddata'!$S414="",0,+'P6-preprocesseddata'!F414/'P6-preprocesseddata'!$S414)</f>
        <v>2.9935689920012585E-2</v>
      </c>
      <c r="J414" s="43">
        <f>IF('P6-preprocesseddata'!$S414="",0,+'P6-preprocesseddata'!G414/'P6-preprocesseddata'!$S414)</f>
        <v>2.5791620417286135E-3</v>
      </c>
      <c r="K414" s="43">
        <f>IF('P6-preprocesseddata'!$S414="",0,+'P6-preprocesseddata'!H414/'P6-preprocesseddata'!$S414)</f>
        <v>1.7014898699302963E-2</v>
      </c>
      <c r="L414" s="43">
        <f>IF('P6-preprocesseddata'!$S414="",0,+'P6-preprocesseddata'!I414/'P6-preprocesseddata'!$S414)</f>
        <v>3.5509489019462446E-3</v>
      </c>
      <c r="M414" s="43">
        <f>IF('P6-preprocesseddata'!$S414="",0,+'P6-preprocesseddata'!J414/'P6-preprocesseddata'!$S414)+IF('P6-preprocesseddata'!$S414="",0,+'P6-preprocesseddata'!K414/'P6-preprocesseddata'!$S414)+IF('P6-preprocesseddata'!$S414="",0,+'P6-preprocesseddata'!L414/'P6-preprocesseddata'!$S414)</f>
        <v>1.3007536510569302E-2</v>
      </c>
      <c r="N414" s="43">
        <f>IF('P6-preprocesseddata'!$S414="",0,+'P6-preprocesseddata'!M414/'P6-preprocesseddata'!$S414)</f>
        <v>1.7036030596244978E-3</v>
      </c>
      <c r="O414" s="43">
        <f>IF('P6-preprocesseddata'!$S414="",0,+'P6-preprocesseddata'!N414/'P6-preprocesseddata'!$S414)</f>
        <v>7.3704181927793165E-4</v>
      </c>
      <c r="P414" s="43">
        <f t="shared" si="20"/>
        <v>0.11871101839087296</v>
      </c>
      <c r="Q414" s="52">
        <f t="shared" si="22"/>
        <v>1.9830309740861016E-2</v>
      </c>
      <c r="R414" s="63">
        <f>IF(Profitability!Q414="",0,Profitability!L414/Profitability!Q414)-Q414</f>
        <v>0</v>
      </c>
    </row>
    <row r="415" spans="1:18" x14ac:dyDescent="0.25">
      <c r="A415">
        <f>+'P6-preprocesseddata'!A415</f>
        <v>2018</v>
      </c>
      <c r="B415">
        <f>+'P6-preprocesseddata'!B415</f>
        <v>3</v>
      </c>
      <c r="C415" t="str">
        <f t="shared" si="21"/>
        <v>2018 Q3</v>
      </c>
      <c r="D415" s="61">
        <f>VLOOKUP(C415,Dates!C:D,2,FALSE)</f>
        <v>43373</v>
      </c>
      <c r="E415" t="str">
        <f>+'P6-preprocesseddata'!C415</f>
        <v>WN</v>
      </c>
      <c r="F415" t="str">
        <f>+'P6-preprocesseddata'!D415</f>
        <v>L</v>
      </c>
      <c r="G415" s="51">
        <f>IF(Profitability!Q415="",0,Profitability!E415/Profitability!Q415)</f>
        <v>0.10190486904863839</v>
      </c>
      <c r="H415" s="43">
        <f>IF('P6-preprocesseddata'!$S415="",0,+'P6-preprocesseddata'!E415/'P6-preprocesseddata'!$S415)</f>
        <v>3.691192167263567E-2</v>
      </c>
      <c r="I415" s="43">
        <f>IF('P6-preprocesseddata'!$S415="",0,+'P6-preprocesseddata'!F415/'P6-preprocesseddata'!$S415)</f>
        <v>2.201897902283002E-2</v>
      </c>
      <c r="J415" s="43">
        <f>IF('P6-preprocesseddata'!$S415="",0,+'P6-preprocesseddata'!G415/'P6-preprocesseddata'!$S415)</f>
        <v>1.8978488286256004E-3</v>
      </c>
      <c r="K415" s="43">
        <f>IF('P6-preprocesseddata'!$S415="",0,+'P6-preprocesseddata'!H415/'P6-preprocesseddata'!$S415)</f>
        <v>1.2513713132108093E-2</v>
      </c>
      <c r="L415" s="43">
        <f>IF('P6-preprocesseddata'!$S415="",0,+'P6-preprocesseddata'!I415/'P6-preprocesseddata'!$S415)</f>
        <v>2.6122731190637103E-3</v>
      </c>
      <c r="M415" s="43">
        <f>IF('P6-preprocesseddata'!$S415="",0,+'P6-preprocesseddata'!J415/'P6-preprocesseddata'!$S415)+IF('P6-preprocesseddata'!$S415="",0,+'P6-preprocesseddata'!K415/'P6-preprocesseddata'!$S415)+IF('P6-preprocesseddata'!$S415="",0,+'P6-preprocesseddata'!L415/'P6-preprocesseddata'!$S415)</f>
        <v>9.5678963585890797E-3</v>
      </c>
      <c r="N415" s="43">
        <f>IF('P6-preprocesseddata'!$S415="",0,+'P6-preprocesseddata'!M415/'P6-preprocesseddata'!$S415)</f>
        <v>1.2533376185973363E-3</v>
      </c>
      <c r="O415" s="43">
        <f>IF('P6-preprocesseddata'!$S415="",0,+'P6-preprocesseddata'!N415/'P6-preprocesseddata'!$S415)</f>
        <v>5.4182637317630336E-4</v>
      </c>
      <c r="P415" s="43">
        <f t="shared" si="20"/>
        <v>8.7317796125625818E-2</v>
      </c>
      <c r="Q415" s="52">
        <f t="shared" si="22"/>
        <v>1.4587072923012576E-2</v>
      </c>
      <c r="R415" s="63">
        <f>IF(Profitability!Q415="",0,Profitability!L415/Profitability!Q415)-Q415</f>
        <v>0</v>
      </c>
    </row>
    <row r="416" spans="1:18" x14ac:dyDescent="0.25">
      <c r="A416">
        <f>+'P6-preprocesseddata'!A416</f>
        <v>2018</v>
      </c>
      <c r="B416">
        <f>+'P6-preprocesseddata'!B416</f>
        <v>4</v>
      </c>
      <c r="C416" t="str">
        <f t="shared" si="21"/>
        <v>2018 Q4</v>
      </c>
      <c r="D416" s="61">
        <f>VLOOKUP(C416,Dates!C:D,2,FALSE)</f>
        <v>43465</v>
      </c>
      <c r="E416" t="str">
        <f>+'P6-preprocesseddata'!C416</f>
        <v>WN</v>
      </c>
      <c r="F416" t="str">
        <f>+'P6-preprocesseddata'!D416</f>
        <v>D</v>
      </c>
      <c r="G416" s="51">
        <f>IF(Profitability!Q416="",0,Profitability!E416/Profitability!Q416)</f>
        <v>0.14265012664487056</v>
      </c>
      <c r="H416" s="43">
        <f>IF('P6-preprocesseddata'!$S416="",0,+'P6-preprocesseddata'!E416/'P6-preprocesseddata'!$S416)</f>
        <v>5.2500070641223043E-2</v>
      </c>
      <c r="I416" s="43">
        <f>IF('P6-preprocesseddata'!$S416="",0,+'P6-preprocesseddata'!F416/'P6-preprocesseddata'!$S416)</f>
        <v>2.9806874316733956E-2</v>
      </c>
      <c r="J416" s="43">
        <f>IF('P6-preprocesseddata'!$S416="",0,+'P6-preprocesseddata'!G416/'P6-preprocesseddata'!$S416)</f>
        <v>2.6085734616488649E-3</v>
      </c>
      <c r="K416" s="43">
        <f>IF('P6-preprocesseddata'!$S416="",0,+'P6-preprocesseddata'!H416/'P6-preprocesseddata'!$S416)</f>
        <v>1.7388095749729746E-2</v>
      </c>
      <c r="L416" s="43">
        <f>IF('P6-preprocesseddata'!$S416="",0,+'P6-preprocesseddata'!I416/'P6-preprocesseddata'!$S416)</f>
        <v>3.4429147782843706E-3</v>
      </c>
      <c r="M416" s="43">
        <f>IF('P6-preprocesseddata'!$S416="",0,+'P6-preprocesseddata'!J416/'P6-preprocesseddata'!$S416)+IF('P6-preprocesseddata'!$S416="",0,+'P6-preprocesseddata'!K416/'P6-preprocesseddata'!$S416)+IF('P6-preprocesseddata'!$S416="",0,+'P6-preprocesseddata'!L416/'P6-preprocesseddata'!$S416)</f>
        <v>1.4621185195496308E-2</v>
      </c>
      <c r="N416" s="43">
        <f>IF('P6-preprocesseddata'!$S416="",0,+'P6-preprocesseddata'!M416/'P6-preprocesseddata'!$S416)</f>
        <v>1.0171741039257749E-3</v>
      </c>
      <c r="O416" s="43">
        <f>IF('P6-preprocesseddata'!$S416="",0,+'P6-preprocesseddata'!N416/'P6-preprocesseddata'!$S416)</f>
        <v>7.6613812059105741E-4</v>
      </c>
      <c r="P416" s="43">
        <f t="shared" si="20"/>
        <v>0.12215102636763311</v>
      </c>
      <c r="Q416" s="52">
        <f t="shared" si="22"/>
        <v>2.0499100277237448E-2</v>
      </c>
      <c r="R416" s="63">
        <f>IF(Profitability!Q416="",0,Profitability!L416/Profitability!Q416)-Q416</f>
        <v>0</v>
      </c>
    </row>
    <row r="417" spans="1:18" x14ac:dyDescent="0.25">
      <c r="A417">
        <f>+'P6-preprocesseddata'!A417</f>
        <v>2018</v>
      </c>
      <c r="B417">
        <f>+'P6-preprocesseddata'!B417</f>
        <v>4</v>
      </c>
      <c r="C417" t="str">
        <f t="shared" si="21"/>
        <v>2018 Q4</v>
      </c>
      <c r="D417" s="61">
        <f>VLOOKUP(C417,Dates!C:D,2,FALSE)</f>
        <v>43465</v>
      </c>
      <c r="E417" t="str">
        <f>+'P6-preprocesseddata'!C417</f>
        <v>WN</v>
      </c>
      <c r="F417" t="str">
        <f>+'P6-preprocesseddata'!D417</f>
        <v>L</v>
      </c>
      <c r="G417" s="51">
        <f>IF(Profitability!Q417="",0,Profitability!E417/Profitability!Q417)</f>
        <v>0.10098433678698453</v>
      </c>
      <c r="H417" s="43">
        <f>IF('P6-preprocesseddata'!$S417="",0,+'P6-preprocesseddata'!E417/'P6-preprocesseddata'!$S417)</f>
        <v>3.7164241446981071E-2</v>
      </c>
      <c r="I417" s="43">
        <f>IF('P6-preprocesseddata'!$S417="",0,+'P6-preprocesseddata'!F417/'P6-preprocesseddata'!$S417)</f>
        <v>2.1100337998366008E-2</v>
      </c>
      <c r="J417" s="43">
        <f>IF('P6-preprocesseddata'!$S417="",0,+'P6-preprocesseddata'!G417/'P6-preprocesseddata'!$S417)</f>
        <v>1.8454651907551958E-3</v>
      </c>
      <c r="K417" s="43">
        <f>IF('P6-preprocesseddata'!$S417="",0,+'P6-preprocesseddata'!H417/'P6-preprocesseddata'!$S417)</f>
        <v>1.2309238659135385E-2</v>
      </c>
      <c r="L417" s="43">
        <f>IF('P6-preprocesseddata'!$S417="",0,+'P6-preprocesseddata'!I417/'P6-preprocesseddata'!$S417)</f>
        <v>2.4374870247810374E-3</v>
      </c>
      <c r="M417" s="43">
        <f>IF('P6-preprocesseddata'!$S417="",0,+'P6-preprocesseddata'!J417/'P6-preprocesseddata'!$S417)+IF('P6-preprocesseddata'!$S417="",0,+'P6-preprocesseddata'!K417/'P6-preprocesseddata'!$S417)+IF('P6-preprocesseddata'!$S417="",0,+'P6-preprocesseddata'!L417/'P6-preprocesseddata'!$S417)</f>
        <v>1.0350467854212564E-2</v>
      </c>
      <c r="N417" s="43">
        <f>IF('P6-preprocesseddata'!$S417="",0,+'P6-preprocesseddata'!M417/'P6-preprocesseddata'!$S417)</f>
        <v>7.1949064996442011E-4</v>
      </c>
      <c r="O417" s="43">
        <f>IF('P6-preprocesseddata'!$S417="",0,+'P6-preprocesseddata'!N417/'P6-preprocesseddata'!$S417)</f>
        <v>5.4245062782750579E-4</v>
      </c>
      <c r="P417" s="43">
        <f t="shared" si="20"/>
        <v>8.646917945202319E-2</v>
      </c>
      <c r="Q417" s="52">
        <f t="shared" si="22"/>
        <v>1.4515157334961337E-2</v>
      </c>
      <c r="R417" s="63">
        <f>IF(Profitability!Q417="",0,Profitability!L417/Profitability!Q417)-Q417</f>
        <v>0</v>
      </c>
    </row>
    <row r="418" spans="1:18" x14ac:dyDescent="0.25">
      <c r="A418">
        <f>+'P6-preprocesseddata'!A418</f>
        <v>2019</v>
      </c>
      <c r="B418">
        <f>+'P6-preprocesseddata'!B418</f>
        <v>1</v>
      </c>
      <c r="C418" t="str">
        <f t="shared" si="21"/>
        <v>2019 Q1</v>
      </c>
      <c r="D418" s="61">
        <f>VLOOKUP(C418,Dates!C:D,2,FALSE)</f>
        <v>43555</v>
      </c>
      <c r="E418" t="str">
        <f>+'P6-preprocesseddata'!C418</f>
        <v>WN</v>
      </c>
      <c r="F418" t="str">
        <f>+'P6-preprocesseddata'!D418</f>
        <v>D</v>
      </c>
      <c r="G418" s="51">
        <f>IF(Profitability!Q418="",0,Profitability!E418/Profitability!Q418)</f>
        <v>0.13690296577358585</v>
      </c>
      <c r="H418" s="43">
        <f>IF('P6-preprocesseddata'!$S418="",0,+'P6-preprocesseddata'!E418/'P6-preprocesseddata'!$S418)</f>
        <v>5.5429390707484337E-2</v>
      </c>
      <c r="I418" s="43">
        <f>IF('P6-preprocesseddata'!$S418="",0,+'P6-preprocesseddata'!F418/'P6-preprocesseddata'!$S418)</f>
        <v>2.6998907143909467E-2</v>
      </c>
      <c r="J418" s="43">
        <f>IF('P6-preprocesseddata'!$S418="",0,+'P6-preprocesseddata'!G418/'P6-preprocesseddata'!$S418)</f>
        <v>2.8593652370778049E-3</v>
      </c>
      <c r="K418" s="43">
        <f>IF('P6-preprocesseddata'!$S418="",0,+'P6-preprocesseddata'!H418/'P6-preprocesseddata'!$S418)</f>
        <v>1.7404444048396649E-2</v>
      </c>
      <c r="L418" s="43">
        <f>IF('P6-preprocesseddata'!$S418="",0,+'P6-preprocesseddata'!I418/'P6-preprocesseddata'!$S418)</f>
        <v>3.4423540737141042E-3</v>
      </c>
      <c r="M418" s="43">
        <f>IF('P6-preprocesseddata'!$S418="",0,+'P6-preprocesseddata'!J418/'P6-preprocesseddata'!$S418)+IF('P6-preprocesseddata'!$S418="",0,+'P6-preprocesseddata'!K418/'P6-preprocesseddata'!$S418)+IF('P6-preprocesseddata'!$S418="",0,+'P6-preprocesseddata'!L418/'P6-preprocesseddata'!$S418)</f>
        <v>1.491615404653954E-2</v>
      </c>
      <c r="N418" s="43">
        <f>IF('P6-preprocesseddata'!$S418="",0,+'P6-preprocesseddata'!M418/'P6-preprocesseddata'!$S418)</f>
        <v>1.5643346232720923E-3</v>
      </c>
      <c r="O418" s="43">
        <f>IF('P6-preprocesseddata'!$S418="",0,+'P6-preprocesseddata'!N418/'P6-preprocesseddata'!$S418)</f>
        <v>8.630518322126279E-4</v>
      </c>
      <c r="P418" s="43">
        <f t="shared" si="20"/>
        <v>0.1234780017126066</v>
      </c>
      <c r="Q418" s="52">
        <f t="shared" si="22"/>
        <v>1.3424964060979247E-2</v>
      </c>
      <c r="R418" s="63">
        <f>IF(Profitability!Q418="",0,Profitability!L418/Profitability!Q418)-Q418</f>
        <v>-2.7755575615628914E-17</v>
      </c>
    </row>
    <row r="419" spans="1:18" x14ac:dyDescent="0.25">
      <c r="A419">
        <f>+'P6-preprocesseddata'!A419</f>
        <v>2019</v>
      </c>
      <c r="B419">
        <f>+'P6-preprocesseddata'!B419</f>
        <v>1</v>
      </c>
      <c r="C419" t="str">
        <f t="shared" si="21"/>
        <v>2019 Q1</v>
      </c>
      <c r="D419" s="61">
        <f>VLOOKUP(C419,Dates!C:D,2,FALSE)</f>
        <v>43555</v>
      </c>
      <c r="E419" t="str">
        <f>+'P6-preprocesseddata'!C419</f>
        <v>WN</v>
      </c>
      <c r="F419" t="str">
        <f>+'P6-preprocesseddata'!D419</f>
        <v>L</v>
      </c>
      <c r="G419" s="51">
        <f>IF(Profitability!Q419="",0,Profitability!E419/Profitability!Q419)</f>
        <v>0.10953053571168905</v>
      </c>
      <c r="H419" s="43">
        <f>IF('P6-preprocesseddata'!$S419="",0,+'P6-preprocesseddata'!E419/'P6-preprocesseddata'!$S419)</f>
        <v>4.4347736169274558E-2</v>
      </c>
      <c r="I419" s="43">
        <f>IF('P6-preprocesseddata'!$S419="",0,+'P6-preprocesseddata'!F419/'P6-preprocesseddata'!$S419)</f>
        <v>2.1600288807224203E-2</v>
      </c>
      <c r="J419" s="43">
        <f>IF('P6-preprocesseddata'!$S419="",0,+'P6-preprocesseddata'!G419/'P6-preprocesseddata'!$S419)</f>
        <v>2.2868415503495294E-3</v>
      </c>
      <c r="K419" s="43">
        <f>IF('P6-preprocesseddata'!$S419="",0,+'P6-preprocesseddata'!H419/'P6-preprocesseddata'!$S419)</f>
        <v>1.3924248595872662E-2</v>
      </c>
      <c r="L419" s="43">
        <f>IF('P6-preprocesseddata'!$S419="",0,+'P6-preprocesseddata'!I419/'P6-preprocesseddata'!$S419)</f>
        <v>2.7544038049232221E-3</v>
      </c>
      <c r="M419" s="43">
        <f>IF('P6-preprocesseddata'!$S419="",0,+'P6-preprocesseddata'!J419/'P6-preprocesseddata'!$S419)+IF('P6-preprocesseddata'!$S419="",0,+'P6-preprocesseddata'!K419/'P6-preprocesseddata'!$S419)+IF('P6-preprocesseddata'!$S419="",0,+'P6-preprocesseddata'!L419/'P6-preprocesseddata'!$S419)</f>
        <v>1.1933711032433205E-2</v>
      </c>
      <c r="N419" s="43">
        <f>IF('P6-preprocesseddata'!$S419="",0,+'P6-preprocesseddata'!M419/'P6-preprocesseddata'!$S419)</f>
        <v>1.2518163850650322E-3</v>
      </c>
      <c r="O419" s="43">
        <f>IF('P6-preprocesseddata'!$S419="",0,+'P6-preprocesseddata'!N419/'P6-preprocesseddata'!$S419)</f>
        <v>6.9046984105649981E-4</v>
      </c>
      <c r="P419" s="43">
        <f t="shared" si="20"/>
        <v>9.8789516186198925E-2</v>
      </c>
      <c r="Q419" s="52">
        <f t="shared" si="22"/>
        <v>1.0741019525490128E-2</v>
      </c>
      <c r="R419" s="63">
        <f>IF(Profitability!Q419="",0,Profitability!L419/Profitability!Q419)-Q419</f>
        <v>0</v>
      </c>
    </row>
    <row r="420" spans="1:18" x14ac:dyDescent="0.25">
      <c r="A420">
        <f>+'P6-preprocesseddata'!A420</f>
        <v>2019</v>
      </c>
      <c r="B420">
        <f>+'P6-preprocesseddata'!B420</f>
        <v>2</v>
      </c>
      <c r="C420" t="str">
        <f t="shared" si="21"/>
        <v>2019 Q2</v>
      </c>
      <c r="D420" s="61">
        <f>VLOOKUP(C420,Dates!C:D,2,FALSE)</f>
        <v>43646</v>
      </c>
      <c r="E420" t="str">
        <f>+'P6-preprocesseddata'!C420</f>
        <v>WN</v>
      </c>
      <c r="F420" t="str">
        <f>+'P6-preprocesseddata'!D420</f>
        <v>D</v>
      </c>
      <c r="G420" s="51">
        <f>IF(Profitability!Q420="",0,Profitability!E420/Profitability!Q420)</f>
        <v>0.14881540945400323</v>
      </c>
      <c r="H420" s="43">
        <f>IF('P6-preprocesseddata'!$S420="",0,+'P6-preprocesseddata'!E420/'P6-preprocesseddata'!$S420)</f>
        <v>5.4803539443620375E-2</v>
      </c>
      <c r="I420" s="43">
        <f>IF('P6-preprocesseddata'!$S420="",0,+'P6-preprocesseddata'!F420/'P6-preprocesseddata'!$S420)</f>
        <v>2.8611773894790218E-2</v>
      </c>
      <c r="J420" s="43">
        <f>IF('P6-preprocesseddata'!$S420="",0,+'P6-preprocesseddata'!G420/'P6-preprocesseddata'!$S420)</f>
        <v>2.5437689382098736E-3</v>
      </c>
      <c r="K420" s="43">
        <f>IF('P6-preprocesseddata'!$S420="",0,+'P6-preprocesseddata'!H420/'P6-preprocesseddata'!$S420)</f>
        <v>1.7843228115675062E-2</v>
      </c>
      <c r="L420" s="43">
        <f>IF('P6-preprocesseddata'!$S420="",0,+'P6-preprocesseddata'!I420/'P6-preprocesseddata'!$S420)</f>
        <v>3.5962914524785596E-3</v>
      </c>
      <c r="M420" s="43">
        <f>IF('P6-preprocesseddata'!$S420="",0,+'P6-preprocesseddata'!J420/'P6-preprocesseddata'!$S420)+IF('P6-preprocesseddata'!$S420="",0,+'P6-preprocesseddata'!K420/'P6-preprocesseddata'!$S420)+IF('P6-preprocesseddata'!$S420="",0,+'P6-preprocesseddata'!L420/'P6-preprocesseddata'!$S420)</f>
        <v>1.4452685730764546E-2</v>
      </c>
      <c r="N420" s="43">
        <f>IF('P6-preprocesseddata'!$S420="",0,+'P6-preprocesseddata'!M420/'P6-preprocesseddata'!$S420)</f>
        <v>1.779865563336259E-3</v>
      </c>
      <c r="O420" s="43">
        <f>IF('P6-preprocesseddata'!$S420="",0,+'P6-preprocesseddata'!N420/'P6-preprocesseddata'!$S420)</f>
        <v>8.0640151245950278E-4</v>
      </c>
      <c r="P420" s="43">
        <f t="shared" si="20"/>
        <v>0.12443755465133441</v>
      </c>
      <c r="Q420" s="52">
        <f t="shared" si="22"/>
        <v>2.4377854802668825E-2</v>
      </c>
      <c r="R420" s="63">
        <f>IF(Profitability!Q420="",0,Profitability!L420/Profitability!Q420)-Q420</f>
        <v>0</v>
      </c>
    </row>
    <row r="421" spans="1:18" x14ac:dyDescent="0.25">
      <c r="A421">
        <f>+'P6-preprocesseddata'!A421</f>
        <v>2019</v>
      </c>
      <c r="B421">
        <f>+'P6-preprocesseddata'!B421</f>
        <v>2</v>
      </c>
      <c r="C421" t="str">
        <f t="shared" si="21"/>
        <v>2019 Q2</v>
      </c>
      <c r="D421" s="61">
        <f>VLOOKUP(C421,Dates!C:D,2,FALSE)</f>
        <v>43646</v>
      </c>
      <c r="E421" t="str">
        <f>+'P6-preprocesseddata'!C421</f>
        <v>WN</v>
      </c>
      <c r="F421" t="str">
        <f>+'P6-preprocesseddata'!D421</f>
        <v>L</v>
      </c>
      <c r="G421" s="51">
        <f>IF(Profitability!Q421="",0,Profitability!E421/Profitability!Q421)</f>
        <v>0.11932379867796153</v>
      </c>
      <c r="H421" s="43">
        <f>IF('P6-preprocesseddata'!$S421="",0,+'P6-preprocesseddata'!E421/'P6-preprocesseddata'!$S421)</f>
        <v>4.3942432788111899E-2</v>
      </c>
      <c r="I421" s="43">
        <f>IF('P6-preprocesseddata'!$S421="",0,+'P6-preprocesseddata'!F421/'P6-preprocesseddata'!$S421)</f>
        <v>2.294154517985509E-2</v>
      </c>
      <c r="J421" s="43">
        <f>IF('P6-preprocesseddata'!$S421="",0,+'P6-preprocesseddata'!G421/'P6-preprocesseddata'!$S421)</f>
        <v>2.0388122175606198E-3</v>
      </c>
      <c r="K421" s="43">
        <f>IF('P6-preprocesseddata'!$S421="",0,+'P6-preprocesseddata'!H421/'P6-preprocesseddata'!$S421)</f>
        <v>1.4308142962853208E-2</v>
      </c>
      <c r="L421" s="43">
        <f>IF('P6-preprocesseddata'!$S421="",0,+'P6-preprocesseddata'!I421/'P6-preprocesseddata'!$S421)</f>
        <v>2.8836432774507663E-3</v>
      </c>
      <c r="M421" s="43">
        <f>IF('P6-preprocesseddata'!$S421="",0,+'P6-preprocesseddata'!J421/'P6-preprocesseddata'!$S421)+IF('P6-preprocesseddata'!$S421="",0,+'P6-preprocesseddata'!K421/'P6-preprocesseddata'!$S421)+IF('P6-preprocesseddata'!$S421="",0,+'P6-preprocesseddata'!L421/'P6-preprocesseddata'!$S421)</f>
        <v>1.1587857060468335E-2</v>
      </c>
      <c r="N421" s="43">
        <f>IF('P6-preprocesseddata'!$S421="",0,+'P6-preprocesseddata'!M421/'P6-preprocesseddata'!$S421)</f>
        <v>1.4274489941380405E-3</v>
      </c>
      <c r="O421" s="43">
        <f>IF('P6-preprocesseddata'!$S421="",0,+'P6-preprocesseddata'!N421/'P6-preprocesseddata'!$S421)</f>
        <v>6.4641845412341525E-4</v>
      </c>
      <c r="P421" s="43">
        <f t="shared" si="20"/>
        <v>9.9776300934561385E-2</v>
      </c>
      <c r="Q421" s="52">
        <f t="shared" si="22"/>
        <v>1.9547497743400144E-2</v>
      </c>
      <c r="R421" s="63">
        <f>IF(Profitability!Q421="",0,Profitability!L421/Profitability!Q421)-Q421</f>
        <v>0</v>
      </c>
    </row>
    <row r="422" spans="1:18" x14ac:dyDescent="0.25">
      <c r="A422">
        <f>+'P6-preprocesseddata'!A422</f>
        <v>2019</v>
      </c>
      <c r="B422">
        <f>+'P6-preprocesseddata'!B422</f>
        <v>3</v>
      </c>
      <c r="C422" t="str">
        <f t="shared" si="21"/>
        <v>2019 Q3</v>
      </c>
      <c r="D422" s="61">
        <f>VLOOKUP(C422,Dates!C:D,2,FALSE)</f>
        <v>43738</v>
      </c>
      <c r="E422" t="str">
        <f>+'P6-preprocesseddata'!C422</f>
        <v>WN</v>
      </c>
      <c r="F422" t="str">
        <f>+'P6-preprocesseddata'!D422</f>
        <v>D</v>
      </c>
      <c r="G422" s="51">
        <f>IF(Profitability!Q422="",0,Profitability!E422/Profitability!Q422)</f>
        <v>0.14368544971377464</v>
      </c>
      <c r="H422" s="43">
        <f>IF('P6-preprocesseddata'!$S422="",0,+'P6-preprocesseddata'!E422/'P6-preprocesseddata'!$S422)</f>
        <v>5.3811041281492361E-2</v>
      </c>
      <c r="I422" s="43">
        <f>IF('P6-preprocesseddata'!$S422="",0,+'P6-preprocesseddata'!F422/'P6-preprocesseddata'!$S422)</f>
        <v>2.7775045950306495E-2</v>
      </c>
      <c r="J422" s="43">
        <f>IF('P6-preprocesseddata'!$S422="",0,+'P6-preprocesseddata'!G422/'P6-preprocesseddata'!$S422)</f>
        <v>3.1175408948483519E-3</v>
      </c>
      <c r="K422" s="43">
        <f>IF('P6-preprocesseddata'!$S422="",0,+'P6-preprocesseddata'!H422/'P6-preprocesseddata'!$S422)</f>
        <v>1.8141480032283261E-2</v>
      </c>
      <c r="L422" s="43">
        <f>IF('P6-preprocesseddata'!$S422="",0,+'P6-preprocesseddata'!I422/'P6-preprocesseddata'!$S422)</f>
        <v>3.7064622113201608E-3</v>
      </c>
      <c r="M422" s="43">
        <f>IF('P6-preprocesseddata'!$S422="",0,+'P6-preprocesseddata'!J422/'P6-preprocesseddata'!$S422)+IF('P6-preprocesseddata'!$S422="",0,+'P6-preprocesseddata'!K422/'P6-preprocesseddata'!$S422)+IF('P6-preprocesseddata'!$S422="",0,+'P6-preprocesseddata'!L422/'P6-preprocesseddata'!$S422)</f>
        <v>1.3921329584754862E-2</v>
      </c>
      <c r="N422" s="43">
        <f>IF('P6-preprocesseddata'!$S422="",0,+'P6-preprocesseddata'!M422/'P6-preprocesseddata'!$S422)</f>
        <v>1.5285911004506007E-3</v>
      </c>
      <c r="O422" s="43">
        <f>IF('P6-preprocesseddata'!$S422="",0,+'P6-preprocesseddata'!N422/'P6-preprocesseddata'!$S422)</f>
        <v>8.0629612000823975E-4</v>
      </c>
      <c r="P422" s="43">
        <f t="shared" si="20"/>
        <v>0.12280778717546434</v>
      </c>
      <c r="Q422" s="52">
        <f t="shared" si="22"/>
        <v>2.0877662538310304E-2</v>
      </c>
      <c r="R422" s="63">
        <f>IF(Profitability!Q422="",0,Profitability!L422/Profitability!Q422)-Q422</f>
        <v>0</v>
      </c>
    </row>
    <row r="423" spans="1:18" x14ac:dyDescent="0.25">
      <c r="A423">
        <f>+'P6-preprocesseddata'!A423</f>
        <v>2019</v>
      </c>
      <c r="B423">
        <f>+'P6-preprocesseddata'!B423</f>
        <v>3</v>
      </c>
      <c r="C423" t="str">
        <f t="shared" si="21"/>
        <v>2019 Q3</v>
      </c>
      <c r="D423" s="61">
        <f>VLOOKUP(C423,Dates!C:D,2,FALSE)</f>
        <v>43738</v>
      </c>
      <c r="E423" t="str">
        <f>+'P6-preprocesseddata'!C423</f>
        <v>WN</v>
      </c>
      <c r="F423" t="str">
        <f>+'P6-preprocesseddata'!D423</f>
        <v>L</v>
      </c>
      <c r="G423" s="51">
        <f>IF(Profitability!Q423="",0,Profitability!E423/Profitability!Q423)</f>
        <v>0.12565525899518085</v>
      </c>
      <c r="H423" s="43">
        <f>IF('P6-preprocesseddata'!$S423="",0,+'P6-preprocesseddata'!E423/'P6-preprocesseddata'!$S423)</f>
        <v>4.7059028712364406E-2</v>
      </c>
      <c r="I423" s="43">
        <f>IF('P6-preprocesseddata'!$S423="",0,+'P6-preprocesseddata'!F423/'P6-preprocesseddata'!$S423)</f>
        <v>2.4290047222623186E-2</v>
      </c>
      <c r="J423" s="43">
        <f>IF('P6-preprocesseddata'!$S423="",0,+'P6-preprocesseddata'!G423/'P6-preprocesseddata'!$S423)</f>
        <v>2.7253211122526752E-3</v>
      </c>
      <c r="K423" s="43">
        <f>IF('P6-preprocesseddata'!$S423="",0,+'P6-preprocesseddata'!H423/'P6-preprocesseddata'!$S423)</f>
        <v>1.5864960017377076E-2</v>
      </c>
      <c r="L423" s="43">
        <f>IF('P6-preprocesseddata'!$S423="",0,+'P6-preprocesseddata'!I423/'P6-preprocesseddata'!$S423)</f>
        <v>3.2414305605544063E-3</v>
      </c>
      <c r="M423" s="43">
        <f>IF('P6-preprocesseddata'!$S423="",0,+'P6-preprocesseddata'!J423/'P6-preprocesseddata'!$S423)+IF('P6-preprocesseddata'!$S423="",0,+'P6-preprocesseddata'!K423/'P6-preprocesseddata'!$S423)+IF('P6-preprocesseddata'!$S423="",0,+'P6-preprocesseddata'!L423/'P6-preprocesseddata'!$S423)</f>
        <v>1.2173226313404584E-2</v>
      </c>
      <c r="N423" s="43">
        <f>IF('P6-preprocesseddata'!$S423="",0,+'P6-preprocesseddata'!M423/'P6-preprocesseddata'!$S423)</f>
        <v>1.3368080792077626E-3</v>
      </c>
      <c r="O423" s="43">
        <f>IF('P6-preprocesseddata'!$S423="",0,+'P6-preprocesseddata'!N423/'P6-preprocesseddata'!$S423)</f>
        <v>7.0506755232476934E-4</v>
      </c>
      <c r="P423" s="43">
        <f t="shared" si="20"/>
        <v>0.1073958895701089</v>
      </c>
      <c r="Q423" s="52">
        <f t="shared" si="22"/>
        <v>1.8259369425071947E-2</v>
      </c>
      <c r="R423" s="63">
        <f>IF(Profitability!Q423="",0,Profitability!L423/Profitability!Q423)-Q423</f>
        <v>4.5102810375396984E-17</v>
      </c>
    </row>
    <row r="424" spans="1:18" x14ac:dyDescent="0.25">
      <c r="A424">
        <f>+'P6-preprocesseddata'!A424</f>
        <v>2019</v>
      </c>
      <c r="B424">
        <f>+'P6-preprocesseddata'!B424</f>
        <v>4</v>
      </c>
      <c r="C424" t="str">
        <f t="shared" si="21"/>
        <v>2019 Q4</v>
      </c>
      <c r="D424" s="61">
        <f>VLOOKUP(C424,Dates!C:D,2,FALSE)</f>
        <v>43830</v>
      </c>
      <c r="E424" t="str">
        <f>+'P6-preprocesseddata'!C424</f>
        <v>WN</v>
      </c>
      <c r="F424" t="str">
        <f>+'P6-preprocesseddata'!D424</f>
        <v>D</v>
      </c>
      <c r="G424" s="51">
        <f>IF(Profitability!Q424="",0,Profitability!E424/Profitability!Q424)</f>
        <v>0.1440039720133221</v>
      </c>
      <c r="H424" s="43">
        <f>IF('P6-preprocesseddata'!$S424="",0,+'P6-preprocesseddata'!E424/'P6-preprocesseddata'!$S424)</f>
        <v>5.9321734578554719E-2</v>
      </c>
      <c r="I424" s="43">
        <f>IF('P6-preprocesseddata'!$S424="",0,+'P6-preprocesseddata'!F424/'P6-preprocesseddata'!$S424)</f>
        <v>2.7781530581232821E-2</v>
      </c>
      <c r="J424" s="43">
        <f>IF('P6-preprocesseddata'!$S424="",0,+'P6-preprocesseddata'!G424/'P6-preprocesseddata'!$S424)</f>
        <v>2.7136425590031607E-3</v>
      </c>
      <c r="K424" s="43">
        <f>IF('P6-preprocesseddata'!$S424="",0,+'P6-preprocesseddata'!H424/'P6-preprocesseddata'!$S424)</f>
        <v>1.7809269688082874E-2</v>
      </c>
      <c r="L424" s="43">
        <f>IF('P6-preprocesseddata'!$S424="",0,+'P6-preprocesseddata'!I424/'P6-preprocesseddata'!$S424)</f>
        <v>3.5969842350250841E-3</v>
      </c>
      <c r="M424" s="43">
        <f>IF('P6-preprocesseddata'!$S424="",0,+'P6-preprocesseddata'!J424/'P6-preprocesseddata'!$S424)+IF('P6-preprocesseddata'!$S424="",0,+'P6-preprocesseddata'!K424/'P6-preprocesseddata'!$S424)+IF('P6-preprocesseddata'!$S424="",0,+'P6-preprocesseddata'!L424/'P6-preprocesseddata'!$S424)</f>
        <v>1.4078856392227647E-2</v>
      </c>
      <c r="N424" s="43">
        <f>IF('P6-preprocesseddata'!$S424="",0,+'P6-preprocesseddata'!M424/'P6-preprocesseddata'!$S424)</f>
        <v>1.2181015112303956E-3</v>
      </c>
      <c r="O424" s="43">
        <f>IF('P6-preprocesseddata'!$S424="",0,+'P6-preprocesseddata'!N424/'P6-preprocesseddata'!$S424)</f>
        <v>7.7590160247532967E-4</v>
      </c>
      <c r="P424" s="43">
        <f t="shared" si="20"/>
        <v>0.12729602114783203</v>
      </c>
      <c r="Q424" s="52">
        <f t="shared" si="22"/>
        <v>1.6707950865490068E-2</v>
      </c>
      <c r="R424" s="63">
        <f>IF(Profitability!Q424="",0,Profitability!L424/Profitability!Q424)-Q424</f>
        <v>0</v>
      </c>
    </row>
    <row r="425" spans="1:18" x14ac:dyDescent="0.25">
      <c r="A425">
        <f>+'P6-preprocesseddata'!A425</f>
        <v>2019</v>
      </c>
      <c r="B425">
        <f>+'P6-preprocesseddata'!B425</f>
        <v>4</v>
      </c>
      <c r="C425" t="str">
        <f t="shared" si="21"/>
        <v>2019 Q4</v>
      </c>
      <c r="D425" s="61">
        <f>VLOOKUP(C425,Dates!C:D,2,FALSE)</f>
        <v>43830</v>
      </c>
      <c r="E425" t="str">
        <f>+'P6-preprocesseddata'!C425</f>
        <v>WN</v>
      </c>
      <c r="F425" t="str">
        <f>+'P6-preprocesseddata'!D425</f>
        <v>L</v>
      </c>
      <c r="G425" s="51">
        <f>IF(Profitability!Q425="",0,Profitability!E425/Profitability!Q425)</f>
        <v>0.1181099694427518</v>
      </c>
      <c r="H425" s="43">
        <f>IF('P6-preprocesseddata'!$S425="",0,+'P6-preprocesseddata'!E425/'P6-preprocesseddata'!$S425)</f>
        <v>4.8654982262719589E-2</v>
      </c>
      <c r="I425" s="43">
        <f>IF('P6-preprocesseddata'!$S425="",0,+'P6-preprocesseddata'!F425/'P6-preprocesseddata'!$S425)</f>
        <v>2.278569688822946E-2</v>
      </c>
      <c r="J425" s="43">
        <f>IF('P6-preprocesseddata'!$S425="",0,+'P6-preprocesseddata'!G425/'P6-preprocesseddata'!$S425)</f>
        <v>2.225807467797789E-3</v>
      </c>
      <c r="K425" s="43">
        <f>IF('P6-preprocesseddata'!$S425="",0,+'P6-preprocesseddata'!H425/'P6-preprocesseddata'!$S425)</f>
        <v>1.4608342482938292E-2</v>
      </c>
      <c r="L425" s="43">
        <f>IF('P6-preprocesseddata'!$S425="",0,+'P6-preprocesseddata'!I425/'P6-preprocesseddata'!$S425)</f>
        <v>2.9501032264814555E-3</v>
      </c>
      <c r="M425" s="43">
        <f>IF('P6-preprocesseddata'!$S425="",0,+'P6-preprocesseddata'!J425/'P6-preprocesseddata'!$S425)+IF('P6-preprocesseddata'!$S425="",0,+'P6-preprocesseddata'!K425/'P6-preprocesseddata'!$S425)+IF('P6-preprocesseddata'!$S425="",0,+'P6-preprocesseddata'!L425/'P6-preprocesseddata'!$S425)</f>
        <v>1.1547659751314292E-2</v>
      </c>
      <c r="N425" s="43">
        <f>IF('P6-preprocesseddata'!$S425="",0,+'P6-preprocesseddata'!M425/'P6-preprocesseddata'!$S425)</f>
        <v>9.9916481432370577E-4</v>
      </c>
      <c r="O425" s="43">
        <f>IF('P6-preprocesseddata'!$S425="",0,+'P6-preprocesseddata'!N425/'P6-preprocesseddata'!$S425)</f>
        <v>6.3662200817779198E-4</v>
      </c>
      <c r="P425" s="43">
        <f t="shared" si="20"/>
        <v>0.10440837890198237</v>
      </c>
      <c r="Q425" s="52">
        <f t="shared" si="22"/>
        <v>1.3701590540769429E-2</v>
      </c>
      <c r="R425" s="63">
        <f>IF(Profitability!Q425="",0,Profitability!L425/Profitability!Q425)-Q425</f>
        <v>0</v>
      </c>
    </row>
    <row r="426" spans="1:18" x14ac:dyDescent="0.25">
      <c r="A426">
        <f>+'P6-preprocesseddata'!A426</f>
        <v>2020</v>
      </c>
      <c r="B426">
        <f>+'P6-preprocesseddata'!B426</f>
        <v>1</v>
      </c>
      <c r="C426" t="str">
        <f t="shared" si="21"/>
        <v>2020 Q1</v>
      </c>
      <c r="D426" s="61">
        <f>VLOOKUP(C426,Dates!C:D,2,FALSE)</f>
        <v>43921</v>
      </c>
      <c r="E426" t="str">
        <f>+'P6-preprocesseddata'!C426</f>
        <v>WN</v>
      </c>
      <c r="F426" t="str">
        <f>+'P6-preprocesseddata'!D426</f>
        <v>D</v>
      </c>
      <c r="G426" s="51">
        <f>IF(Profitability!Q426="",0,Profitability!E426/Profitability!Q426)</f>
        <v>0.11969710258197061</v>
      </c>
      <c r="H426" s="43">
        <f>IF('P6-preprocesseddata'!$S426="",0,+'P6-preprocesseddata'!E426/'P6-preprocesseddata'!$S426)</f>
        <v>5.5362231167171441E-2</v>
      </c>
      <c r="I426" s="43">
        <f>IF('P6-preprocesseddata'!$S426="",0,+'P6-preprocesseddata'!F426/'P6-preprocesseddata'!$S426)</f>
        <v>2.460059796963383E-2</v>
      </c>
      <c r="J426" s="43">
        <f>IF('P6-preprocesseddata'!$S426="",0,+'P6-preprocesseddata'!G426/'P6-preprocesseddata'!$S426)</f>
        <v>2.6669760901083511E-3</v>
      </c>
      <c r="K426" s="43">
        <f>IF('P6-preprocesseddata'!$S426="",0,+'P6-preprocesseddata'!H426/'P6-preprocesseddata'!$S426)</f>
        <v>1.727898034295914E-2</v>
      </c>
      <c r="L426" s="43">
        <f>IF('P6-preprocesseddata'!$S426="",0,+'P6-preprocesseddata'!I426/'P6-preprocesseddata'!$S426)</f>
        <v>3.7286263633482873E-3</v>
      </c>
      <c r="M426" s="43">
        <f>IF('P6-preprocesseddata'!$S426="",0,+'P6-preprocesseddata'!J426/'P6-preprocesseddata'!$S426)+IF('P6-preprocesseddata'!$S426="",0,+'P6-preprocesseddata'!K426/'P6-preprocesseddata'!$S426)+IF('P6-preprocesseddata'!$S426="",0,+'P6-preprocesseddata'!L426/'P6-preprocesseddata'!$S426)</f>
        <v>1.692854115749488E-2</v>
      </c>
      <c r="N426" s="43">
        <f>IF('P6-preprocesseddata'!$S426="",0,+'P6-preprocesseddata'!M426/'P6-preprocesseddata'!$S426)</f>
        <v>1.3607169369147913E-3</v>
      </c>
      <c r="O426" s="43">
        <f>IF('P6-preprocesseddata'!$S426="",0,+'P6-preprocesseddata'!N426/'P6-preprocesseddata'!$S426)</f>
        <v>8.6684217786516177E-4</v>
      </c>
      <c r="P426" s="43">
        <f t="shared" si="20"/>
        <v>0.12279351220549588</v>
      </c>
      <c r="Q426" s="52">
        <f t="shared" si="22"/>
        <v>-3.0964096235252675E-3</v>
      </c>
      <c r="R426" s="63">
        <f>IF(Profitability!Q426="",0,Profitability!L426/Profitability!Q426)-Q426</f>
        <v>0</v>
      </c>
    </row>
    <row r="427" spans="1:18" x14ac:dyDescent="0.25">
      <c r="A427">
        <f>+'P6-preprocesseddata'!A427</f>
        <v>2020</v>
      </c>
      <c r="B427">
        <f>+'P6-preprocesseddata'!B427</f>
        <v>1</v>
      </c>
      <c r="C427" t="str">
        <f t="shared" si="21"/>
        <v>2020 Q1</v>
      </c>
      <c r="D427" s="61">
        <f>VLOOKUP(C427,Dates!C:D,2,FALSE)</f>
        <v>43921</v>
      </c>
      <c r="E427" t="str">
        <f>+'P6-preprocesseddata'!C427</f>
        <v>WN</v>
      </c>
      <c r="F427" t="str">
        <f>+'P6-preprocesseddata'!D427</f>
        <v>L</v>
      </c>
      <c r="G427" s="51">
        <f>IF(Profitability!Q427="",0,Profitability!E427/Profitability!Q427)</f>
        <v>0.12186449655022466</v>
      </c>
      <c r="H427" s="43">
        <f>IF('P6-preprocesseddata'!$S427="",0,+'P6-preprocesseddata'!E427/'P6-preprocesseddata'!$S427)</f>
        <v>5.6364109774311819E-2</v>
      </c>
      <c r="I427" s="43">
        <f>IF('P6-preprocesseddata'!$S427="",0,+'P6-preprocesseddata'!F427/'P6-preprocesseddata'!$S427)</f>
        <v>2.5046035327989456E-2</v>
      </c>
      <c r="J427" s="43">
        <f>IF('P6-preprocesseddata'!$S427="",0,+'P6-preprocesseddata'!G427/'P6-preprocesseddata'!$S427)</f>
        <v>2.714808105744673E-3</v>
      </c>
      <c r="K427" s="43">
        <f>IF('P6-preprocesseddata'!$S427="",0,+'P6-preprocesseddata'!H427/'P6-preprocesseddata'!$S427)</f>
        <v>1.759259837124974E-2</v>
      </c>
      <c r="L427" s="43">
        <f>IF('P6-preprocesseddata'!$S427="",0,+'P6-preprocesseddata'!I427/'P6-preprocesseddata'!$S427)</f>
        <v>3.7959175028605789E-3</v>
      </c>
      <c r="M427" s="43">
        <f>IF('P6-preprocesseddata'!$S427="",0,+'P6-preprocesseddata'!J427/'P6-preprocesseddata'!$S427)+IF('P6-preprocesseddata'!$S427="",0,+'P6-preprocesseddata'!K427/'P6-preprocesseddata'!$S427)+IF('P6-preprocesseddata'!$S427="",0,+'P6-preprocesseddata'!L427/'P6-preprocesseddata'!$S427)</f>
        <v>1.7235571520254133E-2</v>
      </c>
      <c r="N427" s="43">
        <f>IF('P6-preprocesseddata'!$S427="",0,+'P6-preprocesseddata'!M427/'P6-preprocesseddata'!$S427)</f>
        <v>1.384983374227334E-3</v>
      </c>
      <c r="O427" s="43">
        <f>IF('P6-preprocesseddata'!$S427="",0,+'P6-preprocesseddata'!N427/'P6-preprocesseddata'!$S427)</f>
        <v>8.8253828335992318E-4</v>
      </c>
      <c r="P427" s="43">
        <f t="shared" si="20"/>
        <v>0.12501656225999766</v>
      </c>
      <c r="Q427" s="52">
        <f t="shared" si="22"/>
        <v>-3.1520657097729998E-3</v>
      </c>
      <c r="R427" s="63">
        <f>IF(Profitability!Q427="",0,Profitability!L427/Profitability!Q427)-Q427</f>
        <v>0</v>
      </c>
    </row>
    <row r="428" spans="1:18" x14ac:dyDescent="0.25">
      <c r="A428">
        <f>+'P6-preprocesseddata'!A428</f>
        <v>2020</v>
      </c>
      <c r="B428">
        <f>+'P6-preprocesseddata'!B428</f>
        <v>2</v>
      </c>
      <c r="C428" t="str">
        <f t="shared" si="21"/>
        <v>2020 Q2</v>
      </c>
      <c r="D428" s="61">
        <f>VLOOKUP(C428,Dates!C:D,2,FALSE)</f>
        <v>44012</v>
      </c>
      <c r="E428" t="str">
        <f>+'P6-preprocesseddata'!C428</f>
        <v>WN</v>
      </c>
      <c r="F428" t="str">
        <f>+'P6-preprocesseddata'!D428</f>
        <v>D</v>
      </c>
      <c r="G428" s="51">
        <f>IF(Profitability!Q428="",0,Profitability!E428/Profitability!Q428)</f>
        <v>5.6256662277328978E-2</v>
      </c>
      <c r="H428" s="43">
        <f>IF('P6-preprocesseddata'!$S428="",0,+'P6-preprocesseddata'!E428/'P6-preprocesseddata'!$S428)</f>
        <v>0.11653567481840296</v>
      </c>
      <c r="I428" s="43">
        <f>IF('P6-preprocesseddata'!$S428="",0,+'P6-preprocesseddata'!F428/'P6-preprocesseddata'!$S428)</f>
        <v>1.4366749409118479E-2</v>
      </c>
      <c r="J428" s="43">
        <f>IF('P6-preprocesseddata'!$S428="",0,+'P6-preprocesseddata'!G428/'P6-preprocesseddata'!$S428)</f>
        <v>3.8841203706213149E-3</v>
      </c>
      <c r="K428" s="43">
        <f>IF('P6-preprocesseddata'!$S428="",0,+'P6-preprocesseddata'!H428/'P6-preprocesseddata'!$S428)</f>
        <v>1.7431934457366936E-2</v>
      </c>
      <c r="L428" s="43">
        <f>IF('P6-preprocesseddata'!$S428="",0,+'P6-preprocesseddata'!I428/'P6-preprocesseddata'!$S428)</f>
        <v>3.6215114989172179E-3</v>
      </c>
      <c r="M428" s="43">
        <f>IF('P6-preprocesseddata'!$S428="",0,+'P6-preprocesseddata'!J428/'P6-preprocesseddata'!$S428)+IF('P6-preprocesseddata'!$S428="",0,+'P6-preprocesseddata'!K428/'P6-preprocesseddata'!$S428)+IF('P6-preprocesseddata'!$S428="",0,+'P6-preprocesseddata'!L428/'P6-preprocesseddata'!$S428)</f>
        <v>3.2001532743990577E-2</v>
      </c>
      <c r="N428" s="43">
        <f>IF('P6-preprocesseddata'!$S428="",0,+'P6-preprocesseddata'!M428/'P6-preprocesseddata'!$S428)</f>
        <v>-9.2209112544335194E-3</v>
      </c>
      <c r="O428" s="43">
        <f>IF('P6-preprocesseddata'!$S428="",0,+'P6-preprocesseddata'!N428/'P6-preprocesseddata'!$S428)</f>
        <v>1.4441812429869286E-3</v>
      </c>
      <c r="P428" s="43">
        <f t="shared" si="20"/>
        <v>0.18006479328697086</v>
      </c>
      <c r="Q428" s="52">
        <f t="shared" si="22"/>
        <v>-0.12380813100964189</v>
      </c>
      <c r="R428" s="63">
        <f>IF(Profitability!Q428="",0,Profitability!L428/Profitability!Q428)-Q428</f>
        <v>0</v>
      </c>
    </row>
    <row r="429" spans="1:18" x14ac:dyDescent="0.25">
      <c r="A429">
        <f>+'P6-preprocesseddata'!A429</f>
        <v>2020</v>
      </c>
      <c r="B429">
        <f>+'P6-preprocesseddata'!B429</f>
        <v>2</v>
      </c>
      <c r="C429" t="str">
        <f t="shared" si="21"/>
        <v>2020 Q2</v>
      </c>
      <c r="D429" s="61">
        <f>VLOOKUP(C429,Dates!C:D,2,FALSE)</f>
        <v>44012</v>
      </c>
      <c r="E429" t="str">
        <f>+'P6-preprocesseddata'!C429</f>
        <v>WN</v>
      </c>
      <c r="F429" t="str">
        <f>+'P6-preprocesseddata'!D429</f>
        <v>L</v>
      </c>
      <c r="G429" s="51">
        <f>IF(Profitability!Q429="",0,Profitability!E429/Profitability!Q429)</f>
        <v>0.25191861340994659</v>
      </c>
      <c r="H429" s="43">
        <f>IF('P6-preprocesseddata'!$S429="",0,+'P6-preprocesseddata'!E429/'P6-preprocesseddata'!$S429)</f>
        <v>0.52259047347572052</v>
      </c>
      <c r="I429" s="43">
        <f>IF('P6-preprocesseddata'!$S429="",0,+'P6-preprocesseddata'!F429/'P6-preprocesseddata'!$S429)</f>
        <v>6.4386146851673695E-2</v>
      </c>
      <c r="J429" s="43">
        <f>IF('P6-preprocesseddata'!$S429="",0,+'P6-preprocesseddata'!G429/'P6-preprocesseddata'!$S429)</f>
        <v>1.6877921990244561E-2</v>
      </c>
      <c r="K429" s="43">
        <f>IF('P6-preprocesseddata'!$S429="",0,+'P6-preprocesseddata'!H429/'P6-preprocesseddata'!$S429)</f>
        <v>7.8138527732613705E-2</v>
      </c>
      <c r="L429" s="43">
        <f>IF('P6-preprocesseddata'!$S429="",0,+'P6-preprocesseddata'!I429/'P6-preprocesseddata'!$S429)</f>
        <v>1.6252813768383653E-2</v>
      </c>
      <c r="M429" s="43">
        <f>IF('P6-preprocesseddata'!$S429="",0,+'P6-preprocesseddata'!J429/'P6-preprocesseddata'!$S429)+IF('P6-preprocesseddata'!$S429="",0,+'P6-preprocesseddata'!K429/'P6-preprocesseddata'!$S429)+IF('P6-preprocesseddata'!$S429="",0,+'P6-preprocesseddata'!L429/'P6-preprocesseddata'!$S429)</f>
        <v>0.14189956636242654</v>
      </c>
      <c r="N429" s="43">
        <f>IF('P6-preprocesseddata'!$S429="",0,+'P6-preprocesseddata'!M429/'P6-preprocesseddata'!$S429)</f>
        <v>-4.1882250864680948E-2</v>
      </c>
      <c r="O429" s="43">
        <f>IF('P6-preprocesseddata'!$S429="",0,+'P6-preprocesseddata'!N429/'P6-preprocesseddata'!$S429)</f>
        <v>6.2510822186090968E-3</v>
      </c>
      <c r="P429" s="43">
        <f t="shared" si="20"/>
        <v>0.80451428153499072</v>
      </c>
      <c r="Q429" s="52">
        <f t="shared" si="22"/>
        <v>-0.55259566812504413</v>
      </c>
      <c r="R429" s="63">
        <f>IF(Profitability!Q429="",0,Profitability!L429/Profitability!Q429)-Q429</f>
        <v>0</v>
      </c>
    </row>
    <row r="430" spans="1:18" x14ac:dyDescent="0.25">
      <c r="A430">
        <f>+'P6-preprocesseddata'!A430</f>
        <v>2020</v>
      </c>
      <c r="B430">
        <f>+'P6-preprocesseddata'!B430</f>
        <v>3</v>
      </c>
      <c r="C430" t="str">
        <f t="shared" si="21"/>
        <v>2020 Q3</v>
      </c>
      <c r="D430" s="61">
        <f>VLOOKUP(C430,Dates!C:D,2,FALSE)</f>
        <v>44104</v>
      </c>
      <c r="E430" t="str">
        <f>+'P6-preprocesseddata'!C430</f>
        <v>WN</v>
      </c>
      <c r="F430" t="str">
        <f>+'P6-preprocesseddata'!D430</f>
        <v>D</v>
      </c>
      <c r="G430" s="51">
        <f>IF(Profitability!Q430="",0,Profitability!E430/Profitability!Q430)</f>
        <v>6.7701646062664628E-2</v>
      </c>
      <c r="H430" s="43">
        <f>IF('P6-preprocesseddata'!$S430="",0,+'P6-preprocesseddata'!E430/'P6-preprocesseddata'!$S430)</f>
        <v>0.10748783448377758</v>
      </c>
      <c r="I430" s="43">
        <f>IF('P6-preprocesseddata'!$S430="",0,+'P6-preprocesseddata'!F430/'P6-preprocesseddata'!$S430)</f>
        <v>1.4325029938624206E-2</v>
      </c>
      <c r="J430" s="43">
        <f>IF('P6-preprocesseddata'!$S430="",0,+'P6-preprocesseddata'!G430/'P6-preprocesseddata'!$S430)</f>
        <v>2.1789139958135694E-3</v>
      </c>
      <c r="K430" s="43">
        <f>IF('P6-preprocesseddata'!$S430="",0,+'P6-preprocesseddata'!H430/'P6-preprocesseddata'!$S430)</f>
        <v>1.4942766239937719E-2</v>
      </c>
      <c r="L430" s="43">
        <f>IF('P6-preprocesseddata'!$S430="",0,+'P6-preprocesseddata'!I430/'P6-preprocesseddata'!$S430)</f>
        <v>4.2072118168013165E-3</v>
      </c>
      <c r="M430" s="43">
        <f>IF('P6-preprocesseddata'!$S430="",0,+'P6-preprocesseddata'!J430/'P6-preprocesseddata'!$S430)+IF('P6-preprocesseddata'!$S430="",0,+'P6-preprocesseddata'!K430/'P6-preprocesseddata'!$S430)+IF('P6-preprocesseddata'!$S430="",0,+'P6-preprocesseddata'!L430/'P6-preprocesseddata'!$S430)</f>
        <v>2.2070175614128818E-2</v>
      </c>
      <c r="N430" s="43">
        <f>IF('P6-preprocesseddata'!$S430="",0,+'P6-preprocesseddata'!M430/'P6-preprocesseddata'!$S430)</f>
        <v>1.8895553167248723E-3</v>
      </c>
      <c r="O430" s="43">
        <f>IF('P6-preprocesseddata'!$S430="",0,+'P6-preprocesseddata'!N430/'P6-preprocesseddata'!$S430)</f>
        <v>9.6787595640289816E-4</v>
      </c>
      <c r="P430" s="43">
        <f t="shared" si="20"/>
        <v>0.16806936336221101</v>
      </c>
      <c r="Q430" s="52">
        <f t="shared" si="22"/>
        <v>-0.10036771729954638</v>
      </c>
      <c r="R430" s="63">
        <f>IF(Profitability!Q430="",0,Profitability!L430/Profitability!Q430)-Q430</f>
        <v>0</v>
      </c>
    </row>
    <row r="431" spans="1:18" x14ac:dyDescent="0.25">
      <c r="A431">
        <f>+'P6-preprocesseddata'!A431</f>
        <v>2020</v>
      </c>
      <c r="B431">
        <f>+'P6-preprocesseddata'!B431</f>
        <v>3</v>
      </c>
      <c r="C431" t="str">
        <f t="shared" si="21"/>
        <v>2020 Q3</v>
      </c>
      <c r="D431" s="61">
        <f>VLOOKUP(C431,Dates!C:D,2,FALSE)</f>
        <v>44104</v>
      </c>
      <c r="E431" t="str">
        <f>+'P6-preprocesseddata'!C431</f>
        <v>WN</v>
      </c>
      <c r="F431" t="str">
        <f>+'P6-preprocesseddata'!D431</f>
        <v>L</v>
      </c>
      <c r="G431" s="51">
        <f>IF(Profitability!Q431="",0,Profitability!E431/Profitability!Q431)</f>
        <v>6.4618284660750674E-2</v>
      </c>
      <c r="H431" s="43">
        <f>IF('P6-preprocesseddata'!$S431="",0,+'P6-preprocesseddata'!E431/'P6-preprocesseddata'!$S431)</f>
        <v>0.10259449557921668</v>
      </c>
      <c r="I431" s="43">
        <f>IF('P6-preprocesseddata'!$S431="",0,+'P6-preprocesseddata'!F431/'P6-preprocesseddata'!$S431)</f>
        <v>1.3670130906217576E-2</v>
      </c>
      <c r="J431" s="43">
        <f>IF('P6-preprocesseddata'!$S431="",0,+'P6-preprocesseddata'!G431/'P6-preprocesseddata'!$S431)</f>
        <v>2.078251405074128E-3</v>
      </c>
      <c r="K431" s="43">
        <f>IF('P6-preprocesseddata'!$S431="",0,+'P6-preprocesseddata'!H431/'P6-preprocesseddata'!$S431)</f>
        <v>1.4267179583028511E-2</v>
      </c>
      <c r="L431" s="43">
        <f>IF('P6-preprocesseddata'!$S431="",0,+'P6-preprocesseddata'!I431/'P6-preprocesseddata'!$S431)</f>
        <v>4.0162126839030634E-3</v>
      </c>
      <c r="M431" s="43">
        <f>IF('P6-preprocesseddata'!$S431="",0,+'P6-preprocesseddata'!J431/'P6-preprocesseddata'!$S431)+IF('P6-preprocesseddata'!$S431="",0,+'P6-preprocesseddata'!K431/'P6-preprocesseddata'!$S431)+IF('P6-preprocesseddata'!$S431="",0,+'P6-preprocesseddata'!L431/'P6-preprocesseddata'!$S431)</f>
        <v>2.1063094303231663E-2</v>
      </c>
      <c r="N431" s="43">
        <f>IF('P6-preprocesseddata'!$S431="",0,+'P6-preprocesseddata'!M431/'P6-preprocesseddata'!$S431)</f>
        <v>1.8009337136592129E-3</v>
      </c>
      <c r="O431" s="43">
        <f>IF('P6-preprocesseddata'!$S431="",0,+'P6-preprocesseddata'!N431/'P6-preprocesseddata'!$S431)</f>
        <v>9.2330478435789364E-4</v>
      </c>
      <c r="P431" s="43">
        <f t="shared" si="20"/>
        <v>0.16041360295868876</v>
      </c>
      <c r="Q431" s="52">
        <f t="shared" si="22"/>
        <v>-9.5795318297938081E-2</v>
      </c>
      <c r="R431" s="63">
        <f>IF(Profitability!Q431="",0,Profitability!L431/Profitability!Q431)-Q431</f>
        <v>0</v>
      </c>
    </row>
    <row r="432" spans="1:18" x14ac:dyDescent="0.25">
      <c r="A432">
        <f>+'P6-preprocesseddata'!A432</f>
        <v>2020</v>
      </c>
      <c r="B432">
        <f>+'P6-preprocesseddata'!B432</f>
        <v>4</v>
      </c>
      <c r="C432" t="str">
        <f t="shared" si="21"/>
        <v>2020 Q4</v>
      </c>
      <c r="D432" s="61">
        <f>VLOOKUP(C432,Dates!C:D,2,FALSE)</f>
        <v>44196</v>
      </c>
      <c r="E432" t="str">
        <f>+'P6-preprocesseddata'!C432</f>
        <v>WN</v>
      </c>
      <c r="F432" t="str">
        <f>+'P6-preprocesseddata'!D432</f>
        <v>D</v>
      </c>
      <c r="G432" s="51">
        <f>IF(Profitability!Q432="",0,Profitability!E432/Profitability!Q432)</f>
        <v>8.4938388951412425E-2</v>
      </c>
      <c r="H432" s="43">
        <f>IF('P6-preprocesseddata'!$S432="",0,+'P6-preprocesseddata'!E432/'P6-preprocesseddata'!$S432)</f>
        <v>6.7209541430693187E-2</v>
      </c>
      <c r="I432" s="43">
        <f>IF('P6-preprocesseddata'!$S432="",0,+'P6-preprocesseddata'!F432/'P6-preprocesseddata'!$S432)</f>
        <v>1.4459221872629284E-2</v>
      </c>
      <c r="J432" s="43">
        <f>IF('P6-preprocesseddata'!$S432="",0,+'P6-preprocesseddata'!G432/'P6-preprocesseddata'!$S432)</f>
        <v>2.4976277108835977E-3</v>
      </c>
      <c r="K432" s="43">
        <f>IF('P6-preprocesseddata'!$S432="",0,+'P6-preprocesseddata'!H432/'P6-preprocesseddata'!$S432)</f>
        <v>1.5883636710159604E-2</v>
      </c>
      <c r="L432" s="43">
        <f>IF('P6-preprocesseddata'!$S432="",0,+'P6-preprocesseddata'!I432/'P6-preprocesseddata'!$S432)</f>
        <v>3.9575936674870532E-3</v>
      </c>
      <c r="M432" s="43">
        <f>IF('P6-preprocesseddata'!$S432="",0,+'P6-preprocesseddata'!J432/'P6-preprocesseddata'!$S432)+IF('P6-preprocesseddata'!$S432="",0,+'P6-preprocesseddata'!K432/'P6-preprocesseddata'!$S432)+IF('P6-preprocesseddata'!$S432="",0,+'P6-preprocesseddata'!L432/'P6-preprocesseddata'!$S432)</f>
        <v>2.5516697211013187E-2</v>
      </c>
      <c r="N432" s="43">
        <f>IF('P6-preprocesseddata'!$S432="",0,+'P6-preprocesseddata'!M432/'P6-preprocesseddata'!$S432)</f>
        <v>3.5537329548162274E-3</v>
      </c>
      <c r="O432" s="43">
        <f>IF('P6-preprocesseddata'!$S432="",0,+'P6-preprocesseddata'!N432/'P6-preprocesseddata'!$S432)</f>
        <v>1.1545279784332878E-3</v>
      </c>
      <c r="P432" s="43">
        <f t="shared" si="20"/>
        <v>0.13423257953611545</v>
      </c>
      <c r="Q432" s="52">
        <f t="shared" si="22"/>
        <v>-4.9294190584703024E-2</v>
      </c>
      <c r="R432" s="63">
        <f>IF(Profitability!Q432="",0,Profitability!L432/Profitability!Q432)-Q432</f>
        <v>0</v>
      </c>
    </row>
    <row r="433" spans="1:18" x14ac:dyDescent="0.25">
      <c r="A433">
        <f>+'P6-preprocesseddata'!A433</f>
        <v>2020</v>
      </c>
      <c r="B433">
        <f>+'P6-preprocesseddata'!B433</f>
        <v>4</v>
      </c>
      <c r="C433" t="str">
        <f t="shared" si="21"/>
        <v>2020 Q4</v>
      </c>
      <c r="D433" s="61">
        <f>VLOOKUP(C433,Dates!C:D,2,FALSE)</f>
        <v>44196</v>
      </c>
      <c r="E433" t="str">
        <f>+'P6-preprocesseddata'!C433</f>
        <v>WN</v>
      </c>
      <c r="F433" t="str">
        <f>+'P6-preprocesseddata'!D433</f>
        <v>L</v>
      </c>
      <c r="G433" s="51">
        <f>IF(Profitability!Q433="",0,Profitability!E433/Profitability!Q433)</f>
        <v>7.2628320095107349E-2</v>
      </c>
      <c r="H433" s="43">
        <f>IF('P6-preprocesseddata'!$S433="",0,+'P6-preprocesseddata'!E433/'P6-preprocesseddata'!$S433)</f>
        <v>5.7470373779329398E-2</v>
      </c>
      <c r="I433" s="43">
        <f>IF('P6-preprocesseddata'!$S433="",0,+'P6-preprocesseddata'!F433/'P6-preprocesseddata'!$S433)</f>
        <v>1.2364021012076723E-2</v>
      </c>
      <c r="J433" s="43">
        <f>IF('P6-preprocesseddata'!$S433="",0,+'P6-preprocesseddata'!G433/'P6-preprocesseddata'!$S433)</f>
        <v>2.1362280748643669E-3</v>
      </c>
      <c r="K433" s="43">
        <f>IF('P6-preprocesseddata'!$S433="",0,+'P6-preprocesseddata'!H433/'P6-preprocesseddata'!$S433)</f>
        <v>1.3581533636738165E-2</v>
      </c>
      <c r="L433" s="43">
        <f>IF('P6-preprocesseddata'!$S433="",0,+'P6-preprocesseddata'!I433/'P6-preprocesseddata'!$S433)</f>
        <v>3.3829335269154365E-3</v>
      </c>
      <c r="M433" s="43">
        <f>IF('P6-preprocesseddata'!$S433="",0,+'P6-preprocesseddata'!J433/'P6-preprocesseddata'!$S433)+IF('P6-preprocesseddata'!$S433="",0,+'P6-preprocesseddata'!K433/'P6-preprocesseddata'!$S433)+IF('P6-preprocesseddata'!$S433="",0,+'P6-preprocesseddata'!L433/'P6-preprocesseddata'!$S433)</f>
        <v>2.1820779861174849E-2</v>
      </c>
      <c r="N433" s="43">
        <f>IF('P6-preprocesseddata'!$S433="",0,+'P6-preprocesseddata'!M433/'P6-preprocesseddata'!$S433)</f>
        <v>3.0394884988021943E-3</v>
      </c>
      <c r="O433" s="43">
        <f>IF('P6-preprocesseddata'!$S433="",0,+'P6-preprocesseddata'!N433/'P6-preprocesseddata'!$S433)</f>
        <v>9.8740445582557162E-4</v>
      </c>
      <c r="P433" s="43">
        <f t="shared" si="20"/>
        <v>0.11478276284572671</v>
      </c>
      <c r="Q433" s="52">
        <f t="shared" si="22"/>
        <v>-4.2154442750619359E-2</v>
      </c>
      <c r="R433" s="63">
        <f>IF(Profitability!Q433="",0,Profitability!L433/Profitability!Q433)-Q433</f>
        <v>0</v>
      </c>
    </row>
    <row r="434" spans="1:18" x14ac:dyDescent="0.25">
      <c r="A434">
        <f>+'P6-preprocesseddata'!A434</f>
        <v>2021</v>
      </c>
      <c r="B434">
        <f>+'P6-preprocesseddata'!B434</f>
        <v>1</v>
      </c>
      <c r="C434" t="str">
        <f t="shared" si="21"/>
        <v>2021 Q1</v>
      </c>
      <c r="D434" s="61">
        <f>VLOOKUP(C434,Dates!C:D,2,FALSE)</f>
        <v>44286</v>
      </c>
      <c r="E434" t="str">
        <f>+'P6-preprocesseddata'!C434</f>
        <v>WN</v>
      </c>
      <c r="F434" t="str">
        <f>+'P6-preprocesseddata'!D434</f>
        <v>D</v>
      </c>
      <c r="G434" s="51">
        <f>IF(Profitability!Q434="",0,Profitability!E434/Profitability!Q434)</f>
        <v>8.9027478352319792E-2</v>
      </c>
      <c r="H434" s="43">
        <f>IF('P6-preprocesseddata'!$S434="",0,+'P6-preprocesseddata'!E434/'P6-preprocesseddata'!$S434)</f>
        <v>6.0748711291172049E-2</v>
      </c>
      <c r="I434" s="43">
        <f>IF('P6-preprocesseddata'!$S434="",0,+'P6-preprocesseddata'!F434/'P6-preprocesseddata'!$S434)</f>
        <v>2.0314539239971893E-2</v>
      </c>
      <c r="J434" s="43">
        <f>IF('P6-preprocesseddata'!$S434="",0,+'P6-preprocesseddata'!G434/'P6-preprocesseddata'!$S434)</f>
        <v>2.8604796400904771E-3</v>
      </c>
      <c r="K434" s="43">
        <f>IF('P6-preprocesseddata'!$S434="",0,+'P6-preprocesseddata'!H434/'P6-preprocesseddata'!$S434)</f>
        <v>1.7308224253767879E-2</v>
      </c>
      <c r="L434" s="43">
        <f>IF('P6-preprocesseddata'!$S434="",0,+'P6-preprocesseddata'!I434/'P6-preprocesseddata'!$S434)</f>
        <v>4.2946086990217061E-3</v>
      </c>
      <c r="M434" s="43">
        <f>IF('P6-preprocesseddata'!$S434="",0,+'P6-preprocesseddata'!J434/'P6-preprocesseddata'!$S434)+IF('P6-preprocesseddata'!$S434="",0,+'P6-preprocesseddata'!K434/'P6-preprocesseddata'!$S434)+IF('P6-preprocesseddata'!$S434="",0,+'P6-preprocesseddata'!L434/'P6-preprocesseddata'!$S434)</f>
        <v>2.5514784993874239E-2</v>
      </c>
      <c r="N434" s="43">
        <f>IF('P6-preprocesseddata'!$S434="",0,+'P6-preprocesseddata'!M434/'P6-preprocesseddata'!$S434)</f>
        <v>9.1728254731640395E-4</v>
      </c>
      <c r="O434" s="43">
        <f>IF('P6-preprocesseddata'!$S434="",0,+'P6-preprocesseddata'!N434/'P6-preprocesseddata'!$S434)</f>
        <v>1.2067752657673289E-3</v>
      </c>
      <c r="P434" s="43">
        <f t="shared" si="20"/>
        <v>0.13316540593098197</v>
      </c>
      <c r="Q434" s="52">
        <f t="shared" si="22"/>
        <v>-4.4137927578662181E-2</v>
      </c>
      <c r="R434" s="63">
        <f>IF(Profitability!Q434="",0,Profitability!L434/Profitability!Q434)-Q434</f>
        <v>0</v>
      </c>
    </row>
    <row r="435" spans="1:18" x14ac:dyDescent="0.25">
      <c r="A435">
        <f>+'P6-preprocesseddata'!A435</f>
        <v>2021</v>
      </c>
      <c r="B435">
        <f>+'P6-preprocesseddata'!B435</f>
        <v>1</v>
      </c>
      <c r="C435" t="str">
        <f t="shared" si="21"/>
        <v>2021 Q1</v>
      </c>
      <c r="D435" s="61">
        <f>VLOOKUP(C435,Dates!C:D,2,FALSE)</f>
        <v>44286</v>
      </c>
      <c r="E435" t="str">
        <f>+'P6-preprocesseddata'!C435</f>
        <v>WN</v>
      </c>
      <c r="F435" t="str">
        <f>+'P6-preprocesseddata'!D435</f>
        <v>L</v>
      </c>
      <c r="G435" s="51">
        <f>IF(Profitability!Q435="",0,Profitability!E435/Profitability!Q435)</f>
        <v>7.3232717822413057E-2</v>
      </c>
      <c r="H435" s="43">
        <f>IF('P6-preprocesseddata'!$S435="",0,+'P6-preprocesseddata'!E435/'P6-preprocesseddata'!$S435)</f>
        <v>4.997201149193211E-2</v>
      </c>
      <c r="I435" s="43">
        <f>IF('P6-preprocesseddata'!$S435="",0,+'P6-preprocesseddata'!F435/'P6-preprocesseddata'!$S435)</f>
        <v>1.671148779951134E-2</v>
      </c>
      <c r="J435" s="43">
        <f>IF('P6-preprocesseddata'!$S435="",0,+'P6-preprocesseddata'!G435/'P6-preprocesseddata'!$S435)</f>
        <v>2.354048461407313E-3</v>
      </c>
      <c r="K435" s="43">
        <f>IF('P6-preprocesseddata'!$S435="",0,+'P6-preprocesseddata'!H435/'P6-preprocesseddata'!$S435)</f>
        <v>1.4235600408152594E-2</v>
      </c>
      <c r="L435" s="43">
        <f>IF('P6-preprocesseddata'!$S435="",0,+'P6-preprocesseddata'!I435/'P6-preprocesseddata'!$S435)</f>
        <v>3.5333289685915512E-3</v>
      </c>
      <c r="M435" s="43">
        <f>IF('P6-preprocesseddata'!$S435="",0,+'P6-preprocesseddata'!J435/'P6-preprocesseddata'!$S435)+IF('P6-preprocesseddata'!$S435="",0,+'P6-preprocesseddata'!K435/'P6-preprocesseddata'!$S435)+IF('P6-preprocesseddata'!$S435="",0,+'P6-preprocesseddata'!L435/'P6-preprocesseddata'!$S435)</f>
        <v>2.0987883822374594E-2</v>
      </c>
      <c r="N435" s="43">
        <f>IF('P6-preprocesseddata'!$S435="",0,+'P6-preprocesseddata'!M435/'P6-preprocesseddata'!$S435)</f>
        <v>7.5359634451441769E-4</v>
      </c>
      <c r="O435" s="43">
        <f>IF('P6-preprocesseddata'!$S435="",0,+'P6-preprocesseddata'!N435/'P6-preprocesseddata'!$S435)</f>
        <v>9.9125746713573108E-4</v>
      </c>
      <c r="P435" s="43">
        <f t="shared" si="20"/>
        <v>0.10953921476361965</v>
      </c>
      <c r="Q435" s="52">
        <f t="shared" si="22"/>
        <v>-3.6306496941206592E-2</v>
      </c>
      <c r="R435" s="63">
        <f>IF(Profitability!Q435="",0,Profitability!L435/Profitability!Q435)-Q435</f>
        <v>0</v>
      </c>
    </row>
    <row r="436" spans="1:18" x14ac:dyDescent="0.25">
      <c r="A436">
        <f>+'P6-preprocesseddata'!A436</f>
        <v>2021</v>
      </c>
      <c r="B436">
        <f>+'P6-preprocesseddata'!B436</f>
        <v>2</v>
      </c>
      <c r="C436" t="str">
        <f t="shared" si="21"/>
        <v>2021 Q2</v>
      </c>
      <c r="D436" s="61">
        <f>VLOOKUP(C436,Dates!C:D,2,FALSE)</f>
        <v>44377</v>
      </c>
      <c r="E436" t="str">
        <f>+'P6-preprocesseddata'!C436</f>
        <v>WN</v>
      </c>
      <c r="F436" t="str">
        <f>+'P6-preprocesseddata'!D436</f>
        <v>D</v>
      </c>
      <c r="G436" s="51">
        <f>IF(Profitability!Q436="",0,Profitability!E436/Profitability!Q436)</f>
        <v>0.11976887212615946</v>
      </c>
      <c r="H436" s="43">
        <f>IF('P6-preprocesseddata'!$S436="",0,+'P6-preprocesseddata'!E436/'P6-preprocesseddata'!$S436)</f>
        <v>5.6521853285148874E-2</v>
      </c>
      <c r="I436" s="43">
        <f>IF('P6-preprocesseddata'!$S436="",0,+'P6-preprocesseddata'!F436/'P6-preprocesseddata'!$S436)</f>
        <v>2.4004029101358001E-2</v>
      </c>
      <c r="J436" s="43">
        <f>IF('P6-preprocesseddata'!$S436="",0,+'P6-preprocesseddata'!G436/'P6-preprocesseddata'!$S436)</f>
        <v>2.2602569795439125E-3</v>
      </c>
      <c r="K436" s="43">
        <f>IF('P6-preprocesseddata'!$S436="",0,+'P6-preprocesseddata'!H436/'P6-preprocesseddata'!$S436)</f>
        <v>1.5246644178977017E-2</v>
      </c>
      <c r="L436" s="43">
        <f>IF('P6-preprocesseddata'!$S436="",0,+'P6-preprocesseddata'!I436/'P6-preprocesseddata'!$S436)</f>
        <v>3.8822246457705218E-3</v>
      </c>
      <c r="M436" s="43">
        <f>IF('P6-preprocesseddata'!$S436="",0,+'P6-preprocesseddata'!J436/'P6-preprocesseddata'!$S436)+IF('P6-preprocesseddata'!$S436="",0,+'P6-preprocesseddata'!K436/'P6-preprocesseddata'!$S436)+IF('P6-preprocesseddata'!$S436="",0,+'P6-preprocesseddata'!L436/'P6-preprocesseddata'!$S436)</f>
        <v>1.9572508440776685E-2</v>
      </c>
      <c r="N436" s="43">
        <f>IF('P6-preprocesseddata'!$S436="",0,+'P6-preprocesseddata'!M436/'P6-preprocesseddata'!$S436)</f>
        <v>1.2876565025582668E-3</v>
      </c>
      <c r="O436" s="43">
        <f>IF('P6-preprocesseddata'!$S436="",0,+'P6-preprocesseddata'!N436/'P6-preprocesseddata'!$S436)</f>
        <v>8.8832839022376245E-4</v>
      </c>
      <c r="P436" s="43">
        <f t="shared" si="20"/>
        <v>0.12366350152435704</v>
      </c>
      <c r="Q436" s="52">
        <f t="shared" si="22"/>
        <v>-3.8946293981975827E-3</v>
      </c>
      <c r="R436" s="63">
        <f>IF(Profitability!Q436="",0,Profitability!L436/Profitability!Q436)-Q436</f>
        <v>9.540979117872439E-18</v>
      </c>
    </row>
    <row r="437" spans="1:18" x14ac:dyDescent="0.25">
      <c r="A437">
        <f>+'P6-preprocesseddata'!A437</f>
        <v>2021</v>
      </c>
      <c r="B437">
        <f>+'P6-preprocesseddata'!B437</f>
        <v>2</v>
      </c>
      <c r="C437" t="str">
        <f t="shared" si="21"/>
        <v>2021 Q2</v>
      </c>
      <c r="D437" s="61">
        <f>VLOOKUP(C437,Dates!C:D,2,FALSE)</f>
        <v>44377</v>
      </c>
      <c r="E437" t="str">
        <f>+'P6-preprocesseddata'!C437</f>
        <v>WN</v>
      </c>
      <c r="F437" t="str">
        <f>+'P6-preprocesseddata'!D437</f>
        <v>L</v>
      </c>
      <c r="G437" s="51">
        <f>IF(Profitability!Q437="",0,Profitability!E437/Profitability!Q437)</f>
        <v>0.12187111950159443</v>
      </c>
      <c r="H437" s="43">
        <f>IF('P6-preprocesseddata'!$S437="",0,+'P6-preprocesseddata'!E437/'P6-preprocesseddata'!$S437)</f>
        <v>5.7513403467103687E-2</v>
      </c>
      <c r="I437" s="43">
        <f>IF('P6-preprocesseddata'!$S437="",0,+'P6-preprocesseddata'!F437/'P6-preprocesseddata'!$S437)</f>
        <v>2.4425820968337446E-2</v>
      </c>
      <c r="J437" s="43">
        <f>IF('P6-preprocesseddata'!$S437="",0,+'P6-preprocesseddata'!G437/'P6-preprocesseddata'!$S437)</f>
        <v>2.2987648960506746E-3</v>
      </c>
      <c r="K437" s="43">
        <f>IF('P6-preprocesseddata'!$S437="",0,+'P6-preprocesseddata'!H437/'P6-preprocesseddata'!$S437)</f>
        <v>1.5514737784610018E-2</v>
      </c>
      <c r="L437" s="43">
        <f>IF('P6-preprocesseddata'!$S437="",0,+'P6-preprocesseddata'!I437/'P6-preprocesseddata'!$S437)</f>
        <v>3.9506411781373403E-3</v>
      </c>
      <c r="M437" s="43">
        <f>IF('P6-preprocesseddata'!$S437="",0,+'P6-preprocesseddata'!J437/'P6-preprocesseddata'!$S437)+IF('P6-preprocesseddata'!$S437="",0,+'P6-preprocesseddata'!K437/'P6-preprocesseddata'!$S437)+IF('P6-preprocesseddata'!$S437="",0,+'P6-preprocesseddata'!L437/'P6-preprocesseddata'!$S437)</f>
        <v>1.9914928044177705E-2</v>
      </c>
      <c r="N437" s="43">
        <f>IF('P6-preprocesseddata'!$S437="",0,+'P6-preprocesseddata'!M437/'P6-preprocesseddata'!$S437)</f>
        <v>1.3101419696503218E-3</v>
      </c>
      <c r="O437" s="43">
        <f>IF('P6-preprocesseddata'!$S437="",0,+'P6-preprocesseddata'!N437/'P6-preprocesseddata'!$S437)</f>
        <v>9.0391132219078032E-4</v>
      </c>
      <c r="P437" s="43">
        <f t="shared" si="20"/>
        <v>0.12583234963025797</v>
      </c>
      <c r="Q437" s="52">
        <f t="shared" si="22"/>
        <v>-3.9612301286635343E-3</v>
      </c>
      <c r="R437" s="63">
        <f>IF(Profitability!Q437="",0,Profitability!L437/Profitability!Q437)-Q437</f>
        <v>0</v>
      </c>
    </row>
    <row r="438" spans="1:18" x14ac:dyDescent="0.25">
      <c r="A438">
        <f>+'P6-preprocesseddata'!A438</f>
        <v>2021</v>
      </c>
      <c r="B438">
        <f>+'P6-preprocesseddata'!B438</f>
        <v>3</v>
      </c>
      <c r="C438" t="str">
        <f t="shared" si="21"/>
        <v>2021 Q3</v>
      </c>
      <c r="D438" s="61">
        <f>VLOOKUP(C438,Dates!C:D,2,FALSE)</f>
        <v>44469</v>
      </c>
      <c r="E438" t="str">
        <f>+'P6-preprocesseddata'!C438</f>
        <v>WN</v>
      </c>
      <c r="F438" t="str">
        <f>+'P6-preprocesseddata'!D438</f>
        <v>D</v>
      </c>
      <c r="G438" s="51">
        <f>IF(Profitability!Q438="",0,Profitability!E438/Profitability!Q438)</f>
        <v>0.12011304043488842</v>
      </c>
      <c r="H438" s="43">
        <f>IF('P6-preprocesseddata'!$S438="",0,+'P6-preprocesseddata'!E438/'P6-preprocesseddata'!$S438)</f>
        <v>5.6694827665787796E-2</v>
      </c>
      <c r="I438" s="43">
        <f>IF('P6-preprocesseddata'!$S438="",0,+'P6-preprocesseddata'!F438/'P6-preprocesseddata'!$S438)</f>
        <v>2.5398776720759773E-2</v>
      </c>
      <c r="J438" s="43">
        <f>IF('P6-preprocesseddata'!$S438="",0,+'P6-preprocesseddata'!G438/'P6-preprocesseddata'!$S438)</f>
        <v>2.0943727097327662E-3</v>
      </c>
      <c r="K438" s="43">
        <f>IF('P6-preprocesseddata'!$S438="",0,+'P6-preprocesseddata'!H438/'P6-preprocesseddata'!$S438)</f>
        <v>1.5051945596277939E-2</v>
      </c>
      <c r="L438" s="43">
        <f>IF('P6-preprocesseddata'!$S438="",0,+'P6-preprocesseddata'!I438/'P6-preprocesseddata'!$S438)</f>
        <v>3.7256053660545468E-3</v>
      </c>
      <c r="M438" s="43">
        <f>IF('P6-preprocesseddata'!$S438="",0,+'P6-preprocesseddata'!J438/'P6-preprocesseddata'!$S438)+IF('P6-preprocesseddata'!$S438="",0,+'P6-preprocesseddata'!K438/'P6-preprocesseddata'!$S438)+IF('P6-preprocesseddata'!$S438="",0,+'P6-preprocesseddata'!L438/'P6-preprocesseddata'!$S438)</f>
        <v>1.5785688506609129E-2</v>
      </c>
      <c r="N438" s="43">
        <f>IF('P6-preprocesseddata'!$S438="",0,+'P6-preprocesseddata'!M438/'P6-preprocesseddata'!$S438)</f>
        <v>1.3790980861653013E-3</v>
      </c>
      <c r="O438" s="43">
        <f>IF('P6-preprocesseddata'!$S438="",0,+'P6-preprocesseddata'!N438/'P6-preprocesseddata'!$S438)</f>
        <v>7.4236675113321601E-4</v>
      </c>
      <c r="P438" s="43">
        <f t="shared" si="20"/>
        <v>0.12087268140252047</v>
      </c>
      <c r="Q438" s="52">
        <f t="shared" si="22"/>
        <v>-7.596409676320498E-4</v>
      </c>
      <c r="R438" s="63">
        <f>IF(Profitability!Q438="",0,Profitability!L438/Profitability!Q438)-Q438</f>
        <v>5.4210108624275222E-18</v>
      </c>
    </row>
    <row r="439" spans="1:18" x14ac:dyDescent="0.25">
      <c r="A439">
        <f>+'P6-preprocesseddata'!A439</f>
        <v>2021</v>
      </c>
      <c r="B439">
        <f>+'P6-preprocesseddata'!B439</f>
        <v>3</v>
      </c>
      <c r="C439" t="str">
        <f t="shared" si="21"/>
        <v>2021 Q3</v>
      </c>
      <c r="D439" s="61">
        <f>VLOOKUP(C439,Dates!C:D,2,FALSE)</f>
        <v>44469</v>
      </c>
      <c r="E439" t="str">
        <f>+'P6-preprocesseddata'!C439</f>
        <v>WN</v>
      </c>
      <c r="F439" t="str">
        <f>+'P6-preprocesseddata'!D439</f>
        <v>L</v>
      </c>
      <c r="G439" s="51">
        <f>IF(Profitability!Q439="",0,Profitability!E439/Profitability!Q439)</f>
        <v>0.13707219770103163</v>
      </c>
      <c r="H439" s="43">
        <f>IF('P6-preprocesseddata'!$S439="",0,+'P6-preprocesseddata'!E439/'P6-preprocesseddata'!$S439)</f>
        <v>6.4699627694250361E-2</v>
      </c>
      <c r="I439" s="43">
        <f>IF('P6-preprocesseddata'!$S439="",0,+'P6-preprocesseddata'!F439/'P6-preprocesseddata'!$S439)</f>
        <v>2.8983480877455396E-2</v>
      </c>
      <c r="J439" s="43">
        <f>IF('P6-preprocesseddata'!$S439="",0,+'P6-preprocesseddata'!G439/'P6-preprocesseddata'!$S439)</f>
        <v>2.3901681852879263E-3</v>
      </c>
      <c r="K439" s="43">
        <f>IF('P6-preprocesseddata'!$S439="",0,+'P6-preprocesseddata'!H439/'P6-preprocesseddata'!$S439)</f>
        <v>1.7177988016337326E-2</v>
      </c>
      <c r="L439" s="43">
        <f>IF('P6-preprocesseddata'!$S439="",0,+'P6-preprocesseddata'!I439/'P6-preprocesseddata'!$S439)</f>
        <v>4.2518795157956016E-3</v>
      </c>
      <c r="M439" s="43">
        <f>IF('P6-preprocesseddata'!$S439="",0,+'P6-preprocesseddata'!J439/'P6-preprocesseddata'!$S439)+IF('P6-preprocesseddata'!$S439="",0,+'P6-preprocesseddata'!K439/'P6-preprocesseddata'!$S439)+IF('P6-preprocesseddata'!$S439="",0,+'P6-preprocesseddata'!L439/'P6-preprocesseddata'!$S439)</f>
        <v>1.8014187997076197E-2</v>
      </c>
      <c r="N439" s="43">
        <f>IF('P6-preprocesseddata'!$S439="",0,+'P6-preprocesseddata'!M439/'P6-preprocesseddata'!$S439)</f>
        <v>1.5737068307038376E-3</v>
      </c>
      <c r="O439" s="43">
        <f>IF('P6-preprocesseddata'!$S439="",0,+'P6-preprocesseddata'!N439/'P6-preprocesseddata'!$S439)</f>
        <v>8.4696650409602197E-4</v>
      </c>
      <c r="P439" s="43">
        <f t="shared" si="20"/>
        <v>0.13793800562100267</v>
      </c>
      <c r="Q439" s="52">
        <f t="shared" si="22"/>
        <v>-8.6580791997104001E-4</v>
      </c>
      <c r="R439" s="63">
        <f>IF(Profitability!Q439="",0,Profitability!L439/Profitability!Q439)-Q439</f>
        <v>0</v>
      </c>
    </row>
    <row r="440" spans="1:18" x14ac:dyDescent="0.25">
      <c r="A440">
        <f>+'P6-preprocesseddata'!A440</f>
        <v>2021</v>
      </c>
      <c r="B440">
        <f>+'P6-preprocesseddata'!B440</f>
        <v>4</v>
      </c>
      <c r="C440" t="str">
        <f t="shared" si="21"/>
        <v>2021 Q4</v>
      </c>
      <c r="D440" s="61">
        <f>VLOOKUP(C440,Dates!C:D,2,FALSE)</f>
        <v>44561</v>
      </c>
      <c r="E440" t="str">
        <f>+'P6-preprocesseddata'!C440</f>
        <v>WN</v>
      </c>
      <c r="F440" t="str">
        <f>+'P6-preprocesseddata'!D440</f>
        <v>D</v>
      </c>
      <c r="G440" s="51">
        <f>IF(Profitability!Q440="",0,Profitability!E440/Profitability!Q440)</f>
        <v>0.13771888856862943</v>
      </c>
      <c r="H440" s="43">
        <f>IF('P6-preprocesseddata'!$S440="",0,+'P6-preprocesseddata'!E440/'P6-preprocesseddata'!$S440)</f>
        <v>6.3526101936196178E-2</v>
      </c>
      <c r="I440" s="43">
        <f>IF('P6-preprocesseddata'!$S440="",0,+'P6-preprocesseddata'!F440/'P6-preprocesseddata'!$S440)</f>
        <v>2.8600473015663087E-2</v>
      </c>
      <c r="J440" s="43">
        <f>IF('P6-preprocesseddata'!$S440="",0,+'P6-preprocesseddata'!G440/'P6-preprocesseddata'!$S440)</f>
        <v>2.3162345020568088E-3</v>
      </c>
      <c r="K440" s="43">
        <f>IF('P6-preprocesseddata'!$S440="",0,+'P6-preprocesseddata'!H440/'P6-preprocesseddata'!$S440)</f>
        <v>1.4937177129927195E-2</v>
      </c>
      <c r="L440" s="43">
        <f>IF('P6-preprocesseddata'!$S440="",0,+'P6-preprocesseddata'!I440/'P6-preprocesseddata'!$S440)</f>
        <v>3.6734781754745615E-3</v>
      </c>
      <c r="M440" s="43">
        <f>IF('P6-preprocesseddata'!$S440="",0,+'P6-preprocesseddata'!J440/'P6-preprocesseddata'!$S440)+IF('P6-preprocesseddata'!$S440="",0,+'P6-preprocesseddata'!K440/'P6-preprocesseddata'!$S440)+IF('P6-preprocesseddata'!$S440="",0,+'P6-preprocesseddata'!L440/'P6-preprocesseddata'!$S440)</f>
        <v>1.674152869253389E-2</v>
      </c>
      <c r="N440" s="43">
        <f>IF('P6-preprocesseddata'!$S440="",0,+'P6-preprocesseddata'!M440/'P6-preprocesseddata'!$S440)</f>
        <v>1.8444183145454429E-3</v>
      </c>
      <c r="O440" s="43">
        <f>IF('P6-preprocesseddata'!$S440="",0,+'P6-preprocesseddata'!N440/'P6-preprocesseddata'!$S440)</f>
        <v>7.6811922409833586E-4</v>
      </c>
      <c r="P440" s="43">
        <f t="shared" si="20"/>
        <v>0.13240753099049549</v>
      </c>
      <c r="Q440" s="52">
        <f t="shared" si="22"/>
        <v>5.3113575781339462E-3</v>
      </c>
      <c r="R440" s="63">
        <f>IF(Profitability!Q440="",0,Profitability!L440/Profitability!Q440)-Q440</f>
        <v>-1.7347234759768071E-17</v>
      </c>
    </row>
    <row r="441" spans="1:18" x14ac:dyDescent="0.25">
      <c r="A441">
        <f>+'P6-preprocesseddata'!A441</f>
        <v>2021</v>
      </c>
      <c r="B441">
        <f>+'P6-preprocesseddata'!B441</f>
        <v>4</v>
      </c>
      <c r="C441" t="str">
        <f t="shared" si="21"/>
        <v>2021 Q4</v>
      </c>
      <c r="D441" s="61">
        <f>VLOOKUP(C441,Dates!C:D,2,FALSE)</f>
        <v>44561</v>
      </c>
      <c r="E441" t="str">
        <f>+'P6-preprocesseddata'!C441</f>
        <v>WN</v>
      </c>
      <c r="F441" t="str">
        <f>+'P6-preprocesseddata'!D441</f>
        <v>L</v>
      </c>
      <c r="G441" s="51">
        <f>IF(Profitability!Q441="",0,Profitability!E441/Profitability!Q441)</f>
        <v>0.13366039148725614</v>
      </c>
      <c r="H441" s="43">
        <f>IF('P6-preprocesseddata'!$S441="",0,+'P6-preprocesseddata'!E441/'P6-preprocesseddata'!$S441)</f>
        <v>6.1653324444594197E-2</v>
      </c>
      <c r="I441" s="43">
        <f>IF('P6-preprocesseddata'!$S441="",0,+'P6-preprocesseddata'!F441/'P6-preprocesseddata'!$S441)</f>
        <v>2.7757230244396726E-2</v>
      </c>
      <c r="J441" s="43">
        <f>IF('P6-preprocesseddata'!$S441="",0,+'P6-preprocesseddata'!G441/'P6-preprocesseddata'!$S441)</f>
        <v>2.2479961229760993E-3</v>
      </c>
      <c r="K441" s="43">
        <f>IF('P6-preprocesseddata'!$S441="",0,+'P6-preprocesseddata'!H441/'P6-preprocesseddata'!$S441)</f>
        <v>1.4497430132907984E-2</v>
      </c>
      <c r="L441" s="43">
        <f>IF('P6-preprocesseddata'!$S441="",0,+'P6-preprocesseddata'!I441/'P6-preprocesseddata'!$S441)</f>
        <v>3.5650316103713539E-3</v>
      </c>
      <c r="M441" s="43">
        <f>IF('P6-preprocesseddata'!$S441="",0,+'P6-preprocesseddata'!J441/'P6-preprocesseddata'!$S441)+IF('P6-preprocesseddata'!$S441="",0,+'P6-preprocesseddata'!K441/'P6-preprocesseddata'!$S441)+IF('P6-preprocesseddata'!$S441="",0,+'P6-preprocesseddata'!L441/'P6-preprocesseddata'!$S441)</f>
        <v>1.6248001210402159E-2</v>
      </c>
      <c r="N441" s="43">
        <f>IF('P6-preprocesseddata'!$S441="",0,+'P6-preprocesseddata'!M441/'P6-preprocesseddata'!$S441)</f>
        <v>1.7898174572294483E-3</v>
      </c>
      <c r="O441" s="43">
        <f>IF('P6-preprocesseddata'!$S441="",0,+'P6-preprocesseddata'!N441/'P6-preprocesseddata'!$S441)</f>
        <v>7.4568121497014747E-4</v>
      </c>
      <c r="P441" s="43">
        <f t="shared" si="20"/>
        <v>0.12850451243784811</v>
      </c>
      <c r="Q441" s="52">
        <f t="shared" si="22"/>
        <v>5.1558790494080353E-3</v>
      </c>
      <c r="R441" s="63">
        <f>IF(Profitability!Q441="",0,Profitability!L441/Profitability!Q441)-Q441</f>
        <v>0</v>
      </c>
    </row>
    <row r="442" spans="1:18" x14ac:dyDescent="0.25">
      <c r="A442">
        <f>+'P6-preprocesseddata'!A442</f>
        <v>2022</v>
      </c>
      <c r="B442">
        <f>+'P6-preprocesseddata'!B442</f>
        <v>1</v>
      </c>
      <c r="C442" t="str">
        <f t="shared" si="21"/>
        <v>2022 Q1</v>
      </c>
      <c r="D442" s="61">
        <f>VLOOKUP(C442,Dates!C:D,2,FALSE)</f>
        <v>44651</v>
      </c>
      <c r="E442" t="str">
        <f>+'P6-preprocesseddata'!C442</f>
        <v>WN</v>
      </c>
      <c r="F442" t="str">
        <f>+'P6-preprocesseddata'!D442</f>
        <v>D</v>
      </c>
      <c r="G442" s="51">
        <f>IF(Profitability!Q442="",0,Profitability!E442/Profitability!Q442)</f>
        <v>0.13659326224763954</v>
      </c>
      <c r="H442" s="43">
        <f>IF('P6-preprocesseddata'!$S442="",0,+'P6-preprocesseddata'!E442/'P6-preprocesseddata'!$S442)</f>
        <v>6.8046991167641374E-2</v>
      </c>
      <c r="I442" s="43">
        <f>IF('P6-preprocesseddata'!$S442="",0,+'P6-preprocesseddata'!F442/'P6-preprocesseddata'!$S442)</f>
        <v>2.921332605299817E-2</v>
      </c>
      <c r="J442" s="43">
        <f>IF('P6-preprocesseddata'!$S442="",0,+'P6-preprocesseddata'!G442/'P6-preprocesseddata'!$S442)</f>
        <v>3.0860004089433165E-3</v>
      </c>
      <c r="K442" s="43">
        <f>IF('P6-preprocesseddata'!$S442="",0,+'P6-preprocesseddata'!H442/'P6-preprocesseddata'!$S442)</f>
        <v>1.6324808744923626E-2</v>
      </c>
      <c r="L442" s="43">
        <f>IF('P6-preprocesseddata'!$S442="",0,+'P6-preprocesseddata'!I442/'P6-preprocesseddata'!$S442)</f>
        <v>3.6038324039404514E-3</v>
      </c>
      <c r="M442" s="43">
        <f>IF('P6-preprocesseddata'!$S442="",0,+'P6-preprocesseddata'!J442/'P6-preprocesseddata'!$S442)+IF('P6-preprocesseddata'!$S442="",0,+'P6-preprocesseddata'!K442/'P6-preprocesseddata'!$S442)+IF('P6-preprocesseddata'!$S442="",0,+'P6-preprocesseddata'!L442/'P6-preprocesseddata'!$S442)</f>
        <v>1.7665076247620055E-2</v>
      </c>
      <c r="N442" s="43">
        <f>IF('P6-preprocesseddata'!$S442="",0,+'P6-preprocesseddata'!M442/'P6-preprocesseddata'!$S442)</f>
        <v>2.172701860130469E-3</v>
      </c>
      <c r="O442" s="43">
        <f>IF('P6-preprocesseddata'!$S442="",0,+'P6-preprocesseddata'!N442/'P6-preprocesseddata'!$S442)</f>
        <v>8.7248999040752514E-4</v>
      </c>
      <c r="P442" s="43">
        <f t="shared" si="20"/>
        <v>0.140985226876605</v>
      </c>
      <c r="Q442" s="52">
        <f t="shared" si="22"/>
        <v>-4.3919646289654612E-3</v>
      </c>
      <c r="R442" s="63">
        <f>IF(Profitability!Q442="",0,Profitability!L442/Profitability!Q442)-Q442</f>
        <v>0</v>
      </c>
    </row>
    <row r="443" spans="1:18" x14ac:dyDescent="0.25">
      <c r="A443">
        <f>+'P6-preprocesseddata'!A443</f>
        <v>2022</v>
      </c>
      <c r="B443">
        <f>+'P6-preprocesseddata'!B443</f>
        <v>1</v>
      </c>
      <c r="C443" t="str">
        <f t="shared" si="21"/>
        <v>2022 Q1</v>
      </c>
      <c r="D443" s="61">
        <f>VLOOKUP(C443,Dates!C:D,2,FALSE)</f>
        <v>44651</v>
      </c>
      <c r="E443" t="str">
        <f>+'P6-preprocesseddata'!C443</f>
        <v>WN</v>
      </c>
      <c r="F443" t="str">
        <f>+'P6-preprocesseddata'!D443</f>
        <v>L</v>
      </c>
      <c r="G443" s="51">
        <f>IF(Profitability!Q443="",0,Profitability!E443/Profitability!Q443)</f>
        <v>0.13280355706175972</v>
      </c>
      <c r="H443" s="43">
        <f>IF('P6-preprocesseddata'!$S443="",0,+'P6-preprocesseddata'!E443/'P6-preprocesseddata'!$S443)</f>
        <v>6.6158978668745566E-2</v>
      </c>
      <c r="I443" s="43">
        <f>IF('P6-preprocesseddata'!$S443="",0,+'P6-preprocesseddata'!F443/'P6-preprocesseddata'!$S443)</f>
        <v>2.8402971091675593E-2</v>
      </c>
      <c r="J443" s="43">
        <f>IF('P6-preprocesseddata'!$S443="",0,+'P6-preprocesseddata'!G443/'P6-preprocesseddata'!$S443)</f>
        <v>2.9999830979425854E-3</v>
      </c>
      <c r="K443" s="43">
        <f>IF('P6-preprocesseddata'!$S443="",0,+'P6-preprocesseddata'!H443/'P6-preprocesseddata'!$S443)</f>
        <v>1.5872988569097392E-2</v>
      </c>
      <c r="L443" s="43">
        <f>IF('P6-preprocesseddata'!$S443="",0,+'P6-preprocesseddata'!I443/'P6-preprocesseddata'!$S443)</f>
        <v>3.504033934359553E-3</v>
      </c>
      <c r="M443" s="43">
        <f>IF('P6-preprocesseddata'!$S443="",0,+'P6-preprocesseddata'!J443/'P6-preprocesseddata'!$S443)+IF('P6-preprocesseddata'!$S443="",0,+'P6-preprocesseddata'!K443/'P6-preprocesseddata'!$S443)+IF('P6-preprocesseddata'!$S443="",0,+'P6-preprocesseddata'!L443/'P6-preprocesseddata'!$S443)</f>
        <v>1.7175469349389488E-2</v>
      </c>
      <c r="N443" s="43">
        <f>IF('P6-preprocesseddata'!$S443="",0,+'P6-preprocesseddata'!M443/'P6-preprocesseddata'!$S443)</f>
        <v>2.1134910279047565E-3</v>
      </c>
      <c r="O443" s="43">
        <f>IF('P6-preprocesseddata'!$S443="",0,+'P6-preprocesseddata'!N443/'P6-preprocesseddata'!$S443)</f>
        <v>8.479124719094084E-4</v>
      </c>
      <c r="P443" s="43">
        <f t="shared" si="20"/>
        <v>0.13707582821102435</v>
      </c>
      <c r="Q443" s="52">
        <f t="shared" si="22"/>
        <v>-4.2722711492646226E-3</v>
      </c>
      <c r="R443" s="63">
        <f>IF(Profitability!Q443="",0,Profitability!L443/Profitability!Q443)-Q443</f>
        <v>6.9388939039072284E-18</v>
      </c>
    </row>
    <row r="444" spans="1:18" x14ac:dyDescent="0.25">
      <c r="A444">
        <f>+'P6-preprocesseddata'!A444</f>
        <v>2022</v>
      </c>
      <c r="B444">
        <f>+'P6-preprocesseddata'!B444</f>
        <v>2</v>
      </c>
      <c r="C444" t="str">
        <f t="shared" si="21"/>
        <v>2022 Q2</v>
      </c>
      <c r="D444" s="61">
        <f>VLOOKUP(C444,Dates!C:D,2,FALSE)</f>
        <v>44742</v>
      </c>
      <c r="E444" t="str">
        <f>+'P6-preprocesseddata'!C444</f>
        <v>WN</v>
      </c>
      <c r="F444" t="str">
        <f>+'P6-preprocesseddata'!D444</f>
        <v>D</v>
      </c>
      <c r="G444" s="51">
        <f>IF(Profitability!Q444="",0,Profitability!E444/Profitability!Q444)</f>
        <v>0.18018572851416639</v>
      </c>
      <c r="H444" s="43">
        <f>IF('P6-preprocesseddata'!$S444="",0,+'P6-preprocesseddata'!E444/'P6-preprocesseddata'!$S444)</f>
        <v>6.2662746128054544E-2</v>
      </c>
      <c r="I444" s="43">
        <f>IF('P6-preprocesseddata'!$S444="",0,+'P6-preprocesseddata'!F444/'P6-preprocesseddata'!$S444)</f>
        <v>4.3813107607027425E-2</v>
      </c>
      <c r="J444" s="43">
        <f>IF('P6-preprocesseddata'!$S444="",0,+'P6-preprocesseddata'!G444/'P6-preprocesseddata'!$S444)</f>
        <v>2.716601221583083E-3</v>
      </c>
      <c r="K444" s="43">
        <f>IF('P6-preprocesseddata'!$S444="",0,+'P6-preprocesseddata'!H444/'P6-preprocesseddata'!$S444)</f>
        <v>1.6811639494527641E-2</v>
      </c>
      <c r="L444" s="43">
        <f>IF('P6-preprocesseddata'!$S444="",0,+'P6-preprocesseddata'!I444/'P6-preprocesseddata'!$S444)</f>
        <v>3.6702299074763876E-3</v>
      </c>
      <c r="M444" s="43">
        <f>IF('P6-preprocesseddata'!$S444="",0,+'P6-preprocesseddata'!J444/'P6-preprocesseddata'!$S444)+IF('P6-preprocesseddata'!$S444="",0,+'P6-preprocesseddata'!K444/'P6-preprocesseddata'!$S444)+IF('P6-preprocesseddata'!$S444="",0,+'P6-preprocesseddata'!L444/'P6-preprocesseddata'!$S444)</f>
        <v>1.7099376594095241E-2</v>
      </c>
      <c r="N444" s="43">
        <f>IF('P6-preprocesseddata'!$S444="",0,+'P6-preprocesseddata'!M444/'P6-preprocesseddata'!$S444)</f>
        <v>1.5728962051594472E-3</v>
      </c>
      <c r="O444" s="43">
        <f>IF('P6-preprocesseddata'!$S444="",0,+'P6-preprocesseddata'!N444/'P6-preprocesseddata'!$S444)</f>
        <v>8.235530892812936E-4</v>
      </c>
      <c r="P444" s="43">
        <f t="shared" si="20"/>
        <v>0.14917015024720506</v>
      </c>
      <c r="Q444" s="52">
        <f t="shared" si="22"/>
        <v>3.101557826696133E-2</v>
      </c>
      <c r="R444" s="63">
        <f>IF(Profitability!Q444="",0,Profitability!L444/Profitability!Q444)-Q444</f>
        <v>0</v>
      </c>
    </row>
    <row r="445" spans="1:18" x14ac:dyDescent="0.25">
      <c r="A445">
        <f>+'P6-preprocesseddata'!A445</f>
        <v>2022</v>
      </c>
      <c r="B445">
        <f>+'P6-preprocesseddata'!B445</f>
        <v>2</v>
      </c>
      <c r="C445" t="str">
        <f t="shared" si="21"/>
        <v>2022 Q2</v>
      </c>
      <c r="D445" s="61">
        <f>VLOOKUP(C445,Dates!C:D,2,FALSE)</f>
        <v>44742</v>
      </c>
      <c r="E445" t="str">
        <f>+'P6-preprocesseddata'!C445</f>
        <v>WN</v>
      </c>
      <c r="F445" t="str">
        <f>+'P6-preprocesseddata'!D445</f>
        <v>L</v>
      </c>
      <c r="G445" s="51">
        <f>IF(Profitability!Q445="",0,Profitability!E445/Profitability!Q445)</f>
        <v>0.18162763508613627</v>
      </c>
      <c r="H445" s="43">
        <f>IF('P6-preprocesseddata'!$S445="",0,+'P6-preprocesseddata'!E445/'P6-preprocesseddata'!$S445)</f>
        <v>6.3164813096193331E-2</v>
      </c>
      <c r="I445" s="43">
        <f>IF('P6-preprocesseddata'!$S445="",0,+'P6-preprocesseddata'!F445/'P6-preprocesseddata'!$S445)</f>
        <v>4.4163514522592491E-2</v>
      </c>
      <c r="J445" s="43">
        <f>IF('P6-preprocesseddata'!$S445="",0,+'P6-preprocesseddata'!G445/'P6-preprocesseddata'!$S445)</f>
        <v>2.7383567223785497E-3</v>
      </c>
      <c r="K445" s="43">
        <f>IF('P6-preprocesseddata'!$S445="",0,+'P6-preprocesseddata'!H445/'P6-preprocesseddata'!$S445)</f>
        <v>1.6943293282246568E-2</v>
      </c>
      <c r="L445" s="43">
        <f>IF('P6-preprocesseddata'!$S445="",0,+'P6-preprocesseddata'!I445/'P6-preprocesseddata'!$S445)</f>
        <v>3.6999406248907694E-3</v>
      </c>
      <c r="M445" s="43">
        <f>IF('P6-preprocesseddata'!$S445="",0,+'P6-preprocesseddata'!J445/'P6-preprocesseddata'!$S445)+IF('P6-preprocesseddata'!$S445="",0,+'P6-preprocesseddata'!K445/'P6-preprocesseddata'!$S445)+IF('P6-preprocesseddata'!$S445="",0,+'P6-preprocesseddata'!L445/'P6-preprocesseddata'!$S445)</f>
        <v>1.7236083252562789E-2</v>
      </c>
      <c r="N445" s="43">
        <f>IF('P6-preprocesseddata'!$S445="",0,+'P6-preprocesseddata'!M445/'P6-preprocesseddata'!$S445)</f>
        <v>1.5856888392389013E-3</v>
      </c>
      <c r="O445" s="43">
        <f>IF('P6-preprocesseddata'!$S445="",0,+'P6-preprocesseddata'!N445/'P6-preprocesseddata'!$S445)</f>
        <v>8.2982841586992065E-4</v>
      </c>
      <c r="P445" s="43">
        <f t="shared" si="20"/>
        <v>0.15036151875597331</v>
      </c>
      <c r="Q445" s="52">
        <f t="shared" si="22"/>
        <v>3.1266116330162963E-2</v>
      </c>
      <c r="R445" s="63">
        <f>IF(Profitability!Q445="",0,Profitability!L445/Profitability!Q445)-Q445</f>
        <v>0</v>
      </c>
    </row>
    <row r="447" spans="1:18" x14ac:dyDescent="0.25">
      <c r="G447" s="51" t="e">
        <f t="shared" ref="G447:P447" si="23">SUBTOTAL(9,G2:G446)</f>
        <v>#DIV/0!</v>
      </c>
      <c r="H447" s="43">
        <f t="shared" si="23"/>
        <v>25.924802418497009</v>
      </c>
      <c r="I447" s="43">
        <f t="shared" si="23"/>
        <v>12.774227797743654</v>
      </c>
      <c r="J447" s="43">
        <f t="shared" si="23"/>
        <v>2.4178818700534994</v>
      </c>
      <c r="K447" s="43">
        <f t="shared" si="23"/>
        <v>10.418098753033119</v>
      </c>
      <c r="L447" s="43">
        <f t="shared" si="23"/>
        <v>1.3513221270954641</v>
      </c>
      <c r="M447" s="43">
        <f t="shared" si="23"/>
        <v>9.2137858809702866</v>
      </c>
      <c r="N447" s="43">
        <f t="shared" si="23"/>
        <v>1.9876044019620995</v>
      </c>
      <c r="O447" s="43">
        <f t="shared" si="23"/>
        <v>4.6117933955544839</v>
      </c>
      <c r="P447" s="43">
        <f t="shared" si="23"/>
        <v>68.699516644909608</v>
      </c>
    </row>
  </sheetData>
  <autoFilter ref="A1:R445" xr:uid="{F73942D3-C72E-4F48-AFF0-2A742965FB4A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459FB-963D-4267-9B69-108BE1F2D332}">
  <sheetPr codeName="Sheet1">
    <tabColor rgb="FFFFC000"/>
  </sheetPr>
  <dimension ref="A1:AJ464"/>
  <sheetViews>
    <sheetView workbookViewId="0">
      <pane xSplit="4" ySplit="2" topLeftCell="E3" activePane="bottomRight" state="frozen"/>
      <selection pane="topRight" activeCell="C1" sqref="C1"/>
      <selection pane="bottomLeft" activeCell="A3" sqref="A3"/>
      <selection pane="bottomRight" activeCell="G18" sqref="G18"/>
    </sheetView>
  </sheetViews>
  <sheetFormatPr defaultRowHeight="15" x14ac:dyDescent="0.25"/>
  <cols>
    <col min="5" max="5" width="13.7109375" customWidth="1"/>
    <col min="6" max="6" width="16.85546875" bestFit="1" customWidth="1"/>
    <col min="7" max="7" width="9.140625" style="36"/>
    <col min="8" max="8" width="15.140625" style="22" bestFit="1" customWidth="1"/>
    <col min="9" max="9" width="11.28515625" style="22" customWidth="1"/>
    <col min="10" max="10" width="14.85546875" customWidth="1"/>
    <col min="11" max="11" width="13.5703125" customWidth="1"/>
    <col min="12" max="12" width="9.140625" style="36"/>
    <col min="13" max="14" width="14.28515625" bestFit="1" customWidth="1"/>
    <col min="15" max="16" width="11.140625" bestFit="1" customWidth="1"/>
    <col min="17" max="17" width="9.140625" style="36"/>
    <col min="18" max="19" width="15.140625" bestFit="1" customWidth="1"/>
    <col min="20" max="20" width="11.85546875" style="36" customWidth="1"/>
    <col min="21" max="23" width="20.7109375" style="41" bestFit="1" customWidth="1"/>
    <col min="24" max="24" width="19.7109375" style="41" bestFit="1" customWidth="1"/>
    <col min="25" max="26" width="25.7109375" bestFit="1" customWidth="1"/>
    <col min="27" max="29" width="12" customWidth="1"/>
    <col min="30" max="30" width="25.7109375" bestFit="1" customWidth="1"/>
    <col min="31" max="31" width="27.28515625" bestFit="1" customWidth="1"/>
    <col min="32" max="32" width="12" customWidth="1"/>
    <col min="33" max="33" width="25.7109375" bestFit="1" customWidth="1"/>
    <col min="34" max="34" width="11.5703125" bestFit="1" customWidth="1"/>
    <col min="35" max="36" width="9.5703125" bestFit="1" customWidth="1"/>
  </cols>
  <sheetData>
    <row r="1" spans="1:36" ht="15" customHeight="1" x14ac:dyDescent="0.25">
      <c r="A1" s="53" t="s">
        <v>45</v>
      </c>
      <c r="B1" s="53" t="s">
        <v>9</v>
      </c>
      <c r="C1" s="53" t="s">
        <v>2</v>
      </c>
      <c r="D1" s="53" t="s">
        <v>3</v>
      </c>
      <c r="E1" s="56" t="s">
        <v>4</v>
      </c>
      <c r="F1" s="57"/>
      <c r="G1" s="57"/>
      <c r="H1" s="57"/>
      <c r="I1" s="58"/>
      <c r="J1" s="56" t="s">
        <v>5</v>
      </c>
      <c r="K1" s="57"/>
      <c r="L1" s="57"/>
      <c r="M1" s="57"/>
      <c r="N1" s="58"/>
      <c r="O1" s="55" t="s">
        <v>6</v>
      </c>
      <c r="P1" s="55"/>
      <c r="Q1" s="55"/>
      <c r="R1" s="55"/>
      <c r="S1" s="55"/>
      <c r="T1" s="59" t="s">
        <v>23</v>
      </c>
      <c r="U1" s="60" t="s">
        <v>4</v>
      </c>
      <c r="V1" s="60"/>
      <c r="W1" s="60" t="s">
        <v>5</v>
      </c>
      <c r="X1" s="60"/>
      <c r="Y1" s="55" t="s">
        <v>4</v>
      </c>
      <c r="Z1" s="55"/>
      <c r="AA1" s="55"/>
      <c r="AB1" s="55"/>
      <c r="AC1" s="55" t="s">
        <v>5</v>
      </c>
      <c r="AD1" s="55"/>
      <c r="AE1" s="55"/>
      <c r="AF1" s="55"/>
      <c r="AG1" s="55" t="s">
        <v>6</v>
      </c>
      <c r="AH1" s="55"/>
      <c r="AI1" s="55"/>
      <c r="AJ1" s="55"/>
    </row>
    <row r="2" spans="1:36" ht="15.75" customHeight="1" thickBot="1" x14ac:dyDescent="0.3">
      <c r="A2" s="54"/>
      <c r="B2" s="54"/>
      <c r="C2" s="54"/>
      <c r="D2" s="54"/>
      <c r="E2" s="10" t="s">
        <v>24</v>
      </c>
      <c r="F2" s="1" t="s">
        <v>25</v>
      </c>
      <c r="G2" s="35" t="s">
        <v>7</v>
      </c>
      <c r="H2" s="20" t="s">
        <v>17</v>
      </c>
      <c r="I2" s="21" t="s">
        <v>18</v>
      </c>
      <c r="J2" s="10" t="s">
        <v>24</v>
      </c>
      <c r="K2" s="1" t="s">
        <v>25</v>
      </c>
      <c r="L2" s="35" t="s">
        <v>8</v>
      </c>
      <c r="M2" s="1" t="s">
        <v>17</v>
      </c>
      <c r="N2" s="15" t="s">
        <v>18</v>
      </c>
      <c r="O2" s="1" t="s">
        <v>24</v>
      </c>
      <c r="P2" s="1" t="s">
        <v>25</v>
      </c>
      <c r="Q2" s="37" t="s">
        <v>7</v>
      </c>
      <c r="R2" s="1" t="s">
        <v>17</v>
      </c>
      <c r="S2" s="1" t="s">
        <v>18</v>
      </c>
      <c r="T2" s="59"/>
      <c r="U2" s="1" t="s">
        <v>1</v>
      </c>
      <c r="V2" s="1" t="s">
        <v>0</v>
      </c>
      <c r="W2" s="1" t="s">
        <v>1</v>
      </c>
      <c r="X2" s="1" t="s">
        <v>0</v>
      </c>
      <c r="Y2" s="1" t="s">
        <v>19</v>
      </c>
      <c r="Z2" s="1" t="s">
        <v>20</v>
      </c>
      <c r="AA2" s="1" t="s">
        <v>21</v>
      </c>
      <c r="AB2" s="1" t="s">
        <v>22</v>
      </c>
      <c r="AC2" s="1" t="s">
        <v>19</v>
      </c>
      <c r="AD2" s="1" t="s">
        <v>20</v>
      </c>
      <c r="AE2" s="1" t="s">
        <v>21</v>
      </c>
      <c r="AF2" s="1" t="s">
        <v>22</v>
      </c>
      <c r="AG2" s="1" t="s">
        <v>19</v>
      </c>
      <c r="AH2" s="1" t="s">
        <v>20</v>
      </c>
      <c r="AI2" s="1" t="s">
        <v>21</v>
      </c>
      <c r="AJ2" s="1" t="s">
        <v>22</v>
      </c>
    </row>
    <row r="3" spans="1:36" ht="15.75" customHeight="1" thickBot="1" x14ac:dyDescent="0.3">
      <c r="A3" s="6" t="str">
        <f>B3&amp;C3&amp;D3</f>
        <v>AA20171</v>
      </c>
      <c r="B3" s="6" t="s">
        <v>11</v>
      </c>
      <c r="C3" s="6">
        <v>2017</v>
      </c>
      <c r="D3" s="6">
        <v>1</v>
      </c>
      <c r="E3" s="11">
        <f>VLOOKUP($A3,Fuel_preprocessddata!$A:$T,6,FALSE)</f>
        <v>174090394</v>
      </c>
      <c r="F3" s="11">
        <f>VLOOKUP($A3,Fuel_preprocessddata!$A:$T,7,FALSE)</f>
        <v>267005785</v>
      </c>
      <c r="G3" s="29">
        <f>VLOOKUP($A3,Fuel_preprocessddata!$A:$T,8,FALSE)</f>
        <v>1.53371922979277</v>
      </c>
      <c r="H3" s="8">
        <f>ROUND(+E3/U3*G3,4)+AA3</f>
        <v>2.2176735832118037E-2</v>
      </c>
      <c r="I3" s="8">
        <f>ROUND(+E3/V3*G3,4)+AB3</f>
        <v>2.76385766182984E-2</v>
      </c>
      <c r="J3" s="11">
        <f>VLOOKUP($A3,Fuel_preprocessddata!$A:$T,11,FALSE)</f>
        <v>107455774</v>
      </c>
      <c r="K3" s="2">
        <f>VLOOKUP($A3,Fuel_preprocessddata!$A:$T,12,FALSE)</f>
        <v>173882538</v>
      </c>
      <c r="L3" s="29">
        <f>VLOOKUP($A3,Fuel_preprocessddata!$A:$T,13,FALSE)</f>
        <v>1.6181777072305099</v>
      </c>
      <c r="M3" s="26">
        <f>ROUND(+J3/W3*L3,7)+AE3</f>
        <v>2.479560198995269E-2</v>
      </c>
      <c r="N3" s="26">
        <f>ROUND(+J3/X3*L3,7)+AF3</f>
        <v>3.1634301745291624E-2</v>
      </c>
      <c r="O3" s="2">
        <f>VLOOKUP($A3,Fuel_preprocessddata!$A:$T,16,FALSE)</f>
        <v>281546168</v>
      </c>
      <c r="P3" s="2">
        <f>VLOOKUP($A3,Fuel_preprocessddata!$A:$T,17,FALSE)</f>
        <v>440888323</v>
      </c>
      <c r="Q3" s="29">
        <f>VLOOKUP($A3,Fuel_preprocessddata!$A:$T,18,FALSE)</f>
        <v>1.56595391133151</v>
      </c>
      <c r="R3" s="23">
        <f>ROUND(+O3/(+U3+W3)*Q3,7)+AI3</f>
        <v>2.3140657436378942E-2</v>
      </c>
      <c r="S3" s="23">
        <f>ROUND(+O3/(+V3+X3)*Q3,7)+AJ3</f>
        <v>2.9087590244449325E-2</v>
      </c>
      <c r="T3" s="29">
        <v>0</v>
      </c>
      <c r="U3" s="38">
        <f>VLOOKUP($A3,Fuel_preprocessddata!$A:$T,9,FALSE)</f>
        <v>12039904656</v>
      </c>
      <c r="V3" s="38">
        <f>VLOOKUP($A3,Fuel_preprocessddata!$A:$T,10,FALSE)</f>
        <v>9660619962</v>
      </c>
      <c r="W3" s="38">
        <f>VLOOKUP($A3,Fuel_preprocessddata!$A:$T,14,FALSE)</f>
        <v>7012636276</v>
      </c>
      <c r="X3" s="38">
        <f>VLOOKUP($A3,Fuel_preprocessddata!$A:$T,15,FALSE)</f>
        <v>5496645363</v>
      </c>
      <c r="Y3" s="32">
        <f>+(H3*U3)-F3</f>
        <v>0</v>
      </c>
      <c r="Z3" s="32">
        <f>+I3*V3-F3</f>
        <v>0</v>
      </c>
      <c r="AA3" s="32">
        <v>-2.3264167881962075E-5</v>
      </c>
      <c r="AB3" s="32">
        <v>3.8576618298400561E-5</v>
      </c>
      <c r="AC3" s="32">
        <f>IF(K3=0,0,+M3*W3-K3)</f>
        <v>2.9802322387695313E-8</v>
      </c>
      <c r="AD3" s="32">
        <f>IF(K3=0,0,+N3*X3-K3)</f>
        <v>0</v>
      </c>
      <c r="AE3" s="32">
        <v>1.9899526870065243E-9</v>
      </c>
      <c r="AF3" s="32">
        <v>1.7452916230287219E-9</v>
      </c>
      <c r="AG3" s="32">
        <f>+R3*(U3+W3)-P3</f>
        <v>0</v>
      </c>
      <c r="AH3" s="32">
        <f>+S3*(V3+X3)-P3</f>
        <v>0</v>
      </c>
      <c r="AI3" s="32">
        <v>-4.2563621056521117E-8</v>
      </c>
      <c r="AJ3" s="32">
        <v>-9.7555506780450107E-9</v>
      </c>
    </row>
    <row r="4" spans="1:36" ht="15.75" thickBot="1" x14ac:dyDescent="0.3">
      <c r="A4" s="7" t="str">
        <f t="shared" ref="A4:A67" si="0">B4&amp;C4&amp;D4</f>
        <v>AA20172</v>
      </c>
      <c r="B4" s="7" t="s">
        <v>11</v>
      </c>
      <c r="C4" s="7">
        <v>2017</v>
      </c>
      <c r="D4" s="7">
        <v>2</v>
      </c>
      <c r="E4" s="12">
        <f>VLOOKUP($A4,Fuel_preprocessddata!$A:$T,6,FALSE)</f>
        <v>157287982</v>
      </c>
      <c r="F4" s="4">
        <f>VLOOKUP($A4,Fuel_preprocessddata!$A:$T,7,FALSE)</f>
        <v>248053440</v>
      </c>
      <c r="G4" s="30">
        <f>VLOOKUP($A4,Fuel_preprocessddata!$A:$T,8,FALSE)</f>
        <v>1.5770654365697101</v>
      </c>
      <c r="H4" s="18">
        <f t="shared" ref="H4:H67" si="1">ROUND(+E4/U4*G4,4)+AA4</f>
        <v>2.2699660841095579E-2</v>
      </c>
      <c r="I4" s="18">
        <f t="shared" ref="I4:I67" si="2">ROUND(+E4/V4*G4,4)+AB4</f>
        <v>2.7953436693738502E-2</v>
      </c>
      <c r="J4" s="12">
        <f>VLOOKUP($A4,Fuel_preprocessddata!$A:$T,11,FALSE)</f>
        <v>94643568</v>
      </c>
      <c r="K4" s="4">
        <f>VLOOKUP($A4,Fuel_preprocessddata!$A:$T,12,FALSE)</f>
        <v>157656987</v>
      </c>
      <c r="L4" s="30">
        <f>VLOOKUP($A4,Fuel_preprocessddata!$A:$T,13,FALSE)</f>
        <v>1.6657971622540599</v>
      </c>
      <c r="M4" s="27">
        <f t="shared" ref="M4:M67" si="3">ROUND(+J4/W4*L4,7)+AE4</f>
        <v>2.5172218816306824E-2</v>
      </c>
      <c r="N4" s="27">
        <f t="shared" ref="N4:N67" si="4">ROUND(+J4/X4*L4,7)+AF4</f>
        <v>3.4977155109540845E-2</v>
      </c>
      <c r="O4" s="4">
        <f>VLOOKUP($A4,Fuel_preprocessddata!$A:$T,16,FALSE)</f>
        <v>251931550</v>
      </c>
      <c r="P4" s="4">
        <f>VLOOKUP($A4,Fuel_preprocessddata!$A:$T,17,FALSE)</f>
        <v>405710427</v>
      </c>
      <c r="Q4" s="30">
        <f>VLOOKUP($A4,Fuel_preprocessddata!$A:$T,18,FALSE)</f>
        <v>1.6103994398478401</v>
      </c>
      <c r="R4" s="24">
        <f t="shared" ref="R4:R67" si="5">ROUND(+O4/(+U4+W4)*Q4,7)+AI4</f>
        <v>2.3600491343039799E-2</v>
      </c>
      <c r="S4" s="24">
        <f t="shared" ref="S4:S67" si="6">ROUND(+O4/(+V4+X4)*Q4,7)+AJ4</f>
        <v>3.0319354265336482E-2</v>
      </c>
      <c r="T4" s="30">
        <v>0</v>
      </c>
      <c r="U4" s="39">
        <f>VLOOKUP($A4,Fuel_preprocessddata!$A:$T,9,FALSE)</f>
        <v>10927627586</v>
      </c>
      <c r="V4" s="39">
        <f>VLOOKUP($A4,Fuel_preprocessddata!$A:$T,10,FALSE)</f>
        <v>8873808352</v>
      </c>
      <c r="W4" s="39">
        <f>VLOOKUP($A4,Fuel_preprocessddata!$A:$T,14,FALSE)</f>
        <v>6263134297</v>
      </c>
      <c r="X4" s="39">
        <f>VLOOKUP($A4,Fuel_preprocessddata!$A:$T,15,FALSE)</f>
        <v>4507427391</v>
      </c>
      <c r="Y4" s="33">
        <f t="shared" ref="Y4:Y67" si="7">+(H4*U4)-F4</f>
        <v>0</v>
      </c>
      <c r="Z4" s="33">
        <f t="shared" ref="Z4:Z67" si="8">+I4*V4-F4</f>
        <v>0</v>
      </c>
      <c r="AA4" s="33">
        <v>-3.3915890442458296E-7</v>
      </c>
      <c r="AB4" s="33">
        <v>-4.6563306261496532E-5</v>
      </c>
      <c r="AC4" s="33">
        <f t="shared" ref="AC4:AC67" si="9">IF(K4=0,0,+M4*W4-K4)</f>
        <v>0</v>
      </c>
      <c r="AD4" s="33">
        <f t="shared" ref="AD4:AD67" si="10">IF(K4=0,0,+N4*X4-K4)</f>
        <v>0</v>
      </c>
      <c r="AE4" s="33">
        <v>1.8816306823418727E-8</v>
      </c>
      <c r="AF4" s="33">
        <v>-4.4890459155455531E-8</v>
      </c>
      <c r="AG4" s="33">
        <f t="shared" ref="AG4:AG67" si="11">+R4*(U4+W4)-P4</f>
        <v>0</v>
      </c>
      <c r="AH4" s="33">
        <f t="shared" ref="AH4:AH67" si="12">+S4*(V4+X4)-P4</f>
        <v>0</v>
      </c>
      <c r="AI4" s="33">
        <v>-8.6569602025104997E-9</v>
      </c>
      <c r="AJ4" s="33">
        <v>-4.5734663519855778E-8</v>
      </c>
    </row>
    <row r="5" spans="1:36" ht="15.75" thickBot="1" x14ac:dyDescent="0.3">
      <c r="A5" s="6" t="str">
        <f t="shared" si="0"/>
        <v>AA20173</v>
      </c>
      <c r="B5" s="6" t="s">
        <v>11</v>
      </c>
      <c r="C5" s="6">
        <v>2017</v>
      </c>
      <c r="D5" s="6">
        <v>3</v>
      </c>
      <c r="E5" s="11">
        <f>VLOOKUP($A5,Fuel_preprocessddata!$A:$T,6,FALSE)</f>
        <v>185203987</v>
      </c>
      <c r="F5" s="2">
        <f>VLOOKUP($A5,Fuel_preprocessddata!$A:$T,7,FALSE)</f>
        <v>286585329</v>
      </c>
      <c r="G5" s="29">
        <f>VLOOKUP($A5,Fuel_preprocessddata!$A:$T,8,FALSE)</f>
        <v>1.54740366901496</v>
      </c>
      <c r="H5" s="8">
        <f t="shared" si="1"/>
        <v>2.232368378320497E-2</v>
      </c>
      <c r="I5" s="8">
        <f t="shared" si="2"/>
        <v>2.60627613338969E-2</v>
      </c>
      <c r="J5" s="11">
        <f>VLOOKUP($A5,Fuel_preprocessddata!$A:$T,11,FALSE)</f>
        <v>112776350</v>
      </c>
      <c r="K5" s="2">
        <f>VLOOKUP($A5,Fuel_preprocessddata!$A:$T,12,FALSE)</f>
        <v>183814102</v>
      </c>
      <c r="L5" s="29">
        <f>VLOOKUP($A5,Fuel_preprocessddata!$A:$T,13,FALSE)</f>
        <v>1.6298993716324299</v>
      </c>
      <c r="M5" s="26">
        <f t="shared" si="3"/>
        <v>2.4555437758270265E-2</v>
      </c>
      <c r="N5" s="26">
        <f t="shared" si="4"/>
        <v>3.2384221411509637E-2</v>
      </c>
      <c r="O5" s="2">
        <f>VLOOKUP($A5,Fuel_preprocessddata!$A:$T,16,FALSE)</f>
        <v>297980337</v>
      </c>
      <c r="P5" s="2">
        <f>VLOOKUP($A5,Fuel_preprocessddata!$A:$T,17,FALSE)</f>
        <v>470399431</v>
      </c>
      <c r="Q5" s="29">
        <f>VLOOKUP($A5,Fuel_preprocessddata!$A:$T,18,FALSE)</f>
        <v>1.5786257433489601</v>
      </c>
      <c r="R5" s="23">
        <f t="shared" si="5"/>
        <v>2.3145701196375365E-2</v>
      </c>
      <c r="S5" s="23">
        <f t="shared" si="6"/>
        <v>2.8214922766205811E-2</v>
      </c>
      <c r="T5" s="29">
        <v>0</v>
      </c>
      <c r="U5" s="38">
        <f>VLOOKUP($A5,Fuel_preprocessddata!$A:$T,9,FALSE)</f>
        <v>12837725699</v>
      </c>
      <c r="V5" s="38">
        <f>VLOOKUP($A5,Fuel_preprocessddata!$A:$T,10,FALSE)</f>
        <v>10995969511</v>
      </c>
      <c r="W5" s="38">
        <f>VLOOKUP($A5,Fuel_preprocessddata!$A:$T,14,FALSE)</f>
        <v>7485678073</v>
      </c>
      <c r="X5" s="38">
        <f>VLOOKUP($A5,Fuel_preprocessddata!$A:$T,15,FALSE)</f>
        <v>5676038947</v>
      </c>
      <c r="Y5" s="32">
        <f t="shared" si="7"/>
        <v>0</v>
      </c>
      <c r="Z5" s="32">
        <f t="shared" si="8"/>
        <v>0</v>
      </c>
      <c r="AA5" s="32">
        <v>2.3683783204969666E-5</v>
      </c>
      <c r="AB5" s="32">
        <v>-3.7238666103099963E-5</v>
      </c>
      <c r="AC5" s="32">
        <f t="shared" si="9"/>
        <v>0</v>
      </c>
      <c r="AD5" s="32">
        <f t="shared" si="10"/>
        <v>0</v>
      </c>
      <c r="AE5" s="32">
        <v>3.7758270263893445E-8</v>
      </c>
      <c r="AF5" s="32">
        <v>2.1411509631280579E-8</v>
      </c>
      <c r="AG5" s="32">
        <f t="shared" si="11"/>
        <v>0</v>
      </c>
      <c r="AH5" s="32">
        <f t="shared" si="12"/>
        <v>0</v>
      </c>
      <c r="AI5" s="32">
        <v>1.1963753633603691E-9</v>
      </c>
      <c r="AJ5" s="32">
        <v>2.2766205807697726E-8</v>
      </c>
    </row>
    <row r="6" spans="1:36" ht="15.75" thickBot="1" x14ac:dyDescent="0.3">
      <c r="A6" s="7" t="str">
        <f t="shared" si="0"/>
        <v>AA20174</v>
      </c>
      <c r="B6" s="7" t="s">
        <v>11</v>
      </c>
      <c r="C6" s="7">
        <v>2017</v>
      </c>
      <c r="D6" s="7">
        <v>4</v>
      </c>
      <c r="E6" s="12">
        <f>VLOOKUP($A6,Fuel_preprocessddata!$A:$T,6,FALSE)</f>
        <v>174740655</v>
      </c>
      <c r="F6" s="4">
        <f>VLOOKUP($A6,Fuel_preprocessddata!$A:$T,7,FALSE)</f>
        <v>270991067</v>
      </c>
      <c r="G6" s="30">
        <f>VLOOKUP($A6,Fuel_preprocessddata!$A:$T,8,FALSE)</f>
        <v>1.55081865178999</v>
      </c>
      <c r="H6" s="18">
        <f t="shared" si="1"/>
        <v>2.2439766989851603E-2</v>
      </c>
      <c r="I6" s="18">
        <f t="shared" si="2"/>
        <v>2.6275882074387795E-2</v>
      </c>
      <c r="J6" s="12">
        <f>VLOOKUP($A6,Fuel_preprocessddata!$A:$T,11,FALSE)</f>
        <v>118778726</v>
      </c>
      <c r="K6" s="4">
        <f>VLOOKUP($A6,Fuel_preprocessddata!$A:$T,12,FALSE)</f>
        <v>192066802</v>
      </c>
      <c r="L6" s="30">
        <f>VLOOKUP($A6,Fuel_preprocessddata!$A:$T,13,FALSE)</f>
        <v>1.6170134877519999</v>
      </c>
      <c r="M6" s="27">
        <f t="shared" si="3"/>
        <v>2.4381971182913388E-2</v>
      </c>
      <c r="N6" s="27">
        <f t="shared" si="4"/>
        <v>3.0731772497597044E-2</v>
      </c>
      <c r="O6" s="4">
        <f>VLOOKUP($A6,Fuel_preprocessddata!$A:$T,16,FALSE)</f>
        <v>293519381</v>
      </c>
      <c r="P6" s="4">
        <f>VLOOKUP($A6,Fuel_preprocessddata!$A:$T,17,FALSE)</f>
        <v>463057869</v>
      </c>
      <c r="Q6" s="30">
        <f>VLOOKUP($A6,Fuel_preprocessddata!$A:$T,18,FALSE)</f>
        <v>1.57760576975324</v>
      </c>
      <c r="R6" s="24">
        <f t="shared" si="5"/>
        <v>2.3206515691071218E-2</v>
      </c>
      <c r="S6" s="24">
        <f t="shared" si="6"/>
        <v>2.7957231961636641E-2</v>
      </c>
      <c r="T6" s="30">
        <v>0</v>
      </c>
      <c r="U6" s="39">
        <f>VLOOKUP($A6,Fuel_preprocessddata!$A:$T,9,FALSE)</f>
        <v>12076376155</v>
      </c>
      <c r="V6" s="39">
        <f>VLOOKUP($A6,Fuel_preprocessddata!$A:$T,10,FALSE)</f>
        <v>10313300472</v>
      </c>
      <c r="W6" s="39">
        <f>VLOOKUP($A6,Fuel_preprocessddata!$A:$T,14,FALSE)</f>
        <v>7877410754</v>
      </c>
      <c r="X6" s="39">
        <f>VLOOKUP($A6,Fuel_preprocessddata!$A:$T,15,FALSE)</f>
        <v>6249779508</v>
      </c>
      <c r="Y6" s="33">
        <f t="shared" si="7"/>
        <v>0</v>
      </c>
      <c r="Z6" s="33">
        <f t="shared" si="8"/>
        <v>0</v>
      </c>
      <c r="AA6" s="33">
        <v>3.9766989851601833E-5</v>
      </c>
      <c r="AB6" s="33">
        <v>-2.4117925612207256E-5</v>
      </c>
      <c r="AC6" s="33">
        <f t="shared" si="9"/>
        <v>2.9802322387695313E-8</v>
      </c>
      <c r="AD6" s="33">
        <f t="shared" si="10"/>
        <v>0</v>
      </c>
      <c r="AE6" s="33">
        <v>-2.8817086614521537E-8</v>
      </c>
      <c r="AF6" s="33">
        <v>-2.750240295570916E-8</v>
      </c>
      <c r="AG6" s="33">
        <f t="shared" si="11"/>
        <v>0</v>
      </c>
      <c r="AH6" s="33">
        <f t="shared" si="12"/>
        <v>0</v>
      </c>
      <c r="AI6" s="33">
        <v>1.5691071218390529E-8</v>
      </c>
      <c r="AJ6" s="33">
        <v>3.1961636639404878E-8</v>
      </c>
    </row>
    <row r="7" spans="1:36" ht="15.75" thickBot="1" x14ac:dyDescent="0.3">
      <c r="A7" s="6" t="str">
        <f t="shared" si="0"/>
        <v>AA20175</v>
      </c>
      <c r="B7" s="6" t="s">
        <v>11</v>
      </c>
      <c r="C7" s="6">
        <v>2017</v>
      </c>
      <c r="D7" s="6">
        <v>5</v>
      </c>
      <c r="E7" s="11">
        <f>VLOOKUP($A7,Fuel_preprocessddata!$A:$T,6,FALSE)</f>
        <v>184950607</v>
      </c>
      <c r="F7" s="2">
        <f>VLOOKUP($A7,Fuel_preprocessddata!$A:$T,7,FALSE)</f>
        <v>275459168</v>
      </c>
      <c r="G7" s="29">
        <f>VLOOKUP($A7,Fuel_preprocessddata!$A:$T,8,FALSE)</f>
        <v>1.48936612032854</v>
      </c>
      <c r="H7" s="8">
        <f t="shared" si="1"/>
        <v>2.1550215419810788E-2</v>
      </c>
      <c r="I7" s="8">
        <f t="shared" si="2"/>
        <v>2.5206296007956257E-2</v>
      </c>
      <c r="J7" s="11">
        <f>VLOOKUP($A7,Fuel_preprocessddata!$A:$T,11,FALSE)</f>
        <v>131910438</v>
      </c>
      <c r="K7" s="2">
        <f>VLOOKUP($A7,Fuel_preprocessddata!$A:$T,12,FALSE)</f>
        <v>208013455</v>
      </c>
      <c r="L7" s="29">
        <f>VLOOKUP($A7,Fuel_preprocessddata!$A:$T,13,FALSE)</f>
        <v>1.57692945421043</v>
      </c>
      <c r="M7" s="26">
        <f t="shared" si="3"/>
        <v>2.3826762082283931E-2</v>
      </c>
      <c r="N7" s="26">
        <f t="shared" si="4"/>
        <v>3.0277292299578075E-2</v>
      </c>
      <c r="O7" s="2">
        <f>VLOOKUP($A7,Fuel_preprocessddata!$A:$T,16,FALSE)</f>
        <v>316861045</v>
      </c>
      <c r="P7" s="2">
        <f>VLOOKUP($A7,Fuel_preprocessddata!$A:$T,17,FALSE)</f>
        <v>483472623</v>
      </c>
      <c r="Q7" s="29">
        <f>VLOOKUP($A7,Fuel_preprocessddata!$A:$T,18,FALSE)</f>
        <v>1.5258190636845199</v>
      </c>
      <c r="R7" s="23">
        <f t="shared" si="5"/>
        <v>2.2474090369596307E-2</v>
      </c>
      <c r="S7" s="23">
        <f t="shared" si="6"/>
        <v>2.7163720670363635E-2</v>
      </c>
      <c r="T7" s="29">
        <v>0</v>
      </c>
      <c r="U7" s="38">
        <f>VLOOKUP($A7,Fuel_preprocessddata!$A:$T,9,FALSE)</f>
        <v>12782200207</v>
      </c>
      <c r="V7" s="38">
        <f>VLOOKUP($A7,Fuel_preprocessddata!$A:$T,10,FALSE)</f>
        <v>10928189049</v>
      </c>
      <c r="W7" s="38">
        <f>VLOOKUP($A7,Fuel_preprocessddata!$A:$T,14,FALSE)</f>
        <v>8730244348</v>
      </c>
      <c r="X7" s="38">
        <f>VLOOKUP($A7,Fuel_preprocessddata!$A:$T,15,FALSE)</f>
        <v>6870279315</v>
      </c>
      <c r="Y7" s="32">
        <f t="shared" si="7"/>
        <v>0</v>
      </c>
      <c r="Z7" s="32">
        <f t="shared" si="8"/>
        <v>0</v>
      </c>
      <c r="AA7" s="32">
        <v>-4.9784580189215014E-5</v>
      </c>
      <c r="AB7" s="32">
        <v>6.296007956258301E-6</v>
      </c>
      <c r="AC7" s="32">
        <f t="shared" si="9"/>
        <v>0</v>
      </c>
      <c r="AD7" s="32">
        <f t="shared" si="10"/>
        <v>2.9802322387695313E-8</v>
      </c>
      <c r="AE7" s="32">
        <v>-3.7917716065941076E-8</v>
      </c>
      <c r="AF7" s="32">
        <v>-7.700421926840062E-9</v>
      </c>
      <c r="AG7" s="32">
        <f t="shared" si="11"/>
        <v>0</v>
      </c>
      <c r="AH7" s="32">
        <f t="shared" si="12"/>
        <v>0</v>
      </c>
      <c r="AI7" s="32">
        <v>-9.6304036932559622E-9</v>
      </c>
      <c r="AJ7" s="32">
        <v>2.0670363636010602E-8</v>
      </c>
    </row>
    <row r="8" spans="1:36" ht="15.75" thickBot="1" x14ac:dyDescent="0.3">
      <c r="A8" s="7" t="str">
        <f t="shared" si="0"/>
        <v>AA20176</v>
      </c>
      <c r="B8" s="7" t="s">
        <v>11</v>
      </c>
      <c r="C8" s="7">
        <v>2017</v>
      </c>
      <c r="D8" s="7">
        <v>6</v>
      </c>
      <c r="E8" s="12">
        <f>VLOOKUP($A8,Fuel_preprocessddata!$A:$T,6,FALSE)</f>
        <v>190611989</v>
      </c>
      <c r="F8" s="4">
        <f>VLOOKUP($A8,Fuel_preprocessddata!$A:$T,7,FALSE)</f>
        <v>267101917</v>
      </c>
      <c r="G8" s="30">
        <f>VLOOKUP($A8,Fuel_preprocessddata!$A:$T,8,FALSE)</f>
        <v>1.4012860282361299</v>
      </c>
      <c r="H8" s="18">
        <f t="shared" si="1"/>
        <v>2.018205421463699E-2</v>
      </c>
      <c r="I8" s="18">
        <f t="shared" si="2"/>
        <v>2.3148851505691612E-2</v>
      </c>
      <c r="J8" s="12">
        <f>VLOOKUP($A8,Fuel_preprocessddata!$A:$T,11,FALSE)</f>
        <v>133099149</v>
      </c>
      <c r="K8" s="4">
        <f>VLOOKUP($A8,Fuel_preprocessddata!$A:$T,12,FALSE)</f>
        <v>200427146</v>
      </c>
      <c r="L8" s="30">
        <f>VLOOKUP($A8,Fuel_preprocessddata!$A:$T,13,FALSE)</f>
        <v>1.5058484408491499</v>
      </c>
      <c r="M8" s="27">
        <f t="shared" si="3"/>
        <v>2.2722078878486811E-2</v>
      </c>
      <c r="N8" s="27">
        <f t="shared" si="4"/>
        <v>2.7538784423799471E-2</v>
      </c>
      <c r="O8" s="4">
        <f>VLOOKUP($A8,Fuel_preprocessddata!$A:$T,16,FALSE)</f>
        <v>323711138</v>
      </c>
      <c r="P8" s="4">
        <f>VLOOKUP($A8,Fuel_preprocessddata!$A:$T,17,FALSE)</f>
        <v>467529063</v>
      </c>
      <c r="Q8" s="30">
        <f>VLOOKUP($A8,Fuel_preprocessddata!$A:$T,18,FALSE)</f>
        <v>1.4442785808624199</v>
      </c>
      <c r="R8" s="24">
        <f t="shared" si="5"/>
        <v>2.1197907016073984E-2</v>
      </c>
      <c r="S8" s="24">
        <f t="shared" si="6"/>
        <v>2.4846829370479356E-2</v>
      </c>
      <c r="T8" s="30">
        <v>0</v>
      </c>
      <c r="U8" s="39">
        <f>VLOOKUP($A8,Fuel_preprocessddata!$A:$T,9,FALSE)</f>
        <v>13234624888</v>
      </c>
      <c r="V8" s="39">
        <f>VLOOKUP($A8,Fuel_preprocessddata!$A:$T,10,FALSE)</f>
        <v>11538452218</v>
      </c>
      <c r="W8" s="39">
        <f>VLOOKUP($A8,Fuel_preprocessddata!$A:$T,14,FALSE)</f>
        <v>8820810238</v>
      </c>
      <c r="X8" s="39">
        <f>VLOOKUP($A8,Fuel_preprocessddata!$A:$T,15,FALSE)</f>
        <v>7277995387</v>
      </c>
      <c r="Y8" s="33">
        <f t="shared" si="7"/>
        <v>0</v>
      </c>
      <c r="Z8" s="33">
        <f t="shared" si="8"/>
        <v>0</v>
      </c>
      <c r="AA8" s="33">
        <v>-1.7945785363009115E-5</v>
      </c>
      <c r="AB8" s="33">
        <v>4.8851505691610911E-5</v>
      </c>
      <c r="AC8" s="33">
        <f t="shared" si="9"/>
        <v>2.9802322387695313E-8</v>
      </c>
      <c r="AD8" s="33">
        <f t="shared" si="10"/>
        <v>0</v>
      </c>
      <c r="AE8" s="33">
        <v>-2.1121513189489849E-8</v>
      </c>
      <c r="AF8" s="33">
        <v>-1.557620052730635E-8</v>
      </c>
      <c r="AG8" s="33">
        <f t="shared" si="11"/>
        <v>0</v>
      </c>
      <c r="AH8" s="33">
        <f t="shared" si="12"/>
        <v>0</v>
      </c>
      <c r="AI8" s="33">
        <v>7.0160739856772736E-9</v>
      </c>
      <c r="AJ8" s="33">
        <v>2.937047935934467E-8</v>
      </c>
    </row>
    <row r="9" spans="1:36" ht="15.75" thickBot="1" x14ac:dyDescent="0.3">
      <c r="A9" s="6" t="str">
        <f t="shared" si="0"/>
        <v>AA20177</v>
      </c>
      <c r="B9" s="6" t="s">
        <v>11</v>
      </c>
      <c r="C9" s="6">
        <v>2017</v>
      </c>
      <c r="D9" s="6">
        <v>7</v>
      </c>
      <c r="E9" s="11">
        <f>VLOOKUP($A9,Fuel_preprocessddata!$A:$T,6,FALSE)</f>
        <v>198270086</v>
      </c>
      <c r="F9" s="2">
        <f>VLOOKUP($A9,Fuel_preprocessddata!$A:$T,7,FALSE)</f>
        <v>281636177</v>
      </c>
      <c r="G9" s="29">
        <f>VLOOKUP($A9,Fuel_preprocessddata!$A:$T,8,FALSE)</f>
        <v>1.4204673164866599</v>
      </c>
      <c r="H9" s="8">
        <f t="shared" si="1"/>
        <v>2.0418148900924596E-2</v>
      </c>
      <c r="I9" s="8">
        <f t="shared" si="2"/>
        <v>2.3581111700149184E-2</v>
      </c>
      <c r="J9" s="11">
        <f>VLOOKUP($A9,Fuel_preprocessddata!$A:$T,11,FALSE)</f>
        <v>140175142</v>
      </c>
      <c r="K9" s="2">
        <f>VLOOKUP($A9,Fuel_preprocessddata!$A:$T,12,FALSE)</f>
        <v>210845341</v>
      </c>
      <c r="L9" s="29">
        <f>VLOOKUP($A9,Fuel_preprocessddata!$A:$T,13,FALSE)</f>
        <v>1.5041564288195901</v>
      </c>
      <c r="M9" s="26">
        <f t="shared" si="3"/>
        <v>2.2770911096417053E-2</v>
      </c>
      <c r="N9" s="26">
        <f t="shared" si="4"/>
        <v>2.7425758139150685E-2</v>
      </c>
      <c r="O9" s="2">
        <f>VLOOKUP($A9,Fuel_preprocessddata!$A:$T,16,FALSE)</f>
        <v>338445228</v>
      </c>
      <c r="P9" s="2">
        <f>VLOOKUP($A9,Fuel_preprocessddata!$A:$T,17,FALSE)</f>
        <v>492481518</v>
      </c>
      <c r="Q9" s="29">
        <f>VLOOKUP($A9,Fuel_preprocessddata!$A:$T,18,FALSE)</f>
        <v>1.4551291531284301</v>
      </c>
      <c r="R9" s="23">
        <f t="shared" si="5"/>
        <v>2.1363160641057252E-2</v>
      </c>
      <c r="S9" s="23">
        <f t="shared" si="6"/>
        <v>2.5086733720643906E-2</v>
      </c>
      <c r="T9" s="29">
        <v>0</v>
      </c>
      <c r="U9" s="38">
        <f>VLOOKUP($A9,Fuel_preprocessddata!$A:$T,9,FALSE)</f>
        <v>13793423604</v>
      </c>
      <c r="V9" s="38">
        <f>VLOOKUP($A9,Fuel_preprocessddata!$A:$T,10,FALSE)</f>
        <v>11943295150</v>
      </c>
      <c r="W9" s="38">
        <f>VLOOKUP($A9,Fuel_preprocessddata!$A:$T,14,FALSE)</f>
        <v>9259416108</v>
      </c>
      <c r="X9" s="38">
        <f>VLOOKUP($A9,Fuel_preprocessddata!$A:$T,15,FALSE)</f>
        <v>7687858251</v>
      </c>
      <c r="Y9" s="32">
        <f t="shared" si="7"/>
        <v>0</v>
      </c>
      <c r="Z9" s="32">
        <f t="shared" si="8"/>
        <v>0</v>
      </c>
      <c r="AA9" s="32">
        <v>1.8148900924596159E-5</v>
      </c>
      <c r="AB9" s="32">
        <v>-1.8888299850817677E-5</v>
      </c>
      <c r="AC9" s="32">
        <f t="shared" si="9"/>
        <v>0</v>
      </c>
      <c r="AD9" s="32">
        <f t="shared" si="10"/>
        <v>0</v>
      </c>
      <c r="AE9" s="32">
        <v>1.1096417054309859E-8</v>
      </c>
      <c r="AF9" s="32">
        <v>-4.186084931641354E-8</v>
      </c>
      <c r="AG9" s="32">
        <f t="shared" si="11"/>
        <v>0</v>
      </c>
      <c r="AH9" s="32">
        <f t="shared" si="12"/>
        <v>0</v>
      </c>
      <c r="AI9" s="32">
        <v>-3.9358942747341752E-8</v>
      </c>
      <c r="AJ9" s="32">
        <v>3.3720643907372838E-8</v>
      </c>
    </row>
    <row r="10" spans="1:36" ht="15.75" thickBot="1" x14ac:dyDescent="0.3">
      <c r="A10" s="7" t="str">
        <f t="shared" si="0"/>
        <v>AA20178</v>
      </c>
      <c r="B10" s="7" t="s">
        <v>11</v>
      </c>
      <c r="C10" s="7">
        <v>2017</v>
      </c>
      <c r="D10" s="7">
        <v>8</v>
      </c>
      <c r="E10" s="12">
        <f>VLOOKUP($A10,Fuel_preprocessddata!$A:$T,6,FALSE)</f>
        <v>196202881</v>
      </c>
      <c r="F10" s="4">
        <f>VLOOKUP($A10,Fuel_preprocessddata!$A:$T,7,FALSE)</f>
        <v>302212690</v>
      </c>
      <c r="G10" s="30">
        <f>VLOOKUP($A10,Fuel_preprocessddata!$A:$T,8,FALSE)</f>
        <v>1.5403070967138299</v>
      </c>
      <c r="H10" s="18">
        <f t="shared" si="1"/>
        <v>2.2215004765864112E-2</v>
      </c>
      <c r="I10" s="18">
        <f t="shared" si="2"/>
        <v>2.6031632369405644E-2</v>
      </c>
      <c r="J10" s="12">
        <f>VLOOKUP($A10,Fuel_preprocessddata!$A:$T,11,FALSE)</f>
        <v>135464492</v>
      </c>
      <c r="K10" s="4">
        <f>VLOOKUP($A10,Fuel_preprocessddata!$A:$T,12,FALSE)</f>
        <v>217715441</v>
      </c>
      <c r="L10" s="30">
        <f>VLOOKUP($A10,Fuel_preprocessddata!$A:$T,13,FALSE)</f>
        <v>1.60717718559044</v>
      </c>
      <c r="M10" s="27">
        <f t="shared" si="3"/>
        <v>2.4356174435742766E-2</v>
      </c>
      <c r="N10" s="27">
        <f t="shared" si="4"/>
        <v>2.9599086436145585E-2</v>
      </c>
      <c r="O10" s="4">
        <f>VLOOKUP($A10,Fuel_preprocessddata!$A:$T,16,FALSE)</f>
        <v>331667373</v>
      </c>
      <c r="P10" s="4">
        <f>VLOOKUP($A10,Fuel_preprocessddata!$A:$T,17,FALSE)</f>
        <v>519928131</v>
      </c>
      <c r="Q10" s="30">
        <f>VLOOKUP($A10,Fuel_preprocessddata!$A:$T,18,FALSE)</f>
        <v>1.56761916705023</v>
      </c>
      <c r="R10" s="24">
        <f t="shared" si="5"/>
        <v>2.306403511254073E-2</v>
      </c>
      <c r="S10" s="24">
        <f t="shared" si="6"/>
        <v>2.7415257119927677E-2</v>
      </c>
      <c r="T10" s="30">
        <v>0</v>
      </c>
      <c r="U10" s="39">
        <f>VLOOKUP($A10,Fuel_preprocessddata!$A:$T,9,FALSE)</f>
        <v>13603989429</v>
      </c>
      <c r="V10" s="39">
        <f>VLOOKUP($A10,Fuel_preprocessddata!$A:$T,10,FALSE)</f>
        <v>11609440611</v>
      </c>
      <c r="W10" s="39">
        <f>VLOOKUP($A10,Fuel_preprocessddata!$A:$T,14,FALSE)</f>
        <v>8938819254</v>
      </c>
      <c r="X10" s="39">
        <f>VLOOKUP($A10,Fuel_preprocessddata!$A:$T,15,FALSE)</f>
        <v>7355478402</v>
      </c>
      <c r="Y10" s="33">
        <f t="shared" si="7"/>
        <v>0</v>
      </c>
      <c r="Z10" s="33">
        <f t="shared" si="8"/>
        <v>0</v>
      </c>
      <c r="AA10" s="33">
        <v>1.5004765864110731E-5</v>
      </c>
      <c r="AB10" s="33">
        <v>3.1632369405643415E-5</v>
      </c>
      <c r="AC10" s="33">
        <f t="shared" si="9"/>
        <v>2.9802322387695313E-8</v>
      </c>
      <c r="AD10" s="33">
        <f t="shared" si="10"/>
        <v>0</v>
      </c>
      <c r="AE10" s="33">
        <v>-2.5564257235405341E-8</v>
      </c>
      <c r="AF10" s="33">
        <v>-1.3563854414644361E-8</v>
      </c>
      <c r="AG10" s="33">
        <f t="shared" si="11"/>
        <v>0</v>
      </c>
      <c r="AH10" s="33">
        <f t="shared" si="12"/>
        <v>0</v>
      </c>
      <c r="AI10" s="33">
        <v>3.5112540727397223E-8</v>
      </c>
      <c r="AJ10" s="33">
        <v>-4.2880072322754037E-8</v>
      </c>
    </row>
    <row r="11" spans="1:36" ht="15.75" thickBot="1" x14ac:dyDescent="0.3">
      <c r="A11" s="6" t="str">
        <f t="shared" si="0"/>
        <v>AA20179</v>
      </c>
      <c r="B11" s="6" t="s">
        <v>11</v>
      </c>
      <c r="C11" s="6">
        <v>2017</v>
      </c>
      <c r="D11" s="6">
        <v>9</v>
      </c>
      <c r="E11" s="11">
        <f>VLOOKUP($A11,Fuel_preprocessddata!$A:$T,6,FALSE)</f>
        <v>162318178</v>
      </c>
      <c r="F11" s="2">
        <f>VLOOKUP($A11,Fuel_preprocessddata!$A:$T,7,FALSE)</f>
        <v>274554515</v>
      </c>
      <c r="G11" s="29">
        <f>VLOOKUP($A11,Fuel_preprocessddata!$A:$T,8,FALSE)</f>
        <v>1.6914588272423801</v>
      </c>
      <c r="H11" s="8">
        <f t="shared" si="1"/>
        <v>2.4179925190468705E-2</v>
      </c>
      <c r="I11" s="8">
        <f t="shared" si="2"/>
        <v>2.8962564556634533E-2</v>
      </c>
      <c r="J11" s="11">
        <f>VLOOKUP($A11,Fuel_preprocessddata!$A:$T,11,FALSE)</f>
        <v>114962276</v>
      </c>
      <c r="K11" s="2">
        <f>VLOOKUP($A11,Fuel_preprocessddata!$A:$T,12,FALSE)</f>
        <v>199743573</v>
      </c>
      <c r="L11" s="29">
        <f>VLOOKUP($A11,Fuel_preprocessddata!$A:$T,13,FALSE)</f>
        <v>1.73747058556843</v>
      </c>
      <c r="M11" s="26">
        <f t="shared" si="3"/>
        <v>2.6148226248500349E-2</v>
      </c>
      <c r="N11" s="26">
        <f t="shared" si="4"/>
        <v>3.3644189222318183E-2</v>
      </c>
      <c r="O11" s="2">
        <f>VLOOKUP($A11,Fuel_preprocessddata!$A:$T,16,FALSE)</f>
        <v>277280454</v>
      </c>
      <c r="P11" s="2">
        <f>VLOOKUP($A11,Fuel_preprocessddata!$A:$T,17,FALSE)</f>
        <v>474298088</v>
      </c>
      <c r="Q11" s="29">
        <f>VLOOKUP($A11,Fuel_preprocessddata!$A:$T,18,FALSE)</f>
        <v>1.71053560089742</v>
      </c>
      <c r="R11" s="23">
        <f t="shared" si="5"/>
        <v>2.4971544043487719E-2</v>
      </c>
      <c r="S11" s="23">
        <f t="shared" si="6"/>
        <v>3.0765463694932646E-2</v>
      </c>
      <c r="T11" s="29">
        <v>0</v>
      </c>
      <c r="U11" s="38">
        <f>VLOOKUP($A11,Fuel_preprocessddata!$A:$T,9,FALSE)</f>
        <v>11354646999</v>
      </c>
      <c r="V11" s="38">
        <f>VLOOKUP($A11,Fuel_preprocessddata!$A:$T,10,FALSE)</f>
        <v>9479634114</v>
      </c>
      <c r="W11" s="38">
        <f>VLOOKUP($A11,Fuel_preprocessddata!$A:$T,14,FALSE)</f>
        <v>7638895698</v>
      </c>
      <c r="X11" s="38">
        <f>VLOOKUP($A11,Fuel_preprocessddata!$A:$T,15,FALSE)</f>
        <v>5936941196</v>
      </c>
      <c r="Y11" s="32">
        <f t="shared" si="7"/>
        <v>0</v>
      </c>
      <c r="Z11" s="32">
        <f t="shared" si="8"/>
        <v>0</v>
      </c>
      <c r="AA11" s="32">
        <v>-2.0074809531294563E-5</v>
      </c>
      <c r="AB11" s="32">
        <v>-3.7435443365468196E-5</v>
      </c>
      <c r="AC11" s="32">
        <f t="shared" si="9"/>
        <v>0</v>
      </c>
      <c r="AD11" s="32">
        <f t="shared" si="10"/>
        <v>2.9802322387695313E-8</v>
      </c>
      <c r="AE11" s="32">
        <v>2.6248500350697923E-8</v>
      </c>
      <c r="AF11" s="32">
        <v>-1.0777681819923446E-8</v>
      </c>
      <c r="AG11" s="32">
        <f t="shared" si="11"/>
        <v>0</v>
      </c>
      <c r="AH11" s="32">
        <f t="shared" si="12"/>
        <v>0</v>
      </c>
      <c r="AI11" s="32">
        <v>4.4043487719760965E-8</v>
      </c>
      <c r="AJ11" s="32">
        <v>-3.6305067355191234E-8</v>
      </c>
    </row>
    <row r="12" spans="1:36" ht="21.75" thickBot="1" x14ac:dyDescent="0.3">
      <c r="A12" s="7" t="str">
        <f t="shared" si="0"/>
        <v>AA201710</v>
      </c>
      <c r="B12" s="7" t="s">
        <v>11</v>
      </c>
      <c r="C12" s="7">
        <v>2017</v>
      </c>
      <c r="D12" s="7">
        <v>10</v>
      </c>
      <c r="E12" s="12">
        <f>VLOOKUP($A12,Fuel_preprocessddata!$A:$T,6,FALSE)</f>
        <v>179025054</v>
      </c>
      <c r="F12" s="4">
        <f>VLOOKUP($A12,Fuel_preprocessddata!$A:$T,7,FALSE)</f>
        <v>305538597</v>
      </c>
      <c r="G12" s="30">
        <f>VLOOKUP($A12,Fuel_preprocessddata!$A:$T,8,FALSE)</f>
        <v>1.70668065822787</v>
      </c>
      <c r="H12" s="18">
        <f t="shared" si="1"/>
        <v>2.4607854837431192E-2</v>
      </c>
      <c r="I12" s="18">
        <f t="shared" si="2"/>
        <v>2.8256834390021149E-2</v>
      </c>
      <c r="J12" s="12">
        <f>VLOOKUP($A12,Fuel_preprocessddata!$A:$T,11,FALSE)</f>
        <v>122074563</v>
      </c>
      <c r="K12" s="4">
        <f>VLOOKUP($A12,Fuel_preprocessddata!$A:$T,12,FALSE)</f>
        <v>218373178</v>
      </c>
      <c r="L12" s="30">
        <f>VLOOKUP($A12,Fuel_preprocessddata!$A:$T,13,FALSE)</f>
        <v>1.7888507862198899</v>
      </c>
      <c r="M12" s="27">
        <f t="shared" si="3"/>
        <v>2.7028968656409504E-2</v>
      </c>
      <c r="N12" s="27">
        <f t="shared" si="4"/>
        <v>3.5413584240481646E-2</v>
      </c>
      <c r="O12" s="4">
        <f>VLOOKUP($A12,Fuel_preprocessddata!$A:$T,16,FALSE)</f>
        <v>301099617</v>
      </c>
      <c r="P12" s="4">
        <f>VLOOKUP($A12,Fuel_preprocessddata!$A:$T,17,FALSE)</f>
        <v>523911775</v>
      </c>
      <c r="Q12" s="30">
        <f>VLOOKUP($A12,Fuel_preprocessddata!$A:$T,18,FALSE)</f>
        <v>1.73999482370646</v>
      </c>
      <c r="R12" s="24">
        <f t="shared" si="5"/>
        <v>2.5562244784933644E-2</v>
      </c>
      <c r="S12" s="24">
        <f t="shared" si="6"/>
        <v>3.0855952698388912E-2</v>
      </c>
      <c r="T12" s="30">
        <v>0</v>
      </c>
      <c r="U12" s="39">
        <f>VLOOKUP($A12,Fuel_preprocessddata!$A:$T,9,FALSE)</f>
        <v>12416303616</v>
      </c>
      <c r="V12" s="39">
        <f>VLOOKUP($A12,Fuel_preprocessddata!$A:$T,10,FALSE)</f>
        <v>10812909641</v>
      </c>
      <c r="W12" s="39">
        <f>VLOOKUP($A12,Fuel_preprocessddata!$A:$T,14,FALSE)</f>
        <v>8079227172</v>
      </c>
      <c r="X12" s="39">
        <f>VLOOKUP($A12,Fuel_preprocessddata!$A:$T,15,FALSE)</f>
        <v>6166367587</v>
      </c>
      <c r="Y12" s="33">
        <f t="shared" si="7"/>
        <v>0</v>
      </c>
      <c r="Z12" s="33">
        <f t="shared" si="8"/>
        <v>0</v>
      </c>
      <c r="AA12" s="33">
        <v>7.8548374311919467E-6</v>
      </c>
      <c r="AB12" s="33">
        <v>-4.3165609978851674E-5</v>
      </c>
      <c r="AC12" s="33">
        <f t="shared" si="9"/>
        <v>0</v>
      </c>
      <c r="AD12" s="33">
        <f t="shared" si="10"/>
        <v>2.9802322387695313E-8</v>
      </c>
      <c r="AE12" s="33">
        <v>-3.1343590497362461E-8</v>
      </c>
      <c r="AF12" s="33">
        <v>-1.5759518360441982E-8</v>
      </c>
      <c r="AG12" s="33">
        <f t="shared" si="11"/>
        <v>0</v>
      </c>
      <c r="AH12" s="33">
        <f t="shared" si="12"/>
        <v>0</v>
      </c>
      <c r="AI12" s="33">
        <v>4.4784933645250491E-8</v>
      </c>
      <c r="AJ12" s="33">
        <v>-4.730161108981723E-8</v>
      </c>
    </row>
    <row r="13" spans="1:36" ht="21.75" thickBot="1" x14ac:dyDescent="0.3">
      <c r="A13" s="6" t="str">
        <f t="shared" si="0"/>
        <v>AA201711</v>
      </c>
      <c r="B13" s="6" t="s">
        <v>11</v>
      </c>
      <c r="C13" s="6">
        <v>2017</v>
      </c>
      <c r="D13" s="6">
        <v>11</v>
      </c>
      <c r="E13" s="11">
        <f>VLOOKUP($A13,Fuel_preprocessddata!$A:$T,6,FALSE)</f>
        <v>165155362</v>
      </c>
      <c r="F13" s="2">
        <f>VLOOKUP($A13,Fuel_preprocessddata!$A:$T,7,FALSE)</f>
        <v>288883072</v>
      </c>
      <c r="G13" s="29">
        <f>VLOOKUP($A13,Fuel_preprocessddata!$A:$T,8,FALSE)</f>
        <v>1.74915950957741</v>
      </c>
      <c r="H13" s="8">
        <f t="shared" si="1"/>
        <v>2.5157951514778301E-2</v>
      </c>
      <c r="I13" s="8">
        <f t="shared" si="2"/>
        <v>2.8751534906384026E-2</v>
      </c>
      <c r="J13" s="11">
        <f>VLOOKUP($A13,Fuel_preprocessddata!$A:$T,11,FALSE)</f>
        <v>103307829</v>
      </c>
      <c r="K13" s="2">
        <f>VLOOKUP($A13,Fuel_preprocessddata!$A:$T,12,FALSE)</f>
        <v>190531185</v>
      </c>
      <c r="L13" s="29">
        <f>VLOOKUP($A13,Fuel_preprocessddata!$A:$T,13,FALSE)</f>
        <v>1.8443053817344199</v>
      </c>
      <c r="M13" s="26">
        <f t="shared" si="3"/>
        <v>2.8026518129066515E-2</v>
      </c>
      <c r="N13" s="26">
        <f t="shared" si="4"/>
        <v>3.674809236651657E-2</v>
      </c>
      <c r="O13" s="2">
        <f>VLOOKUP($A13,Fuel_preprocessddata!$A:$T,16,FALSE)</f>
        <v>268463191</v>
      </c>
      <c r="P13" s="2">
        <f>VLOOKUP($A13,Fuel_preprocessddata!$A:$T,17,FALSE)</f>
        <v>479414257</v>
      </c>
      <c r="Q13" s="29">
        <f>VLOOKUP($A13,Fuel_preprocessddata!$A:$T,18,FALSE)</f>
        <v>1.7857727728491399</v>
      </c>
      <c r="R13" s="23">
        <f t="shared" si="5"/>
        <v>2.622469849022227E-2</v>
      </c>
      <c r="S13" s="23">
        <f t="shared" si="6"/>
        <v>3.1473403098550796E-2</v>
      </c>
      <c r="T13" s="29">
        <v>0</v>
      </c>
      <c r="U13" s="38">
        <f>VLOOKUP($A13,Fuel_preprocessddata!$A:$T,9,FALSE)</f>
        <v>11482774018</v>
      </c>
      <c r="V13" s="38">
        <f>VLOOKUP($A13,Fuel_preprocessddata!$A:$T,10,FALSE)</f>
        <v>10047570432</v>
      </c>
      <c r="W13" s="38">
        <f>VLOOKUP($A13,Fuel_preprocessddata!$A:$T,14,FALSE)</f>
        <v>6798246722</v>
      </c>
      <c r="X13" s="38">
        <f>VLOOKUP($A13,Fuel_preprocessddata!$A:$T,15,FALSE)</f>
        <v>5184791175</v>
      </c>
      <c r="Y13" s="32">
        <f t="shared" si="7"/>
        <v>0</v>
      </c>
      <c r="Z13" s="32">
        <f t="shared" si="8"/>
        <v>0</v>
      </c>
      <c r="AA13" s="32">
        <v>-4.2048485221700752E-5</v>
      </c>
      <c r="AB13" s="32">
        <v>-4.846509361597362E-5</v>
      </c>
      <c r="AC13" s="32">
        <f t="shared" si="9"/>
        <v>0</v>
      </c>
      <c r="AD13" s="32">
        <f t="shared" si="10"/>
        <v>-2.9802322387695313E-8</v>
      </c>
      <c r="AE13" s="32">
        <v>1.8129066515354397E-8</v>
      </c>
      <c r="AF13" s="32">
        <v>-7.633483426958132E-9</v>
      </c>
      <c r="AG13" s="32">
        <f t="shared" si="11"/>
        <v>0</v>
      </c>
      <c r="AH13" s="32">
        <f t="shared" si="12"/>
        <v>0</v>
      </c>
      <c r="AI13" s="32">
        <v>-1.5097777316536165E-9</v>
      </c>
      <c r="AJ13" s="32">
        <v>3.0985507996211803E-9</v>
      </c>
    </row>
    <row r="14" spans="1:36" ht="21.75" thickBot="1" x14ac:dyDescent="0.3">
      <c r="A14" s="7" t="str">
        <f t="shared" si="0"/>
        <v>AA201712</v>
      </c>
      <c r="B14" s="7" t="s">
        <v>11</v>
      </c>
      <c r="C14" s="7">
        <v>2017</v>
      </c>
      <c r="D14" s="7">
        <v>12</v>
      </c>
      <c r="E14" s="12">
        <f>VLOOKUP($A14,Fuel_preprocessddata!$A:$T,6,FALSE)</f>
        <v>180795497</v>
      </c>
      <c r="F14" s="4">
        <f>VLOOKUP($A14,Fuel_preprocessddata!$A:$T,7,FALSE)</f>
        <v>328278822</v>
      </c>
      <c r="G14" s="30">
        <f>VLOOKUP($A14,Fuel_preprocessddata!$A:$T,8,FALSE)</f>
        <v>1.8157466720534501</v>
      </c>
      <c r="H14" s="18">
        <f t="shared" si="1"/>
        <v>2.598799106503917E-2</v>
      </c>
      <c r="I14" s="18">
        <f t="shared" si="2"/>
        <v>3.0777975226345695E-2</v>
      </c>
      <c r="J14" s="12">
        <f>VLOOKUP($A14,Fuel_preprocessddata!$A:$T,11,FALSE)</f>
        <v>116104407</v>
      </c>
      <c r="K14" s="4">
        <f>VLOOKUP($A14,Fuel_preprocessddata!$A:$T,12,FALSE)</f>
        <v>223215477</v>
      </c>
      <c r="L14" s="30">
        <f>VLOOKUP($A14,Fuel_preprocessddata!$A:$T,13,FALSE)</f>
        <v>1.9225409505773501</v>
      </c>
      <c r="M14" s="27">
        <f t="shared" si="3"/>
        <v>2.8846143889228175E-2</v>
      </c>
      <c r="N14" s="27">
        <f t="shared" si="4"/>
        <v>3.6746268853172372E-2</v>
      </c>
      <c r="O14" s="4">
        <f>VLOOKUP($A14,Fuel_preprocessddata!$A:$T,16,FALSE)</f>
        <v>296899904</v>
      </c>
      <c r="P14" s="4">
        <f>VLOOKUP($A14,Fuel_preprocessddata!$A:$T,17,FALSE)</f>
        <v>551494299</v>
      </c>
      <c r="Q14" s="30">
        <f>VLOOKUP($A14,Fuel_preprocessddata!$A:$T,18,FALSE)</f>
        <v>1.85750918599151</v>
      </c>
      <c r="R14" s="24">
        <f t="shared" si="5"/>
        <v>2.7073739477642737E-2</v>
      </c>
      <c r="S14" s="24">
        <f t="shared" si="6"/>
        <v>3.2943642992100092E-2</v>
      </c>
      <c r="T14" s="30">
        <v>0</v>
      </c>
      <c r="U14" s="39">
        <f>VLOOKUP($A14,Fuel_preprocessddata!$A:$T,9,FALSE)</f>
        <v>12631943007</v>
      </c>
      <c r="V14" s="39">
        <f>VLOOKUP($A14,Fuel_preprocessddata!$A:$T,10,FALSE)</f>
        <v>10666030484</v>
      </c>
      <c r="W14" s="39">
        <f>VLOOKUP($A14,Fuel_preprocessddata!$A:$T,14,FALSE)</f>
        <v>7738139207</v>
      </c>
      <c r="X14" s="39">
        <f>VLOOKUP($A14,Fuel_preprocessddata!$A:$T,15,FALSE)</f>
        <v>6074507262</v>
      </c>
      <c r="Y14" s="33">
        <f t="shared" si="7"/>
        <v>0</v>
      </c>
      <c r="Z14" s="33">
        <f t="shared" si="8"/>
        <v>0</v>
      </c>
      <c r="AA14" s="33">
        <v>-1.2008934960830095E-5</v>
      </c>
      <c r="AB14" s="33">
        <v>-2.2024773654306246E-5</v>
      </c>
      <c r="AC14" s="33">
        <f t="shared" si="9"/>
        <v>0</v>
      </c>
      <c r="AD14" s="33">
        <f t="shared" si="10"/>
        <v>-2.9802322387695313E-8</v>
      </c>
      <c r="AE14" s="33">
        <v>4.3889228175386652E-8</v>
      </c>
      <c r="AF14" s="33">
        <v>-3.1146827629210949E-8</v>
      </c>
      <c r="AG14" s="33">
        <f t="shared" si="11"/>
        <v>0</v>
      </c>
      <c r="AH14" s="33">
        <f t="shared" si="12"/>
        <v>0</v>
      </c>
      <c r="AI14" s="33">
        <v>3.9477642739885188E-8</v>
      </c>
      <c r="AJ14" s="33">
        <v>4.2992100090025187E-8</v>
      </c>
    </row>
    <row r="15" spans="1:36" ht="15.75" thickBot="1" x14ac:dyDescent="0.3">
      <c r="A15" s="6" t="str">
        <f t="shared" si="0"/>
        <v>AA20181</v>
      </c>
      <c r="B15" s="6" t="s">
        <v>11</v>
      </c>
      <c r="C15" s="6">
        <v>2018</v>
      </c>
      <c r="D15" s="6">
        <v>1</v>
      </c>
      <c r="E15" s="11">
        <f>VLOOKUP($A15,Fuel_preprocessddata!$A:$T,6,FALSE)</f>
        <v>174171571</v>
      </c>
      <c r="F15" s="2">
        <f>VLOOKUP($A15,Fuel_preprocessddata!$A:$T,7,FALSE)</f>
        <v>338396257</v>
      </c>
      <c r="G15" s="29">
        <f>VLOOKUP($A15,Fuel_preprocessddata!$A:$T,8,FALSE)</f>
        <v>1.9428903067079699</v>
      </c>
      <c r="H15" s="8">
        <f t="shared" si="1"/>
        <v>2.7597195080231063E-2</v>
      </c>
      <c r="I15" s="8">
        <f t="shared" si="2"/>
        <v>3.4271630480016115E-2</v>
      </c>
      <c r="J15" s="11">
        <f>VLOOKUP($A15,Fuel_preprocessddata!$A:$T,11,FALSE)</f>
        <v>109802500</v>
      </c>
      <c r="K15" s="2">
        <f>VLOOKUP($A15,Fuel_preprocessddata!$A:$T,12,FALSE)</f>
        <v>222238669</v>
      </c>
      <c r="L15" s="29">
        <f>VLOOKUP($A15,Fuel_preprocessddata!$A:$T,13,FALSE)</f>
        <v>2.0239855103481199</v>
      </c>
      <c r="M15" s="26">
        <f t="shared" si="3"/>
        <v>3.0295278637163317E-2</v>
      </c>
      <c r="N15" s="26">
        <f t="shared" si="4"/>
        <v>3.9425074469008101E-2</v>
      </c>
      <c r="O15" s="2">
        <f>VLOOKUP($A15,Fuel_preprocessddata!$A:$T,16,FALSE)</f>
        <v>283974071</v>
      </c>
      <c r="P15" s="2">
        <f>VLOOKUP($A15,Fuel_preprocessddata!$A:$T,17,FALSE)</f>
        <v>560634926</v>
      </c>
      <c r="Q15" s="29">
        <f>VLOOKUP($A15,Fuel_preprocessddata!$A:$T,18,FALSE)</f>
        <v>1.9742468881956401</v>
      </c>
      <c r="R15" s="23">
        <f t="shared" si="5"/>
        <v>2.8607131982883852E-2</v>
      </c>
      <c r="S15" s="23">
        <f t="shared" si="6"/>
        <v>3.614449643087074E-2</v>
      </c>
      <c r="T15" s="29">
        <v>0</v>
      </c>
      <c r="U15" s="38">
        <f>VLOOKUP($A15,Fuel_preprocessddata!$A:$T,9,FALSE)</f>
        <v>12261980104</v>
      </c>
      <c r="V15" s="38">
        <f>VLOOKUP($A15,Fuel_preprocessddata!$A:$T,10,FALSE)</f>
        <v>9873946826</v>
      </c>
      <c r="W15" s="38">
        <f>VLOOKUP($A15,Fuel_preprocessddata!$A:$T,14,FALSE)</f>
        <v>7335752599</v>
      </c>
      <c r="X15" s="38">
        <f>VLOOKUP($A15,Fuel_preprocessddata!$A:$T,15,FALSE)</f>
        <v>5636987932</v>
      </c>
      <c r="Y15" s="32">
        <f t="shared" si="7"/>
        <v>0</v>
      </c>
      <c r="Z15" s="32">
        <f t="shared" si="8"/>
        <v>0</v>
      </c>
      <c r="AA15" s="32">
        <v>-2.8049197689367089E-6</v>
      </c>
      <c r="AB15" s="32">
        <v>-2.8369519983882652E-5</v>
      </c>
      <c r="AC15" s="32">
        <f t="shared" si="9"/>
        <v>-2.9802322387695313E-8</v>
      </c>
      <c r="AD15" s="32">
        <f t="shared" si="10"/>
        <v>-2.9802322387695313E-8</v>
      </c>
      <c r="AE15" s="32">
        <v>-2.1362836683663788E-8</v>
      </c>
      <c r="AF15" s="32">
        <v>-2.553099189353536E-8</v>
      </c>
      <c r="AG15" s="32">
        <f t="shared" si="11"/>
        <v>0</v>
      </c>
      <c r="AH15" s="32">
        <f t="shared" si="12"/>
        <v>0</v>
      </c>
      <c r="AI15" s="32">
        <v>3.1982883849993038E-8</v>
      </c>
      <c r="AJ15" s="32">
        <v>-3.5691292595008139E-9</v>
      </c>
    </row>
    <row r="16" spans="1:36" ht="15.75" thickBot="1" x14ac:dyDescent="0.3">
      <c r="A16" s="7" t="str">
        <f t="shared" si="0"/>
        <v>AA20182</v>
      </c>
      <c r="B16" s="7" t="s">
        <v>11</v>
      </c>
      <c r="C16" s="7">
        <v>2018</v>
      </c>
      <c r="D16" s="7">
        <v>2</v>
      </c>
      <c r="E16" s="12">
        <f>VLOOKUP($A16,Fuel_preprocessddata!$A:$T,6,FALSE)</f>
        <v>163705922</v>
      </c>
      <c r="F16" s="4">
        <f>VLOOKUP($A16,Fuel_preprocessddata!$A:$T,7,FALSE)</f>
        <v>321390510</v>
      </c>
      <c r="G16" s="30">
        <f>VLOOKUP($A16,Fuel_preprocessddata!$A:$T,8,FALSE)</f>
        <v>1.9632185938881299</v>
      </c>
      <c r="H16" s="18">
        <f t="shared" si="1"/>
        <v>2.8449501175480067E-2</v>
      </c>
      <c r="I16" s="18">
        <f t="shared" si="2"/>
        <v>3.419173250320201E-2</v>
      </c>
      <c r="J16" s="12">
        <f>VLOOKUP($A16,Fuel_preprocessddata!$A:$T,11,FALSE)</f>
        <v>98240465</v>
      </c>
      <c r="K16" s="4">
        <f>VLOOKUP($A16,Fuel_preprocessddata!$A:$T,12,FALSE)</f>
        <v>200591763</v>
      </c>
      <c r="L16" s="30">
        <f>VLOOKUP($A16,Fuel_preprocessddata!$A:$T,13,FALSE)</f>
        <v>2.0418446003894601</v>
      </c>
      <c r="M16" s="27">
        <f t="shared" si="3"/>
        <v>3.0453073334473488E-2</v>
      </c>
      <c r="N16" s="27">
        <f t="shared" si="4"/>
        <v>4.2037807878605324E-2</v>
      </c>
      <c r="O16" s="4">
        <f>VLOOKUP($A16,Fuel_preprocessddata!$A:$T,16,FALSE)</f>
        <v>261946387</v>
      </c>
      <c r="P16" s="4">
        <f>VLOOKUP($A16,Fuel_preprocessddata!$A:$T,17,FALSE)</f>
        <v>521982273</v>
      </c>
      <c r="Q16" s="30">
        <f>VLOOKUP($A16,Fuel_preprocessddata!$A:$T,18,FALSE)</f>
        <v>1.9927065189870301</v>
      </c>
      <c r="R16" s="24">
        <f t="shared" si="5"/>
        <v>2.9187451934581245E-2</v>
      </c>
      <c r="S16" s="24">
        <f t="shared" si="6"/>
        <v>3.6833618951102362E-2</v>
      </c>
      <c r="T16" s="30">
        <v>0</v>
      </c>
      <c r="U16" s="39">
        <f>VLOOKUP($A16,Fuel_preprocessddata!$A:$T,9,FALSE)</f>
        <v>11296876807</v>
      </c>
      <c r="V16" s="39">
        <f>VLOOKUP($A16,Fuel_preprocessddata!$A:$T,10,FALSE)</f>
        <v>9399655603</v>
      </c>
      <c r="W16" s="39">
        <f>VLOOKUP($A16,Fuel_preprocessddata!$A:$T,14,FALSE)</f>
        <v>6586913603</v>
      </c>
      <c r="X16" s="39">
        <f>VLOOKUP($A16,Fuel_preprocessddata!$A:$T,15,FALSE)</f>
        <v>4771698933</v>
      </c>
      <c r="Y16" s="33">
        <f t="shared" si="7"/>
        <v>0</v>
      </c>
      <c r="Z16" s="33">
        <f t="shared" si="8"/>
        <v>0</v>
      </c>
      <c r="AA16" s="33">
        <v>4.9501175480064913E-5</v>
      </c>
      <c r="AB16" s="33">
        <v>-8.2674967979909364E-6</v>
      </c>
      <c r="AC16" s="33">
        <f t="shared" si="9"/>
        <v>0</v>
      </c>
      <c r="AD16" s="33">
        <f t="shared" si="10"/>
        <v>2.9802322387695313E-8</v>
      </c>
      <c r="AE16" s="33">
        <v>-2.6665526512564819E-8</v>
      </c>
      <c r="AF16" s="33">
        <v>7.8786053202273276E-9</v>
      </c>
      <c r="AG16" s="33">
        <f t="shared" si="11"/>
        <v>0</v>
      </c>
      <c r="AH16" s="33">
        <f t="shared" si="12"/>
        <v>0</v>
      </c>
      <c r="AI16" s="33">
        <v>-4.8065418756237932E-8</v>
      </c>
      <c r="AJ16" s="33">
        <v>1.895110236099784E-8</v>
      </c>
    </row>
    <row r="17" spans="1:36" ht="15.75" thickBot="1" x14ac:dyDescent="0.3">
      <c r="A17" s="6" t="str">
        <f t="shared" si="0"/>
        <v>AA20183</v>
      </c>
      <c r="B17" s="6" t="s">
        <v>11</v>
      </c>
      <c r="C17" s="6">
        <v>2018</v>
      </c>
      <c r="D17" s="6">
        <v>3</v>
      </c>
      <c r="E17" s="11">
        <f>VLOOKUP($A17,Fuel_preprocessddata!$A:$T,6,FALSE)</f>
        <v>183156469</v>
      </c>
      <c r="F17" s="2">
        <f>VLOOKUP($A17,Fuel_preprocessddata!$A:$T,7,FALSE)</f>
        <v>352054533</v>
      </c>
      <c r="G17" s="29">
        <f>VLOOKUP($A17,Fuel_preprocessddata!$A:$T,8,FALSE)</f>
        <v>1.9221517805085</v>
      </c>
      <c r="H17" s="8">
        <f t="shared" si="1"/>
        <v>2.757115024126627E-2</v>
      </c>
      <c r="I17" s="8">
        <f t="shared" si="2"/>
        <v>3.1247205708232889E-2</v>
      </c>
      <c r="J17" s="11">
        <f>VLOOKUP($A17,Fuel_preprocessddata!$A:$T,11,FALSE)</f>
        <v>115749775</v>
      </c>
      <c r="K17" s="2">
        <f>VLOOKUP($A17,Fuel_preprocessddata!$A:$T,12,FALSE)</f>
        <v>231705618</v>
      </c>
      <c r="L17" s="29">
        <f>VLOOKUP($A17,Fuel_preprocessddata!$A:$T,13,FALSE)</f>
        <v>2.0017802885577902</v>
      </c>
      <c r="M17" s="26">
        <f t="shared" si="3"/>
        <v>3.0029850155214973E-2</v>
      </c>
      <c r="N17" s="26">
        <f t="shared" si="4"/>
        <v>3.8240536327890186E-2</v>
      </c>
      <c r="O17" s="2">
        <f>VLOOKUP($A17,Fuel_preprocessddata!$A:$T,16,FALSE)</f>
        <v>298906244</v>
      </c>
      <c r="P17" s="2">
        <f>VLOOKUP($A17,Fuel_preprocessddata!$A:$T,17,FALSE)</f>
        <v>583760151</v>
      </c>
      <c r="Q17" s="29">
        <f>VLOOKUP($A17,Fuel_preprocessddata!$A:$T,18,FALSE)</f>
        <v>1.95298747589896</v>
      </c>
      <c r="R17" s="23">
        <f t="shared" si="5"/>
        <v>2.8497249251884134E-2</v>
      </c>
      <c r="S17" s="23">
        <f t="shared" si="6"/>
        <v>3.3692890450745812E-2</v>
      </c>
      <c r="T17" s="29">
        <v>0</v>
      </c>
      <c r="U17" s="38">
        <f>VLOOKUP($A17,Fuel_preprocessddata!$A:$T,9,FALSE)</f>
        <v>12768946160</v>
      </c>
      <c r="V17" s="38">
        <f>VLOOKUP($A17,Fuel_preprocessddata!$A:$T,10,FALSE)</f>
        <v>11266752499</v>
      </c>
      <c r="W17" s="38">
        <f>VLOOKUP($A17,Fuel_preprocessddata!$A:$T,14,FALSE)</f>
        <v>7715843296</v>
      </c>
      <c r="X17" s="38">
        <f>VLOOKUP($A17,Fuel_preprocessddata!$A:$T,15,FALSE)</f>
        <v>6059162351</v>
      </c>
      <c r="Y17" s="32">
        <f t="shared" si="7"/>
        <v>0</v>
      </c>
      <c r="Z17" s="32">
        <f t="shared" si="8"/>
        <v>0</v>
      </c>
      <c r="AA17" s="32">
        <v>-2.8849758733729552E-5</v>
      </c>
      <c r="AB17" s="32">
        <v>4.7205708232890553E-5</v>
      </c>
      <c r="AC17" s="32">
        <f t="shared" si="9"/>
        <v>0</v>
      </c>
      <c r="AD17" s="32">
        <f t="shared" si="10"/>
        <v>0</v>
      </c>
      <c r="AE17" s="32">
        <v>-4.9844785028618777E-8</v>
      </c>
      <c r="AF17" s="32">
        <v>3.6327890187357048E-8</v>
      </c>
      <c r="AG17" s="32">
        <f t="shared" si="11"/>
        <v>0</v>
      </c>
      <c r="AH17" s="32">
        <f t="shared" si="12"/>
        <v>0</v>
      </c>
      <c r="AI17" s="32">
        <v>4.9251884131837342E-8</v>
      </c>
      <c r="AJ17" s="32">
        <v>-9.5492541877378878E-9</v>
      </c>
    </row>
    <row r="18" spans="1:36" ht="15.75" thickBot="1" x14ac:dyDescent="0.3">
      <c r="A18" s="7" t="str">
        <f t="shared" si="0"/>
        <v>AA20184</v>
      </c>
      <c r="B18" s="7" t="s">
        <v>11</v>
      </c>
      <c r="C18" s="7">
        <v>2018</v>
      </c>
      <c r="D18" s="7">
        <v>4</v>
      </c>
      <c r="E18" s="12">
        <f>VLOOKUP($A18,Fuel_preprocessddata!$A:$T,6,FALSE)</f>
        <v>177072576</v>
      </c>
      <c r="F18" s="4">
        <f>VLOOKUP($A18,Fuel_preprocessddata!$A:$T,7,FALSE)</f>
        <v>348977443</v>
      </c>
      <c r="G18" s="30">
        <f>VLOOKUP($A18,Fuel_preprocessddata!$A:$T,8,FALSE)</f>
        <v>1.9708158704372101</v>
      </c>
      <c r="H18" s="18">
        <f t="shared" si="1"/>
        <v>2.8285914482528113E-2</v>
      </c>
      <c r="I18" s="18">
        <f t="shared" si="2"/>
        <v>3.2994350424892141E-2</v>
      </c>
      <c r="J18" s="12">
        <f>VLOOKUP($A18,Fuel_preprocessddata!$A:$T,11,FALSE)</f>
        <v>120711716</v>
      </c>
      <c r="K18" s="4">
        <f>VLOOKUP($A18,Fuel_preprocessddata!$A:$T,12,FALSE)</f>
        <v>249795156</v>
      </c>
      <c r="L18" s="30">
        <f>VLOOKUP($A18,Fuel_preprocessddata!$A:$T,13,FALSE)</f>
        <v>2.0693530361211998</v>
      </c>
      <c r="M18" s="27">
        <f t="shared" si="3"/>
        <v>3.0871557503365545E-2</v>
      </c>
      <c r="N18" s="27">
        <f t="shared" si="4"/>
        <v>4.1281850939151404E-2</v>
      </c>
      <c r="O18" s="4">
        <f>VLOOKUP($A18,Fuel_preprocessddata!$A:$T,16,FALSE)</f>
        <v>297784292</v>
      </c>
      <c r="P18" s="4">
        <f>VLOOKUP($A18,Fuel_preprocessddata!$A:$T,17,FALSE)</f>
        <v>598772599</v>
      </c>
      <c r="Q18" s="30">
        <f>VLOOKUP($A18,Fuel_preprocessddata!$A:$T,18,FALSE)</f>
        <v>2.0107595164892</v>
      </c>
      <c r="R18" s="24">
        <f t="shared" si="5"/>
        <v>2.9310028619696955E-2</v>
      </c>
      <c r="S18" s="24">
        <f t="shared" si="6"/>
        <v>3.6010217877854869E-2</v>
      </c>
      <c r="T18" s="30">
        <v>0</v>
      </c>
      <c r="U18" s="39">
        <f>VLOOKUP($A18,Fuel_preprocessddata!$A:$T,9,FALSE)</f>
        <v>12337499048</v>
      </c>
      <c r="V18" s="39">
        <f>VLOOKUP($A18,Fuel_preprocessddata!$A:$T,10,FALSE)</f>
        <v>10576884785</v>
      </c>
      <c r="W18" s="39">
        <f>VLOOKUP($A18,Fuel_preprocessddata!$A:$T,14,FALSE)</f>
        <v>8091433546</v>
      </c>
      <c r="X18" s="39">
        <f>VLOOKUP($A18,Fuel_preprocessddata!$A:$T,15,FALSE)</f>
        <v>6050967927</v>
      </c>
      <c r="Y18" s="33">
        <f t="shared" si="7"/>
        <v>0</v>
      </c>
      <c r="Z18" s="33">
        <f t="shared" si="8"/>
        <v>0</v>
      </c>
      <c r="AA18" s="33">
        <v>-1.4085517471885273E-5</v>
      </c>
      <c r="AB18" s="33">
        <v>-5.6495751078588369E-6</v>
      </c>
      <c r="AC18" s="33">
        <f t="shared" si="9"/>
        <v>-2.9802322387695313E-8</v>
      </c>
      <c r="AD18" s="33">
        <f t="shared" si="10"/>
        <v>-2.9802322387695313E-8</v>
      </c>
      <c r="AE18" s="33">
        <v>-4.2496634452757198E-8</v>
      </c>
      <c r="AF18" s="33">
        <v>-4.9060848597223816E-8</v>
      </c>
      <c r="AG18" s="33">
        <f t="shared" si="11"/>
        <v>0</v>
      </c>
      <c r="AH18" s="33">
        <f t="shared" si="12"/>
        <v>0</v>
      </c>
      <c r="AI18" s="33">
        <v>2.8619696957818408E-8</v>
      </c>
      <c r="AJ18" s="33">
        <v>1.7877854870118615E-8</v>
      </c>
    </row>
    <row r="19" spans="1:36" ht="15.75" thickBot="1" x14ac:dyDescent="0.3">
      <c r="A19" s="6" t="str">
        <f t="shared" si="0"/>
        <v>AA20185</v>
      </c>
      <c r="B19" s="6" t="s">
        <v>11</v>
      </c>
      <c r="C19" s="6">
        <v>2018</v>
      </c>
      <c r="D19" s="6">
        <v>5</v>
      </c>
      <c r="E19" s="11">
        <f>VLOOKUP($A19,Fuel_preprocessddata!$A:$T,6,FALSE)</f>
        <v>186850065</v>
      </c>
      <c r="F19" s="2">
        <f>VLOOKUP($A19,Fuel_preprocessddata!$A:$T,7,FALSE)</f>
        <v>395581378</v>
      </c>
      <c r="G19" s="29">
        <f>VLOOKUP($A19,Fuel_preprocessddata!$A:$T,8,FALSE)</f>
        <v>2.11710591591177</v>
      </c>
      <c r="H19" s="8">
        <f t="shared" si="1"/>
        <v>3.0455391197094759E-2</v>
      </c>
      <c r="I19" s="8">
        <f t="shared" si="2"/>
        <v>3.5276279490819323E-2</v>
      </c>
      <c r="J19" s="11">
        <f>VLOOKUP($A19,Fuel_preprocessddata!$A:$T,11,FALSE)</f>
        <v>132104815</v>
      </c>
      <c r="K19" s="2">
        <f>VLOOKUP($A19,Fuel_preprocessddata!$A:$T,12,FALSE)</f>
        <v>292526294</v>
      </c>
      <c r="L19" s="29">
        <f>VLOOKUP($A19,Fuel_preprocessddata!$A:$T,13,FALSE)</f>
        <v>2.2143499765697401</v>
      </c>
      <c r="M19" s="26">
        <f t="shared" si="3"/>
        <v>3.3342289540090921E-2</v>
      </c>
      <c r="N19" s="26">
        <f t="shared" si="4"/>
        <v>4.2221728917573656E-2</v>
      </c>
      <c r="O19" s="2">
        <f>VLOOKUP($A19,Fuel_preprocessddata!$A:$T,16,FALSE)</f>
        <v>318954880</v>
      </c>
      <c r="P19" s="2">
        <f>VLOOKUP($A19,Fuel_preprocessddata!$A:$T,17,FALSE)</f>
        <v>688107672</v>
      </c>
      <c r="Q19" s="29">
        <f>VLOOKUP($A19,Fuel_preprocessddata!$A:$T,18,FALSE)</f>
        <v>2.15738248619992</v>
      </c>
      <c r="R19" s="23">
        <f t="shared" si="5"/>
        <v>3.1619238454810496E-2</v>
      </c>
      <c r="S19" s="23">
        <f t="shared" si="6"/>
        <v>3.792868968834353E-2</v>
      </c>
      <c r="T19" s="29">
        <v>0</v>
      </c>
      <c r="U19" s="38">
        <f>VLOOKUP($A19,Fuel_preprocessddata!$A:$T,9,FALSE)</f>
        <v>12988878568</v>
      </c>
      <c r="V19" s="38">
        <f>VLOOKUP($A19,Fuel_preprocessddata!$A:$T,10,FALSE)</f>
        <v>11213806663</v>
      </c>
      <c r="W19" s="38">
        <f>VLOOKUP($A19,Fuel_preprocessddata!$A:$T,14,FALSE)</f>
        <v>8773431520</v>
      </c>
      <c r="X19" s="38">
        <f>VLOOKUP($A19,Fuel_preprocessddata!$A:$T,15,FALSE)</f>
        <v>6928335279</v>
      </c>
      <c r="Y19" s="32">
        <f t="shared" si="7"/>
        <v>0</v>
      </c>
      <c r="Z19" s="32">
        <f t="shared" si="8"/>
        <v>0</v>
      </c>
      <c r="AA19" s="32">
        <v>-4.4608802905240358E-5</v>
      </c>
      <c r="AB19" s="32">
        <v>-2.3720509180672963E-5</v>
      </c>
      <c r="AC19" s="32">
        <f t="shared" si="9"/>
        <v>0</v>
      </c>
      <c r="AD19" s="32">
        <f t="shared" si="10"/>
        <v>5.9604644775390625E-8</v>
      </c>
      <c r="AE19" s="32">
        <v>-1.045990907777572E-8</v>
      </c>
      <c r="AF19" s="32">
        <v>2.8917573653350348E-8</v>
      </c>
      <c r="AG19" s="32">
        <f t="shared" si="11"/>
        <v>0</v>
      </c>
      <c r="AH19" s="32">
        <f t="shared" si="12"/>
        <v>0</v>
      </c>
      <c r="AI19" s="32">
        <v>3.8454810493901426E-8</v>
      </c>
      <c r="AJ19" s="32">
        <v>-1.0311656473138697E-8</v>
      </c>
    </row>
    <row r="20" spans="1:36" ht="15.75" thickBot="1" x14ac:dyDescent="0.3">
      <c r="A20" s="7" t="str">
        <f t="shared" si="0"/>
        <v>AA20186</v>
      </c>
      <c r="B20" s="7" t="s">
        <v>11</v>
      </c>
      <c r="C20" s="7">
        <v>2018</v>
      </c>
      <c r="D20" s="7">
        <v>6</v>
      </c>
      <c r="E20" s="12">
        <f>VLOOKUP($A20,Fuel_preprocessddata!$A:$T,6,FALSE)</f>
        <v>192398584</v>
      </c>
      <c r="F20" s="4">
        <f>VLOOKUP($A20,Fuel_preprocessddata!$A:$T,7,FALSE)</f>
        <v>414037019</v>
      </c>
      <c r="G20" s="30">
        <f>VLOOKUP($A20,Fuel_preprocessddata!$A:$T,8,FALSE)</f>
        <v>2.1519753960351302</v>
      </c>
      <c r="H20" s="18">
        <f t="shared" si="1"/>
        <v>3.0967112383813378E-2</v>
      </c>
      <c r="I20" s="18">
        <f t="shared" si="2"/>
        <v>3.4928640290561946E-2</v>
      </c>
      <c r="J20" s="12">
        <f>VLOOKUP($A20,Fuel_preprocessddata!$A:$T,11,FALSE)</f>
        <v>134879165</v>
      </c>
      <c r="K20" s="4">
        <f>VLOOKUP($A20,Fuel_preprocessddata!$A:$T,12,FALSE)</f>
        <v>301536312</v>
      </c>
      <c r="L20" s="30">
        <f>VLOOKUP($A20,Fuel_preprocessddata!$A:$T,13,FALSE)</f>
        <v>2.2356033417021801</v>
      </c>
      <c r="M20" s="27">
        <f t="shared" si="3"/>
        <v>3.390891020807979E-2</v>
      </c>
      <c r="N20" s="27">
        <f t="shared" si="4"/>
        <v>4.0230110609871375E-2</v>
      </c>
      <c r="O20" s="4">
        <f>VLOOKUP($A20,Fuel_preprocessddata!$A:$T,16,FALSE)</f>
        <v>327277749</v>
      </c>
      <c r="P20" s="4">
        <f>VLOOKUP($A20,Fuel_preprocessddata!$A:$T,17,FALSE)</f>
        <v>715573331</v>
      </c>
      <c r="Q20" s="30">
        <f>VLOOKUP($A20,Fuel_preprocessddata!$A:$T,18,FALSE)</f>
        <v>2.1864405178367301</v>
      </c>
      <c r="R20" s="24">
        <f t="shared" si="5"/>
        <v>3.2142171389143631E-2</v>
      </c>
      <c r="S20" s="24">
        <f t="shared" si="6"/>
        <v>3.6982280046440573E-2</v>
      </c>
      <c r="T20" s="30">
        <v>0</v>
      </c>
      <c r="U20" s="39">
        <f>VLOOKUP($A20,Fuel_preprocessddata!$A:$T,9,FALSE)</f>
        <v>13370217212</v>
      </c>
      <c r="V20" s="39">
        <f>VLOOKUP($A20,Fuel_preprocessddata!$A:$T,10,FALSE)</f>
        <v>11853797215</v>
      </c>
      <c r="W20" s="39">
        <f>VLOOKUP($A20,Fuel_preprocessddata!$A:$T,14,FALSE)</f>
        <v>8892539163</v>
      </c>
      <c r="X20" s="39">
        <f>VLOOKUP($A20,Fuel_preprocessddata!$A:$T,15,FALSE)</f>
        <v>7495289161</v>
      </c>
      <c r="Y20" s="33">
        <f t="shared" si="7"/>
        <v>0</v>
      </c>
      <c r="Z20" s="33">
        <f t="shared" si="8"/>
        <v>0</v>
      </c>
      <c r="AA20" s="33">
        <v>-3.2887616186621366E-5</v>
      </c>
      <c r="AB20" s="33">
        <v>2.8640290561947682E-5</v>
      </c>
      <c r="AC20" s="33">
        <f t="shared" si="9"/>
        <v>0</v>
      </c>
      <c r="AD20" s="33">
        <f t="shared" si="10"/>
        <v>0</v>
      </c>
      <c r="AE20" s="33">
        <v>1.0208079792919933E-8</v>
      </c>
      <c r="AF20" s="33">
        <v>1.0609871377298408E-8</v>
      </c>
      <c r="AG20" s="33">
        <f t="shared" si="11"/>
        <v>0</v>
      </c>
      <c r="AH20" s="33">
        <f t="shared" si="12"/>
        <v>0</v>
      </c>
      <c r="AI20" s="33">
        <v>-2.8610856371569238E-8</v>
      </c>
      <c r="AJ20" s="33">
        <v>-1.9953559429741752E-8</v>
      </c>
    </row>
    <row r="21" spans="1:36" ht="15.75" thickBot="1" x14ac:dyDescent="0.3">
      <c r="A21" s="6" t="str">
        <f t="shared" si="0"/>
        <v>AA20187</v>
      </c>
      <c r="B21" s="6" t="s">
        <v>11</v>
      </c>
      <c r="C21" s="6">
        <v>2018</v>
      </c>
      <c r="D21" s="6">
        <v>7</v>
      </c>
      <c r="E21" s="11">
        <f>VLOOKUP($A21,Fuel_preprocessddata!$A:$T,6,FALSE)</f>
        <v>200585393</v>
      </c>
      <c r="F21" s="2">
        <f>VLOOKUP($A21,Fuel_preprocessddata!$A:$T,7,FALSE)</f>
        <v>425117748</v>
      </c>
      <c r="G21" s="29">
        <f>VLOOKUP($A21,Fuel_preprocessddata!$A:$T,8,FALSE)</f>
        <v>2.1193853731911498</v>
      </c>
      <c r="H21" s="8">
        <f t="shared" si="1"/>
        <v>3.0721714269082202E-2</v>
      </c>
      <c r="I21" s="8">
        <f t="shared" si="2"/>
        <v>3.4597115471767206E-2</v>
      </c>
      <c r="J21" s="11">
        <f>VLOOKUP($A21,Fuel_preprocessddata!$A:$T,11,FALSE)</f>
        <v>140497057</v>
      </c>
      <c r="K21" s="2">
        <f>VLOOKUP($A21,Fuel_preprocessddata!$A:$T,12,FALSE)</f>
        <v>310608798</v>
      </c>
      <c r="L21" s="29">
        <f>VLOOKUP($A21,Fuel_preprocessddata!$A:$T,13,FALSE)</f>
        <v>2.2107850842740402</v>
      </c>
      <c r="M21" s="26">
        <f t="shared" si="3"/>
        <v>3.360015480591589E-2</v>
      </c>
      <c r="N21" s="26">
        <f t="shared" si="4"/>
        <v>4.0300905665046141E-2</v>
      </c>
      <c r="O21" s="2">
        <f>VLOOKUP($A21,Fuel_preprocessddata!$A:$T,16,FALSE)</f>
        <v>341082450</v>
      </c>
      <c r="P21" s="2">
        <f>VLOOKUP($A21,Fuel_preprocessddata!$A:$T,17,FALSE)</f>
        <v>735726546</v>
      </c>
      <c r="Q21" s="29">
        <f>VLOOKUP($A21,Fuel_preprocessddata!$A:$T,18,FALSE)</f>
        <v>2.1570343065144502</v>
      </c>
      <c r="R21" s="23">
        <f t="shared" si="5"/>
        <v>3.1874522305659077E-2</v>
      </c>
      <c r="S21" s="23">
        <f t="shared" si="6"/>
        <v>3.6795699810506267E-2</v>
      </c>
      <c r="T21" s="29">
        <v>0</v>
      </c>
      <c r="U21" s="38">
        <f>VLOOKUP($A21,Fuel_preprocessddata!$A:$T,9,FALSE)</f>
        <v>13837696174</v>
      </c>
      <c r="V21" s="38">
        <f>VLOOKUP($A21,Fuel_preprocessddata!$A:$T,10,FALSE)</f>
        <v>12287664512</v>
      </c>
      <c r="W21" s="38">
        <f>VLOOKUP($A21,Fuel_preprocessddata!$A:$T,14,FALSE)</f>
        <v>9244266873</v>
      </c>
      <c r="X21" s="38">
        <f>VLOOKUP($A21,Fuel_preprocessddata!$A:$T,15,FALSE)</f>
        <v>7707241137</v>
      </c>
      <c r="Y21" s="32">
        <f t="shared" si="7"/>
        <v>0</v>
      </c>
      <c r="Z21" s="32">
        <f t="shared" si="8"/>
        <v>0</v>
      </c>
      <c r="AA21" s="32">
        <v>2.1714269082200033E-5</v>
      </c>
      <c r="AB21" s="32">
        <v>-2.8845282327959187E-6</v>
      </c>
      <c r="AC21" s="32">
        <f t="shared" si="9"/>
        <v>0</v>
      </c>
      <c r="AD21" s="32">
        <f t="shared" si="10"/>
        <v>-5.9604644775390625E-8</v>
      </c>
      <c r="AE21" s="32">
        <v>-4.5194084108760024E-8</v>
      </c>
      <c r="AF21" s="32">
        <v>5.6650461422586007E-9</v>
      </c>
      <c r="AG21" s="32">
        <f t="shared" si="11"/>
        <v>0</v>
      </c>
      <c r="AH21" s="32">
        <f t="shared" si="12"/>
        <v>0</v>
      </c>
      <c r="AI21" s="32">
        <v>2.2305659076737872E-8</v>
      </c>
      <c r="AJ21" s="32">
        <v>-1.8949373320475971E-10</v>
      </c>
    </row>
    <row r="22" spans="1:36" ht="15.75" thickBot="1" x14ac:dyDescent="0.3">
      <c r="A22" s="7" t="str">
        <f t="shared" si="0"/>
        <v>AA20188</v>
      </c>
      <c r="B22" s="7" t="s">
        <v>11</v>
      </c>
      <c r="C22" s="7">
        <v>2018</v>
      </c>
      <c r="D22" s="7">
        <v>8</v>
      </c>
      <c r="E22" s="12">
        <f>VLOOKUP($A22,Fuel_preprocessddata!$A:$T,6,FALSE)</f>
        <v>200453516</v>
      </c>
      <c r="F22" s="4">
        <f>VLOOKUP($A22,Fuel_preprocessddata!$A:$T,7,FALSE)</f>
        <v>426346992</v>
      </c>
      <c r="G22" s="30">
        <f>VLOOKUP($A22,Fuel_preprocessddata!$A:$T,8,FALSE)</f>
        <v>2.1269120168488298</v>
      </c>
      <c r="H22" s="18">
        <f t="shared" si="1"/>
        <v>3.1297058291740149E-2</v>
      </c>
      <c r="I22" s="18">
        <f t="shared" si="2"/>
        <v>3.6187227661589556E-2</v>
      </c>
      <c r="J22" s="12">
        <f>VLOOKUP($A22,Fuel_preprocessddata!$A:$T,11,FALSE)</f>
        <v>134484089</v>
      </c>
      <c r="K22" s="4">
        <f>VLOOKUP($A22,Fuel_preprocessddata!$A:$T,12,FALSE)</f>
        <v>297885732</v>
      </c>
      <c r="L22" s="30">
        <f>VLOOKUP($A22,Fuel_preprocessddata!$A:$T,13,FALSE)</f>
        <v>2.2150258384841299</v>
      </c>
      <c r="M22" s="27">
        <f t="shared" si="3"/>
        <v>3.2999711612574804E-2</v>
      </c>
      <c r="N22" s="27">
        <f t="shared" si="4"/>
        <v>4.0295102525456587E-2</v>
      </c>
      <c r="O22" s="4">
        <f>VLOOKUP($A22,Fuel_preprocessddata!$A:$T,16,FALSE)</f>
        <v>334937605</v>
      </c>
      <c r="P22" s="4">
        <f>VLOOKUP($A22,Fuel_preprocessddata!$A:$T,17,FALSE)</f>
        <v>724232724</v>
      </c>
      <c r="Q22" s="30">
        <f>VLOOKUP($A22,Fuel_preprocessddata!$A:$T,18,FALSE)</f>
        <v>2.16229146321148</v>
      </c>
      <c r="R22" s="24">
        <f t="shared" si="5"/>
        <v>3.1975647566976628E-2</v>
      </c>
      <c r="S22" s="24">
        <f t="shared" si="6"/>
        <v>3.7771008479653388E-2</v>
      </c>
      <c r="T22" s="30">
        <v>0</v>
      </c>
      <c r="U22" s="39">
        <f>VLOOKUP($A22,Fuel_preprocessddata!$A:$T,9,FALSE)</f>
        <v>13622589958</v>
      </c>
      <c r="V22" s="39">
        <f>VLOOKUP($A22,Fuel_preprocessddata!$A:$T,10,FALSE)</f>
        <v>11781698117</v>
      </c>
      <c r="W22" s="39">
        <f>VLOOKUP($A22,Fuel_preprocessddata!$A:$T,14,FALSE)</f>
        <v>9026919250</v>
      </c>
      <c r="X22" s="39">
        <f>VLOOKUP($A22,Fuel_preprocessddata!$A:$T,15,FALSE)</f>
        <v>7392603898</v>
      </c>
      <c r="Y22" s="33">
        <f t="shared" si="7"/>
        <v>0</v>
      </c>
      <c r="Z22" s="33">
        <f t="shared" si="8"/>
        <v>0</v>
      </c>
      <c r="AA22" s="33">
        <v>-2.9417082598511696E-6</v>
      </c>
      <c r="AB22" s="33">
        <v>-1.2772338410446671E-5</v>
      </c>
      <c r="AC22" s="33">
        <f t="shared" si="9"/>
        <v>5.9604644775390625E-8</v>
      </c>
      <c r="AD22" s="33">
        <f t="shared" si="10"/>
        <v>0</v>
      </c>
      <c r="AE22" s="33">
        <v>1.161257480279676E-8</v>
      </c>
      <c r="AF22" s="33">
        <v>2.5254565869103907E-9</v>
      </c>
      <c r="AG22" s="33">
        <f t="shared" si="11"/>
        <v>0</v>
      </c>
      <c r="AH22" s="33">
        <f t="shared" si="12"/>
        <v>0</v>
      </c>
      <c r="AI22" s="33">
        <v>4.7566976631857605E-8</v>
      </c>
      <c r="AJ22" s="33">
        <v>8.4796533891817738E-9</v>
      </c>
    </row>
    <row r="23" spans="1:36" ht="15.75" thickBot="1" x14ac:dyDescent="0.3">
      <c r="A23" s="6" t="str">
        <f t="shared" si="0"/>
        <v>AA20189</v>
      </c>
      <c r="B23" s="6" t="s">
        <v>11</v>
      </c>
      <c r="C23" s="6">
        <v>2018</v>
      </c>
      <c r="D23" s="6">
        <v>9</v>
      </c>
      <c r="E23" s="11">
        <f>VLOOKUP($A23,Fuel_preprocessddata!$A:$T,6,FALSE)</f>
        <v>181531340</v>
      </c>
      <c r="F23" s="2">
        <f>VLOOKUP($A23,Fuel_preprocessddata!$A:$T,7,FALSE)</f>
        <v>395202923</v>
      </c>
      <c r="G23" s="29">
        <f>VLOOKUP($A23,Fuel_preprocessddata!$A:$T,8,FALSE)</f>
        <v>2.17705065692788</v>
      </c>
      <c r="H23" s="8">
        <f t="shared" si="1"/>
        <v>3.1913516577624944E-2</v>
      </c>
      <c r="I23" s="8">
        <f t="shared" si="2"/>
        <v>4.023557754786139E-2</v>
      </c>
      <c r="J23" s="11">
        <f>VLOOKUP($A23,Fuel_preprocessddata!$A:$T,11,FALSE)</f>
        <v>120782036</v>
      </c>
      <c r="K23" s="2">
        <f>VLOOKUP($A23,Fuel_preprocessddata!$A:$T,12,FALSE)</f>
        <v>271291326</v>
      </c>
      <c r="L23" s="29">
        <f>VLOOKUP($A23,Fuel_preprocessddata!$A:$T,13,FALSE)</f>
        <v>2.2461231403650102</v>
      </c>
      <c r="M23" s="26">
        <f t="shared" si="3"/>
        <v>3.3145264911289336E-2</v>
      </c>
      <c r="N23" s="26">
        <f t="shared" si="4"/>
        <v>4.3816386327973952E-2</v>
      </c>
      <c r="O23" s="2">
        <f>VLOOKUP($A23,Fuel_preprocessddata!$A:$T,16,FALSE)</f>
        <v>302313376</v>
      </c>
      <c r="P23" s="2">
        <f>VLOOKUP($A23,Fuel_preprocessddata!$A:$T,17,FALSE)</f>
        <v>666494249</v>
      </c>
      <c r="Q23" s="29">
        <f>VLOOKUP($A23,Fuel_preprocessddata!$A:$T,18,FALSE)</f>
        <v>2.20464690586499</v>
      </c>
      <c r="R23" s="23">
        <f t="shared" si="5"/>
        <v>3.2403672466363054E-2</v>
      </c>
      <c r="S23" s="23">
        <f t="shared" si="6"/>
        <v>4.1620057760764599E-2</v>
      </c>
      <c r="T23" s="29">
        <v>0</v>
      </c>
      <c r="U23" s="38">
        <f>VLOOKUP($A23,Fuel_preprocessddata!$A:$T,9,FALSE)</f>
        <v>12383559237</v>
      </c>
      <c r="V23" s="38">
        <f>VLOOKUP($A23,Fuel_preprocessddata!$A:$T,10,FALSE)</f>
        <v>9822225679</v>
      </c>
      <c r="W23" s="38">
        <f>VLOOKUP($A23,Fuel_preprocessddata!$A:$T,14,FALSE)</f>
        <v>8184919527</v>
      </c>
      <c r="X23" s="38">
        <f>VLOOKUP($A23,Fuel_preprocessddata!$A:$T,15,FALSE)</f>
        <v>6191549526</v>
      </c>
      <c r="Y23" s="32">
        <f t="shared" si="7"/>
        <v>0</v>
      </c>
      <c r="Z23" s="32">
        <f t="shared" si="8"/>
        <v>0</v>
      </c>
      <c r="AA23" s="32">
        <v>1.3516577624947748E-5</v>
      </c>
      <c r="AB23" s="32">
        <v>3.5577547861393582E-5</v>
      </c>
      <c r="AC23" s="32">
        <f t="shared" si="9"/>
        <v>0</v>
      </c>
      <c r="AD23" s="32">
        <f t="shared" si="10"/>
        <v>0</v>
      </c>
      <c r="AE23" s="32">
        <v>-3.5088710667943723E-8</v>
      </c>
      <c r="AF23" s="32">
        <v>-1.367202604428408E-8</v>
      </c>
      <c r="AG23" s="32">
        <f t="shared" si="11"/>
        <v>0</v>
      </c>
      <c r="AH23" s="32">
        <f t="shared" si="12"/>
        <v>0</v>
      </c>
      <c r="AI23" s="32">
        <v>-2.7533636948531837E-8</v>
      </c>
      <c r="AJ23" s="32">
        <v>-4.2239235401031472E-8</v>
      </c>
    </row>
    <row r="24" spans="1:36" ht="21.75" thickBot="1" x14ac:dyDescent="0.3">
      <c r="A24" s="7" t="str">
        <f t="shared" si="0"/>
        <v>AA201810</v>
      </c>
      <c r="B24" s="7" t="s">
        <v>11</v>
      </c>
      <c r="C24" s="7">
        <v>2018</v>
      </c>
      <c r="D24" s="7">
        <v>10</v>
      </c>
      <c r="E24" s="12">
        <f>VLOOKUP($A24,Fuel_preprocessddata!$A:$T,6,FALSE)</f>
        <v>190720066</v>
      </c>
      <c r="F24" s="4">
        <f>VLOOKUP($A24,Fuel_preprocessddata!$A:$T,7,FALSE)</f>
        <v>431121618</v>
      </c>
      <c r="G24" s="30">
        <f>VLOOKUP($A24,Fuel_preprocessddata!$A:$T,8,FALSE)</f>
        <v>2.2604942785621698</v>
      </c>
      <c r="H24" s="18">
        <f t="shared" si="1"/>
        <v>3.3324757908883007E-2</v>
      </c>
      <c r="I24" s="18">
        <f t="shared" si="2"/>
        <v>3.9287047828076377E-2</v>
      </c>
      <c r="J24" s="12">
        <f>VLOOKUP($A24,Fuel_preprocessddata!$A:$T,11,FALSE)</f>
        <v>119106263</v>
      </c>
      <c r="K24" s="4">
        <f>VLOOKUP($A24,Fuel_preprocessddata!$A:$T,12,FALSE)</f>
        <v>278144436</v>
      </c>
      <c r="L24" s="30">
        <f>VLOOKUP($A24,Fuel_preprocessddata!$A:$T,13,FALSE)</f>
        <v>2.33526289041576</v>
      </c>
      <c r="M24" s="27">
        <f t="shared" si="3"/>
        <v>3.4421659440520246E-2</v>
      </c>
      <c r="N24" s="27">
        <f t="shared" si="4"/>
        <v>4.4610913481390249E-2</v>
      </c>
      <c r="O24" s="4">
        <f>VLOOKUP($A24,Fuel_preprocessddata!$A:$T,16,FALSE)</f>
        <v>309826329</v>
      </c>
      <c r="P24" s="4">
        <f>VLOOKUP($A24,Fuel_preprocessddata!$A:$T,17,FALSE)</f>
        <v>709266054</v>
      </c>
      <c r="Q24" s="30">
        <f>VLOOKUP($A24,Fuel_preprocessddata!$A:$T,18,FALSE)</f>
        <v>2.2892375102181801</v>
      </c>
      <c r="R24" s="24">
        <f t="shared" si="5"/>
        <v>3.374647918349221E-2</v>
      </c>
      <c r="S24" s="24">
        <f t="shared" si="6"/>
        <v>4.1215960650887007E-2</v>
      </c>
      <c r="T24" s="30">
        <v>0</v>
      </c>
      <c r="U24" s="39">
        <f>VLOOKUP($A24,Fuel_preprocessddata!$A:$T,9,FALSE)</f>
        <v>12936976742</v>
      </c>
      <c r="V24" s="39">
        <f>VLOOKUP($A24,Fuel_preprocessddata!$A:$T,10,FALSE)</f>
        <v>10973632325</v>
      </c>
      <c r="W24" s="39">
        <f>VLOOKUP($A24,Fuel_preprocessddata!$A:$T,14,FALSE)</f>
        <v>8080506301</v>
      </c>
      <c r="X24" s="39">
        <f>VLOOKUP($A24,Fuel_preprocessddata!$A:$T,15,FALSE)</f>
        <v>6234896672</v>
      </c>
      <c r="Y24" s="33">
        <f t="shared" si="7"/>
        <v>0</v>
      </c>
      <c r="Z24" s="33">
        <f t="shared" si="8"/>
        <v>0</v>
      </c>
      <c r="AA24" s="33">
        <v>2.4757908883002097E-5</v>
      </c>
      <c r="AB24" s="33">
        <v>-1.2952171923621275E-5</v>
      </c>
      <c r="AC24" s="33">
        <f t="shared" si="9"/>
        <v>0</v>
      </c>
      <c r="AD24" s="33">
        <f t="shared" si="10"/>
        <v>0</v>
      </c>
      <c r="AE24" s="33">
        <v>-4.0559479753954353E-8</v>
      </c>
      <c r="AF24" s="33">
        <v>1.348139024547057E-8</v>
      </c>
      <c r="AG24" s="33">
        <f t="shared" si="11"/>
        <v>0</v>
      </c>
      <c r="AH24" s="33">
        <f t="shared" si="12"/>
        <v>0</v>
      </c>
      <c r="AI24" s="33">
        <v>-2.0816507790080707E-8</v>
      </c>
      <c r="AJ24" s="33">
        <v>-3.9349112997480451E-8</v>
      </c>
    </row>
    <row r="25" spans="1:36" ht="21.75" thickBot="1" x14ac:dyDescent="0.3">
      <c r="A25" s="6" t="str">
        <f t="shared" si="0"/>
        <v>AA201811</v>
      </c>
      <c r="B25" s="6" t="s">
        <v>11</v>
      </c>
      <c r="C25" s="6">
        <v>2018</v>
      </c>
      <c r="D25" s="6">
        <v>11</v>
      </c>
      <c r="E25" s="11">
        <f>VLOOKUP($A25,Fuel_preprocessddata!$A:$T,6,FALSE)</f>
        <v>178774406</v>
      </c>
      <c r="F25" s="2">
        <f>VLOOKUP($A25,Fuel_preprocessddata!$A:$T,7,FALSE)</f>
        <v>382093421</v>
      </c>
      <c r="G25" s="29">
        <f>VLOOKUP($A25,Fuel_preprocessddata!$A:$T,8,FALSE)</f>
        <v>2.1372937522164102</v>
      </c>
      <c r="H25" s="8">
        <f t="shared" si="1"/>
        <v>3.1326554650902581E-2</v>
      </c>
      <c r="I25" s="8">
        <f t="shared" si="2"/>
        <v>3.6724342132153441E-2</v>
      </c>
      <c r="J25" s="11">
        <f>VLOOKUP($A25,Fuel_preprocessddata!$A:$T,11,FALSE)</f>
        <v>96435227</v>
      </c>
      <c r="K25" s="2">
        <f>VLOOKUP($A25,Fuel_preprocessddata!$A:$T,12,FALSE)</f>
        <v>216400743</v>
      </c>
      <c r="L25" s="29">
        <f>VLOOKUP($A25,Fuel_preprocessddata!$A:$T,13,FALSE)</f>
        <v>2.2440009707241102</v>
      </c>
      <c r="M25" s="26">
        <f t="shared" si="3"/>
        <v>3.2976339539179091E-2</v>
      </c>
      <c r="N25" s="26">
        <f t="shared" si="4"/>
        <v>4.221539998817208E-2</v>
      </c>
      <c r="O25" s="2">
        <f>VLOOKUP($A25,Fuel_preprocessddata!$A:$T,16,FALSE)</f>
        <v>275209633</v>
      </c>
      <c r="P25" s="2">
        <f>VLOOKUP($A25,Fuel_preprocessddata!$A:$T,17,FALSE)</f>
        <v>598494164</v>
      </c>
      <c r="Q25" s="29">
        <f>VLOOKUP($A25,Fuel_preprocessddata!$A:$T,18,FALSE)</f>
        <v>2.1746846484839399</v>
      </c>
      <c r="R25" s="23">
        <f t="shared" si="5"/>
        <v>3.1903672330662422E-2</v>
      </c>
      <c r="S25" s="23">
        <f t="shared" si="6"/>
        <v>3.8536763512172265E-2</v>
      </c>
      <c r="T25" s="29">
        <v>0</v>
      </c>
      <c r="U25" s="38">
        <f>VLOOKUP($A25,Fuel_preprocessddata!$A:$T,9,FALSE)</f>
        <v>12197109617</v>
      </c>
      <c r="V25" s="38">
        <f>VLOOKUP($A25,Fuel_preprocessddata!$A:$T,10,FALSE)</f>
        <v>10404363940</v>
      </c>
      <c r="W25" s="38">
        <f>VLOOKUP($A25,Fuel_preprocessddata!$A:$T,14,FALSE)</f>
        <v>6562303337</v>
      </c>
      <c r="X25" s="38">
        <f>VLOOKUP($A25,Fuel_preprocessddata!$A:$T,15,FALSE)</f>
        <v>5126109028</v>
      </c>
      <c r="Y25" s="32">
        <f t="shared" si="7"/>
        <v>0</v>
      </c>
      <c r="Z25" s="32">
        <f t="shared" si="8"/>
        <v>0</v>
      </c>
      <c r="AA25" s="32">
        <v>2.6554650902581647E-5</v>
      </c>
      <c r="AB25" s="32">
        <v>2.4342132153439347E-5</v>
      </c>
      <c r="AC25" s="32">
        <f t="shared" si="9"/>
        <v>0</v>
      </c>
      <c r="AD25" s="32">
        <f t="shared" si="10"/>
        <v>0</v>
      </c>
      <c r="AE25" s="32">
        <v>3.9539179092287768E-8</v>
      </c>
      <c r="AF25" s="32">
        <v>-1.1827920587403895E-11</v>
      </c>
      <c r="AG25" s="32">
        <f t="shared" si="11"/>
        <v>0</v>
      </c>
      <c r="AH25" s="32">
        <f t="shared" si="12"/>
        <v>0</v>
      </c>
      <c r="AI25" s="32">
        <v>-2.7669337579819264E-8</v>
      </c>
      <c r="AJ25" s="32">
        <v>-3.6487827741876755E-8</v>
      </c>
    </row>
    <row r="26" spans="1:36" ht="21.75" thickBot="1" x14ac:dyDescent="0.3">
      <c r="A26" s="7" t="str">
        <f t="shared" si="0"/>
        <v>AA201812</v>
      </c>
      <c r="B26" s="7" t="s">
        <v>11</v>
      </c>
      <c r="C26" s="7">
        <v>2018</v>
      </c>
      <c r="D26" s="7">
        <v>12</v>
      </c>
      <c r="E26" s="12">
        <f>VLOOKUP($A26,Fuel_preprocessddata!$A:$T,6,FALSE)</f>
        <v>183950477</v>
      </c>
      <c r="F26" s="4">
        <f>VLOOKUP($A26,Fuel_preprocessddata!$A:$T,7,FALSE)</f>
        <v>347350008</v>
      </c>
      <c r="G26" s="30">
        <f>VLOOKUP($A26,Fuel_preprocessddata!$A:$T,8,FALSE)</f>
        <v>1.88828000701514</v>
      </c>
      <c r="H26" s="18">
        <f t="shared" si="1"/>
        <v>2.7361334973787073E-2</v>
      </c>
      <c r="I26" s="18">
        <f t="shared" si="2"/>
        <v>3.2917251859175038E-2</v>
      </c>
      <c r="J26" s="12">
        <f>VLOOKUP($A26,Fuel_preprocessddata!$A:$T,11,FALSE)</f>
        <v>108065723</v>
      </c>
      <c r="K26" s="4">
        <f>VLOOKUP($A26,Fuel_preprocessddata!$A:$T,12,FALSE)</f>
        <v>214357788</v>
      </c>
      <c r="L26" s="30">
        <f>VLOOKUP($A26,Fuel_preprocessddata!$A:$T,13,FALSE)</f>
        <v>1.98358722867194</v>
      </c>
      <c r="M26" s="27">
        <f t="shared" si="3"/>
        <v>2.9037587943359509E-2</v>
      </c>
      <c r="N26" s="27">
        <f t="shared" si="4"/>
        <v>3.6629225577379451E-2</v>
      </c>
      <c r="O26" s="4">
        <f>VLOOKUP($A26,Fuel_preprocessddata!$A:$T,16,FALSE)</f>
        <v>292016200</v>
      </c>
      <c r="P26" s="4">
        <f>VLOOKUP($A26,Fuel_preprocessddata!$A:$T,17,FALSE)</f>
        <v>561707796</v>
      </c>
      <c r="Q26" s="30">
        <f>VLOOKUP($A26,Fuel_preprocessddata!$A:$T,18,FALSE)</f>
        <v>1.92355011810988</v>
      </c>
      <c r="R26" s="24">
        <f t="shared" si="5"/>
        <v>2.797767367341953E-2</v>
      </c>
      <c r="S26" s="24">
        <f t="shared" si="6"/>
        <v>3.4241466317055665E-2</v>
      </c>
      <c r="T26" s="30">
        <v>0</v>
      </c>
      <c r="U26" s="39">
        <f>VLOOKUP($A26,Fuel_preprocessddata!$A:$T,9,FALSE)</f>
        <v>12694921806</v>
      </c>
      <c r="V26" s="39">
        <f>VLOOKUP($A26,Fuel_preprocessddata!$A:$T,10,FALSE)</f>
        <v>10552217709</v>
      </c>
      <c r="W26" s="39">
        <f>VLOOKUP($A26,Fuel_preprocessddata!$A:$T,14,FALSE)</f>
        <v>7382079683</v>
      </c>
      <c r="X26" s="39">
        <f>VLOOKUP($A26,Fuel_preprocessddata!$A:$T,15,FALSE)</f>
        <v>5852097188</v>
      </c>
      <c r="Y26" s="33">
        <f t="shared" si="7"/>
        <v>0</v>
      </c>
      <c r="Z26" s="33">
        <f t="shared" si="8"/>
        <v>0</v>
      </c>
      <c r="AA26" s="33">
        <v>-3.8665026212926154E-5</v>
      </c>
      <c r="AB26" s="33">
        <v>1.7251859175037784E-5</v>
      </c>
      <c r="AC26" s="33">
        <f t="shared" si="9"/>
        <v>-2.9802322387695313E-8</v>
      </c>
      <c r="AD26" s="33">
        <f t="shared" si="10"/>
        <v>-2.9802322387695313E-8</v>
      </c>
      <c r="AE26" s="33">
        <v>-1.2056640491531212E-8</v>
      </c>
      <c r="AF26" s="33">
        <v>2.5577379453994853E-8</v>
      </c>
      <c r="AG26" s="33">
        <f t="shared" si="11"/>
        <v>0</v>
      </c>
      <c r="AH26" s="33">
        <f t="shared" si="12"/>
        <v>0</v>
      </c>
      <c r="AI26" s="33">
        <v>-2.6326580471192074E-8</v>
      </c>
      <c r="AJ26" s="33">
        <v>-3.3682944336477227E-8</v>
      </c>
    </row>
    <row r="27" spans="1:36" ht="15.75" thickBot="1" x14ac:dyDescent="0.3">
      <c r="A27" s="6" t="str">
        <f t="shared" si="0"/>
        <v>AA20191</v>
      </c>
      <c r="B27" s="6" t="s">
        <v>11</v>
      </c>
      <c r="C27" s="6">
        <v>2019</v>
      </c>
      <c r="D27" s="6">
        <v>1</v>
      </c>
      <c r="E27" s="11">
        <f>VLOOKUP($A27,Fuel_preprocessddata!$A:$T,6,FALSE)</f>
        <v>182280559</v>
      </c>
      <c r="F27" s="2">
        <f>VLOOKUP($A27,Fuel_preprocessddata!$A:$T,7,FALSE)</f>
        <v>331867432</v>
      </c>
      <c r="G27" s="29">
        <f>VLOOKUP($A27,Fuel_preprocessddata!$A:$T,8,FALSE)</f>
        <v>1.82064085067898</v>
      </c>
      <c r="H27" s="8">
        <f t="shared" si="1"/>
        <v>2.650511596778915E-2</v>
      </c>
      <c r="I27" s="8">
        <f t="shared" si="2"/>
        <v>3.2443939075360681E-2</v>
      </c>
      <c r="J27" s="11">
        <f>VLOOKUP($A27,Fuel_preprocessddata!$A:$T,11,FALSE)</f>
        <v>104264171</v>
      </c>
      <c r="K27" s="2">
        <f>VLOOKUP($A27,Fuel_preprocessddata!$A:$T,12,FALSE)</f>
        <v>196062834</v>
      </c>
      <c r="L27" s="29">
        <f>VLOOKUP($A27,Fuel_preprocessddata!$A:$T,13,FALSE)</f>
        <v>1.8804430334942099</v>
      </c>
      <c r="M27" s="26">
        <f t="shared" si="3"/>
        <v>2.730586250083171E-2</v>
      </c>
      <c r="N27" s="26">
        <f t="shared" si="4"/>
        <v>3.3985241114750674E-2</v>
      </c>
      <c r="O27" s="2">
        <f>VLOOKUP($A27,Fuel_preprocessddata!$A:$T,16,FALSE)</f>
        <v>286544730</v>
      </c>
      <c r="P27" s="2">
        <f>VLOOKUP($A27,Fuel_preprocessddata!$A:$T,17,FALSE)</f>
        <v>527930266</v>
      </c>
      <c r="Q27" s="29">
        <f>VLOOKUP($A27,Fuel_preprocessddata!$A:$T,18,FALSE)</f>
        <v>1.8424008914768699</v>
      </c>
      <c r="R27" s="23">
        <f t="shared" si="5"/>
        <v>2.6796954968577025E-2</v>
      </c>
      <c r="S27" s="23">
        <f t="shared" si="6"/>
        <v>3.2999749588515107E-2</v>
      </c>
      <c r="T27" s="29">
        <v>0</v>
      </c>
      <c r="U27" s="38">
        <f>VLOOKUP($A27,Fuel_preprocessddata!$A:$T,9,FALSE)</f>
        <v>12520882097</v>
      </c>
      <c r="V27" s="38">
        <f>VLOOKUP($A27,Fuel_preprocessddata!$A:$T,10,FALSE)</f>
        <v>10228950043</v>
      </c>
      <c r="W27" s="38">
        <f>VLOOKUP($A27,Fuel_preprocessddata!$A:$T,14,FALSE)</f>
        <v>7180246879</v>
      </c>
      <c r="X27" s="38">
        <f>VLOOKUP($A27,Fuel_preprocessddata!$A:$T,15,FALSE)</f>
        <v>5769058202</v>
      </c>
      <c r="Y27" s="32">
        <f t="shared" si="7"/>
        <v>0</v>
      </c>
      <c r="Z27" s="32">
        <f t="shared" si="8"/>
        <v>0</v>
      </c>
      <c r="AA27" s="32">
        <v>5.1159677891491478E-6</v>
      </c>
      <c r="AB27" s="32">
        <v>4.3939075360681021E-5</v>
      </c>
      <c r="AC27" s="32">
        <f t="shared" si="9"/>
        <v>2.9802322387695313E-8</v>
      </c>
      <c r="AD27" s="32">
        <f t="shared" si="10"/>
        <v>0</v>
      </c>
      <c r="AE27" s="32">
        <v>-3.7499168293111951E-8</v>
      </c>
      <c r="AF27" s="32">
        <v>4.1114750673476586E-8</v>
      </c>
      <c r="AG27" s="32">
        <f t="shared" si="11"/>
        <v>0</v>
      </c>
      <c r="AH27" s="32">
        <f t="shared" si="12"/>
        <v>0</v>
      </c>
      <c r="AI27" s="32">
        <v>-4.5031422975932989E-8</v>
      </c>
      <c r="AJ27" s="32">
        <v>4.958851510666884E-8</v>
      </c>
    </row>
    <row r="28" spans="1:36" ht="15.75" thickBot="1" x14ac:dyDescent="0.3">
      <c r="A28" s="7" t="str">
        <f t="shared" si="0"/>
        <v>AA20192</v>
      </c>
      <c r="B28" s="7" t="s">
        <v>11</v>
      </c>
      <c r="C28" s="7">
        <v>2019</v>
      </c>
      <c r="D28" s="7">
        <v>2</v>
      </c>
      <c r="E28" s="12">
        <f>VLOOKUP($A28,Fuel_preprocessddata!$A:$T,6,FALSE)</f>
        <v>171809048</v>
      </c>
      <c r="F28" s="4">
        <f>VLOOKUP($A28,Fuel_preprocessddata!$A:$T,7,FALSE)</f>
        <v>327810856</v>
      </c>
      <c r="G28" s="30">
        <f>VLOOKUP($A28,Fuel_preprocessddata!$A:$T,8,FALSE)</f>
        <v>1.9079952995257801</v>
      </c>
      <c r="H28" s="18">
        <f t="shared" si="1"/>
        <v>2.8214735925947563E-2</v>
      </c>
      <c r="I28" s="18">
        <f t="shared" si="2"/>
        <v>3.3567389696587263E-2</v>
      </c>
      <c r="J28" s="12">
        <f>VLOOKUP($A28,Fuel_preprocessddata!$A:$T,11,FALSE)</f>
        <v>92477489</v>
      </c>
      <c r="K28" s="4">
        <f>VLOOKUP($A28,Fuel_preprocessddata!$A:$T,12,FALSE)</f>
        <v>179178991</v>
      </c>
      <c r="L28" s="30">
        <f>VLOOKUP($A28,Fuel_preprocessddata!$A:$T,13,FALSE)</f>
        <v>1.9375416973096999</v>
      </c>
      <c r="M28" s="27">
        <f t="shared" si="3"/>
        <v>2.7975151836846422E-2</v>
      </c>
      <c r="N28" s="27">
        <f t="shared" si="4"/>
        <v>3.6612735143417757E-2</v>
      </c>
      <c r="O28" s="4">
        <f>VLOOKUP($A28,Fuel_preprocessddata!$A:$T,16,FALSE)</f>
        <v>264286537</v>
      </c>
      <c r="P28" s="4">
        <f>VLOOKUP($A28,Fuel_preprocessddata!$A:$T,17,FALSE)</f>
        <v>506989847</v>
      </c>
      <c r="Q28" s="30">
        <f>VLOOKUP($A28,Fuel_preprocessddata!$A:$T,18,FALSE)</f>
        <v>1.91833398989975</v>
      </c>
      <c r="R28" s="24">
        <f t="shared" si="5"/>
        <v>2.8129595301898118E-2</v>
      </c>
      <c r="S28" s="24">
        <f t="shared" si="6"/>
        <v>3.4584031183394905E-2</v>
      </c>
      <c r="T28" s="30">
        <v>0</v>
      </c>
      <c r="U28" s="39">
        <f>VLOOKUP($A28,Fuel_preprocessddata!$A:$T,9,FALSE)</f>
        <v>11618427224</v>
      </c>
      <c r="V28" s="39">
        <f>VLOOKUP($A28,Fuel_preprocessddata!$A:$T,10,FALSE)</f>
        <v>9765753577</v>
      </c>
      <c r="W28" s="39">
        <f>VLOOKUP($A28,Fuel_preprocessddata!$A:$T,14,FALSE)</f>
        <v>6404933637</v>
      </c>
      <c r="X28" s="39">
        <f>VLOOKUP($A28,Fuel_preprocessddata!$A:$T,15,FALSE)</f>
        <v>4893897992</v>
      </c>
      <c r="Y28" s="33">
        <f t="shared" si="7"/>
        <v>0</v>
      </c>
      <c r="Z28" s="33">
        <f t="shared" si="8"/>
        <v>0</v>
      </c>
      <c r="AA28" s="33">
        <v>1.4735925947563511E-5</v>
      </c>
      <c r="AB28" s="33">
        <v>-3.2610303412733063E-5</v>
      </c>
      <c r="AC28" s="33">
        <f t="shared" si="9"/>
        <v>0</v>
      </c>
      <c r="AD28" s="33">
        <f t="shared" si="10"/>
        <v>0</v>
      </c>
      <c r="AE28" s="33">
        <v>-4.8163153576474826E-8</v>
      </c>
      <c r="AF28" s="33">
        <v>3.5143417760966078E-8</v>
      </c>
      <c r="AG28" s="33">
        <f t="shared" si="11"/>
        <v>0</v>
      </c>
      <c r="AH28" s="33">
        <f t="shared" si="12"/>
        <v>0</v>
      </c>
      <c r="AI28" s="33">
        <v>-4.6981018849562295E-9</v>
      </c>
      <c r="AJ28" s="33">
        <v>3.1183394907929873E-8</v>
      </c>
    </row>
    <row r="29" spans="1:36" ht="15.75" thickBot="1" x14ac:dyDescent="0.3">
      <c r="A29" s="6" t="str">
        <f t="shared" si="0"/>
        <v>AA20193</v>
      </c>
      <c r="B29" s="6" t="s">
        <v>11</v>
      </c>
      <c r="C29" s="6">
        <v>2019</v>
      </c>
      <c r="D29" s="6">
        <v>3</v>
      </c>
      <c r="E29" s="11">
        <f>VLOOKUP($A29,Fuel_preprocessddata!$A:$T,6,FALSE)</f>
        <v>193844696</v>
      </c>
      <c r="F29" s="2">
        <f>VLOOKUP($A29,Fuel_preprocessddata!$A:$T,7,FALSE)</f>
        <v>378410499</v>
      </c>
      <c r="G29" s="29">
        <f>VLOOKUP($A29,Fuel_preprocessddata!$A:$T,8,FALSE)</f>
        <v>1.95213233484603</v>
      </c>
      <c r="H29" s="8">
        <f t="shared" si="1"/>
        <v>2.8768009372179819E-2</v>
      </c>
      <c r="I29" s="8">
        <f t="shared" si="2"/>
        <v>3.2432466045830041E-2</v>
      </c>
      <c r="J29" s="11">
        <f>VLOOKUP($A29,Fuel_preprocessddata!$A:$T,11,FALSE)</f>
        <v>108126311</v>
      </c>
      <c r="K29" s="2">
        <f>VLOOKUP($A29,Fuel_preprocessddata!$A:$T,12,FALSE)</f>
        <v>217383476</v>
      </c>
      <c r="L29" s="29">
        <f>VLOOKUP($A29,Fuel_preprocessddata!$A:$T,13,FALSE)</f>
        <v>2.01045863850843</v>
      </c>
      <c r="M29" s="26">
        <f t="shared" si="3"/>
        <v>2.91807676811436E-2</v>
      </c>
      <c r="N29" s="26">
        <f t="shared" si="4"/>
        <v>3.5314686746604193E-2</v>
      </c>
      <c r="O29" s="2">
        <f>VLOOKUP($A29,Fuel_preprocessddata!$A:$T,16,FALSE)</f>
        <v>301971007</v>
      </c>
      <c r="P29" s="2">
        <f>VLOOKUP($A29,Fuel_preprocessddata!$A:$T,17,FALSE)</f>
        <v>595793975</v>
      </c>
      <c r="Q29" s="29">
        <f>VLOOKUP($A29,Fuel_preprocessddata!$A:$T,18,FALSE)</f>
        <v>1.9730171479674501</v>
      </c>
      <c r="R29" s="23">
        <f t="shared" si="5"/>
        <v>2.8917249811960356E-2</v>
      </c>
      <c r="S29" s="23">
        <f t="shared" si="6"/>
        <v>3.3427897497084323E-2</v>
      </c>
      <c r="T29" s="29">
        <v>0</v>
      </c>
      <c r="U29" s="38">
        <f>VLOOKUP($A29,Fuel_preprocessddata!$A:$T,9,FALSE)</f>
        <v>13153864562</v>
      </c>
      <c r="V29" s="38">
        <f>VLOOKUP($A29,Fuel_preprocessddata!$A:$T,10,FALSE)</f>
        <v>11667644960</v>
      </c>
      <c r="W29" s="38">
        <f>VLOOKUP($A29,Fuel_preprocessddata!$A:$T,14,FALSE)</f>
        <v>7449546166</v>
      </c>
      <c r="X29" s="38">
        <f>VLOOKUP($A29,Fuel_preprocessddata!$A:$T,15,FALSE)</f>
        <v>6155611051</v>
      </c>
      <c r="Y29" s="32">
        <f t="shared" si="7"/>
        <v>0</v>
      </c>
      <c r="Z29" s="32">
        <f t="shared" si="8"/>
        <v>0</v>
      </c>
      <c r="AA29" s="32">
        <v>-3.1990627820178627E-5</v>
      </c>
      <c r="AB29" s="32">
        <v>3.2466045830041243E-5</v>
      </c>
      <c r="AC29" s="32">
        <f t="shared" si="9"/>
        <v>0</v>
      </c>
      <c r="AD29" s="32">
        <f t="shared" si="10"/>
        <v>0</v>
      </c>
      <c r="AE29" s="32">
        <v>-3.2318856400120888E-8</v>
      </c>
      <c r="AF29" s="32">
        <v>-1.3253395807905077E-8</v>
      </c>
      <c r="AG29" s="32">
        <f t="shared" si="11"/>
        <v>0</v>
      </c>
      <c r="AH29" s="32">
        <f t="shared" si="12"/>
        <v>0</v>
      </c>
      <c r="AI29" s="32">
        <v>4.9811960355083951E-8</v>
      </c>
      <c r="AJ29" s="32">
        <v>-2.5029156802691688E-9</v>
      </c>
    </row>
    <row r="30" spans="1:36" ht="15.75" thickBot="1" x14ac:dyDescent="0.3">
      <c r="A30" s="7" t="str">
        <f t="shared" si="0"/>
        <v>AA20194</v>
      </c>
      <c r="B30" s="7" t="s">
        <v>11</v>
      </c>
      <c r="C30" s="7">
        <v>2019</v>
      </c>
      <c r="D30" s="7">
        <v>4</v>
      </c>
      <c r="E30" s="12">
        <f>VLOOKUP($A30,Fuel_preprocessddata!$A:$T,6,FALSE)</f>
        <v>180567823</v>
      </c>
      <c r="F30" s="4">
        <f>VLOOKUP($A30,Fuel_preprocessddata!$A:$T,7,FALSE)</f>
        <v>363320993</v>
      </c>
      <c r="G30" s="30">
        <f>VLOOKUP($A30,Fuel_preprocessddata!$A:$T,8,FALSE)</f>
        <v>2.0121026380209499</v>
      </c>
      <c r="H30" s="18">
        <f t="shared" si="1"/>
        <v>2.9860525674365763E-2</v>
      </c>
      <c r="I30" s="18">
        <f t="shared" si="2"/>
        <v>3.3888176293080621E-2</v>
      </c>
      <c r="J30" s="12">
        <f>VLOOKUP($A30,Fuel_preprocessddata!$A:$T,11,FALSE)</f>
        <v>110440799</v>
      </c>
      <c r="K30" s="4">
        <f>VLOOKUP($A30,Fuel_preprocessddata!$A:$T,12,FALSE)</f>
        <v>226648425</v>
      </c>
      <c r="L30" s="30">
        <f>VLOOKUP($A30,Fuel_preprocessddata!$A:$T,13,FALSE)</f>
        <v>2.0522164548990598</v>
      </c>
      <c r="M30" s="27">
        <f t="shared" si="3"/>
        <v>2.9954666249458327E-2</v>
      </c>
      <c r="N30" s="27">
        <f t="shared" si="4"/>
        <v>3.6735900868102606E-2</v>
      </c>
      <c r="O30" s="4">
        <f>VLOOKUP($A30,Fuel_preprocessddata!$A:$T,16,FALSE)</f>
        <v>291008622</v>
      </c>
      <c r="P30" s="4">
        <f>VLOOKUP($A30,Fuel_preprocessddata!$A:$T,17,FALSE)</f>
        <v>589969418</v>
      </c>
      <c r="Q30" s="30">
        <f>VLOOKUP($A30,Fuel_preprocessddata!$A:$T,18,FALSE)</f>
        <v>2.02732624877348</v>
      </c>
      <c r="R30" s="24">
        <f t="shared" si="5"/>
        <v>2.9896621558301389E-2</v>
      </c>
      <c r="S30" s="24">
        <f t="shared" si="6"/>
        <v>3.4928356647489625E-2</v>
      </c>
      <c r="T30" s="30">
        <v>0</v>
      </c>
      <c r="U30" s="39">
        <f>VLOOKUP($A30,Fuel_preprocessddata!$A:$T,9,FALSE)</f>
        <v>12167267146</v>
      </c>
      <c r="V30" s="39">
        <f>VLOOKUP($A30,Fuel_preprocessddata!$A:$T,10,FALSE)</f>
        <v>10721172773</v>
      </c>
      <c r="W30" s="39">
        <f>VLOOKUP($A30,Fuel_preprocessddata!$A:$T,14,FALSE)</f>
        <v>7566381248</v>
      </c>
      <c r="X30" s="39">
        <f>VLOOKUP($A30,Fuel_preprocessddata!$A:$T,15,FALSE)</f>
        <v>6169671075</v>
      </c>
      <c r="Y30" s="33">
        <f t="shared" si="7"/>
        <v>0</v>
      </c>
      <c r="Z30" s="33">
        <f t="shared" si="8"/>
        <v>0</v>
      </c>
      <c r="AA30" s="33">
        <v>-3.9474325634237736E-5</v>
      </c>
      <c r="AB30" s="33">
        <v>-1.1823706919381755E-5</v>
      </c>
      <c r="AC30" s="33">
        <f t="shared" si="9"/>
        <v>-2.9802322387695313E-8</v>
      </c>
      <c r="AD30" s="33">
        <f t="shared" si="10"/>
        <v>2.9802322387695313E-8</v>
      </c>
      <c r="AE30" s="33">
        <v>-3.3750541672192269E-8</v>
      </c>
      <c r="AF30" s="33">
        <v>8.6810260022107677E-10</v>
      </c>
      <c r="AG30" s="33">
        <f t="shared" si="11"/>
        <v>0</v>
      </c>
      <c r="AH30" s="33">
        <f t="shared" si="12"/>
        <v>0</v>
      </c>
      <c r="AI30" s="33">
        <v>2.1558301388849288E-8</v>
      </c>
      <c r="AJ30" s="33">
        <v>-4.3352510374974895E-8</v>
      </c>
    </row>
    <row r="31" spans="1:36" ht="15.75" thickBot="1" x14ac:dyDescent="0.3">
      <c r="A31" s="6" t="str">
        <f t="shared" si="0"/>
        <v>AA20195</v>
      </c>
      <c r="B31" s="6" t="s">
        <v>11</v>
      </c>
      <c r="C31" s="6">
        <v>2019</v>
      </c>
      <c r="D31" s="6">
        <v>5</v>
      </c>
      <c r="E31" s="11">
        <f>VLOOKUP($A31,Fuel_preprocessddata!$A:$T,6,FALSE)</f>
        <v>195785035</v>
      </c>
      <c r="F31" s="2">
        <f>VLOOKUP($A31,Fuel_preprocessddata!$A:$T,7,FALSE)</f>
        <v>401108088</v>
      </c>
      <c r="G31" s="29">
        <f>VLOOKUP($A31,Fuel_preprocessddata!$A:$T,8,FALSE)</f>
        <v>2.0487167877769599</v>
      </c>
      <c r="H31" s="8">
        <f t="shared" si="1"/>
        <v>3.0687425431275027E-2</v>
      </c>
      <c r="I31" s="8">
        <f t="shared" si="2"/>
        <v>3.4341022340354854E-2</v>
      </c>
      <c r="J31" s="11">
        <f>VLOOKUP($A31,Fuel_preprocessddata!$A:$T,11,FALSE)</f>
        <v>124187098</v>
      </c>
      <c r="K31" s="2">
        <f>VLOOKUP($A31,Fuel_preprocessddata!$A:$T,12,FALSE)</f>
        <v>259545007</v>
      </c>
      <c r="L31" s="29">
        <f>VLOOKUP($A31,Fuel_preprocessddata!$A:$T,13,FALSE)</f>
        <v>2.0899514617855002</v>
      </c>
      <c r="M31" s="26">
        <f t="shared" si="3"/>
        <v>3.068395001297268E-2</v>
      </c>
      <c r="N31" s="26">
        <f t="shared" si="4"/>
        <v>3.722113337712344E-2</v>
      </c>
      <c r="O31" s="2">
        <f>VLOOKUP($A31,Fuel_preprocessddata!$A:$T,16,FALSE)</f>
        <v>319972133</v>
      </c>
      <c r="P31" s="2">
        <f>VLOOKUP($A31,Fuel_preprocessddata!$A:$T,17,FALSE)</f>
        <v>660653095</v>
      </c>
      <c r="Q31" s="29">
        <f>VLOOKUP($A31,Fuel_preprocessddata!$A:$T,18,FALSE)</f>
        <v>2.06472072678904</v>
      </c>
      <c r="R31" s="23">
        <f t="shared" si="5"/>
        <v>3.0686059980175311E-2</v>
      </c>
      <c r="S31" s="23">
        <f t="shared" si="6"/>
        <v>3.5417683370402728E-2</v>
      </c>
      <c r="T31" s="29">
        <v>0</v>
      </c>
      <c r="U31" s="38">
        <f>VLOOKUP($A31,Fuel_preprocessddata!$A:$T,9,FALSE)</f>
        <v>13070763753</v>
      </c>
      <c r="V31" s="38">
        <f>VLOOKUP($A31,Fuel_preprocessddata!$A:$T,10,FALSE)</f>
        <v>11680144057</v>
      </c>
      <c r="W31" s="38">
        <f>VLOOKUP($A31,Fuel_preprocessddata!$A:$T,14,FALSE)</f>
        <v>8458656949</v>
      </c>
      <c r="X31" s="38">
        <f>VLOOKUP($A31,Fuel_preprocessddata!$A:$T,15,FALSE)</f>
        <v>6973054914</v>
      </c>
      <c r="Y31" s="32">
        <f t="shared" si="7"/>
        <v>0</v>
      </c>
      <c r="Z31" s="32">
        <f t="shared" si="8"/>
        <v>0</v>
      </c>
      <c r="AA31" s="32">
        <v>-1.2574568724974672E-5</v>
      </c>
      <c r="AB31" s="32">
        <v>4.1022340354855344E-5</v>
      </c>
      <c r="AC31" s="32">
        <f t="shared" si="9"/>
        <v>0</v>
      </c>
      <c r="AD31" s="32">
        <f t="shared" si="10"/>
        <v>2.9802322387695313E-8</v>
      </c>
      <c r="AE31" s="32">
        <v>-4.9987027321216071E-8</v>
      </c>
      <c r="AF31" s="32">
        <v>3.3377123438357859E-8</v>
      </c>
      <c r="AG31" s="32">
        <f t="shared" si="11"/>
        <v>0</v>
      </c>
      <c r="AH31" s="32">
        <f t="shared" si="12"/>
        <v>0</v>
      </c>
      <c r="AI31" s="32">
        <v>-4.0019824691997496E-8</v>
      </c>
      <c r="AJ31" s="32">
        <v>-1.6629597272138641E-8</v>
      </c>
    </row>
    <row r="32" spans="1:36" ht="15.75" thickBot="1" x14ac:dyDescent="0.3">
      <c r="A32" s="7" t="str">
        <f t="shared" si="0"/>
        <v>AA20196</v>
      </c>
      <c r="B32" s="7" t="s">
        <v>11</v>
      </c>
      <c r="C32" s="7">
        <v>2019</v>
      </c>
      <c r="D32" s="7">
        <v>6</v>
      </c>
      <c r="E32" s="12">
        <f>VLOOKUP($A32,Fuel_preprocessddata!$A:$T,6,FALSE)</f>
        <v>195915483</v>
      </c>
      <c r="F32" s="4">
        <f>VLOOKUP($A32,Fuel_preprocessddata!$A:$T,7,FALSE)</f>
        <v>374377915</v>
      </c>
      <c r="G32" s="30">
        <f>VLOOKUP($A32,Fuel_preprocessddata!$A:$T,8,FALSE)</f>
        <v>1.9109154073340899</v>
      </c>
      <c r="H32" s="18">
        <f t="shared" si="1"/>
        <v>2.8754238682700675E-2</v>
      </c>
      <c r="I32" s="18">
        <f t="shared" si="2"/>
        <v>3.1351935066529252E-2</v>
      </c>
      <c r="J32" s="12">
        <f>VLOOKUP($A32,Fuel_preprocessddata!$A:$T,11,FALSE)</f>
        <v>131521720</v>
      </c>
      <c r="K32" s="4">
        <f>VLOOKUP($A32,Fuel_preprocessddata!$A:$T,12,FALSE)</f>
        <v>262365817</v>
      </c>
      <c r="L32" s="30">
        <f>VLOOKUP($A32,Fuel_preprocessddata!$A:$T,13,FALSE)</f>
        <v>1.99484782437455</v>
      </c>
      <c r="M32" s="27">
        <f t="shared" si="3"/>
        <v>2.9434721764605428E-2</v>
      </c>
      <c r="N32" s="27">
        <f t="shared" si="4"/>
        <v>3.3670406058034466E-2</v>
      </c>
      <c r="O32" s="4">
        <f>VLOOKUP($A32,Fuel_preprocessddata!$A:$T,16,FALSE)</f>
        <v>327437203</v>
      </c>
      <c r="P32" s="4">
        <f>VLOOKUP($A32,Fuel_preprocessddata!$A:$T,17,FALSE)</f>
        <v>636743732</v>
      </c>
      <c r="Q32" s="30">
        <f>VLOOKUP($A32,Fuel_preprocessddata!$A:$T,18,FALSE)</f>
        <v>1.94462854607269</v>
      </c>
      <c r="R32" s="24">
        <f t="shared" si="5"/>
        <v>2.9030779130436189E-2</v>
      </c>
      <c r="S32" s="24">
        <f t="shared" si="6"/>
        <v>3.2267439365157906E-2</v>
      </c>
      <c r="T32" s="30">
        <v>0</v>
      </c>
      <c r="U32" s="39">
        <f>VLOOKUP($A32,Fuel_preprocessddata!$A:$T,9,FALSE)</f>
        <v>13019920963</v>
      </c>
      <c r="V32" s="39">
        <f>VLOOKUP($A32,Fuel_preprocessddata!$A:$T,10,FALSE)</f>
        <v>11941142204</v>
      </c>
      <c r="W32" s="39">
        <f>VLOOKUP($A32,Fuel_preprocessddata!$A:$T,14,FALSE)</f>
        <v>8913480450</v>
      </c>
      <c r="X32" s="39">
        <f>VLOOKUP($A32,Fuel_preprocessddata!$A:$T,15,FALSE)</f>
        <v>7792178584</v>
      </c>
      <c r="Y32" s="33">
        <f t="shared" si="7"/>
        <v>0</v>
      </c>
      <c r="Z32" s="33">
        <f t="shared" si="8"/>
        <v>0</v>
      </c>
      <c r="AA32" s="33">
        <v>-4.5761317299325768E-5</v>
      </c>
      <c r="AB32" s="33">
        <v>-4.8064933470745586E-5</v>
      </c>
      <c r="AC32" s="33">
        <f t="shared" si="9"/>
        <v>0</v>
      </c>
      <c r="AD32" s="33">
        <f t="shared" si="10"/>
        <v>2.9802322387695313E-8</v>
      </c>
      <c r="AE32" s="33">
        <v>2.1764605426938255E-8</v>
      </c>
      <c r="AF32" s="33">
        <v>6.0580344594940438E-9</v>
      </c>
      <c r="AG32" s="33">
        <f t="shared" si="11"/>
        <v>0</v>
      </c>
      <c r="AH32" s="33">
        <f t="shared" si="12"/>
        <v>0</v>
      </c>
      <c r="AI32" s="33">
        <v>-2.086956380972782E-8</v>
      </c>
      <c r="AJ32" s="33">
        <v>3.9365157904203141E-8</v>
      </c>
    </row>
    <row r="33" spans="1:36" ht="15.75" thickBot="1" x14ac:dyDescent="0.3">
      <c r="A33" s="6" t="str">
        <f t="shared" si="0"/>
        <v>AA20197</v>
      </c>
      <c r="B33" s="6" t="s">
        <v>11</v>
      </c>
      <c r="C33" s="6">
        <v>2019</v>
      </c>
      <c r="D33" s="6">
        <v>7</v>
      </c>
      <c r="E33" s="11">
        <f>VLOOKUP($A33,Fuel_preprocessddata!$A:$T,6,FALSE)</f>
        <v>200831199</v>
      </c>
      <c r="F33" s="2">
        <f>VLOOKUP($A33,Fuel_preprocessddata!$A:$T,7,FALSE)</f>
        <v>386300528</v>
      </c>
      <c r="G33" s="29">
        <f>VLOOKUP($A33,Fuel_preprocessddata!$A:$T,8,FALSE)</f>
        <v>1.92350854809167</v>
      </c>
      <c r="H33" s="8">
        <f t="shared" si="1"/>
        <v>2.8461846825977528E-2</v>
      </c>
      <c r="I33" s="8">
        <f t="shared" si="2"/>
        <v>3.1243019142397049E-2</v>
      </c>
      <c r="J33" s="11">
        <f>VLOOKUP($A33,Fuel_preprocessddata!$A:$T,11,FALSE)</f>
        <v>137763844</v>
      </c>
      <c r="K33" s="2">
        <f>VLOOKUP($A33,Fuel_preprocessddata!$A:$T,12,FALSE)</f>
        <v>272226731</v>
      </c>
      <c r="L33" s="29">
        <f>VLOOKUP($A33,Fuel_preprocessddata!$A:$T,13,FALSE)</f>
        <v>1.9760390179008001</v>
      </c>
      <c r="M33" s="26">
        <f t="shared" si="3"/>
        <v>2.9210531888275999E-2</v>
      </c>
      <c r="N33" s="26">
        <f t="shared" si="4"/>
        <v>3.3721065834128976E-2</v>
      </c>
      <c r="O33" s="2">
        <f>VLOOKUP($A33,Fuel_preprocessddata!$A:$T,16,FALSE)</f>
        <v>338595043</v>
      </c>
      <c r="P33" s="2">
        <f>VLOOKUP($A33,Fuel_preprocessddata!$A:$T,17,FALSE)</f>
        <v>658527259</v>
      </c>
      <c r="Q33" s="29">
        <f>VLOOKUP($A33,Fuel_preprocessddata!$A:$T,18,FALSE)</f>
        <v>1.9448815705196201</v>
      </c>
      <c r="R33" s="23">
        <f t="shared" si="5"/>
        <v>2.8766640437123993E-2</v>
      </c>
      <c r="S33" s="23">
        <f t="shared" si="6"/>
        <v>3.2221868648974625E-2</v>
      </c>
      <c r="T33" s="29">
        <v>0</v>
      </c>
      <c r="U33" s="38">
        <f>VLOOKUP($A33,Fuel_preprocessddata!$A:$T,9,FALSE)</f>
        <v>13572574203</v>
      </c>
      <c r="V33" s="38">
        <f>VLOOKUP($A33,Fuel_preprocessddata!$A:$T,10,FALSE)</f>
        <v>12364378943</v>
      </c>
      <c r="W33" s="38">
        <f>VLOOKUP($A33,Fuel_preprocessddata!$A:$T,14,FALSE)</f>
        <v>9319471896</v>
      </c>
      <c r="X33" s="38">
        <f>VLOOKUP($A33,Fuel_preprocessddata!$A:$T,15,FALSE)</f>
        <v>8072898180</v>
      </c>
      <c r="Y33" s="32">
        <f t="shared" si="7"/>
        <v>0</v>
      </c>
      <c r="Z33" s="32">
        <f t="shared" si="8"/>
        <v>0</v>
      </c>
      <c r="AA33" s="32">
        <v>-3.8153174022474354E-5</v>
      </c>
      <c r="AB33" s="32">
        <v>4.3019142397049057E-5</v>
      </c>
      <c r="AC33" s="32">
        <f t="shared" si="9"/>
        <v>0</v>
      </c>
      <c r="AD33" s="32">
        <f t="shared" si="10"/>
        <v>0</v>
      </c>
      <c r="AE33" s="32">
        <v>3.1888275998925852E-8</v>
      </c>
      <c r="AF33" s="32">
        <v>-3.4165871021230032E-8</v>
      </c>
      <c r="AG33" s="32">
        <f t="shared" si="11"/>
        <v>0</v>
      </c>
      <c r="AH33" s="32">
        <f t="shared" si="12"/>
        <v>0</v>
      </c>
      <c r="AI33" s="32">
        <v>4.0437123994749302E-8</v>
      </c>
      <c r="AJ33" s="32">
        <v>-3.1351025371259555E-8</v>
      </c>
    </row>
    <row r="34" spans="1:36" ht="15.75" thickBot="1" x14ac:dyDescent="0.3">
      <c r="A34" s="7" t="str">
        <f t="shared" si="0"/>
        <v>AA20198</v>
      </c>
      <c r="B34" s="7" t="s">
        <v>11</v>
      </c>
      <c r="C34" s="7">
        <v>2019</v>
      </c>
      <c r="D34" s="7">
        <v>8</v>
      </c>
      <c r="E34" s="12">
        <f>VLOOKUP($A34,Fuel_preprocessddata!$A:$T,6,FALSE)</f>
        <v>203192653</v>
      </c>
      <c r="F34" s="4">
        <f>VLOOKUP($A34,Fuel_preprocessddata!$A:$T,7,FALSE)</f>
        <v>381593620</v>
      </c>
      <c r="G34" s="30">
        <f>VLOOKUP($A34,Fuel_preprocessddata!$A:$T,8,FALSE)</f>
        <v>1.87798925977899</v>
      </c>
      <c r="H34" s="18">
        <f t="shared" si="1"/>
        <v>2.7905081443065798E-2</v>
      </c>
      <c r="I34" s="18">
        <f t="shared" si="2"/>
        <v>3.184190921474709E-2</v>
      </c>
      <c r="J34" s="12">
        <f>VLOOKUP($A34,Fuel_preprocessddata!$A:$T,11,FALSE)</f>
        <v>135003848</v>
      </c>
      <c r="K34" s="4">
        <f>VLOOKUP($A34,Fuel_preprocessddata!$A:$T,12,FALSE)</f>
        <v>264788688</v>
      </c>
      <c r="L34" s="30">
        <f>VLOOKUP($A34,Fuel_preprocessddata!$A:$T,13,FALSE)</f>
        <v>1.96134178338383</v>
      </c>
      <c r="M34" s="27">
        <f t="shared" si="3"/>
        <v>2.9016047232445913E-2</v>
      </c>
      <c r="N34" s="27">
        <f t="shared" si="4"/>
        <v>3.3831847369538912E-2</v>
      </c>
      <c r="O34" s="4">
        <f>VLOOKUP($A34,Fuel_preprocessddata!$A:$T,16,FALSE)</f>
        <v>338196501</v>
      </c>
      <c r="P34" s="4">
        <f>VLOOKUP($A34,Fuel_preprocessddata!$A:$T,17,FALSE)</f>
        <v>646382308</v>
      </c>
      <c r="Q34" s="30">
        <f>VLOOKUP($A34,Fuel_preprocessddata!$A:$T,18,FALSE)</f>
        <v>1.91126255324563</v>
      </c>
      <c r="R34" s="24">
        <f t="shared" si="5"/>
        <v>2.8349734621238784E-2</v>
      </c>
      <c r="S34" s="24">
        <f t="shared" si="6"/>
        <v>3.2628077125927482E-2</v>
      </c>
      <c r="T34" s="30">
        <v>0</v>
      </c>
      <c r="U34" s="39">
        <f>VLOOKUP($A34,Fuel_preprocessddata!$A:$T,9,FALSE)</f>
        <v>13674700100</v>
      </c>
      <c r="V34" s="39">
        <f>VLOOKUP($A34,Fuel_preprocessddata!$A:$T,10,FALSE)</f>
        <v>11984005652</v>
      </c>
      <c r="W34" s="39">
        <f>VLOOKUP($A34,Fuel_preprocessddata!$A:$T,14,FALSE)</f>
        <v>9125594740</v>
      </c>
      <c r="X34" s="39">
        <f>VLOOKUP($A34,Fuel_preprocessddata!$A:$T,15,FALSE)</f>
        <v>7826610386</v>
      </c>
      <c r="Y34" s="33">
        <f t="shared" si="7"/>
        <v>0</v>
      </c>
      <c r="Z34" s="33">
        <f t="shared" si="8"/>
        <v>0</v>
      </c>
      <c r="AA34" s="33">
        <v>5.0814430657963872E-6</v>
      </c>
      <c r="AB34" s="33">
        <v>4.1909214747087864E-5</v>
      </c>
      <c r="AC34" s="33">
        <f t="shared" si="9"/>
        <v>-2.9802322387695313E-8</v>
      </c>
      <c r="AD34" s="33">
        <f t="shared" si="10"/>
        <v>2.9802322387695313E-8</v>
      </c>
      <c r="AE34" s="33">
        <v>4.7232445914494048E-8</v>
      </c>
      <c r="AF34" s="33">
        <v>4.736953890770168E-8</v>
      </c>
      <c r="AG34" s="33">
        <f t="shared" si="11"/>
        <v>0</v>
      </c>
      <c r="AH34" s="33">
        <f t="shared" si="12"/>
        <v>0</v>
      </c>
      <c r="AI34" s="33">
        <v>3.4621238783824615E-8</v>
      </c>
      <c r="AJ34" s="33">
        <v>-2.2874072514583732E-8</v>
      </c>
    </row>
    <row r="35" spans="1:36" ht="15.75" thickBot="1" x14ac:dyDescent="0.3">
      <c r="A35" s="6" t="str">
        <f t="shared" si="0"/>
        <v>AA20199</v>
      </c>
      <c r="B35" s="6" t="s">
        <v>11</v>
      </c>
      <c r="C35" s="6">
        <v>2019</v>
      </c>
      <c r="D35" s="6">
        <v>9</v>
      </c>
      <c r="E35" s="11">
        <f>VLOOKUP($A35,Fuel_preprocessddata!$A:$T,6,FALSE)</f>
        <v>182204854</v>
      </c>
      <c r="F35" s="2">
        <f>VLOOKUP($A35,Fuel_preprocessddata!$A:$T,7,FALSE)</f>
        <v>346653565</v>
      </c>
      <c r="G35" s="29">
        <f>VLOOKUP($A35,Fuel_preprocessddata!$A:$T,8,FALSE)</f>
        <v>1.9025484633905501</v>
      </c>
      <c r="H35" s="8">
        <f t="shared" si="1"/>
        <v>2.7868391232405643E-2</v>
      </c>
      <c r="I35" s="8">
        <f t="shared" si="2"/>
        <v>3.3266083988333445E-2</v>
      </c>
      <c r="J35" s="11">
        <f>VLOOKUP($A35,Fuel_preprocessddata!$A:$T,11,FALSE)</f>
        <v>121649993</v>
      </c>
      <c r="K35" s="2">
        <f>VLOOKUP($A35,Fuel_preprocessddata!$A:$T,12,FALSE)</f>
        <v>235586871</v>
      </c>
      <c r="L35" s="29">
        <f>VLOOKUP($A35,Fuel_preprocessddata!$A:$T,13,FALSE)</f>
        <v>1.9365958450979901</v>
      </c>
      <c r="M35" s="26">
        <f t="shared" si="3"/>
        <v>2.8728942431075488E-2</v>
      </c>
      <c r="N35" s="26">
        <f t="shared" si="4"/>
        <v>3.4862567263491906E-2</v>
      </c>
      <c r="O35" s="2">
        <f>VLOOKUP($A35,Fuel_preprocessddata!$A:$T,16,FALSE)</f>
        <v>303854847</v>
      </c>
      <c r="P35" s="2">
        <f>VLOOKUP($A35,Fuel_preprocessddata!$A:$T,17,FALSE)</f>
        <v>582240436</v>
      </c>
      <c r="Q35" s="29">
        <f>VLOOKUP($A35,Fuel_preprocessddata!$A:$T,18,FALSE)</f>
        <v>1.9161795237052699</v>
      </c>
      <c r="R35" s="23">
        <f t="shared" si="5"/>
        <v>2.8210302599966593E-2</v>
      </c>
      <c r="S35" s="23">
        <f t="shared" si="6"/>
        <v>3.3894110488263345E-2</v>
      </c>
      <c r="T35" s="29">
        <v>0</v>
      </c>
      <c r="U35" s="38">
        <f>VLOOKUP($A35,Fuel_preprocessddata!$A:$T,9,FALSE)</f>
        <v>12438951431</v>
      </c>
      <c r="V35" s="38">
        <f>VLOOKUP($A35,Fuel_preprocessddata!$A:$T,10,FALSE)</f>
        <v>10420630367</v>
      </c>
      <c r="W35" s="38">
        <f>VLOOKUP($A35,Fuel_preprocessddata!$A:$T,14,FALSE)</f>
        <v>8200332176</v>
      </c>
      <c r="X35" s="38">
        <f>VLOOKUP($A35,Fuel_preprocessddata!$A:$T,15,FALSE)</f>
        <v>6757588138</v>
      </c>
      <c r="Y35" s="32">
        <f t="shared" si="7"/>
        <v>0</v>
      </c>
      <c r="Z35" s="32">
        <f t="shared" si="8"/>
        <v>0</v>
      </c>
      <c r="AA35" s="32">
        <v>-3.1608767594358544E-5</v>
      </c>
      <c r="AB35" s="32">
        <v>-3.3916011666555029E-5</v>
      </c>
      <c r="AC35" s="32">
        <f t="shared" si="9"/>
        <v>0</v>
      </c>
      <c r="AD35" s="32">
        <f t="shared" si="10"/>
        <v>2.9802322387695313E-8</v>
      </c>
      <c r="AE35" s="32">
        <v>4.2431075486515368E-8</v>
      </c>
      <c r="AF35" s="32">
        <v>-3.2736508096334327E-8</v>
      </c>
      <c r="AG35" s="32">
        <f t="shared" si="11"/>
        <v>0</v>
      </c>
      <c r="AH35" s="32">
        <f t="shared" si="12"/>
        <v>0</v>
      </c>
      <c r="AI35" s="32">
        <v>2.5999665927145532E-9</v>
      </c>
      <c r="AJ35" s="32">
        <v>1.0488263339422654E-8</v>
      </c>
    </row>
    <row r="36" spans="1:36" ht="21.75" thickBot="1" x14ac:dyDescent="0.3">
      <c r="A36" s="7" t="str">
        <f t="shared" si="0"/>
        <v>AA201910</v>
      </c>
      <c r="B36" s="7" t="s">
        <v>11</v>
      </c>
      <c r="C36" s="7">
        <v>2019</v>
      </c>
      <c r="D36" s="7">
        <v>10</v>
      </c>
      <c r="E36" s="12">
        <f>VLOOKUP($A36,Fuel_preprocessddata!$A:$T,6,FALSE)</f>
        <v>191987063</v>
      </c>
      <c r="F36" s="4">
        <f>VLOOKUP($A36,Fuel_preprocessddata!$A:$T,7,FALSE)</f>
        <v>364527495</v>
      </c>
      <c r="G36" s="30">
        <f>VLOOKUP($A36,Fuel_preprocessddata!$A:$T,8,FALSE)</f>
        <v>1.89870863850862</v>
      </c>
      <c r="H36" s="18">
        <f t="shared" si="1"/>
        <v>2.8105629673241275E-2</v>
      </c>
      <c r="I36" s="18">
        <f t="shared" si="2"/>
        <v>3.269701413526821E-2</v>
      </c>
      <c r="J36" s="12">
        <f>VLOOKUP($A36,Fuel_preprocessddata!$A:$T,11,FALSE)</f>
        <v>116941404</v>
      </c>
      <c r="K36" s="4">
        <f>VLOOKUP($A36,Fuel_preprocessddata!$A:$T,12,FALSE)</f>
        <v>230881641</v>
      </c>
      <c r="L36" s="30">
        <f>VLOOKUP($A36,Fuel_preprocessddata!$A:$T,13,FALSE)</f>
        <v>1.9743361470159799</v>
      </c>
      <c r="M36" s="27">
        <f t="shared" si="3"/>
        <v>2.9357027753012507E-2</v>
      </c>
      <c r="N36" s="27">
        <f t="shared" si="4"/>
        <v>3.5115917287529358E-2</v>
      </c>
      <c r="O36" s="4">
        <f>VLOOKUP($A36,Fuel_preprocessddata!$A:$T,16,FALSE)</f>
        <v>308928467</v>
      </c>
      <c r="P36" s="4">
        <f>VLOOKUP($A36,Fuel_preprocessddata!$A:$T,17,FALSE)</f>
        <v>595409136</v>
      </c>
      <c r="Q36" s="30">
        <f>VLOOKUP($A36,Fuel_preprocessddata!$A:$T,18,FALSE)</f>
        <v>1.9273365830672999</v>
      </c>
      <c r="R36" s="24">
        <f t="shared" si="5"/>
        <v>2.857800722264528E-2</v>
      </c>
      <c r="S36" s="24">
        <f t="shared" si="6"/>
        <v>3.3594349121050936E-2</v>
      </c>
      <c r="T36" s="30">
        <v>0</v>
      </c>
      <c r="U36" s="39">
        <f>VLOOKUP($A36,Fuel_preprocessddata!$A:$T,9,FALSE)</f>
        <v>12969910272</v>
      </c>
      <c r="V36" s="39">
        <f>VLOOKUP($A36,Fuel_preprocessddata!$A:$T,10,FALSE)</f>
        <v>11148647809</v>
      </c>
      <c r="W36" s="39">
        <f>VLOOKUP($A36,Fuel_preprocessddata!$A:$T,14,FALSE)</f>
        <v>7864612281</v>
      </c>
      <c r="X36" s="39">
        <f>VLOOKUP($A36,Fuel_preprocessddata!$A:$T,15,FALSE)</f>
        <v>6574842944</v>
      </c>
      <c r="Y36" s="33">
        <f t="shared" si="7"/>
        <v>0</v>
      </c>
      <c r="Z36" s="33">
        <f t="shared" si="8"/>
        <v>0</v>
      </c>
      <c r="AA36" s="33">
        <v>5.6296732412752792E-6</v>
      </c>
      <c r="AB36" s="33">
        <v>-2.9858647317883985E-6</v>
      </c>
      <c r="AC36" s="33">
        <f t="shared" si="9"/>
        <v>0</v>
      </c>
      <c r="AD36" s="33">
        <f t="shared" si="10"/>
        <v>2.9802322387695313E-8</v>
      </c>
      <c r="AE36" s="33">
        <v>2.7753012504447283E-8</v>
      </c>
      <c r="AF36" s="33">
        <v>1.7287529357687403E-8</v>
      </c>
      <c r="AG36" s="33">
        <f t="shared" si="11"/>
        <v>0</v>
      </c>
      <c r="AH36" s="33">
        <f t="shared" si="12"/>
        <v>0</v>
      </c>
      <c r="AI36" s="33">
        <v>7.2226452804691199E-9</v>
      </c>
      <c r="AJ36" s="33">
        <v>4.9121050936865029E-8</v>
      </c>
    </row>
    <row r="37" spans="1:36" ht="21.75" thickBot="1" x14ac:dyDescent="0.3">
      <c r="A37" s="6" t="str">
        <f t="shared" si="0"/>
        <v>AA201911</v>
      </c>
      <c r="B37" s="6" t="s">
        <v>11</v>
      </c>
      <c r="C37" s="6">
        <v>2019</v>
      </c>
      <c r="D37" s="6">
        <v>11</v>
      </c>
      <c r="E37" s="11">
        <f>VLOOKUP($A37,Fuel_preprocessddata!$A:$T,6,FALSE)</f>
        <v>184470415</v>
      </c>
      <c r="F37" s="2">
        <f>VLOOKUP($A37,Fuel_preprocessddata!$A:$T,7,FALSE)</f>
        <v>351913816</v>
      </c>
      <c r="G37" s="29">
        <f>VLOOKUP($A37,Fuel_preprocessddata!$A:$T,8,FALSE)</f>
        <v>1.9076978603859001</v>
      </c>
      <c r="H37" s="8">
        <f t="shared" si="1"/>
        <v>2.7665353300381175E-2</v>
      </c>
      <c r="I37" s="8">
        <f t="shared" si="2"/>
        <v>3.3173547852380816E-2</v>
      </c>
      <c r="J37" s="11">
        <f>VLOOKUP($A37,Fuel_preprocessddata!$A:$T,11,FALSE)</f>
        <v>97015264</v>
      </c>
      <c r="K37" s="2">
        <f>VLOOKUP($A37,Fuel_preprocessddata!$A:$T,12,FALSE)</f>
        <v>190043649</v>
      </c>
      <c r="L37" s="29">
        <f>VLOOKUP($A37,Fuel_preprocessddata!$A:$T,13,FALSE)</f>
        <v>1.95890462144183</v>
      </c>
      <c r="M37" s="26">
        <f t="shared" si="3"/>
        <v>2.9029954666074644E-2</v>
      </c>
      <c r="N37" s="26">
        <f t="shared" si="4"/>
        <v>3.5594415017620916E-2</v>
      </c>
      <c r="O37" s="2">
        <f>VLOOKUP($A37,Fuel_preprocessddata!$A:$T,16,FALSE)</f>
        <v>281485679</v>
      </c>
      <c r="P37" s="2">
        <f>VLOOKUP($A37,Fuel_preprocessddata!$A:$T,17,FALSE)</f>
        <v>541957465</v>
      </c>
      <c r="Q37" s="29">
        <f>VLOOKUP($A37,Fuel_preprocessddata!$A:$T,18,FALSE)</f>
        <v>1.9253464933823501</v>
      </c>
      <c r="R37" s="23">
        <f t="shared" si="5"/>
        <v>2.8129015980985571E-2</v>
      </c>
      <c r="S37" s="23">
        <f t="shared" si="6"/>
        <v>3.3984046601173337E-2</v>
      </c>
      <c r="T37" s="29">
        <v>0</v>
      </c>
      <c r="U37" s="38">
        <f>VLOOKUP($A37,Fuel_preprocessddata!$A:$T,9,FALSE)</f>
        <v>12720380332</v>
      </c>
      <c r="V37" s="38">
        <f>VLOOKUP($A37,Fuel_preprocessddata!$A:$T,10,FALSE)</f>
        <v>10608265886</v>
      </c>
      <c r="W37" s="38">
        <f>VLOOKUP($A37,Fuel_preprocessddata!$A:$T,14,FALSE)</f>
        <v>6546467302</v>
      </c>
      <c r="X37" s="38">
        <f>VLOOKUP($A37,Fuel_preprocessddata!$A:$T,15,FALSE)</f>
        <v>5339142360</v>
      </c>
      <c r="Y37" s="32">
        <f t="shared" si="7"/>
        <v>0</v>
      </c>
      <c r="Z37" s="32">
        <f t="shared" si="8"/>
        <v>0</v>
      </c>
      <c r="AA37" s="32">
        <v>-3.4646699618822233E-5</v>
      </c>
      <c r="AB37" s="32">
        <v>-2.6452147619182229E-5</v>
      </c>
      <c r="AC37" s="32">
        <f t="shared" si="9"/>
        <v>-2.9802322387695313E-8</v>
      </c>
      <c r="AD37" s="32">
        <f t="shared" si="10"/>
        <v>-2.9802322387695313E-8</v>
      </c>
      <c r="AE37" s="32">
        <v>-4.5333925354981708E-8</v>
      </c>
      <c r="AF37" s="32">
        <v>1.5017620919391406E-8</v>
      </c>
      <c r="AG37" s="32">
        <f t="shared" si="11"/>
        <v>0</v>
      </c>
      <c r="AH37" s="32">
        <f t="shared" si="12"/>
        <v>0</v>
      </c>
      <c r="AI37" s="32">
        <v>1.5980985567862205E-8</v>
      </c>
      <c r="AJ37" s="32">
        <v>4.6601173338614577E-8</v>
      </c>
    </row>
    <row r="38" spans="1:36" ht="21.75" thickBot="1" x14ac:dyDescent="0.3">
      <c r="A38" s="7" t="str">
        <f t="shared" si="0"/>
        <v>AA201912</v>
      </c>
      <c r="B38" s="7" t="s">
        <v>11</v>
      </c>
      <c r="C38" s="7">
        <v>2019</v>
      </c>
      <c r="D38" s="7">
        <v>12</v>
      </c>
      <c r="E38" s="12">
        <f>VLOOKUP($A38,Fuel_preprocessddata!$A:$T,6,FALSE)</f>
        <v>194578076</v>
      </c>
      <c r="F38" s="4">
        <f>VLOOKUP($A38,Fuel_preprocessddata!$A:$T,7,FALSE)</f>
        <v>372712771</v>
      </c>
      <c r="G38" s="30">
        <f>VLOOKUP($A38,Fuel_preprocessddata!$A:$T,8,FALSE)</f>
        <v>1.9154921184440099</v>
      </c>
      <c r="H38" s="18">
        <f t="shared" si="1"/>
        <v>2.7725443941761883E-2</v>
      </c>
      <c r="I38" s="18">
        <f t="shared" si="2"/>
        <v>3.1847005281787626E-2</v>
      </c>
      <c r="J38" s="12">
        <f>VLOOKUP($A38,Fuel_preprocessddata!$A:$T,11,FALSE)</f>
        <v>109697765</v>
      </c>
      <c r="K38" s="4">
        <f>VLOOKUP($A38,Fuel_preprocessddata!$A:$T,12,FALSE)</f>
        <v>217753320</v>
      </c>
      <c r="L38" s="30">
        <f>VLOOKUP($A38,Fuel_preprocessddata!$A:$T,13,FALSE)</f>
        <v>1.98502968588284</v>
      </c>
      <c r="M38" s="27">
        <f t="shared" si="3"/>
        <v>2.9263897614242931E-2</v>
      </c>
      <c r="N38" s="27">
        <f t="shared" si="4"/>
        <v>3.4556057567814227E-2</v>
      </c>
      <c r="O38" s="4">
        <f>VLOOKUP($A38,Fuel_preprocessddata!$A:$T,16,FALSE)</f>
        <v>304275841</v>
      </c>
      <c r="P38" s="4">
        <f>VLOOKUP($A38,Fuel_preprocessddata!$A:$T,17,FALSE)</f>
        <v>590466091</v>
      </c>
      <c r="Q38" s="30">
        <f>VLOOKUP($A38,Fuel_preprocessddata!$A:$T,18,FALSE)</f>
        <v>1.94056185683174</v>
      </c>
      <c r="R38" s="24">
        <f t="shared" si="5"/>
        <v>2.8273598672263669E-2</v>
      </c>
      <c r="S38" s="24">
        <f t="shared" si="6"/>
        <v>3.2795145532791406E-2</v>
      </c>
      <c r="T38" s="30">
        <v>0</v>
      </c>
      <c r="U38" s="39">
        <f>VLOOKUP($A38,Fuel_preprocessddata!$A:$T,9,FALSE)</f>
        <v>13442986586</v>
      </c>
      <c r="V38" s="39">
        <f>VLOOKUP($A38,Fuel_preprocessddata!$A:$T,10,FALSE)</f>
        <v>11703228222</v>
      </c>
      <c r="W38" s="39">
        <f>VLOOKUP($A38,Fuel_preprocessddata!$A:$T,14,FALSE)</f>
        <v>7441022480</v>
      </c>
      <c r="X38" s="39">
        <f>VLOOKUP($A38,Fuel_preprocessddata!$A:$T,15,FALSE)</f>
        <v>6301451477</v>
      </c>
      <c r="Y38" s="33">
        <f t="shared" si="7"/>
        <v>0</v>
      </c>
      <c r="Z38" s="33">
        <f t="shared" si="8"/>
        <v>0</v>
      </c>
      <c r="AA38" s="33">
        <v>2.5443941761883748E-5</v>
      </c>
      <c r="AB38" s="33">
        <v>4.7005281787622019E-5</v>
      </c>
      <c r="AC38" s="33">
        <f t="shared" si="9"/>
        <v>2.9802322387695313E-8</v>
      </c>
      <c r="AD38" s="33">
        <f t="shared" si="10"/>
        <v>0</v>
      </c>
      <c r="AE38" s="33">
        <v>-2.3857570693314178E-9</v>
      </c>
      <c r="AF38" s="33">
        <v>-4.2432185768520592E-8</v>
      </c>
      <c r="AG38" s="33">
        <f t="shared" si="11"/>
        <v>0</v>
      </c>
      <c r="AH38" s="33">
        <f t="shared" si="12"/>
        <v>0</v>
      </c>
      <c r="AI38" s="33">
        <v>-1.3277363306030132E-9</v>
      </c>
      <c r="AJ38" s="33">
        <v>4.5532791405344941E-8</v>
      </c>
    </row>
    <row r="39" spans="1:36" ht="15.75" thickBot="1" x14ac:dyDescent="0.3">
      <c r="A39" s="6" t="str">
        <f t="shared" si="0"/>
        <v>AA20201</v>
      </c>
      <c r="B39" s="6" t="s">
        <v>11</v>
      </c>
      <c r="C39" s="6">
        <v>2020</v>
      </c>
      <c r="D39" s="6">
        <v>1</v>
      </c>
      <c r="E39" s="11">
        <f>VLOOKUP($A39,Fuel_preprocessddata!$A:$T,6,FALSE)</f>
        <v>184168797</v>
      </c>
      <c r="F39" s="2">
        <f>VLOOKUP($A39,Fuel_preprocessddata!$A:$T,7,FALSE)</f>
        <v>349961726</v>
      </c>
      <c r="G39" s="29">
        <f>VLOOKUP($A39,Fuel_preprocessddata!$A:$T,8,FALSE)</f>
        <v>1.9002226853879001</v>
      </c>
      <c r="H39" s="8">
        <f t="shared" si="1"/>
        <v>2.759869367721313E-2</v>
      </c>
      <c r="I39" s="8">
        <f t="shared" si="2"/>
        <v>3.3290100497042091E-2</v>
      </c>
      <c r="J39" s="11">
        <f>VLOOKUP($A39,Fuel_preprocessddata!$A:$T,11,FALSE)</f>
        <v>104981902</v>
      </c>
      <c r="K39" s="2">
        <f>VLOOKUP($A39,Fuel_preprocessddata!$A:$T,12,FALSE)</f>
        <v>206750065</v>
      </c>
      <c r="L39" s="29">
        <f>VLOOKUP($A39,Fuel_preprocessddata!$A:$T,13,FALSE)</f>
        <v>1.96938768550792</v>
      </c>
      <c r="M39" s="26">
        <f t="shared" si="3"/>
        <v>2.8603516756247168E-2</v>
      </c>
      <c r="N39" s="26">
        <f t="shared" si="4"/>
        <v>3.5283231584714095E-2</v>
      </c>
      <c r="O39" s="2">
        <f>VLOOKUP($A39,Fuel_preprocessddata!$A:$T,16,FALSE)</f>
        <v>289150699</v>
      </c>
      <c r="P39" s="2">
        <f>VLOOKUP($A39,Fuel_preprocessddata!$A:$T,17,FALSE)</f>
        <v>556711791</v>
      </c>
      <c r="Q39" s="29">
        <f>VLOOKUP($A39,Fuel_preprocessddata!$A:$T,18,FALSE)</f>
        <v>1.92533441186666</v>
      </c>
      <c r="R39" s="23">
        <f t="shared" si="5"/>
        <v>2.7963512405582633E-2</v>
      </c>
      <c r="S39" s="23">
        <f t="shared" si="6"/>
        <v>3.4003455642117264E-2</v>
      </c>
      <c r="T39" s="29">
        <v>0</v>
      </c>
      <c r="U39" s="38">
        <f>VLOOKUP($A39,Fuel_preprocessddata!$A:$T,9,FALSE)</f>
        <v>12680372850</v>
      </c>
      <c r="V39" s="38">
        <f>VLOOKUP($A39,Fuel_preprocessddata!$A:$T,10,FALSE)</f>
        <v>10512486318</v>
      </c>
      <c r="W39" s="38">
        <f>VLOOKUP($A39,Fuel_preprocessddata!$A:$T,14,FALSE)</f>
        <v>7228134455</v>
      </c>
      <c r="X39" s="38">
        <f>VLOOKUP($A39,Fuel_preprocessddata!$A:$T,15,FALSE)</f>
        <v>5859725873</v>
      </c>
      <c r="Y39" s="32">
        <f t="shared" si="7"/>
        <v>0</v>
      </c>
      <c r="Z39" s="32">
        <f t="shared" si="8"/>
        <v>0</v>
      </c>
      <c r="AA39" s="32">
        <v>-1.3063227868696792E-6</v>
      </c>
      <c r="AB39" s="32">
        <v>-9.8995029579086735E-6</v>
      </c>
      <c r="AC39" s="32">
        <f t="shared" si="9"/>
        <v>0</v>
      </c>
      <c r="AD39" s="32">
        <f t="shared" si="10"/>
        <v>-2.9802322387695313E-8</v>
      </c>
      <c r="AE39" s="32">
        <v>1.6756247167570848E-8</v>
      </c>
      <c r="AF39" s="32">
        <v>3.158471409761554E-8</v>
      </c>
      <c r="AG39" s="32">
        <f t="shared" si="11"/>
        <v>0</v>
      </c>
      <c r="AH39" s="32">
        <f t="shared" si="12"/>
        <v>0</v>
      </c>
      <c r="AI39" s="32">
        <v>1.2405582634072987E-8</v>
      </c>
      <c r="AJ39" s="32">
        <v>-4.435788273325636E-8</v>
      </c>
    </row>
    <row r="40" spans="1:36" ht="15.75" thickBot="1" x14ac:dyDescent="0.3">
      <c r="A40" s="7" t="str">
        <f t="shared" si="0"/>
        <v>AA20202</v>
      </c>
      <c r="B40" s="7" t="s">
        <v>11</v>
      </c>
      <c r="C40" s="7">
        <v>2020</v>
      </c>
      <c r="D40" s="7">
        <v>2</v>
      </c>
      <c r="E40" s="12">
        <f>VLOOKUP($A40,Fuel_preprocessddata!$A:$T,6,FALSE)</f>
        <v>173575926</v>
      </c>
      <c r="F40" s="4">
        <f>VLOOKUP($A40,Fuel_preprocessddata!$A:$T,7,FALSE)</f>
        <v>295766296</v>
      </c>
      <c r="G40" s="30">
        <f>VLOOKUP($A40,Fuel_preprocessddata!$A:$T,8,FALSE)</f>
        <v>1.7039591999641699</v>
      </c>
      <c r="H40" s="18">
        <f t="shared" si="1"/>
        <v>2.4775507985677167E-2</v>
      </c>
      <c r="I40" s="18">
        <f t="shared" si="2"/>
        <v>2.9633900936332686E-2</v>
      </c>
      <c r="J40" s="12">
        <f>VLOOKUP($A40,Fuel_preprocessddata!$A:$T,11,FALSE)</f>
        <v>89350689</v>
      </c>
      <c r="K40" s="4">
        <f>VLOOKUP($A40,Fuel_preprocessddata!$A:$T,12,FALSE)</f>
        <v>159636061</v>
      </c>
      <c r="L40" s="30">
        <f>VLOOKUP($A40,Fuel_preprocessddata!$A:$T,13,FALSE)</f>
        <v>1.7866237270985099</v>
      </c>
      <c r="M40" s="27">
        <f t="shared" si="3"/>
        <v>2.6033430577798496E-2</v>
      </c>
      <c r="N40" s="27">
        <f t="shared" si="4"/>
        <v>3.3881542657476588E-2</v>
      </c>
      <c r="O40" s="4">
        <f>VLOOKUP($A40,Fuel_preprocessddata!$A:$T,16,FALSE)</f>
        <v>262926615</v>
      </c>
      <c r="P40" s="4">
        <f>VLOOKUP($A40,Fuel_preprocessddata!$A:$T,17,FALSE)</f>
        <v>455402357</v>
      </c>
      <c r="Q40" s="30">
        <f>VLOOKUP($A40,Fuel_preprocessddata!$A:$T,18,FALSE)</f>
        <v>1.7320511923070201</v>
      </c>
      <c r="R40" s="24">
        <f t="shared" si="5"/>
        <v>2.5202382116474416E-2</v>
      </c>
      <c r="S40" s="24">
        <f t="shared" si="6"/>
        <v>3.0996057045409801E-2</v>
      </c>
      <c r="T40" s="30">
        <v>0</v>
      </c>
      <c r="U40" s="39">
        <f>VLOOKUP($A40,Fuel_preprocessddata!$A:$T,9,FALSE)</f>
        <v>11937849919</v>
      </c>
      <c r="V40" s="39">
        <f>VLOOKUP($A40,Fuel_preprocessddata!$A:$T,10,FALSE)</f>
        <v>9980673710</v>
      </c>
      <c r="W40" s="39">
        <f>VLOOKUP($A40,Fuel_preprocessddata!$A:$T,14,FALSE)</f>
        <v>6131964073</v>
      </c>
      <c r="X40" s="39">
        <f>VLOOKUP($A40,Fuel_preprocessddata!$A:$T,15,FALSE)</f>
        <v>4711593643</v>
      </c>
      <c r="Y40" s="33">
        <f t="shared" si="7"/>
        <v>0</v>
      </c>
      <c r="Z40" s="33">
        <f t="shared" si="8"/>
        <v>0</v>
      </c>
      <c r="AA40" s="33">
        <v>-2.4492014322832073E-5</v>
      </c>
      <c r="AB40" s="33">
        <v>3.39009363326849E-5</v>
      </c>
      <c r="AC40" s="33">
        <f t="shared" si="9"/>
        <v>0</v>
      </c>
      <c r="AD40" s="33">
        <f t="shared" si="10"/>
        <v>2.9802322387695313E-8</v>
      </c>
      <c r="AE40" s="33">
        <v>3.0577798494635378E-8</v>
      </c>
      <c r="AF40" s="33">
        <v>4.2657476584037624E-8</v>
      </c>
      <c r="AG40" s="33">
        <f t="shared" si="11"/>
        <v>0</v>
      </c>
      <c r="AH40" s="33">
        <f t="shared" si="12"/>
        <v>0</v>
      </c>
      <c r="AI40" s="33">
        <v>-1.7883525582282345E-8</v>
      </c>
      <c r="AJ40" s="33">
        <v>-4.295459019899861E-8</v>
      </c>
    </row>
    <row r="41" spans="1:36" ht="15.75" thickBot="1" x14ac:dyDescent="0.3">
      <c r="A41" s="6" t="str">
        <f t="shared" si="0"/>
        <v>AA20203</v>
      </c>
      <c r="B41" s="6" t="s">
        <v>11</v>
      </c>
      <c r="C41" s="6">
        <v>2020</v>
      </c>
      <c r="D41" s="6">
        <v>3</v>
      </c>
      <c r="E41" s="11">
        <f>VLOOKUP($A41,Fuel_preprocessddata!$A:$T,6,FALSE)</f>
        <v>151835630</v>
      </c>
      <c r="F41" s="2">
        <f>VLOOKUP($A41,Fuel_preprocessddata!$A:$T,7,FALSE)</f>
        <v>206641887</v>
      </c>
      <c r="G41" s="29">
        <f>VLOOKUP($A41,Fuel_preprocessddata!$A:$T,8,FALSE)</f>
        <v>1.36095781339333</v>
      </c>
      <c r="H41" s="8">
        <f t="shared" si="1"/>
        <v>1.8707114870563667E-2</v>
      </c>
      <c r="I41" s="8">
        <f t="shared" si="2"/>
        <v>3.6045567766868986E-2</v>
      </c>
      <c r="J41" s="11">
        <f>VLOOKUP($A41,Fuel_preprocessddata!$A:$T,11,FALSE)</f>
        <v>59431263</v>
      </c>
      <c r="K41" s="2">
        <f>VLOOKUP($A41,Fuel_preprocessddata!$A:$T,12,FALSE)</f>
        <v>82904992</v>
      </c>
      <c r="L41" s="29">
        <f>VLOOKUP($A41,Fuel_preprocessddata!$A:$T,13,FALSE)</f>
        <v>1.3949727435541699</v>
      </c>
      <c r="M41" s="26">
        <f t="shared" si="3"/>
        <v>1.9863965008646012E-2</v>
      </c>
      <c r="N41" s="26">
        <f t="shared" si="4"/>
        <v>3.2950800240676113E-2</v>
      </c>
      <c r="O41" s="2">
        <f>VLOOKUP($A41,Fuel_preprocessddata!$A:$T,16,FALSE)</f>
        <v>211266893</v>
      </c>
      <c r="P41" s="2">
        <f>VLOOKUP($A41,Fuel_preprocessddata!$A:$T,17,FALSE)</f>
        <v>289546879</v>
      </c>
      <c r="Q41" s="29">
        <f>VLOOKUP($A41,Fuel_preprocessddata!$A:$T,18,FALSE)</f>
        <v>1.37052651690201</v>
      </c>
      <c r="R41" s="23">
        <f t="shared" si="5"/>
        <v>1.9024351120740093E-2</v>
      </c>
      <c r="S41" s="23">
        <f t="shared" si="6"/>
        <v>3.5101613532830846E-2</v>
      </c>
      <c r="T41" s="29">
        <v>0</v>
      </c>
      <c r="U41" s="38">
        <f>VLOOKUP($A41,Fuel_preprocessddata!$A:$T,9,FALSE)</f>
        <v>11046165506</v>
      </c>
      <c r="V41" s="38">
        <f>VLOOKUP($A41,Fuel_preprocessddata!$A:$T,10,FALSE)</f>
        <v>5732796008</v>
      </c>
      <c r="W41" s="38">
        <f>VLOOKUP($A41,Fuel_preprocessddata!$A:$T,14,FALSE)</f>
        <v>4173637638</v>
      </c>
      <c r="X41" s="38">
        <f>VLOOKUP($A41,Fuel_preprocessddata!$A:$T,15,FALSE)</f>
        <v>2516023629</v>
      </c>
      <c r="Y41" s="32">
        <f t="shared" si="7"/>
        <v>0</v>
      </c>
      <c r="Z41" s="32">
        <f t="shared" si="8"/>
        <v>0</v>
      </c>
      <c r="AA41" s="32">
        <v>7.1148705636635973E-6</v>
      </c>
      <c r="AB41" s="32">
        <v>4.556776686898828E-5</v>
      </c>
      <c r="AC41" s="32">
        <f t="shared" si="9"/>
        <v>-1.4901161193847656E-8</v>
      </c>
      <c r="AD41" s="32">
        <f t="shared" si="10"/>
        <v>-1.4901161193847656E-8</v>
      </c>
      <c r="AE41" s="32">
        <v>-3.4991353987934293E-8</v>
      </c>
      <c r="AF41" s="32">
        <v>2.4067611271993972E-10</v>
      </c>
      <c r="AG41" s="32">
        <f t="shared" si="11"/>
        <v>0</v>
      </c>
      <c r="AH41" s="32">
        <f t="shared" si="12"/>
        <v>0</v>
      </c>
      <c r="AI41" s="32">
        <v>-4.8879259908693462E-8</v>
      </c>
      <c r="AJ41" s="32">
        <v>1.3532830847248767E-8</v>
      </c>
    </row>
    <row r="42" spans="1:36" ht="15.75" thickBot="1" x14ac:dyDescent="0.3">
      <c r="A42" s="7" t="str">
        <f t="shared" si="0"/>
        <v>AA20204</v>
      </c>
      <c r="B42" s="7" t="s">
        <v>11</v>
      </c>
      <c r="C42" s="7">
        <v>2020</v>
      </c>
      <c r="D42" s="7">
        <v>4</v>
      </c>
      <c r="E42" s="12">
        <f>VLOOKUP($A42,Fuel_preprocessddata!$A:$T,6,FALSE)</f>
        <v>52042145</v>
      </c>
      <c r="F42" s="4">
        <f>VLOOKUP($A42,Fuel_preprocessddata!$A:$T,7,FALSE)</f>
        <v>53721821</v>
      </c>
      <c r="G42" s="30">
        <f>VLOOKUP($A42,Fuel_preprocessddata!$A:$T,8,FALSE)</f>
        <v>1.0322753030260301</v>
      </c>
      <c r="H42" s="18">
        <f t="shared" si="1"/>
        <v>1.2812156374356296E-2</v>
      </c>
      <c r="I42" s="18">
        <f t="shared" si="2"/>
        <v>8.2630783095672705E-2</v>
      </c>
      <c r="J42" s="12">
        <f>VLOOKUP($A42,Fuel_preprocessddata!$A:$T,11,FALSE)</f>
        <v>7549809</v>
      </c>
      <c r="K42" s="4">
        <f>VLOOKUP($A42,Fuel_preprocessddata!$A:$T,12,FALSE)</f>
        <v>7441491</v>
      </c>
      <c r="L42" s="30">
        <f>VLOOKUP($A42,Fuel_preprocessddata!$A:$T,13,FALSE)</f>
        <v>0.98565288207953305</v>
      </c>
      <c r="M42" s="27">
        <f t="shared" si="3"/>
        <v>1.9574807880189816E-2</v>
      </c>
      <c r="N42" s="27">
        <f t="shared" si="4"/>
        <v>0.15202368871672342</v>
      </c>
      <c r="O42" s="4">
        <f>VLOOKUP($A42,Fuel_preprocessddata!$A:$T,16,FALSE)</f>
        <v>59591954</v>
      </c>
      <c r="P42" s="4">
        <f>VLOOKUP($A42,Fuel_preprocessddata!$A:$T,17,FALSE)</f>
        <v>61163312</v>
      </c>
      <c r="Q42" s="30">
        <f>VLOOKUP($A42,Fuel_preprocessddata!$A:$T,18,FALSE)</f>
        <v>1.02636862687872</v>
      </c>
      <c r="R42" s="24">
        <f t="shared" si="5"/>
        <v>1.3374316533501162E-2</v>
      </c>
      <c r="S42" s="24">
        <f t="shared" si="6"/>
        <v>8.7489584246690066E-2</v>
      </c>
      <c r="T42" s="30">
        <v>0</v>
      </c>
      <c r="U42" s="39">
        <f>VLOOKUP($A42,Fuel_preprocessddata!$A:$T,9,FALSE)</f>
        <v>4193035070</v>
      </c>
      <c r="V42" s="39">
        <f>VLOOKUP($A42,Fuel_preprocessddata!$A:$T,10,FALSE)</f>
        <v>650142949</v>
      </c>
      <c r="W42" s="39">
        <f>VLOOKUP($A42,Fuel_preprocessddata!$A:$T,14,FALSE)</f>
        <v>380156528</v>
      </c>
      <c r="X42" s="39">
        <f>VLOOKUP($A42,Fuel_preprocessddata!$A:$T,15,FALSE)</f>
        <v>48949549</v>
      </c>
      <c r="Y42" s="33">
        <f t="shared" si="7"/>
        <v>0</v>
      </c>
      <c r="Z42" s="33">
        <f t="shared" si="8"/>
        <v>0</v>
      </c>
      <c r="AA42" s="33">
        <v>1.2156374356295241E-5</v>
      </c>
      <c r="AB42" s="33">
        <v>3.0783095672694966E-5</v>
      </c>
      <c r="AC42" s="33">
        <f t="shared" si="9"/>
        <v>9.3132257461547852E-10</v>
      </c>
      <c r="AD42" s="33">
        <f t="shared" si="10"/>
        <v>0</v>
      </c>
      <c r="AE42" s="33">
        <v>7.8801898149155614E-9</v>
      </c>
      <c r="AF42" s="33">
        <v>-1.1283276589099667E-8</v>
      </c>
      <c r="AG42" s="33">
        <f t="shared" si="11"/>
        <v>0</v>
      </c>
      <c r="AH42" s="33">
        <f t="shared" si="12"/>
        <v>0</v>
      </c>
      <c r="AI42" s="33">
        <v>1.6533501161902775E-8</v>
      </c>
      <c r="AJ42" s="33">
        <v>-1.5753309941246574E-8</v>
      </c>
    </row>
    <row r="43" spans="1:36" ht="15.75" thickBot="1" x14ac:dyDescent="0.3">
      <c r="A43" s="6" t="str">
        <f t="shared" si="0"/>
        <v>AA20205</v>
      </c>
      <c r="B43" s="6" t="s">
        <v>11</v>
      </c>
      <c r="C43" s="6">
        <v>2020</v>
      </c>
      <c r="D43" s="6">
        <v>5</v>
      </c>
      <c r="E43" s="11">
        <f>VLOOKUP($A43,Fuel_preprocessddata!$A:$T,6,FALSE)</f>
        <v>45439174</v>
      </c>
      <c r="F43" s="2">
        <f>VLOOKUP($A43,Fuel_preprocessddata!$A:$T,7,FALSE)</f>
        <v>48538583</v>
      </c>
      <c r="G43" s="29">
        <f>VLOOKUP($A43,Fuel_preprocessddata!$A:$T,8,FALSE)</f>
        <v>1.06821006473401</v>
      </c>
      <c r="H43" s="8">
        <f t="shared" si="1"/>
        <v>1.3965278830107411E-2</v>
      </c>
      <c r="I43" s="8">
        <f t="shared" si="2"/>
        <v>2.9367331484674616E-2</v>
      </c>
      <c r="J43" s="11">
        <f>VLOOKUP($A43,Fuel_preprocessddata!$A:$T,11,FALSE)</f>
        <v>12644895</v>
      </c>
      <c r="K43" s="2">
        <f>VLOOKUP($A43,Fuel_preprocessddata!$A:$T,12,FALSE)</f>
        <v>10458921</v>
      </c>
      <c r="L43" s="29">
        <f>VLOOKUP($A43,Fuel_preprocessddata!$A:$T,13,FALSE)</f>
        <v>0.82712596664503701</v>
      </c>
      <c r="M43" s="26">
        <f t="shared" si="3"/>
        <v>2.5555000142558345E-2</v>
      </c>
      <c r="N43" s="26">
        <f t="shared" si="4"/>
        <v>0.10449447322068867</v>
      </c>
      <c r="O43" s="2">
        <f>VLOOKUP($A43,Fuel_preprocessddata!$A:$T,16,FALSE)</f>
        <v>58084069</v>
      </c>
      <c r="P43" s="2">
        <f>VLOOKUP($A43,Fuel_preprocessddata!$A:$T,17,FALSE)</f>
        <v>58997504</v>
      </c>
      <c r="Q43" s="29">
        <f>VLOOKUP($A43,Fuel_preprocessddata!$A:$T,18,FALSE)</f>
        <v>1.01572608489257</v>
      </c>
      <c r="R43" s="23">
        <f t="shared" si="5"/>
        <v>1.518623619774798E-2</v>
      </c>
      <c r="S43" s="23">
        <f t="shared" si="6"/>
        <v>3.365709575611129E-2</v>
      </c>
      <c r="T43" s="29">
        <v>0</v>
      </c>
      <c r="U43" s="38">
        <f>VLOOKUP($A43,Fuel_preprocessddata!$A:$T,9,FALSE)</f>
        <v>3475661574</v>
      </c>
      <c r="V43" s="38">
        <f>VLOOKUP($A43,Fuel_preprocessddata!$A:$T,10,FALSE)</f>
        <v>1652808769</v>
      </c>
      <c r="W43" s="38">
        <f>VLOOKUP($A43,Fuel_preprocessddata!$A:$T,14,FALSE)</f>
        <v>409271021</v>
      </c>
      <c r="X43" s="38">
        <f>VLOOKUP($A43,Fuel_preprocessddata!$A:$T,15,FALSE)</f>
        <v>100090662</v>
      </c>
      <c r="Y43" s="32">
        <f t="shared" si="7"/>
        <v>0</v>
      </c>
      <c r="Z43" s="32">
        <f t="shared" si="8"/>
        <v>0</v>
      </c>
      <c r="AA43" s="32">
        <v>-3.472116989258929E-5</v>
      </c>
      <c r="AB43" s="32">
        <v>-3.2668515325380912E-5</v>
      </c>
      <c r="AC43" s="32">
        <f t="shared" si="9"/>
        <v>0</v>
      </c>
      <c r="AD43" s="32">
        <f t="shared" si="10"/>
        <v>0</v>
      </c>
      <c r="AE43" s="32">
        <v>1.4255834360210606E-10</v>
      </c>
      <c r="AF43" s="32">
        <v>-2.6779311343080869E-8</v>
      </c>
      <c r="AG43" s="32">
        <f t="shared" si="11"/>
        <v>0</v>
      </c>
      <c r="AH43" s="32">
        <f t="shared" si="12"/>
        <v>0</v>
      </c>
      <c r="AI43" s="32">
        <v>3.6197747979582751E-8</v>
      </c>
      <c r="AJ43" s="32">
        <v>-4.2438887109391699E-9</v>
      </c>
    </row>
    <row r="44" spans="1:36" ht="15.75" thickBot="1" x14ac:dyDescent="0.3">
      <c r="A44" s="7" t="str">
        <f t="shared" si="0"/>
        <v>AA20206</v>
      </c>
      <c r="B44" s="7" t="s">
        <v>11</v>
      </c>
      <c r="C44" s="7">
        <v>2020</v>
      </c>
      <c r="D44" s="7">
        <v>6</v>
      </c>
      <c r="E44" s="12">
        <f>VLOOKUP($A44,Fuel_preprocessddata!$A:$T,6,FALSE)</f>
        <v>60019854</v>
      </c>
      <c r="F44" s="4">
        <f>VLOOKUP($A44,Fuel_preprocessddata!$A:$T,7,FALSE)</f>
        <v>60342578</v>
      </c>
      <c r="G44" s="30">
        <f>VLOOKUP($A44,Fuel_preprocessddata!$A:$T,8,FALSE)</f>
        <v>1.0053769540992199</v>
      </c>
      <c r="H44" s="18">
        <f t="shared" si="1"/>
        <v>1.3603275344081702E-2</v>
      </c>
      <c r="I44" s="18">
        <f t="shared" si="2"/>
        <v>1.9789297339253942E-2</v>
      </c>
      <c r="J44" s="12">
        <f>VLOOKUP($A44,Fuel_preprocessddata!$A:$T,11,FALSE)</f>
        <v>19926366</v>
      </c>
      <c r="K44" s="4">
        <f>VLOOKUP($A44,Fuel_preprocessddata!$A:$T,12,FALSE)</f>
        <v>18358232</v>
      </c>
      <c r="L44" s="30">
        <f>VLOOKUP($A44,Fuel_preprocessddata!$A:$T,13,FALSE)</f>
        <v>0.92130356332910801</v>
      </c>
      <c r="M44" s="27">
        <f t="shared" si="3"/>
        <v>2.4380699349729893E-2</v>
      </c>
      <c r="N44" s="27">
        <f t="shared" si="4"/>
        <v>7.6265064418758702E-2</v>
      </c>
      <c r="O44" s="4">
        <f>VLOOKUP($A44,Fuel_preprocessddata!$A:$T,16,FALSE)</f>
        <v>79946220</v>
      </c>
      <c r="P44" s="4">
        <f>VLOOKUP($A44,Fuel_preprocessddata!$A:$T,17,FALSE)</f>
        <v>78700810</v>
      </c>
      <c r="Q44" s="30">
        <f>VLOOKUP($A44,Fuel_preprocessddata!$A:$T,18,FALSE)</f>
        <v>0.98442190262403895</v>
      </c>
      <c r="R44" s="24">
        <f t="shared" si="5"/>
        <v>1.5167240347784472E-2</v>
      </c>
      <c r="S44" s="24">
        <f t="shared" si="6"/>
        <v>2.39214418524447E-2</v>
      </c>
      <c r="T44" s="30">
        <v>0</v>
      </c>
      <c r="U44" s="39">
        <f>VLOOKUP($A44,Fuel_preprocessddata!$A:$T,9,FALSE)</f>
        <v>4435885952</v>
      </c>
      <c r="V44" s="39">
        <f>VLOOKUP($A44,Fuel_preprocessddata!$A:$T,10,FALSE)</f>
        <v>3049253188</v>
      </c>
      <c r="W44" s="39">
        <f>VLOOKUP($A44,Fuel_preprocessddata!$A:$T,14,FALSE)</f>
        <v>752982174</v>
      </c>
      <c r="X44" s="39">
        <f>VLOOKUP($A44,Fuel_preprocessddata!$A:$T,15,FALSE)</f>
        <v>240716141</v>
      </c>
      <c r="Y44" s="33">
        <f t="shared" si="7"/>
        <v>0</v>
      </c>
      <c r="Z44" s="33">
        <f t="shared" si="8"/>
        <v>0</v>
      </c>
      <c r="AA44" s="33">
        <v>3.2753440817028662E-6</v>
      </c>
      <c r="AB44" s="33">
        <v>-1.0702660746059883E-5</v>
      </c>
      <c r="AC44" s="33">
        <f t="shared" si="9"/>
        <v>0</v>
      </c>
      <c r="AD44" s="33">
        <f t="shared" si="10"/>
        <v>3.7252902984619141E-9</v>
      </c>
      <c r="AE44" s="33">
        <v>-6.5027010859308731E-10</v>
      </c>
      <c r="AF44" s="33">
        <v>-3.5581241304011302E-8</v>
      </c>
      <c r="AG44" s="33">
        <f t="shared" si="11"/>
        <v>0</v>
      </c>
      <c r="AH44" s="33">
        <f t="shared" si="12"/>
        <v>0</v>
      </c>
      <c r="AI44" s="33">
        <v>4.0347784471123083E-8</v>
      </c>
      <c r="AJ44" s="33">
        <v>4.1852444699133629E-8</v>
      </c>
    </row>
    <row r="45" spans="1:36" ht="15.75" thickBot="1" x14ac:dyDescent="0.3">
      <c r="A45" s="6" t="str">
        <f t="shared" si="0"/>
        <v>AA20207</v>
      </c>
      <c r="B45" s="6" t="s">
        <v>11</v>
      </c>
      <c r="C45" s="6">
        <v>2020</v>
      </c>
      <c r="D45" s="6">
        <v>7</v>
      </c>
      <c r="E45" s="11">
        <f>VLOOKUP($A45,Fuel_preprocessddata!$A:$T,6,FALSE)</f>
        <v>99247899</v>
      </c>
      <c r="F45" s="2">
        <f>VLOOKUP($A45,Fuel_preprocessddata!$A:$T,7,FALSE)</f>
        <v>109697763</v>
      </c>
      <c r="G45" s="29">
        <f>VLOOKUP($A45,Fuel_preprocessddata!$A:$T,8,FALSE)</f>
        <v>1.10529053113759</v>
      </c>
      <c r="H45" s="8">
        <f t="shared" si="1"/>
        <v>1.4541996907000003E-2</v>
      </c>
      <c r="I45" s="8">
        <f t="shared" si="2"/>
        <v>2.4977702426226656E-2</v>
      </c>
      <c r="J45" s="11">
        <f>VLOOKUP($A45,Fuel_preprocessddata!$A:$T,11,FALSE)</f>
        <v>24921734</v>
      </c>
      <c r="K45" s="2">
        <f>VLOOKUP($A45,Fuel_preprocessddata!$A:$T,12,FALSE)</f>
        <v>27898615</v>
      </c>
      <c r="L45" s="29">
        <f>VLOOKUP($A45,Fuel_preprocessddata!$A:$T,13,FALSE)</f>
        <v>1.11944919241975</v>
      </c>
      <c r="M45" s="26">
        <f t="shared" si="3"/>
        <v>2.1219106168636953E-2</v>
      </c>
      <c r="N45" s="26">
        <f t="shared" si="4"/>
        <v>5.9161620491868003E-2</v>
      </c>
      <c r="O45" s="2">
        <f>VLOOKUP($A45,Fuel_preprocessddata!$A:$T,16,FALSE)</f>
        <v>124169633</v>
      </c>
      <c r="P45" s="2">
        <f>VLOOKUP($A45,Fuel_preprocessddata!$A:$T,17,FALSE)</f>
        <v>137596378</v>
      </c>
      <c r="Q45" s="29">
        <f>VLOOKUP($A45,Fuel_preprocessddata!$A:$T,18,FALSE)</f>
        <v>1.10813227578759</v>
      </c>
      <c r="R45" s="23">
        <f t="shared" si="5"/>
        <v>1.5533042340939444E-2</v>
      </c>
      <c r="S45" s="23">
        <f t="shared" si="6"/>
        <v>2.8292255615061032E-2</v>
      </c>
      <c r="T45" s="29">
        <v>0</v>
      </c>
      <c r="U45" s="38">
        <f>VLOOKUP($A45,Fuel_preprocessddata!$A:$T,9,FALSE)</f>
        <v>7543514395</v>
      </c>
      <c r="V45" s="38">
        <f>VLOOKUP($A45,Fuel_preprocessddata!$A:$T,10,FALSE)</f>
        <v>4391827604</v>
      </c>
      <c r="W45" s="38">
        <f>VLOOKUP($A45,Fuel_preprocessddata!$A:$T,14,FALSE)</f>
        <v>1314787474</v>
      </c>
      <c r="X45" s="38">
        <f>VLOOKUP($A45,Fuel_preprocessddata!$A:$T,15,FALSE)</f>
        <v>471566106</v>
      </c>
      <c r="Y45" s="32">
        <f t="shared" si="7"/>
        <v>0</v>
      </c>
      <c r="Z45" s="32">
        <f t="shared" si="8"/>
        <v>0</v>
      </c>
      <c r="AA45" s="32">
        <v>4.1996907000001887E-5</v>
      </c>
      <c r="AB45" s="32">
        <v>-2.2297573773347526E-5</v>
      </c>
      <c r="AC45" s="32">
        <f t="shared" si="9"/>
        <v>-3.7252902984619141E-9</v>
      </c>
      <c r="AD45" s="32">
        <f t="shared" si="10"/>
        <v>0</v>
      </c>
      <c r="AE45" s="32">
        <v>6.1686369536712027E-9</v>
      </c>
      <c r="AF45" s="32">
        <v>2.0491868002806002E-8</v>
      </c>
      <c r="AG45" s="32">
        <f t="shared" si="11"/>
        <v>0</v>
      </c>
      <c r="AH45" s="32">
        <f t="shared" si="12"/>
        <v>0</v>
      </c>
      <c r="AI45" s="32">
        <v>4.2340939443788472E-8</v>
      </c>
      <c r="AJ45" s="32">
        <v>-4.4384938968980436E-8</v>
      </c>
    </row>
    <row r="46" spans="1:36" ht="15.75" thickBot="1" x14ac:dyDescent="0.3">
      <c r="A46" s="7" t="str">
        <f t="shared" si="0"/>
        <v>AA20208</v>
      </c>
      <c r="B46" s="7" t="s">
        <v>11</v>
      </c>
      <c r="C46" s="7">
        <v>2020</v>
      </c>
      <c r="D46" s="7">
        <v>8</v>
      </c>
      <c r="E46" s="12">
        <f>VLOOKUP($A46,Fuel_preprocessddata!$A:$T,6,FALSE)</f>
        <v>99927992</v>
      </c>
      <c r="F46" s="4">
        <f>VLOOKUP($A46,Fuel_preprocessddata!$A:$T,7,FALSE)</f>
        <v>114765883</v>
      </c>
      <c r="G46" s="30">
        <f>VLOOKUP($A46,Fuel_preprocessddata!$A:$T,8,FALSE)</f>
        <v>1.14848583167767</v>
      </c>
      <c r="H46" s="18">
        <f t="shared" si="1"/>
        <v>1.5429458521337118E-2</v>
      </c>
      <c r="I46" s="18">
        <f t="shared" si="2"/>
        <v>2.624877929763441E-2</v>
      </c>
      <c r="J46" s="12">
        <f>VLOOKUP($A46,Fuel_preprocessddata!$A:$T,11,FALSE)</f>
        <v>28701008</v>
      </c>
      <c r="K46" s="4">
        <f>VLOOKUP($A46,Fuel_preprocessddata!$A:$T,12,FALSE)</f>
        <v>32999002</v>
      </c>
      <c r="L46" s="30">
        <f>VLOOKUP($A46,Fuel_preprocessddata!$A:$T,13,FALSE)</f>
        <v>1.14975062896745</v>
      </c>
      <c r="M46" s="27">
        <f t="shared" si="3"/>
        <v>2.1679391165735945E-2</v>
      </c>
      <c r="N46" s="27">
        <f t="shared" si="4"/>
        <v>6.3437534185214195E-2</v>
      </c>
      <c r="O46" s="4">
        <f>VLOOKUP($A46,Fuel_preprocessddata!$A:$T,16,FALSE)</f>
        <v>128629000</v>
      </c>
      <c r="P46" s="4">
        <f>VLOOKUP($A46,Fuel_preprocessddata!$A:$T,17,FALSE)</f>
        <v>147764885</v>
      </c>
      <c r="Q46" s="30">
        <f>VLOOKUP($A46,Fuel_preprocessddata!$A:$T,18,FALSE)</f>
        <v>1.1487680460860299</v>
      </c>
      <c r="R46" s="24">
        <f t="shared" si="5"/>
        <v>1.6491177255544016E-2</v>
      </c>
      <c r="S46" s="24">
        <f t="shared" si="6"/>
        <v>3.0202833290537044E-2</v>
      </c>
      <c r="T46" s="30">
        <v>0</v>
      </c>
      <c r="U46" s="39">
        <f>VLOOKUP($A46,Fuel_preprocessddata!$A:$T,9,FALSE)</f>
        <v>7438101787</v>
      </c>
      <c r="V46" s="39">
        <f>VLOOKUP($A46,Fuel_preprocessddata!$A:$T,10,FALSE)</f>
        <v>4372236960</v>
      </c>
      <c r="W46" s="39">
        <f>VLOOKUP($A46,Fuel_preprocessddata!$A:$T,14,FALSE)</f>
        <v>1522136934</v>
      </c>
      <c r="X46" s="39">
        <f>VLOOKUP($A46,Fuel_preprocessddata!$A:$T,15,FALSE)</f>
        <v>520181032</v>
      </c>
      <c r="Y46" s="33">
        <f t="shared" si="7"/>
        <v>0</v>
      </c>
      <c r="Z46" s="33">
        <f t="shared" si="8"/>
        <v>0</v>
      </c>
      <c r="AA46" s="33">
        <v>2.9458521337117141E-5</v>
      </c>
      <c r="AB46" s="33">
        <v>4.8779297634407234E-5</v>
      </c>
      <c r="AC46" s="33">
        <f t="shared" si="9"/>
        <v>-3.7252902984619141E-9</v>
      </c>
      <c r="AD46" s="33">
        <f t="shared" si="10"/>
        <v>0</v>
      </c>
      <c r="AE46" s="33">
        <v>-8.8342640564009756E-9</v>
      </c>
      <c r="AF46" s="33">
        <v>3.4185214201065683E-8</v>
      </c>
      <c r="AG46" s="33">
        <f t="shared" si="11"/>
        <v>0</v>
      </c>
      <c r="AH46" s="33">
        <f t="shared" si="12"/>
        <v>0</v>
      </c>
      <c r="AI46" s="33">
        <v>-2.274445598526853E-8</v>
      </c>
      <c r="AJ46" s="33">
        <v>3.3290537047522828E-8</v>
      </c>
    </row>
    <row r="47" spans="1:36" ht="15.75" thickBot="1" x14ac:dyDescent="0.3">
      <c r="A47" s="6" t="str">
        <f t="shared" si="0"/>
        <v>AA20209</v>
      </c>
      <c r="B47" s="6" t="s">
        <v>11</v>
      </c>
      <c r="C47" s="6">
        <v>2020</v>
      </c>
      <c r="D47" s="6">
        <v>9</v>
      </c>
      <c r="E47" s="11">
        <f>VLOOKUP($A47,Fuel_preprocessddata!$A:$T,6,FALSE)</f>
        <v>86587820</v>
      </c>
      <c r="F47" s="2">
        <f>VLOOKUP($A47,Fuel_preprocessddata!$A:$T,7,FALSE)</f>
        <v>93179759</v>
      </c>
      <c r="G47" s="29">
        <f>VLOOKUP($A47,Fuel_preprocessddata!$A:$T,8,FALSE)</f>
        <v>1.0761300954337401</v>
      </c>
      <c r="H47" s="8">
        <f t="shared" si="1"/>
        <v>1.4883666100114143E-2</v>
      </c>
      <c r="I47" s="8">
        <f t="shared" si="2"/>
        <v>2.0652427818134651E-2</v>
      </c>
      <c r="J47" s="11">
        <f>VLOOKUP($A47,Fuel_preprocessddata!$A:$T,11,FALSE)</f>
        <v>37851744</v>
      </c>
      <c r="K47" s="2">
        <f>VLOOKUP($A47,Fuel_preprocessddata!$A:$T,12,FALSE)</f>
        <v>41488433</v>
      </c>
      <c r="L47" s="29">
        <f>VLOOKUP($A47,Fuel_preprocessddata!$A:$T,13,FALSE)</f>
        <v>1.0960771847130699</v>
      </c>
      <c r="M47" s="26">
        <f t="shared" si="3"/>
        <v>2.7972663156096325E-2</v>
      </c>
      <c r="N47" s="26">
        <f t="shared" si="4"/>
        <v>7.9570645894167985E-2</v>
      </c>
      <c r="O47" s="2">
        <f>VLOOKUP($A47,Fuel_preprocessddata!$A:$T,16,FALSE)</f>
        <v>124439564</v>
      </c>
      <c r="P47" s="2">
        <f>VLOOKUP($A47,Fuel_preprocessddata!$A:$T,17,FALSE)</f>
        <v>134668192</v>
      </c>
      <c r="Q47" s="29">
        <f>VLOOKUP($A47,Fuel_preprocessddata!$A:$T,18,FALSE)</f>
        <v>1.08219755575485</v>
      </c>
      <c r="R47" s="23">
        <f t="shared" si="5"/>
        <v>1.7390642086287867E-2</v>
      </c>
      <c r="S47" s="23">
        <f t="shared" si="6"/>
        <v>2.6755923984994524E-2</v>
      </c>
      <c r="T47" s="29">
        <v>0</v>
      </c>
      <c r="U47" s="38">
        <f>VLOOKUP($A47,Fuel_preprocessddata!$A:$T,9,FALSE)</f>
        <v>6260538121</v>
      </c>
      <c r="V47" s="38">
        <f>VLOOKUP($A47,Fuel_preprocessddata!$A:$T,10,FALSE)</f>
        <v>4511806545</v>
      </c>
      <c r="W47" s="38">
        <f>VLOOKUP($A47,Fuel_preprocessddata!$A:$T,14,FALSE)</f>
        <v>1483177800</v>
      </c>
      <c r="X47" s="38">
        <f>VLOOKUP($A47,Fuel_preprocessddata!$A:$T,15,FALSE)</f>
        <v>521403748</v>
      </c>
      <c r="Y47" s="32">
        <f t="shared" si="7"/>
        <v>0</v>
      </c>
      <c r="Z47" s="32">
        <f t="shared" si="8"/>
        <v>0</v>
      </c>
      <c r="AA47" s="32">
        <v>-1.6333899885857123E-5</v>
      </c>
      <c r="AB47" s="32">
        <v>-4.7572181865346633E-5</v>
      </c>
      <c r="AC47" s="32">
        <f t="shared" si="9"/>
        <v>7.4505805969238281E-9</v>
      </c>
      <c r="AD47" s="32">
        <f t="shared" si="10"/>
        <v>0</v>
      </c>
      <c r="AE47" s="32">
        <v>-3.6843903674504963E-8</v>
      </c>
      <c r="AF47" s="32">
        <v>4.5894167983312473E-8</v>
      </c>
      <c r="AG47" s="32">
        <f t="shared" si="11"/>
        <v>0</v>
      </c>
      <c r="AH47" s="32">
        <f t="shared" si="12"/>
        <v>0</v>
      </c>
      <c r="AI47" s="32">
        <v>4.208628786792068E-8</v>
      </c>
      <c r="AJ47" s="32">
        <v>2.3984994525216852E-8</v>
      </c>
    </row>
    <row r="48" spans="1:36" ht="21.75" thickBot="1" x14ac:dyDescent="0.3">
      <c r="A48" s="7" t="str">
        <f t="shared" si="0"/>
        <v>AA202010</v>
      </c>
      <c r="B48" s="7" t="s">
        <v>11</v>
      </c>
      <c r="C48" s="7">
        <v>2020</v>
      </c>
      <c r="D48" s="7">
        <v>10</v>
      </c>
      <c r="E48" s="12">
        <f>VLOOKUP($A48,Fuel_preprocessddata!$A:$T,6,FALSE)</f>
        <v>92004867</v>
      </c>
      <c r="F48" s="4">
        <f>VLOOKUP($A48,Fuel_preprocessddata!$A:$T,7,FALSE)</f>
        <v>98182879</v>
      </c>
      <c r="G48" s="30">
        <f>VLOOKUP($A48,Fuel_preprocessddata!$A:$T,8,FALSE)</f>
        <v>1.06714875203286</v>
      </c>
      <c r="H48" s="18">
        <f t="shared" si="1"/>
        <v>1.4772795640452613E-2</v>
      </c>
      <c r="I48" s="18">
        <f t="shared" si="2"/>
        <v>1.9299976440703616E-2</v>
      </c>
      <c r="J48" s="12">
        <f>VLOOKUP($A48,Fuel_preprocessddata!$A:$T,11,FALSE)</f>
        <v>41670963</v>
      </c>
      <c r="K48" s="4">
        <f>VLOOKUP($A48,Fuel_preprocessddata!$A:$T,12,FALSE)</f>
        <v>46010735</v>
      </c>
      <c r="L48" s="30">
        <f>VLOOKUP($A48,Fuel_preprocessddata!$A:$T,13,FALSE)</f>
        <v>1.1041437895255699</v>
      </c>
      <c r="M48" s="27">
        <f t="shared" si="3"/>
        <v>2.5089331767054801E-2</v>
      </c>
      <c r="N48" s="27">
        <f t="shared" si="4"/>
        <v>5.9513733045997018E-2</v>
      </c>
      <c r="O48" s="4">
        <f>VLOOKUP($A48,Fuel_preprocessddata!$A:$T,16,FALSE)</f>
        <v>133675830</v>
      </c>
      <c r="P48" s="4">
        <f>VLOOKUP($A48,Fuel_preprocessddata!$A:$T,17,FALSE)</f>
        <v>144193614</v>
      </c>
      <c r="Q48" s="30">
        <f>VLOOKUP($A48,Fuel_preprocessddata!$A:$T,18,FALSE)</f>
        <v>1.0786812694561101</v>
      </c>
      <c r="R48" s="24">
        <f t="shared" si="5"/>
        <v>1.7003820826337952E-2</v>
      </c>
      <c r="S48" s="24">
        <f t="shared" si="6"/>
        <v>2.4605103544570139E-2</v>
      </c>
      <c r="T48" s="30">
        <v>0</v>
      </c>
      <c r="U48" s="39">
        <f>VLOOKUP($A48,Fuel_preprocessddata!$A:$T,9,FALSE)</f>
        <v>6646194897</v>
      </c>
      <c r="V48" s="39">
        <f>VLOOKUP($A48,Fuel_preprocessddata!$A:$T,10,FALSE)</f>
        <v>5087202013</v>
      </c>
      <c r="W48" s="39">
        <f>VLOOKUP($A48,Fuel_preprocessddata!$A:$T,14,FALSE)</f>
        <v>1833876463</v>
      </c>
      <c r="X48" s="39">
        <f>VLOOKUP($A48,Fuel_preprocessddata!$A:$T,15,FALSE)</f>
        <v>773111224</v>
      </c>
      <c r="Y48" s="33">
        <f t="shared" si="7"/>
        <v>0</v>
      </c>
      <c r="Z48" s="33">
        <f t="shared" si="8"/>
        <v>0</v>
      </c>
      <c r="AA48" s="33">
        <v>-2.7204359547387813E-5</v>
      </c>
      <c r="AB48" s="33">
        <v>-2.355929638701848E-8</v>
      </c>
      <c r="AC48" s="33">
        <f t="shared" si="9"/>
        <v>0</v>
      </c>
      <c r="AD48" s="33">
        <f t="shared" si="10"/>
        <v>0</v>
      </c>
      <c r="AE48" s="33">
        <v>3.1767054802650518E-8</v>
      </c>
      <c r="AF48" s="33">
        <v>3.3045997013467221E-8</v>
      </c>
      <c r="AG48" s="33">
        <f t="shared" si="11"/>
        <v>0</v>
      </c>
      <c r="AH48" s="33">
        <f t="shared" si="12"/>
        <v>0</v>
      </c>
      <c r="AI48" s="33">
        <v>2.0826337951071472E-8</v>
      </c>
      <c r="AJ48" s="33">
        <v>3.5445701374037242E-9</v>
      </c>
    </row>
    <row r="49" spans="1:36" ht="21.75" thickBot="1" x14ac:dyDescent="0.3">
      <c r="A49" s="6" t="str">
        <f t="shared" si="0"/>
        <v>AA202011</v>
      </c>
      <c r="B49" s="6" t="s">
        <v>11</v>
      </c>
      <c r="C49" s="6">
        <v>2020</v>
      </c>
      <c r="D49" s="6">
        <v>11</v>
      </c>
      <c r="E49" s="11">
        <f>VLOOKUP($A49,Fuel_preprocessddata!$A:$T,6,FALSE)</f>
        <v>91914059</v>
      </c>
      <c r="F49" s="2">
        <f>VLOOKUP($A49,Fuel_preprocessddata!$A:$T,7,FALSE)</f>
        <v>103538619</v>
      </c>
      <c r="G49" s="29">
        <f>VLOOKUP($A49,Fuel_preprocessddata!$A:$T,8,FALSE)</f>
        <v>1.1264720558146599</v>
      </c>
      <c r="H49" s="8">
        <f t="shared" si="1"/>
        <v>1.5302672576219083E-2</v>
      </c>
      <c r="I49" s="8">
        <f t="shared" si="2"/>
        <v>2.3148202937463683E-2</v>
      </c>
      <c r="J49" s="11">
        <f>VLOOKUP($A49,Fuel_preprocessddata!$A:$T,11,FALSE)</f>
        <v>43690467</v>
      </c>
      <c r="K49" s="2">
        <f>VLOOKUP($A49,Fuel_preprocessddata!$A:$T,12,FALSE)</f>
        <v>50537700</v>
      </c>
      <c r="L49" s="29">
        <f>VLOOKUP($A49,Fuel_preprocessddata!$A:$T,13,FALSE)</f>
        <v>1.1567214422313199</v>
      </c>
      <c r="M49" s="26">
        <f t="shared" si="3"/>
        <v>2.2542253095549601E-2</v>
      </c>
      <c r="N49" s="26">
        <f t="shared" si="4"/>
        <v>4.7472051028040425E-2</v>
      </c>
      <c r="O49" s="2">
        <f>VLOOKUP($A49,Fuel_preprocessddata!$A:$T,16,FALSE)</f>
        <v>135604526</v>
      </c>
      <c r="P49" s="2">
        <f>VLOOKUP($A49,Fuel_preprocessddata!$A:$T,17,FALSE)</f>
        <v>154076319</v>
      </c>
      <c r="Q49" s="29">
        <f>VLOOKUP($A49,Fuel_preprocessddata!$A:$T,18,FALSE)</f>
        <v>1.1362181156106801</v>
      </c>
      <c r="R49" s="23">
        <f t="shared" si="5"/>
        <v>1.7104466846514059E-2</v>
      </c>
      <c r="S49" s="23">
        <f t="shared" si="6"/>
        <v>2.7824488899305021E-2</v>
      </c>
      <c r="T49" s="29">
        <v>0</v>
      </c>
      <c r="U49" s="38">
        <f>VLOOKUP($A49,Fuel_preprocessddata!$A:$T,9,FALSE)</f>
        <v>6766048119</v>
      </c>
      <c r="V49" s="38">
        <f>VLOOKUP($A49,Fuel_preprocessddata!$A:$T,10,FALSE)</f>
        <v>4472857754</v>
      </c>
      <c r="W49" s="38">
        <f>VLOOKUP($A49,Fuel_preprocessddata!$A:$T,14,FALSE)</f>
        <v>2241909883</v>
      </c>
      <c r="X49" s="38">
        <f>VLOOKUP($A49,Fuel_preprocessddata!$A:$T,15,FALSE)</f>
        <v>1064577976</v>
      </c>
      <c r="Y49" s="32">
        <f t="shared" si="7"/>
        <v>0</v>
      </c>
      <c r="Z49" s="32">
        <f t="shared" si="8"/>
        <v>0</v>
      </c>
      <c r="AA49" s="32">
        <v>2.672576219083303E-6</v>
      </c>
      <c r="AB49" s="32">
        <v>4.8202937463681997E-5</v>
      </c>
      <c r="AC49" s="32">
        <f t="shared" si="9"/>
        <v>-7.4505805969238281E-9</v>
      </c>
      <c r="AD49" s="32">
        <f t="shared" si="10"/>
        <v>-7.4505805969238281E-9</v>
      </c>
      <c r="AE49" s="32">
        <v>-4.6904450398330133E-8</v>
      </c>
      <c r="AF49" s="32">
        <v>-4.8971959576080137E-8</v>
      </c>
      <c r="AG49" s="32">
        <f t="shared" si="11"/>
        <v>0</v>
      </c>
      <c r="AH49" s="32">
        <f t="shared" si="12"/>
        <v>0</v>
      </c>
      <c r="AI49" s="32">
        <v>-3.3153485944417693E-8</v>
      </c>
      <c r="AJ49" s="32">
        <v>-1.1100694977811409E-8</v>
      </c>
    </row>
    <row r="50" spans="1:36" ht="21.75" thickBot="1" x14ac:dyDescent="0.3">
      <c r="A50" s="7" t="str">
        <f t="shared" si="0"/>
        <v>AA202012</v>
      </c>
      <c r="B50" s="7" t="s">
        <v>11</v>
      </c>
      <c r="C50" s="7">
        <v>2020</v>
      </c>
      <c r="D50" s="7">
        <v>12</v>
      </c>
      <c r="E50" s="12">
        <f>VLOOKUP($A50,Fuel_preprocessddata!$A:$T,6,FALSE)</f>
        <v>96606024</v>
      </c>
      <c r="F50" s="4">
        <f>VLOOKUP($A50,Fuel_preprocessddata!$A:$T,7,FALSE)</f>
        <v>125525031</v>
      </c>
      <c r="G50" s="30">
        <f>VLOOKUP($A50,Fuel_preprocessddata!$A:$T,8,FALSE)</f>
        <v>1.2993499349481501</v>
      </c>
      <c r="H50" s="18">
        <f t="shared" si="1"/>
        <v>1.7383037366673279E-2</v>
      </c>
      <c r="I50" s="18">
        <f t="shared" si="2"/>
        <v>2.8147116760409572E-2</v>
      </c>
      <c r="J50" s="12">
        <f>VLOOKUP($A50,Fuel_preprocessddata!$A:$T,11,FALSE)</f>
        <v>47822736</v>
      </c>
      <c r="K50" s="4">
        <f>VLOOKUP($A50,Fuel_preprocessddata!$A:$T,12,FALSE)</f>
        <v>63166936</v>
      </c>
      <c r="L50" s="30">
        <f>VLOOKUP($A50,Fuel_preprocessddata!$A:$T,13,FALSE)</f>
        <v>1.32085575363149</v>
      </c>
      <c r="M50" s="27">
        <f t="shared" si="3"/>
        <v>2.5666260348472688E-2</v>
      </c>
      <c r="N50" s="27">
        <f t="shared" si="4"/>
        <v>4.6269870208879446E-2</v>
      </c>
      <c r="O50" s="4">
        <f>VLOOKUP($A50,Fuel_preprocessddata!$A:$T,16,FALSE)</f>
        <v>144428760</v>
      </c>
      <c r="P50" s="4">
        <f>VLOOKUP($A50,Fuel_preprocessddata!$A:$T,17,FALSE)</f>
        <v>188691967</v>
      </c>
      <c r="Q50" s="30">
        <f>VLOOKUP($A50,Fuel_preprocessddata!$A:$T,18,FALSE)</f>
        <v>1.3064708649440699</v>
      </c>
      <c r="R50" s="24">
        <f t="shared" si="5"/>
        <v>1.9488521915665549E-2</v>
      </c>
      <c r="S50" s="24">
        <f t="shared" si="6"/>
        <v>3.2394636563922198E-2</v>
      </c>
      <c r="T50" s="30">
        <v>0</v>
      </c>
      <c r="U50" s="39">
        <f>VLOOKUP($A50,Fuel_preprocessddata!$A:$T,9,FALSE)</f>
        <v>7221121853</v>
      </c>
      <c r="V50" s="39">
        <f>VLOOKUP($A50,Fuel_preprocessddata!$A:$T,10,FALSE)</f>
        <v>4459605297</v>
      </c>
      <c r="W50" s="39">
        <f>VLOOKUP($A50,Fuel_preprocessddata!$A:$T,14,FALSE)</f>
        <v>2461088415</v>
      </c>
      <c r="X50" s="39">
        <f>VLOOKUP($A50,Fuel_preprocessddata!$A:$T,15,FALSE)</f>
        <v>1365185070</v>
      </c>
      <c r="Y50" s="33">
        <f t="shared" si="7"/>
        <v>0</v>
      </c>
      <c r="Z50" s="33">
        <f t="shared" si="8"/>
        <v>0</v>
      </c>
      <c r="AA50" s="33">
        <v>-1.6962633326718032E-5</v>
      </c>
      <c r="AB50" s="33">
        <v>4.7116760409571939E-5</v>
      </c>
      <c r="AC50" s="33">
        <f t="shared" si="9"/>
        <v>-7.4505805969238281E-9</v>
      </c>
      <c r="AD50" s="33">
        <f t="shared" si="10"/>
        <v>0</v>
      </c>
      <c r="AE50" s="33">
        <v>-3.9651527311557189E-8</v>
      </c>
      <c r="AF50" s="33">
        <v>-2.9791120558300688E-8</v>
      </c>
      <c r="AG50" s="33">
        <f t="shared" si="11"/>
        <v>0</v>
      </c>
      <c r="AH50" s="33">
        <f t="shared" si="12"/>
        <v>0</v>
      </c>
      <c r="AI50" s="33">
        <v>2.1915665549682162E-8</v>
      </c>
      <c r="AJ50" s="33">
        <v>3.6563922197266341E-8</v>
      </c>
    </row>
    <row r="51" spans="1:36" ht="15.75" thickBot="1" x14ac:dyDescent="0.3">
      <c r="A51" s="6" t="str">
        <f t="shared" si="0"/>
        <v>AA20211</v>
      </c>
      <c r="B51" s="6" t="s">
        <v>11</v>
      </c>
      <c r="C51" s="6">
        <v>2021</v>
      </c>
      <c r="D51" s="6">
        <v>1</v>
      </c>
      <c r="E51" s="11">
        <f>VLOOKUP($A51,Fuel_preprocessddata!$A:$T,6,FALSE)</f>
        <v>92772256</v>
      </c>
      <c r="F51" s="2">
        <f>VLOOKUP($A51,Fuel_preprocessddata!$A:$T,7,FALSE)</f>
        <v>130914268</v>
      </c>
      <c r="G51" s="29">
        <f>VLOOKUP($A51,Fuel_preprocessddata!$A:$T,8,FALSE)</f>
        <v>1.4111359758244899</v>
      </c>
      <c r="H51" s="8">
        <f t="shared" si="1"/>
        <v>1.8633192663591931E-2</v>
      </c>
      <c r="I51" s="8">
        <f t="shared" si="2"/>
        <v>3.2508016249973994E-2</v>
      </c>
      <c r="J51" s="11">
        <f>VLOOKUP($A51,Fuel_preprocessddata!$A:$T,11,FALSE)</f>
        <v>52678221</v>
      </c>
      <c r="K51" s="2">
        <f>VLOOKUP($A51,Fuel_preprocessddata!$A:$T,12,FALSE)</f>
        <v>75711173</v>
      </c>
      <c r="L51" s="29">
        <f>VLOOKUP($A51,Fuel_preprocessddata!$A:$T,13,FALSE)</f>
        <v>1.43723860758319</v>
      </c>
      <c r="M51" s="26">
        <f t="shared" si="3"/>
        <v>2.5604557828276441E-2</v>
      </c>
      <c r="N51" s="26">
        <f t="shared" si="4"/>
        <v>5.9615371456632302E-2</v>
      </c>
      <c r="O51" s="2">
        <f>VLOOKUP($A51,Fuel_preprocessddata!$A:$T,16,FALSE)</f>
        <v>145450477</v>
      </c>
      <c r="P51" s="2">
        <f>VLOOKUP($A51,Fuel_preprocessddata!$A:$T,17,FALSE)</f>
        <v>206625441</v>
      </c>
      <c r="Q51" s="29">
        <f>VLOOKUP($A51,Fuel_preprocessddata!$A:$T,18,FALSE)</f>
        <v>1.42058964165514</v>
      </c>
      <c r="R51" s="23">
        <f t="shared" si="5"/>
        <v>2.0698135104231186E-2</v>
      </c>
      <c r="S51" s="23">
        <f t="shared" si="6"/>
        <v>3.9007039017122019E-2</v>
      </c>
      <c r="T51" s="29">
        <v>0</v>
      </c>
      <c r="U51" s="38">
        <f>VLOOKUP($A51,Fuel_preprocessddata!$A:$T,9,FALSE)</f>
        <v>7025863488</v>
      </c>
      <c r="V51" s="38">
        <f>VLOOKUP($A51,Fuel_preprocessddata!$A:$T,10,FALSE)</f>
        <v>4027138014</v>
      </c>
      <c r="W51" s="38">
        <f>VLOOKUP($A51,Fuel_preprocessddata!$A:$T,14,FALSE)</f>
        <v>2956941241</v>
      </c>
      <c r="X51" s="38">
        <f>VLOOKUP($A51,Fuel_preprocessddata!$A:$T,15,FALSE)</f>
        <v>1269994150</v>
      </c>
      <c r="Y51" s="32">
        <f t="shared" si="7"/>
        <v>0</v>
      </c>
      <c r="Z51" s="32">
        <f t="shared" si="8"/>
        <v>0</v>
      </c>
      <c r="AA51" s="32">
        <v>3.3192663591931001E-5</v>
      </c>
      <c r="AB51" s="32">
        <v>8.0162499739942078E-6</v>
      </c>
      <c r="AC51" s="32">
        <f t="shared" si="9"/>
        <v>0</v>
      </c>
      <c r="AD51" s="32">
        <f t="shared" si="10"/>
        <v>0</v>
      </c>
      <c r="AE51" s="32">
        <v>-4.2171723561162944E-8</v>
      </c>
      <c r="AF51" s="32">
        <v>-2.8543367697198008E-8</v>
      </c>
      <c r="AG51" s="32">
        <f t="shared" si="11"/>
        <v>0</v>
      </c>
      <c r="AH51" s="32">
        <f t="shared" si="12"/>
        <v>0</v>
      </c>
      <c r="AI51" s="32">
        <v>3.510423118510686E-8</v>
      </c>
      <c r="AJ51" s="32">
        <v>3.9017122019369133E-8</v>
      </c>
    </row>
    <row r="52" spans="1:36" ht="15.75" thickBot="1" x14ac:dyDescent="0.3">
      <c r="A52" s="7" t="str">
        <f t="shared" si="0"/>
        <v>AA20212</v>
      </c>
      <c r="B52" s="7" t="s">
        <v>11</v>
      </c>
      <c r="C52" s="7">
        <v>2021</v>
      </c>
      <c r="D52" s="7">
        <v>2</v>
      </c>
      <c r="E52" s="12">
        <f>VLOOKUP($A52,Fuel_preprocessddata!$A:$T,6,FALSE)</f>
        <v>82744711</v>
      </c>
      <c r="F52" s="4">
        <f>VLOOKUP($A52,Fuel_preprocessddata!$A:$T,7,FALSE)</f>
        <v>128672669</v>
      </c>
      <c r="G52" s="30">
        <f>VLOOKUP($A52,Fuel_preprocessddata!$A:$T,8,FALSE)</f>
        <v>1.5550561171214901</v>
      </c>
      <c r="H52" s="18">
        <f t="shared" si="1"/>
        <v>2.1334152697688742E-2</v>
      </c>
      <c r="I52" s="18">
        <f t="shared" si="2"/>
        <v>3.3651877027458039E-2</v>
      </c>
      <c r="J52" s="12">
        <f>VLOOKUP($A52,Fuel_preprocessddata!$A:$T,11,FALSE)</f>
        <v>50668243</v>
      </c>
      <c r="K52" s="4">
        <f>VLOOKUP($A52,Fuel_preprocessddata!$A:$T,12,FALSE)</f>
        <v>80299945</v>
      </c>
      <c r="L52" s="30">
        <f>VLOOKUP($A52,Fuel_preprocessddata!$A:$T,13,FALSE)</f>
        <v>1.58481802891803</v>
      </c>
      <c r="M52" s="27">
        <f t="shared" si="3"/>
        <v>2.8697783020800803E-2</v>
      </c>
      <c r="N52" s="27">
        <f t="shared" si="4"/>
        <v>8.7183690000243869E-2</v>
      </c>
      <c r="O52" s="4">
        <f>VLOOKUP($A52,Fuel_preprocessddata!$A:$T,16,FALSE)</f>
        <v>133412954</v>
      </c>
      <c r="P52" s="4">
        <f>VLOOKUP($A52,Fuel_preprocessddata!$A:$T,17,FALSE)</f>
        <v>208972614</v>
      </c>
      <c r="Q52" s="30">
        <f>VLOOKUP($A52,Fuel_preprocessddata!$A:$T,18,FALSE)</f>
        <v>1.5663592457446001</v>
      </c>
      <c r="R52" s="24">
        <f t="shared" si="5"/>
        <v>2.3667753347372963E-2</v>
      </c>
      <c r="S52" s="24">
        <f t="shared" si="6"/>
        <v>4.4043531960205759E-2</v>
      </c>
      <c r="T52" s="30">
        <v>0</v>
      </c>
      <c r="U52" s="39">
        <f>VLOOKUP($A52,Fuel_preprocessddata!$A:$T,9,FALSE)</f>
        <v>6031299711</v>
      </c>
      <c r="V52" s="39">
        <f>VLOOKUP($A52,Fuel_preprocessddata!$A:$T,10,FALSE)</f>
        <v>3823640176</v>
      </c>
      <c r="W52" s="39">
        <f>VLOOKUP($A52,Fuel_preprocessddata!$A:$T,14,FALSE)</f>
        <v>2798123637</v>
      </c>
      <c r="X52" s="39">
        <f>VLOOKUP($A52,Fuel_preprocessddata!$A:$T,15,FALSE)</f>
        <v>921043202</v>
      </c>
      <c r="Y52" s="33">
        <f t="shared" si="7"/>
        <v>0</v>
      </c>
      <c r="Z52" s="33">
        <f t="shared" si="8"/>
        <v>0</v>
      </c>
      <c r="AA52" s="33">
        <v>3.4152697688744418E-5</v>
      </c>
      <c r="AB52" s="33">
        <v>-4.812297254196303E-5</v>
      </c>
      <c r="AC52" s="33">
        <f t="shared" si="9"/>
        <v>-1.4901161193847656E-8</v>
      </c>
      <c r="AD52" s="33">
        <f t="shared" si="10"/>
        <v>0</v>
      </c>
      <c r="AE52" s="33">
        <v>-1.6979199194203098E-8</v>
      </c>
      <c r="AF52" s="33">
        <v>-9.9997561273101887E-9</v>
      </c>
      <c r="AG52" s="33">
        <f t="shared" si="11"/>
        <v>0</v>
      </c>
      <c r="AH52" s="33">
        <f t="shared" si="12"/>
        <v>0</v>
      </c>
      <c r="AI52" s="33">
        <v>-4.6652627035820293E-8</v>
      </c>
      <c r="AJ52" s="33">
        <v>3.1960205756215165E-8</v>
      </c>
    </row>
    <row r="53" spans="1:36" ht="15.75" thickBot="1" x14ac:dyDescent="0.3">
      <c r="A53" s="6" t="str">
        <f t="shared" si="0"/>
        <v>AA20213</v>
      </c>
      <c r="B53" s="6" t="s">
        <v>11</v>
      </c>
      <c r="C53" s="6">
        <v>2021</v>
      </c>
      <c r="D53" s="6">
        <v>3</v>
      </c>
      <c r="E53" s="11">
        <f>VLOOKUP($A53,Fuel_preprocessddata!$A:$T,6,FALSE)</f>
        <v>116872155</v>
      </c>
      <c r="F53" s="2">
        <f>VLOOKUP($A53,Fuel_preprocessddata!$A:$T,7,FALSE)</f>
        <v>195812124</v>
      </c>
      <c r="G53" s="29">
        <f>VLOOKUP($A53,Fuel_preprocessddata!$A:$T,8,FALSE)</f>
        <v>1.67543863634584</v>
      </c>
      <c r="H53" s="8">
        <f t="shared" si="1"/>
        <v>2.2506766867779408E-2</v>
      </c>
      <c r="I53" s="8">
        <f t="shared" si="2"/>
        <v>3.0019280521185229E-2</v>
      </c>
      <c r="J53" s="11">
        <f>VLOOKUP($A53,Fuel_preprocessddata!$A:$T,11,FALSE)</f>
        <v>63306523</v>
      </c>
      <c r="K53" s="2">
        <f>VLOOKUP($A53,Fuel_preprocessddata!$A:$T,12,FALSE)</f>
        <v>107937031</v>
      </c>
      <c r="L53" s="29">
        <f>VLOOKUP($A53,Fuel_preprocessddata!$A:$T,13,FALSE)</f>
        <v>1.7049906689710299</v>
      </c>
      <c r="M53" s="26">
        <f t="shared" si="3"/>
        <v>2.9243995350165704E-2</v>
      </c>
      <c r="N53" s="26">
        <f t="shared" si="4"/>
        <v>7.0087673715136051E-2</v>
      </c>
      <c r="O53" s="2">
        <f>VLOOKUP($A53,Fuel_preprocessddata!$A:$T,16,FALSE)</f>
        <v>180178678</v>
      </c>
      <c r="P53" s="2">
        <f>VLOOKUP($A53,Fuel_preprocessddata!$A:$T,17,FALSE)</f>
        <v>303749155</v>
      </c>
      <c r="Q53" s="29">
        <f>VLOOKUP($A53,Fuel_preprocessddata!$A:$T,18,FALSE)</f>
        <v>1.6858218651154699</v>
      </c>
      <c r="R53" s="23">
        <f t="shared" si="5"/>
        <v>2.4513578821450645E-2</v>
      </c>
      <c r="S53" s="23">
        <f t="shared" si="6"/>
        <v>3.7672410305591875E-2</v>
      </c>
      <c r="T53" s="29">
        <v>0</v>
      </c>
      <c r="U53" s="38">
        <f>VLOOKUP($A53,Fuel_preprocessddata!$A:$T,9,FALSE)</f>
        <v>8700144501</v>
      </c>
      <c r="V53" s="38">
        <f>VLOOKUP($A53,Fuel_preprocessddata!$A:$T,10,FALSE)</f>
        <v>6522878650</v>
      </c>
      <c r="W53" s="38">
        <f>VLOOKUP($A53,Fuel_preprocessddata!$A:$T,14,FALSE)</f>
        <v>3690912603</v>
      </c>
      <c r="X53" s="38">
        <f>VLOOKUP($A53,Fuel_preprocessddata!$A:$T,15,FALSE)</f>
        <v>1540028728</v>
      </c>
      <c r="Y53" s="32">
        <f t="shared" si="7"/>
        <v>0</v>
      </c>
      <c r="Z53" s="32">
        <f t="shared" si="8"/>
        <v>0</v>
      </c>
      <c r="AA53" s="32">
        <v>6.7668677794108928E-6</v>
      </c>
      <c r="AB53" s="32">
        <v>1.9280521185228647E-5</v>
      </c>
      <c r="AC53" s="32">
        <f t="shared" si="9"/>
        <v>0</v>
      </c>
      <c r="AD53" s="32">
        <f t="shared" si="10"/>
        <v>0</v>
      </c>
      <c r="AE53" s="32">
        <v>-4.6498342936435177E-9</v>
      </c>
      <c r="AF53" s="32">
        <v>-2.6284863957268256E-8</v>
      </c>
      <c r="AG53" s="32">
        <f t="shared" si="11"/>
        <v>0</v>
      </c>
      <c r="AH53" s="32">
        <f t="shared" si="12"/>
        <v>0</v>
      </c>
      <c r="AI53" s="32">
        <v>-2.1178549355210796E-8</v>
      </c>
      <c r="AJ53" s="32">
        <v>1.0305591876397235E-8</v>
      </c>
    </row>
    <row r="54" spans="1:36" ht="15.75" thickBot="1" x14ac:dyDescent="0.3">
      <c r="A54" s="7" t="str">
        <f t="shared" si="0"/>
        <v>AA20214</v>
      </c>
      <c r="B54" s="7" t="s">
        <v>11</v>
      </c>
      <c r="C54" s="7">
        <v>2021</v>
      </c>
      <c r="D54" s="7">
        <v>4</v>
      </c>
      <c r="E54" s="12">
        <f>VLOOKUP($A54,Fuel_preprocessddata!$A:$T,6,FALSE)</f>
        <v>127032690</v>
      </c>
      <c r="F54" s="4">
        <f>VLOOKUP($A54,Fuel_preprocessddata!$A:$T,7,FALSE)</f>
        <v>214668628</v>
      </c>
      <c r="G54" s="30">
        <f>VLOOKUP($A54,Fuel_preprocessddata!$A:$T,8,FALSE)</f>
        <v>1.68986918249153</v>
      </c>
      <c r="H54" s="18">
        <f t="shared" si="1"/>
        <v>2.3003469946509106E-2</v>
      </c>
      <c r="I54" s="18">
        <f t="shared" si="2"/>
        <v>2.7859616947620455E-2</v>
      </c>
      <c r="J54" s="12">
        <f>VLOOKUP($A54,Fuel_preprocessddata!$A:$T,11,FALSE)</f>
        <v>64088303</v>
      </c>
      <c r="K54" s="4">
        <f>VLOOKUP($A54,Fuel_preprocessddata!$A:$T,12,FALSE)</f>
        <v>110844084</v>
      </c>
      <c r="L54" s="30">
        <f>VLOOKUP($A54,Fuel_preprocessddata!$A:$T,13,FALSE)</f>
        <v>1.7295524894769001</v>
      </c>
      <c r="M54" s="27">
        <f t="shared" si="3"/>
        <v>2.6139682267417502E-2</v>
      </c>
      <c r="N54" s="27">
        <f t="shared" si="4"/>
        <v>6.0382039166768799E-2</v>
      </c>
      <c r="O54" s="4">
        <f>VLOOKUP($A54,Fuel_preprocessddata!$A:$T,16,FALSE)</f>
        <v>191120993</v>
      </c>
      <c r="P54" s="4">
        <f>VLOOKUP($A54,Fuel_preprocessddata!$A:$T,17,FALSE)</f>
        <v>325512712</v>
      </c>
      <c r="Q54" s="30">
        <f>VLOOKUP($A54,Fuel_preprocessddata!$A:$T,18,FALSE)</f>
        <v>1.70317612361924</v>
      </c>
      <c r="R54" s="24">
        <f t="shared" si="5"/>
        <v>2.398331858657279E-2</v>
      </c>
      <c r="S54" s="24">
        <f t="shared" si="6"/>
        <v>3.4116960608362681E-2</v>
      </c>
      <c r="T54" s="30">
        <v>0</v>
      </c>
      <c r="U54" s="39">
        <f>VLOOKUP($A54,Fuel_preprocessddata!$A:$T,9,FALSE)</f>
        <v>9332010714</v>
      </c>
      <c r="V54" s="39">
        <f>VLOOKUP($A54,Fuel_preprocessddata!$A:$T,10,FALSE)</f>
        <v>7705368972</v>
      </c>
      <c r="W54" s="39">
        <f>VLOOKUP($A54,Fuel_preprocessddata!$A:$T,14,FALSE)</f>
        <v>4240452614</v>
      </c>
      <c r="X54" s="39">
        <f>VLOOKUP($A54,Fuel_preprocessddata!$A:$T,15,FALSE)</f>
        <v>1835712830</v>
      </c>
      <c r="Y54" s="33">
        <f t="shared" si="7"/>
        <v>0</v>
      </c>
      <c r="Z54" s="33">
        <f t="shared" si="8"/>
        <v>0</v>
      </c>
      <c r="AA54" s="33">
        <v>3.4699465091079379E-6</v>
      </c>
      <c r="AB54" s="33">
        <v>-4.0383052379546619E-5</v>
      </c>
      <c r="AC54" s="33">
        <f t="shared" si="9"/>
        <v>0</v>
      </c>
      <c r="AD54" s="33">
        <f t="shared" si="10"/>
        <v>0</v>
      </c>
      <c r="AE54" s="33">
        <v>-1.7732582496127192E-8</v>
      </c>
      <c r="AF54" s="33">
        <v>3.9166768800447116E-8</v>
      </c>
      <c r="AG54" s="33">
        <f t="shared" si="11"/>
        <v>0</v>
      </c>
      <c r="AH54" s="33">
        <f t="shared" si="12"/>
        <v>0</v>
      </c>
      <c r="AI54" s="33">
        <v>1.8586572791273737E-8</v>
      </c>
      <c r="AJ54" s="33">
        <v>-3.9391637320085326E-8</v>
      </c>
    </row>
    <row r="55" spans="1:36" ht="15.75" thickBot="1" x14ac:dyDescent="0.3">
      <c r="A55" s="6" t="str">
        <f t="shared" si="0"/>
        <v>AA20215</v>
      </c>
      <c r="B55" s="6" t="s">
        <v>11</v>
      </c>
      <c r="C55" s="6">
        <v>2021</v>
      </c>
      <c r="D55" s="6">
        <v>5</v>
      </c>
      <c r="E55" s="11">
        <f>VLOOKUP($A55,Fuel_preprocessddata!$A:$T,6,FALSE)</f>
        <v>151535055</v>
      </c>
      <c r="F55" s="2">
        <f>VLOOKUP($A55,Fuel_preprocessddata!$A:$T,7,FALSE)</f>
        <v>263347377</v>
      </c>
      <c r="G55" s="29">
        <f>VLOOKUP($A55,Fuel_preprocessddata!$A:$T,8,FALSE)</f>
        <v>1.7378643971192</v>
      </c>
      <c r="H55" s="8">
        <f t="shared" si="1"/>
        <v>2.3778372863392065E-2</v>
      </c>
      <c r="I55" s="8">
        <f t="shared" si="2"/>
        <v>2.8106809819393071E-2</v>
      </c>
      <c r="J55" s="11">
        <f>VLOOKUP($A55,Fuel_preprocessddata!$A:$T,11,FALSE)</f>
        <v>63515469</v>
      </c>
      <c r="K55" s="2">
        <f>VLOOKUP($A55,Fuel_preprocessddata!$A:$T,12,FALSE)</f>
        <v>113205032</v>
      </c>
      <c r="L55" s="29">
        <f>VLOOKUP($A55,Fuel_preprocessddata!$A:$T,13,FALSE)</f>
        <v>1.78232222452769</v>
      </c>
      <c r="M55" s="26">
        <f t="shared" si="3"/>
        <v>2.6442661324273128E-2</v>
      </c>
      <c r="N55" s="26">
        <f t="shared" si="4"/>
        <v>5.1149052857277125E-2</v>
      </c>
      <c r="O55" s="2">
        <f>VLOOKUP($A55,Fuel_preprocessddata!$A:$T,16,FALSE)</f>
        <v>215050524</v>
      </c>
      <c r="P55" s="2">
        <f>VLOOKUP($A55,Fuel_preprocessddata!$A:$T,17,FALSE)</f>
        <v>376552409</v>
      </c>
      <c r="Q55" s="29">
        <f>VLOOKUP($A55,Fuel_preprocessddata!$A:$T,18,FALSE)</f>
        <v>1.75099507778925</v>
      </c>
      <c r="R55" s="23">
        <f t="shared" si="5"/>
        <v>2.4521147688445606E-2</v>
      </c>
      <c r="S55" s="23">
        <f t="shared" si="6"/>
        <v>3.2509730101049565E-2</v>
      </c>
      <c r="T55" s="29">
        <v>0</v>
      </c>
      <c r="U55" s="38">
        <f>VLOOKUP($A55,Fuel_preprocessddata!$A:$T,9,FALSE)</f>
        <v>11075079801</v>
      </c>
      <c r="V55" s="38">
        <f>VLOOKUP($A55,Fuel_preprocessddata!$A:$T,10,FALSE)</f>
        <v>9369522144</v>
      </c>
      <c r="W55" s="38">
        <f>VLOOKUP($A55,Fuel_preprocessddata!$A:$T,14,FALSE)</f>
        <v>4281151228</v>
      </c>
      <c r="X55" s="38">
        <f>VLOOKUP($A55,Fuel_preprocessddata!$A:$T,15,FALSE)</f>
        <v>2213238089</v>
      </c>
      <c r="Y55" s="32">
        <f t="shared" si="7"/>
        <v>0</v>
      </c>
      <c r="Z55" s="32">
        <f t="shared" si="8"/>
        <v>0</v>
      </c>
      <c r="AA55" s="32">
        <v>-2.1627136607936526E-5</v>
      </c>
      <c r="AB55" s="32">
        <v>6.8098193930690026E-6</v>
      </c>
      <c r="AC55" s="32">
        <f t="shared" si="9"/>
        <v>1.4901161193847656E-8</v>
      </c>
      <c r="AD55" s="32">
        <f t="shared" si="10"/>
        <v>1.4901161193847656E-8</v>
      </c>
      <c r="AE55" s="32">
        <v>-3.8675726872841598E-8</v>
      </c>
      <c r="AF55" s="32">
        <v>-4.7142722881671206E-8</v>
      </c>
      <c r="AG55" s="32">
        <f t="shared" si="11"/>
        <v>0</v>
      </c>
      <c r="AH55" s="32">
        <f t="shared" si="12"/>
        <v>0</v>
      </c>
      <c r="AI55" s="32">
        <v>4.7688445603891183E-8</v>
      </c>
      <c r="AJ55" s="32">
        <v>3.0101049562636373E-8</v>
      </c>
    </row>
    <row r="56" spans="1:36" ht="15.75" thickBot="1" x14ac:dyDescent="0.3">
      <c r="A56" s="7" t="str">
        <f t="shared" si="0"/>
        <v>AA20216</v>
      </c>
      <c r="B56" s="7" t="s">
        <v>11</v>
      </c>
      <c r="C56" s="7">
        <v>2021</v>
      </c>
      <c r="D56" s="7">
        <v>6</v>
      </c>
      <c r="E56" s="12">
        <f>VLOOKUP($A56,Fuel_preprocessddata!$A:$T,6,FALSE)</f>
        <v>175489389</v>
      </c>
      <c r="F56" s="4">
        <f>VLOOKUP($A56,Fuel_preprocessddata!$A:$T,7,FALSE)</f>
        <v>319343195</v>
      </c>
      <c r="G56" s="30">
        <f>VLOOKUP($A56,Fuel_preprocessddata!$A:$T,8,FALSE)</f>
        <v>1.8197293683665301</v>
      </c>
      <c r="H56" s="18">
        <f t="shared" si="1"/>
        <v>2.5318284354030898E-2</v>
      </c>
      <c r="I56" s="18">
        <f t="shared" si="2"/>
        <v>2.837956669896639E-2</v>
      </c>
      <c r="J56" s="12">
        <f>VLOOKUP($A56,Fuel_preprocessddata!$A:$T,11,FALSE)</f>
        <v>67572812</v>
      </c>
      <c r="K56" s="4">
        <f>VLOOKUP($A56,Fuel_preprocessddata!$A:$T,12,FALSE)</f>
        <v>126749985</v>
      </c>
      <c r="L56" s="30">
        <f>VLOOKUP($A56,Fuel_preprocessddata!$A:$T,13,FALSE)</f>
        <v>1.8757541864618501</v>
      </c>
      <c r="M56" s="27">
        <f t="shared" si="3"/>
        <v>2.6927402578962124E-2</v>
      </c>
      <c r="N56" s="27">
        <f t="shared" si="4"/>
        <v>4.4044510749141785E-2</v>
      </c>
      <c r="O56" s="4">
        <f>VLOOKUP($A56,Fuel_preprocessddata!$A:$T,16,FALSE)</f>
        <v>243062201</v>
      </c>
      <c r="P56" s="4">
        <f>VLOOKUP($A56,Fuel_preprocessddata!$A:$T,17,FALSE)</f>
        <v>446093180</v>
      </c>
      <c r="Q56" s="30">
        <f>VLOOKUP($A56,Fuel_preprocessddata!$A:$T,18,FALSE)</f>
        <v>1.83530461817878</v>
      </c>
      <c r="R56" s="24">
        <f t="shared" si="5"/>
        <v>2.5755592296373118E-2</v>
      </c>
      <c r="S56" s="24">
        <f t="shared" si="6"/>
        <v>3.1569871725316945E-2</v>
      </c>
      <c r="T56" s="30">
        <v>0</v>
      </c>
      <c r="U56" s="39">
        <f>VLOOKUP($A56,Fuel_preprocessddata!$A:$T,9,FALSE)</f>
        <v>12613145130</v>
      </c>
      <c r="V56" s="39">
        <f>VLOOKUP($A56,Fuel_preprocessddata!$A:$T,10,FALSE)</f>
        <v>11252574727</v>
      </c>
      <c r="W56" s="39">
        <f>VLOOKUP($A56,Fuel_preprocessddata!$A:$T,14,FALSE)</f>
        <v>4707100309</v>
      </c>
      <c r="X56" s="39">
        <f>VLOOKUP($A56,Fuel_preprocessddata!$A:$T,15,FALSE)</f>
        <v>2877770302</v>
      </c>
      <c r="Y56" s="33">
        <f t="shared" si="7"/>
        <v>0</v>
      </c>
      <c r="Z56" s="33">
        <f t="shared" si="8"/>
        <v>0</v>
      </c>
      <c r="AA56" s="33">
        <v>1.8284354030898703E-5</v>
      </c>
      <c r="AB56" s="33">
        <v>-2.043330103361149E-5</v>
      </c>
      <c r="AC56" s="33">
        <f t="shared" si="9"/>
        <v>1.4901161193847656E-8</v>
      </c>
      <c r="AD56" s="33">
        <f t="shared" si="10"/>
        <v>0</v>
      </c>
      <c r="AE56" s="33">
        <v>2.5789621219823866E-9</v>
      </c>
      <c r="AF56" s="33">
        <v>1.0749141783270022E-8</v>
      </c>
      <c r="AG56" s="33">
        <f t="shared" si="11"/>
        <v>0</v>
      </c>
      <c r="AH56" s="33">
        <f t="shared" si="12"/>
        <v>0</v>
      </c>
      <c r="AI56" s="33">
        <v>-7.7036268822383569E-9</v>
      </c>
      <c r="AJ56" s="33">
        <v>-2.8274683049750449E-8</v>
      </c>
    </row>
    <row r="57" spans="1:36" ht="15.75" thickBot="1" x14ac:dyDescent="0.3">
      <c r="A57" s="6" t="str">
        <f t="shared" si="0"/>
        <v>AA20217</v>
      </c>
      <c r="B57" s="6" t="s">
        <v>11</v>
      </c>
      <c r="C57" s="6">
        <v>2021</v>
      </c>
      <c r="D57" s="6">
        <v>7</v>
      </c>
      <c r="E57" s="11">
        <f>VLOOKUP($A57,Fuel_preprocessddata!$A:$T,6,FALSE)</f>
        <v>185385839</v>
      </c>
      <c r="F57" s="2">
        <f>VLOOKUP($A57,Fuel_preprocessddata!$A:$T,7,FALSE)</f>
        <v>350951645</v>
      </c>
      <c r="G57" s="29">
        <f>VLOOKUP($A57,Fuel_preprocessddata!$A:$T,8,FALSE)</f>
        <v>1.8930876645869299</v>
      </c>
      <c r="H57" s="8">
        <f t="shared" si="1"/>
        <v>2.6318603088708356E-2</v>
      </c>
      <c r="I57" s="8">
        <f t="shared" si="2"/>
        <v>2.898733839035255E-2</v>
      </c>
      <c r="J57" s="11">
        <f>VLOOKUP($A57,Fuel_preprocessddata!$A:$T,11,FALSE)</f>
        <v>74648441</v>
      </c>
      <c r="K57" s="2">
        <f>VLOOKUP($A57,Fuel_preprocessddata!$A:$T,12,FALSE)</f>
        <v>146573303</v>
      </c>
      <c r="L57" s="29">
        <f>VLOOKUP($A57,Fuel_preprocessddata!$A:$T,13,FALSE)</f>
        <v>1.9635145896750801</v>
      </c>
      <c r="M57" s="26">
        <f t="shared" si="3"/>
        <v>2.8725202232306849E-2</v>
      </c>
      <c r="N57" s="26">
        <f t="shared" si="4"/>
        <v>4.2979664294794426E-2</v>
      </c>
      <c r="O57" s="2">
        <f>VLOOKUP($A57,Fuel_preprocessddata!$A:$T,16,FALSE)</f>
        <v>260034280</v>
      </c>
      <c r="P57" s="2">
        <f>VLOOKUP($A57,Fuel_preprocessddata!$A:$T,17,FALSE)</f>
        <v>497524948</v>
      </c>
      <c r="Q57" s="29">
        <f>VLOOKUP($A57,Fuel_preprocessddata!$A:$T,18,FALSE)</f>
        <v>1.91330523037193</v>
      </c>
      <c r="R57" s="23">
        <f t="shared" si="5"/>
        <v>2.6984638435522956E-2</v>
      </c>
      <c r="S57" s="23">
        <f t="shared" si="6"/>
        <v>3.2062471357952219E-2</v>
      </c>
      <c r="T57" s="29">
        <v>0</v>
      </c>
      <c r="U57" s="38">
        <f>VLOOKUP($A57,Fuel_preprocessddata!$A:$T,9,FALSE)</f>
        <v>13334736795</v>
      </c>
      <c r="V57" s="38">
        <f>VLOOKUP($A57,Fuel_preprocessddata!$A:$T,10,FALSE)</f>
        <v>12107066895</v>
      </c>
      <c r="W57" s="38">
        <f>VLOOKUP($A57,Fuel_preprocessddata!$A:$T,14,FALSE)</f>
        <v>5102602997</v>
      </c>
      <c r="X57" s="38">
        <f>VLOOKUP($A57,Fuel_preprocessddata!$A:$T,15,FALSE)</f>
        <v>3410294273</v>
      </c>
      <c r="Y57" s="32">
        <f t="shared" si="7"/>
        <v>0</v>
      </c>
      <c r="Z57" s="32">
        <f t="shared" si="8"/>
        <v>0</v>
      </c>
      <c r="AA57" s="32">
        <v>1.8603088708357349E-5</v>
      </c>
      <c r="AB57" s="32">
        <v>-1.2661609647449459E-5</v>
      </c>
      <c r="AC57" s="32">
        <f t="shared" si="9"/>
        <v>2.9802322387695313E-8</v>
      </c>
      <c r="AD57" s="32">
        <f t="shared" si="10"/>
        <v>0</v>
      </c>
      <c r="AE57" s="32">
        <v>2.2323068497864806E-9</v>
      </c>
      <c r="AF57" s="32">
        <v>-3.5705205580355281E-8</v>
      </c>
      <c r="AG57" s="32">
        <f t="shared" si="11"/>
        <v>0</v>
      </c>
      <c r="AH57" s="32">
        <f t="shared" si="12"/>
        <v>0</v>
      </c>
      <c r="AI57" s="32">
        <v>3.8435522955321266E-8</v>
      </c>
      <c r="AJ57" s="32">
        <v>-2.8642047780400026E-8</v>
      </c>
    </row>
    <row r="58" spans="1:36" ht="15.75" thickBot="1" x14ac:dyDescent="0.3">
      <c r="A58" s="7" t="str">
        <f t="shared" si="0"/>
        <v>AA20218</v>
      </c>
      <c r="B58" s="7" t="s">
        <v>11</v>
      </c>
      <c r="C58" s="7">
        <v>2021</v>
      </c>
      <c r="D58" s="7">
        <v>8</v>
      </c>
      <c r="E58" s="12">
        <f>VLOOKUP($A58,Fuel_preprocessddata!$A:$T,6,FALSE)</f>
        <v>177239939</v>
      </c>
      <c r="F58" s="4">
        <f>VLOOKUP($A58,Fuel_preprocessddata!$A:$T,7,FALSE)</f>
        <v>336389431</v>
      </c>
      <c r="G58" s="30">
        <f>VLOOKUP($A58,Fuel_preprocessddata!$A:$T,8,FALSE)</f>
        <v>1.8979324462529801</v>
      </c>
      <c r="H58" s="18">
        <f t="shared" si="1"/>
        <v>2.6250272761896096E-2</v>
      </c>
      <c r="I58" s="18">
        <f t="shared" si="2"/>
        <v>3.170912573324218E-2</v>
      </c>
      <c r="J58" s="12">
        <f>VLOOKUP($A58,Fuel_preprocessddata!$A:$T,11,FALSE)</f>
        <v>70691652</v>
      </c>
      <c r="K58" s="4">
        <f>VLOOKUP($A58,Fuel_preprocessddata!$A:$T,12,FALSE)</f>
        <v>137576353</v>
      </c>
      <c r="L58" s="30">
        <f>VLOOKUP($A58,Fuel_preprocessddata!$A:$T,13,FALSE)</f>
        <v>1.9461470924459301</v>
      </c>
      <c r="M58" s="27">
        <f t="shared" si="3"/>
        <v>2.8685749642926653E-2</v>
      </c>
      <c r="N58" s="27">
        <f t="shared" si="4"/>
        <v>4.4075744503118228E-2</v>
      </c>
      <c r="O58" s="4">
        <f>VLOOKUP($A58,Fuel_preprocessddata!$A:$T,16,FALSE)</f>
        <v>247931591</v>
      </c>
      <c r="P58" s="4">
        <f>VLOOKUP($A58,Fuel_preprocessddata!$A:$T,17,FALSE)</f>
        <v>473965784</v>
      </c>
      <c r="Q58" s="30">
        <f>VLOOKUP($A58,Fuel_preprocessddata!$A:$T,18,FALSE)</f>
        <v>1.9116796778027301</v>
      </c>
      <c r="R58" s="24">
        <f t="shared" si="5"/>
        <v>2.6913535128401139E-2</v>
      </c>
      <c r="S58" s="24">
        <f t="shared" si="6"/>
        <v>3.4520546019729474E-2</v>
      </c>
      <c r="T58" s="30">
        <v>0</v>
      </c>
      <c r="U58" s="39">
        <f>VLOOKUP($A58,Fuel_preprocessddata!$A:$T,9,FALSE)</f>
        <v>12814702310</v>
      </c>
      <c r="V58" s="39">
        <f>VLOOKUP($A58,Fuel_preprocessddata!$A:$T,10,FALSE)</f>
        <v>10608599992</v>
      </c>
      <c r="W58" s="39">
        <f>VLOOKUP($A58,Fuel_preprocessddata!$A:$T,14,FALSE)</f>
        <v>4795982490</v>
      </c>
      <c r="X58" s="39">
        <f>VLOOKUP($A58,Fuel_preprocessddata!$A:$T,15,FALSE)</f>
        <v>3121361977</v>
      </c>
      <c r="Y58" s="33">
        <f t="shared" si="7"/>
        <v>0</v>
      </c>
      <c r="Z58" s="33">
        <f t="shared" si="8"/>
        <v>0</v>
      </c>
      <c r="AA58" s="33">
        <v>-4.9727238103904059E-5</v>
      </c>
      <c r="AB58" s="33">
        <v>9.1257332421827014E-6</v>
      </c>
      <c r="AC58" s="33">
        <f t="shared" si="9"/>
        <v>-2.9802322387695313E-8</v>
      </c>
      <c r="AD58" s="33">
        <f t="shared" si="10"/>
        <v>0</v>
      </c>
      <c r="AE58" s="33">
        <v>4.9642926653117869E-8</v>
      </c>
      <c r="AF58" s="33">
        <v>4.4503118223557236E-8</v>
      </c>
      <c r="AG58" s="33">
        <f t="shared" si="11"/>
        <v>0</v>
      </c>
      <c r="AH58" s="33">
        <f t="shared" si="12"/>
        <v>0</v>
      </c>
      <c r="AI58" s="33">
        <v>3.5128401141074073E-8</v>
      </c>
      <c r="AJ58" s="33">
        <v>4.6019729471602489E-8</v>
      </c>
    </row>
    <row r="59" spans="1:36" ht="15.75" thickBot="1" x14ac:dyDescent="0.3">
      <c r="A59" s="6" t="str">
        <f t="shared" si="0"/>
        <v>AA20219</v>
      </c>
      <c r="B59" s="6" t="s">
        <v>11</v>
      </c>
      <c r="C59" s="6">
        <v>2021</v>
      </c>
      <c r="D59" s="6">
        <v>9</v>
      </c>
      <c r="E59" s="11">
        <f>VLOOKUP($A59,Fuel_preprocessddata!$A:$T,6,FALSE)</f>
        <v>160772431</v>
      </c>
      <c r="F59" s="2">
        <f>VLOOKUP($A59,Fuel_preprocessddata!$A:$T,7,FALSE)</f>
        <v>315639870</v>
      </c>
      <c r="G59" s="29">
        <f>VLOOKUP($A59,Fuel_preprocessddata!$A:$T,8,FALSE)</f>
        <v>1.9632711158046701</v>
      </c>
      <c r="H59" s="8">
        <f t="shared" si="1"/>
        <v>2.6728163677000989E-2</v>
      </c>
      <c r="I59" s="8">
        <f t="shared" si="2"/>
        <v>3.3841488157586572E-2</v>
      </c>
      <c r="J59" s="11">
        <f>VLOOKUP($A59,Fuel_preprocessddata!$A:$T,11,FALSE)</f>
        <v>63062090</v>
      </c>
      <c r="K59" s="2">
        <f>VLOOKUP($A59,Fuel_preprocessddata!$A:$T,12,FALSE)</f>
        <v>124868573</v>
      </c>
      <c r="L59" s="29">
        <f>VLOOKUP($A59,Fuel_preprocessddata!$A:$T,13,FALSE)</f>
        <v>1.9800893532072901</v>
      </c>
      <c r="M59" s="26">
        <f t="shared" si="3"/>
        <v>2.8318449216591914E-2</v>
      </c>
      <c r="N59" s="26">
        <f t="shared" si="4"/>
        <v>5.109497847486396E-2</v>
      </c>
      <c r="O59" s="2">
        <f>VLOOKUP($A59,Fuel_preprocessddata!$A:$T,16,FALSE)</f>
        <v>223834521</v>
      </c>
      <c r="P59" s="2">
        <f>VLOOKUP($A59,Fuel_preprocessddata!$A:$T,17,FALSE)</f>
        <v>440508443</v>
      </c>
      <c r="Q59" s="29">
        <f>VLOOKUP($A59,Fuel_preprocessddata!$A:$T,18,FALSE)</f>
        <v>1.9680094072709999</v>
      </c>
      <c r="R59" s="23">
        <f t="shared" si="5"/>
        <v>2.7160520830429649E-2</v>
      </c>
      <c r="S59" s="23">
        <f t="shared" si="6"/>
        <v>3.7423637186446784E-2</v>
      </c>
      <c r="T59" s="29">
        <v>0</v>
      </c>
      <c r="U59" s="38">
        <f>VLOOKUP($A59,Fuel_preprocessddata!$A:$T,9,FALSE)</f>
        <v>11809261340</v>
      </c>
      <c r="V59" s="38">
        <f>VLOOKUP($A59,Fuel_preprocessddata!$A:$T,10,FALSE)</f>
        <v>9327009159</v>
      </c>
      <c r="W59" s="38">
        <f>VLOOKUP($A59,Fuel_preprocessddata!$A:$T,14,FALSE)</f>
        <v>4409442482</v>
      </c>
      <c r="X59" s="38">
        <f>VLOOKUP($A59,Fuel_preprocessddata!$A:$T,15,FALSE)</f>
        <v>2443852150</v>
      </c>
      <c r="Y59" s="32">
        <f t="shared" si="7"/>
        <v>0</v>
      </c>
      <c r="Z59" s="32">
        <f t="shared" si="8"/>
        <v>0</v>
      </c>
      <c r="AA59" s="32">
        <v>2.8163677000987708E-5</v>
      </c>
      <c r="AB59" s="32">
        <v>4.1488157586576715E-5</v>
      </c>
      <c r="AC59" s="32">
        <f t="shared" si="9"/>
        <v>0</v>
      </c>
      <c r="AD59" s="32">
        <f t="shared" si="10"/>
        <v>1.4901161193847656E-8</v>
      </c>
      <c r="AE59" s="32">
        <v>4.9216591914771901E-8</v>
      </c>
      <c r="AF59" s="32">
        <v>-2.1525136043379356E-8</v>
      </c>
      <c r="AG59" s="32">
        <f t="shared" si="11"/>
        <v>0</v>
      </c>
      <c r="AH59" s="32">
        <f t="shared" si="12"/>
        <v>0</v>
      </c>
      <c r="AI59" s="32">
        <v>2.0830429650273152E-8</v>
      </c>
      <c r="AJ59" s="32">
        <v>3.7186446779496896E-8</v>
      </c>
    </row>
    <row r="60" spans="1:36" ht="21.75" thickBot="1" x14ac:dyDescent="0.3">
      <c r="A60" s="7" t="str">
        <f t="shared" si="0"/>
        <v>AA202110</v>
      </c>
      <c r="B60" s="7" t="s">
        <v>11</v>
      </c>
      <c r="C60" s="7">
        <v>2021</v>
      </c>
      <c r="D60" s="7">
        <v>10</v>
      </c>
      <c r="E60" s="12">
        <f>VLOOKUP($A60,Fuel_preprocessddata!$A:$T,6,FALSE)</f>
        <v>171695686</v>
      </c>
      <c r="F60" s="4">
        <f>VLOOKUP($A60,Fuel_preprocessddata!$A:$T,7,FALSE)</f>
        <v>370181901</v>
      </c>
      <c r="G60" s="30">
        <f>VLOOKUP($A60,Fuel_preprocessddata!$A:$T,8,FALSE)</f>
        <v>2.1560349571042798</v>
      </c>
      <c r="H60" s="18">
        <f t="shared" si="1"/>
        <v>2.9887133002198953E-2</v>
      </c>
      <c r="I60" s="18">
        <f t="shared" si="2"/>
        <v>3.5073456783081741E-2</v>
      </c>
      <c r="J60" s="12">
        <f>VLOOKUP($A60,Fuel_preprocessddata!$A:$T,11,FALSE)</f>
        <v>67270855</v>
      </c>
      <c r="K60" s="4">
        <f>VLOOKUP($A60,Fuel_preprocessddata!$A:$T,12,FALSE)</f>
        <v>148980363</v>
      </c>
      <c r="L60" s="30">
        <f>VLOOKUP($A60,Fuel_preprocessddata!$A:$T,13,FALSE)</f>
        <v>2.2146345991885998</v>
      </c>
      <c r="M60" s="27">
        <f t="shared" si="3"/>
        <v>3.1940911139241378E-2</v>
      </c>
      <c r="N60" s="27">
        <f t="shared" si="4"/>
        <v>5.2876148424075876E-2</v>
      </c>
      <c r="O60" s="4">
        <f>VLOOKUP($A60,Fuel_preprocessddata!$A:$T,16,FALSE)</f>
        <v>238966541</v>
      </c>
      <c r="P60" s="4">
        <f>VLOOKUP($A60,Fuel_preprocessddata!$A:$T,17,FALSE)</f>
        <v>519162264</v>
      </c>
      <c r="Q60" s="30">
        <f>VLOOKUP($A60,Fuel_preprocessddata!$A:$T,18,FALSE)</f>
        <v>2.1725311913017902</v>
      </c>
      <c r="R60" s="24">
        <f t="shared" si="5"/>
        <v>3.0448962629580932E-2</v>
      </c>
      <c r="S60" s="24">
        <f t="shared" si="6"/>
        <v>3.8824553259614272E-2</v>
      </c>
      <c r="T60" s="30">
        <v>0</v>
      </c>
      <c r="U60" s="39">
        <f>VLOOKUP($A60,Fuel_preprocessddata!$A:$T,9,FALSE)</f>
        <v>12385995705</v>
      </c>
      <c r="V60" s="39">
        <f>VLOOKUP($A60,Fuel_preprocessddata!$A:$T,10,FALSE)</f>
        <v>10554474379</v>
      </c>
      <c r="W60" s="39">
        <f>VLOOKUP($A60,Fuel_preprocessddata!$A:$T,14,FALSE)</f>
        <v>4664249005</v>
      </c>
      <c r="X60" s="39">
        <f>VLOOKUP($A60,Fuel_preprocessddata!$A:$T,15,FALSE)</f>
        <v>2817534322</v>
      </c>
      <c r="Y60" s="33">
        <f t="shared" si="7"/>
        <v>0</v>
      </c>
      <c r="Z60" s="33">
        <f t="shared" si="8"/>
        <v>0</v>
      </c>
      <c r="AA60" s="33">
        <v>-1.2866997801046914E-5</v>
      </c>
      <c r="AB60" s="33">
        <v>-2.6543216918258061E-5</v>
      </c>
      <c r="AC60" s="33">
        <f t="shared" si="9"/>
        <v>0</v>
      </c>
      <c r="AD60" s="33">
        <f t="shared" si="10"/>
        <v>0</v>
      </c>
      <c r="AE60" s="33">
        <v>1.11392413747885E-8</v>
      </c>
      <c r="AF60" s="33">
        <v>4.8424075872396943E-8</v>
      </c>
      <c r="AG60" s="33">
        <f t="shared" si="11"/>
        <v>0</v>
      </c>
      <c r="AH60" s="33">
        <f t="shared" si="12"/>
        <v>0</v>
      </c>
      <c r="AI60" s="33">
        <v>-3.7370419068288863E-8</v>
      </c>
      <c r="AJ60" s="33">
        <v>-4.6740385725024813E-8</v>
      </c>
    </row>
    <row r="61" spans="1:36" ht="21.75" thickBot="1" x14ac:dyDescent="0.3">
      <c r="A61" s="6" t="str">
        <f t="shared" si="0"/>
        <v>AA202111</v>
      </c>
      <c r="B61" s="6" t="s">
        <v>11</v>
      </c>
      <c r="C61" s="6">
        <v>2021</v>
      </c>
      <c r="D61" s="6">
        <v>11</v>
      </c>
      <c r="E61" s="11">
        <f>VLOOKUP($A61,Fuel_preprocessddata!$A:$T,6,FALSE)</f>
        <v>171561085</v>
      </c>
      <c r="F61" s="2">
        <f>VLOOKUP($A61,Fuel_preprocessddata!$A:$T,7,FALSE)</f>
        <v>386518252</v>
      </c>
      <c r="G61" s="29">
        <f>VLOOKUP($A61,Fuel_preprocessddata!$A:$T,8,FALSE)</f>
        <v>2.2529482836973198</v>
      </c>
      <c r="H61" s="8">
        <f t="shared" si="1"/>
        <v>3.0601208299241067E-2</v>
      </c>
      <c r="I61" s="8">
        <f t="shared" si="2"/>
        <v>3.6406039622911127E-2</v>
      </c>
      <c r="J61" s="11">
        <f>VLOOKUP($A61,Fuel_preprocessddata!$A:$T,11,FALSE)</f>
        <v>64700083</v>
      </c>
      <c r="K61" s="2">
        <f>VLOOKUP($A61,Fuel_preprocessddata!$A:$T,12,FALSE)</f>
        <v>150913362</v>
      </c>
      <c r="L61" s="29">
        <f>VLOOKUP($A61,Fuel_preprocessddata!$A:$T,13,FALSE)</f>
        <v>2.3325064668000501</v>
      </c>
      <c r="M61" s="26">
        <f t="shared" si="3"/>
        <v>3.3271989171373986E-2</v>
      </c>
      <c r="N61" s="26">
        <f t="shared" si="4"/>
        <v>4.6375037396704129E-2</v>
      </c>
      <c r="O61" s="2">
        <f>VLOOKUP($A61,Fuel_preprocessddata!$A:$T,16,FALSE)</f>
        <v>236261168</v>
      </c>
      <c r="P61" s="2">
        <f>VLOOKUP($A61,Fuel_preprocessddata!$A:$T,17,FALSE)</f>
        <v>537431614</v>
      </c>
      <c r="Q61" s="29">
        <f>VLOOKUP($A61,Fuel_preprocessddata!$A:$T,18,FALSE)</f>
        <v>2.2747352793921598</v>
      </c>
      <c r="R61" s="23">
        <f t="shared" si="5"/>
        <v>3.1306881766596482E-2</v>
      </c>
      <c r="S61" s="23">
        <f t="shared" si="6"/>
        <v>3.8744796598653403E-2</v>
      </c>
      <c r="T61" s="29">
        <v>0</v>
      </c>
      <c r="U61" s="38">
        <f>VLOOKUP($A61,Fuel_preprocessddata!$A:$T,9,FALSE)</f>
        <v>12630816673</v>
      </c>
      <c r="V61" s="38">
        <f>VLOOKUP($A61,Fuel_preprocessddata!$A:$T,10,FALSE)</f>
        <v>10616871706</v>
      </c>
      <c r="W61" s="38">
        <f>VLOOKUP($A61,Fuel_preprocessddata!$A:$T,14,FALSE)</f>
        <v>4535748110</v>
      </c>
      <c r="X61" s="38">
        <f>VLOOKUP($A61,Fuel_preprocessddata!$A:$T,15,FALSE)</f>
        <v>3254193861</v>
      </c>
      <c r="Y61" s="32">
        <f t="shared" si="7"/>
        <v>0</v>
      </c>
      <c r="Z61" s="32">
        <f t="shared" si="8"/>
        <v>0</v>
      </c>
      <c r="AA61" s="32">
        <v>1.2082992410667598E-6</v>
      </c>
      <c r="AB61" s="32">
        <v>6.0396229111213395E-6</v>
      </c>
      <c r="AC61" s="32">
        <f t="shared" si="9"/>
        <v>2.9802322387695313E-8</v>
      </c>
      <c r="AD61" s="32">
        <f t="shared" si="10"/>
        <v>0</v>
      </c>
      <c r="AE61" s="32">
        <v>-1.0828626020170651E-8</v>
      </c>
      <c r="AF61" s="32">
        <v>3.7396704129222247E-8</v>
      </c>
      <c r="AG61" s="32">
        <f t="shared" si="11"/>
        <v>0</v>
      </c>
      <c r="AH61" s="32">
        <f t="shared" si="12"/>
        <v>0</v>
      </c>
      <c r="AI61" s="32">
        <v>-1.8233403517933788E-8</v>
      </c>
      <c r="AJ61" s="32">
        <v>-3.40134659673752E-9</v>
      </c>
    </row>
    <row r="62" spans="1:36" ht="21.75" thickBot="1" x14ac:dyDescent="0.3">
      <c r="A62" s="7" t="str">
        <f t="shared" si="0"/>
        <v>AA202112</v>
      </c>
      <c r="B62" s="7" t="s">
        <v>11</v>
      </c>
      <c r="C62" s="7">
        <v>2021</v>
      </c>
      <c r="D62" s="7">
        <v>12</v>
      </c>
      <c r="E62" s="12">
        <f>VLOOKUP($A62,Fuel_preprocessddata!$A:$T,6,FALSE)</f>
        <v>176861884</v>
      </c>
      <c r="F62" s="4">
        <f>VLOOKUP($A62,Fuel_preprocessddata!$A:$T,7,FALSE)</f>
        <v>385634700</v>
      </c>
      <c r="G62" s="30">
        <f>VLOOKUP($A62,Fuel_preprocessddata!$A:$T,8,FALSE)</f>
        <v>2.1804285427605099</v>
      </c>
      <c r="H62" s="18">
        <f t="shared" si="1"/>
        <v>2.9965642048092916E-2</v>
      </c>
      <c r="I62" s="18">
        <f t="shared" si="2"/>
        <v>3.5659587324205377E-2</v>
      </c>
      <c r="J62" s="12">
        <f>VLOOKUP($A62,Fuel_preprocessddata!$A:$T,11,FALSE)</f>
        <v>77183742</v>
      </c>
      <c r="K62" s="4">
        <f>VLOOKUP($A62,Fuel_preprocessddata!$A:$T,12,FALSE)</f>
        <v>172591703</v>
      </c>
      <c r="L62" s="30">
        <f>VLOOKUP($A62,Fuel_preprocessddata!$A:$T,13,FALSE)</f>
        <v>2.2361147377384198</v>
      </c>
      <c r="M62" s="27">
        <f t="shared" si="3"/>
        <v>3.2047449116803586E-2</v>
      </c>
      <c r="N62" s="27">
        <f t="shared" si="4"/>
        <v>4.2306193682319769E-2</v>
      </c>
      <c r="O62" s="4">
        <f>VLOOKUP($A62,Fuel_preprocessddata!$A:$T,16,FALSE)</f>
        <v>254045626</v>
      </c>
      <c r="P62" s="4">
        <f>VLOOKUP($A62,Fuel_preprocessddata!$A:$T,17,FALSE)</f>
        <v>558226403</v>
      </c>
      <c r="Q62" s="30">
        <f>VLOOKUP($A62,Fuel_preprocessddata!$A:$T,18,FALSE)</f>
        <v>2.1973470348196402</v>
      </c>
      <c r="R62" s="24">
        <f t="shared" si="5"/>
        <v>3.0579816038754253E-2</v>
      </c>
      <c r="S62" s="24">
        <f t="shared" si="6"/>
        <v>3.74801554238091E-2</v>
      </c>
      <c r="T62" s="30">
        <v>0</v>
      </c>
      <c r="U62" s="39">
        <f>VLOOKUP($A62,Fuel_preprocessddata!$A:$T,9,FALSE)</f>
        <v>12869228678</v>
      </c>
      <c r="V62" s="39">
        <f>VLOOKUP($A62,Fuel_preprocessddata!$A:$T,10,FALSE)</f>
        <v>10814334347</v>
      </c>
      <c r="W62" s="39">
        <f>VLOOKUP($A62,Fuel_preprocessddata!$A:$T,14,FALSE)</f>
        <v>5385505173</v>
      </c>
      <c r="X62" s="39">
        <f>VLOOKUP($A62,Fuel_preprocessddata!$A:$T,15,FALSE)</f>
        <v>4079584760</v>
      </c>
      <c r="Y62" s="33">
        <f t="shared" si="7"/>
        <v>0</v>
      </c>
      <c r="Z62" s="33">
        <f t="shared" si="8"/>
        <v>0</v>
      </c>
      <c r="AA62" s="33">
        <v>-3.4357951907083156E-5</v>
      </c>
      <c r="AB62" s="33">
        <v>-4.0412675794625208E-5</v>
      </c>
      <c r="AC62" s="33">
        <f t="shared" si="9"/>
        <v>0</v>
      </c>
      <c r="AD62" s="33">
        <f t="shared" si="10"/>
        <v>0</v>
      </c>
      <c r="AE62" s="33">
        <v>4.9116803589599467E-8</v>
      </c>
      <c r="AF62" s="33">
        <v>-6.3176802348602346E-9</v>
      </c>
      <c r="AG62" s="33">
        <f t="shared" si="11"/>
        <v>0</v>
      </c>
      <c r="AH62" s="33">
        <f t="shared" si="12"/>
        <v>0</v>
      </c>
      <c r="AI62" s="33">
        <v>1.6038754250061182E-8</v>
      </c>
      <c r="AJ62" s="33">
        <v>-4.4576190898204526E-8</v>
      </c>
    </row>
    <row r="63" spans="1:36" ht="15.75" thickBot="1" x14ac:dyDescent="0.3">
      <c r="A63" s="6" t="str">
        <f t="shared" si="0"/>
        <v>AA20221</v>
      </c>
      <c r="B63" s="6" t="s">
        <v>11</v>
      </c>
      <c r="C63" s="6">
        <v>2022</v>
      </c>
      <c r="D63" s="6">
        <v>1</v>
      </c>
      <c r="E63" s="11">
        <f>VLOOKUP($A63,Fuel_preprocessddata!$A:$T,6,FALSE)</f>
        <v>154815174</v>
      </c>
      <c r="F63" s="2">
        <f>VLOOKUP($A63,Fuel_preprocessddata!$A:$T,7,FALSE)</f>
        <v>357084661</v>
      </c>
      <c r="G63" s="29">
        <f>VLOOKUP($A63,Fuel_preprocessddata!$A:$T,8,FALSE)</f>
        <v>2.3065223632406902</v>
      </c>
      <c r="H63" s="8">
        <f t="shared" si="1"/>
        <v>3.0592976222084019E-2</v>
      </c>
      <c r="I63" s="8">
        <f t="shared" si="2"/>
        <v>4.4440806408757645E-2</v>
      </c>
      <c r="J63" s="11">
        <f>VLOOKUP($A63,Fuel_preprocessddata!$A:$T,11,FALSE)</f>
        <v>81448368</v>
      </c>
      <c r="K63" s="2">
        <f>VLOOKUP($A63,Fuel_preprocessddata!$A:$T,12,FALSE)</f>
        <v>190148576</v>
      </c>
      <c r="L63" s="29">
        <f>VLOOKUP($A63,Fuel_preprocessddata!$A:$T,13,FALSE)</f>
        <v>2.3345903750950501</v>
      </c>
      <c r="M63" s="26">
        <f t="shared" si="3"/>
        <v>3.284597949398553E-2</v>
      </c>
      <c r="N63" s="26">
        <f t="shared" si="4"/>
        <v>5.4478222984379467E-2</v>
      </c>
      <c r="O63" s="2">
        <f>VLOOKUP($A63,Fuel_preprocessddata!$A:$T,16,FALSE)</f>
        <v>236263542</v>
      </c>
      <c r="P63" s="2">
        <f>VLOOKUP($A63,Fuel_preprocessddata!$A:$T,17,FALSE)</f>
        <v>547233237</v>
      </c>
      <c r="Q63" s="29">
        <f>VLOOKUP($A63,Fuel_preprocessddata!$A:$T,18,FALSE)</f>
        <v>2.3161983959421</v>
      </c>
      <c r="R63" s="23">
        <f t="shared" si="5"/>
        <v>3.1339937945089616E-2</v>
      </c>
      <c r="S63" s="23">
        <f t="shared" si="6"/>
        <v>4.7480538152458333E-2</v>
      </c>
      <c r="T63" s="29">
        <v>0</v>
      </c>
      <c r="U63" s="38">
        <f>VLOOKUP($A63,Fuel_preprocessddata!$A:$T,9,FALSE)</f>
        <v>11672112527</v>
      </c>
      <c r="V63" s="38">
        <f>VLOOKUP($A63,Fuel_preprocessddata!$A:$T,10,FALSE)</f>
        <v>8035062589</v>
      </c>
      <c r="W63" s="38">
        <f>VLOOKUP($A63,Fuel_preprocessddata!$A:$T,14,FALSE)</f>
        <v>5789097446</v>
      </c>
      <c r="X63" s="38">
        <f>VLOOKUP($A63,Fuel_preprocessddata!$A:$T,15,FALSE)</f>
        <v>3490359369</v>
      </c>
      <c r="Y63" s="32">
        <f t="shared" si="7"/>
        <v>0</v>
      </c>
      <c r="Z63" s="32">
        <f t="shared" si="8"/>
        <v>0</v>
      </c>
      <c r="AA63" s="32">
        <v>-7.0237779159817298E-6</v>
      </c>
      <c r="AB63" s="32">
        <v>4.0806408757644921E-5</v>
      </c>
      <c r="AC63" s="32">
        <f t="shared" si="9"/>
        <v>0</v>
      </c>
      <c r="AD63" s="32">
        <f t="shared" si="10"/>
        <v>0</v>
      </c>
      <c r="AE63" s="32">
        <v>-2.0506014468055223E-8</v>
      </c>
      <c r="AF63" s="32">
        <v>2.2984379467391736E-8</v>
      </c>
      <c r="AG63" s="32">
        <f t="shared" si="11"/>
        <v>0</v>
      </c>
      <c r="AH63" s="32">
        <f t="shared" si="12"/>
        <v>0</v>
      </c>
      <c r="AI63" s="32">
        <v>3.7945089619018102E-8</v>
      </c>
      <c r="AJ63" s="32">
        <v>3.8152458331497385E-8</v>
      </c>
    </row>
    <row r="64" spans="1:36" ht="15.75" thickBot="1" x14ac:dyDescent="0.3">
      <c r="A64" s="7" t="str">
        <f t="shared" si="0"/>
        <v>AA20222</v>
      </c>
      <c r="B64" s="7" t="s">
        <v>11</v>
      </c>
      <c r="C64" s="7">
        <v>2022</v>
      </c>
      <c r="D64" s="7">
        <v>2</v>
      </c>
      <c r="E64" s="12">
        <f>VLOOKUP($A64,Fuel_preprocessddata!$A:$T,6,FALSE)</f>
        <v>141985036</v>
      </c>
      <c r="F64" s="4">
        <f>VLOOKUP($A64,Fuel_preprocessddata!$A:$T,7,FALSE)</f>
        <v>357955290</v>
      </c>
      <c r="G64" s="30">
        <f>VLOOKUP($A64,Fuel_preprocessddata!$A:$T,8,FALSE)</f>
        <v>2.52107757327328</v>
      </c>
      <c r="H64" s="18">
        <f t="shared" si="1"/>
        <v>3.4633298319352371E-2</v>
      </c>
      <c r="I64" s="18">
        <f t="shared" si="2"/>
        <v>4.3368594307230737E-2</v>
      </c>
      <c r="J64" s="12">
        <f>VLOOKUP($A64,Fuel_preprocessddata!$A:$T,11,FALSE)</f>
        <v>75709256</v>
      </c>
      <c r="K64" s="4">
        <f>VLOOKUP($A64,Fuel_preprocessddata!$A:$T,12,FALSE)</f>
        <v>196552401</v>
      </c>
      <c r="L64" s="30">
        <f>VLOOKUP($A64,Fuel_preprocessddata!$A:$T,13,FALSE)</f>
        <v>2.59614757012009</v>
      </c>
      <c r="M64" s="27">
        <f t="shared" si="3"/>
        <v>3.6927694771619522E-2</v>
      </c>
      <c r="N64" s="27">
        <f t="shared" si="4"/>
        <v>5.928291800493253E-2</v>
      </c>
      <c r="O64" s="4">
        <f>VLOOKUP($A64,Fuel_preprocessddata!$A:$T,16,FALSE)</f>
        <v>217694292</v>
      </c>
      <c r="P64" s="4">
        <f>VLOOKUP($A64,Fuel_preprocessddata!$A:$T,17,FALSE)</f>
        <v>554507691</v>
      </c>
      <c r="Q64" s="30">
        <f>VLOOKUP($A64,Fuel_preprocessddata!$A:$T,18,FALSE)</f>
        <v>2.5471852564696502</v>
      </c>
      <c r="R64" s="24">
        <f t="shared" si="5"/>
        <v>3.5413222696301476E-2</v>
      </c>
      <c r="S64" s="24">
        <f t="shared" si="6"/>
        <v>4.7929281812888629E-2</v>
      </c>
      <c r="T64" s="30">
        <v>0</v>
      </c>
      <c r="U64" s="39">
        <f>VLOOKUP($A64,Fuel_preprocessddata!$A:$T,9,FALSE)</f>
        <v>10335581864</v>
      </c>
      <c r="V64" s="39">
        <f>VLOOKUP($A64,Fuel_preprocessddata!$A:$T,10,FALSE)</f>
        <v>8253790461</v>
      </c>
      <c r="W64" s="39">
        <f>VLOOKUP($A64,Fuel_preprocessddata!$A:$T,14,FALSE)</f>
        <v>5322628510</v>
      </c>
      <c r="X64" s="39">
        <f>VLOOKUP($A64,Fuel_preprocessddata!$A:$T,15,FALSE)</f>
        <v>3315498083</v>
      </c>
      <c r="Y64" s="33">
        <f t="shared" si="7"/>
        <v>0</v>
      </c>
      <c r="Z64" s="33">
        <f t="shared" si="8"/>
        <v>0</v>
      </c>
      <c r="AA64" s="33">
        <v>3.3298319352370251E-5</v>
      </c>
      <c r="AB64" s="33">
        <v>-3.140569276926207E-5</v>
      </c>
      <c r="AC64" s="33">
        <f t="shared" si="9"/>
        <v>0</v>
      </c>
      <c r="AD64" s="33">
        <f t="shared" si="10"/>
        <v>0</v>
      </c>
      <c r="AE64" s="33">
        <v>-5.2283804802960576E-9</v>
      </c>
      <c r="AF64" s="33">
        <v>1.8004932531012763E-8</v>
      </c>
      <c r="AG64" s="33">
        <f t="shared" si="11"/>
        <v>0</v>
      </c>
      <c r="AH64" s="33">
        <f t="shared" si="12"/>
        <v>0</v>
      </c>
      <c r="AI64" s="33">
        <v>2.2696301478844494E-8</v>
      </c>
      <c r="AJ64" s="33">
        <v>-1.8187111374204368E-8</v>
      </c>
    </row>
    <row r="65" spans="1:36" ht="15.75" thickBot="1" x14ac:dyDescent="0.3">
      <c r="A65" s="6" t="str">
        <f t="shared" si="0"/>
        <v>AA20223</v>
      </c>
      <c r="B65" s="6" t="s">
        <v>11</v>
      </c>
      <c r="C65" s="6">
        <v>2022</v>
      </c>
      <c r="D65" s="6">
        <v>3</v>
      </c>
      <c r="E65" s="11">
        <f>VLOOKUP($A65,Fuel_preprocessddata!$A:$T,6,FALSE)</f>
        <v>168472499</v>
      </c>
      <c r="F65" s="2">
        <f>VLOOKUP($A65,Fuel_preprocessddata!$A:$T,7,FALSE)</f>
        <v>507837579</v>
      </c>
      <c r="G65" s="29">
        <f>VLOOKUP($A65,Fuel_preprocessddata!$A:$T,8,FALSE)</f>
        <v>3.0143648489478299</v>
      </c>
      <c r="H65" s="8">
        <f t="shared" si="1"/>
        <v>4.1136891038495452E-2</v>
      </c>
      <c r="I65" s="8">
        <f t="shared" si="2"/>
        <v>4.6573972234684402E-2</v>
      </c>
      <c r="J65" s="11">
        <f>VLOOKUP($A65,Fuel_preprocessddata!$A:$T,11,FALSE)</f>
        <v>90393759</v>
      </c>
      <c r="K65" s="2">
        <f>VLOOKUP($A65,Fuel_preprocessddata!$A:$T,12,FALSE)</f>
        <v>278792723</v>
      </c>
      <c r="L65" s="29">
        <f>VLOOKUP($A65,Fuel_preprocessddata!$A:$T,13,FALSE)</f>
        <v>3.08420322469386</v>
      </c>
      <c r="M65" s="26">
        <f t="shared" si="3"/>
        <v>4.4603933683844868E-2</v>
      </c>
      <c r="N65" s="26">
        <f t="shared" si="4"/>
        <v>5.983366184702496E-2</v>
      </c>
      <c r="O65" s="2">
        <f>VLOOKUP($A65,Fuel_preprocessddata!$A:$T,16,FALSE)</f>
        <v>258866258</v>
      </c>
      <c r="P65" s="2">
        <f>VLOOKUP($A65,Fuel_preprocessddata!$A:$T,17,FALSE)</f>
        <v>786630302</v>
      </c>
      <c r="Q65" s="29">
        <f>VLOOKUP($A65,Fuel_preprocessddata!$A:$T,18,FALSE)</f>
        <v>3.0387517789205201</v>
      </c>
      <c r="R65" s="23">
        <f t="shared" si="5"/>
        <v>4.2302251465794055E-2</v>
      </c>
      <c r="S65" s="23">
        <f t="shared" si="6"/>
        <v>5.0543748042238504E-2</v>
      </c>
      <c r="T65" s="29">
        <v>0</v>
      </c>
      <c r="U65" s="38">
        <f>VLOOKUP($A65,Fuel_preprocessddata!$A:$T,9,FALSE)</f>
        <v>12345064641</v>
      </c>
      <c r="V65" s="38">
        <f>VLOOKUP($A65,Fuel_preprocessddata!$A:$T,10,FALSE)</f>
        <v>10903892338</v>
      </c>
      <c r="W65" s="38">
        <f>VLOOKUP($A65,Fuel_preprocessddata!$A:$T,14,FALSE)</f>
        <v>6250406634</v>
      </c>
      <c r="X65" s="38">
        <f>VLOOKUP($A65,Fuel_preprocessddata!$A:$T,15,FALSE)</f>
        <v>4659462824</v>
      </c>
      <c r="Y65" s="32">
        <f t="shared" si="7"/>
        <v>0</v>
      </c>
      <c r="Z65" s="32">
        <f t="shared" si="8"/>
        <v>0</v>
      </c>
      <c r="AA65" s="32">
        <v>3.6891038495457523E-5</v>
      </c>
      <c r="AB65" s="32">
        <v>-2.6027765315597001E-5</v>
      </c>
      <c r="AC65" s="32">
        <f t="shared" si="9"/>
        <v>0</v>
      </c>
      <c r="AD65" s="32">
        <f t="shared" si="10"/>
        <v>0</v>
      </c>
      <c r="AE65" s="32">
        <v>3.3683844866128076E-8</v>
      </c>
      <c r="AF65" s="32">
        <v>-3.8152975032762493E-8</v>
      </c>
      <c r="AG65" s="32">
        <f t="shared" si="11"/>
        <v>0</v>
      </c>
      <c r="AH65" s="32">
        <f t="shared" si="12"/>
        <v>0</v>
      </c>
      <c r="AI65" s="32">
        <v>-4.8534205945860442E-8</v>
      </c>
      <c r="AJ65" s="32">
        <v>4.8042238505116575E-8</v>
      </c>
    </row>
    <row r="66" spans="1:36" ht="15.75" thickBot="1" x14ac:dyDescent="0.3">
      <c r="A66" s="7" t="str">
        <f t="shared" si="0"/>
        <v>AA20224</v>
      </c>
      <c r="B66" s="7" t="s">
        <v>11</v>
      </c>
      <c r="C66" s="7">
        <v>2022</v>
      </c>
      <c r="D66" s="7">
        <v>4</v>
      </c>
      <c r="E66" s="12">
        <f>VLOOKUP($A66,Fuel_preprocessddata!$A:$T,6,FALSE)</f>
        <v>157013904</v>
      </c>
      <c r="F66" s="4">
        <f>VLOOKUP($A66,Fuel_preprocessddata!$A:$T,7,FALSE)</f>
        <v>561725872</v>
      </c>
      <c r="G66" s="30">
        <f>VLOOKUP($A66,Fuel_preprocessddata!$A:$T,8,FALSE)</f>
        <v>3.5775549660875798</v>
      </c>
      <c r="H66" s="18">
        <f t="shared" si="1"/>
        <v>4.8861945092626195E-2</v>
      </c>
      <c r="I66" s="18">
        <f t="shared" si="2"/>
        <v>5.3981800657842242E-2</v>
      </c>
      <c r="J66" s="12">
        <f>VLOOKUP($A66,Fuel_preprocessddata!$A:$T,11,FALSE)</f>
        <v>96695228</v>
      </c>
      <c r="K66" s="4">
        <f>VLOOKUP($A66,Fuel_preprocessddata!$A:$T,12,FALSE)</f>
        <v>356225142</v>
      </c>
      <c r="L66" s="30">
        <f>VLOOKUP($A66,Fuel_preprocessddata!$A:$T,13,FALSE)</f>
        <v>3.68399919383819</v>
      </c>
      <c r="M66" s="27">
        <f t="shared" si="3"/>
        <v>5.1491232170653378E-2</v>
      </c>
      <c r="N66" s="27">
        <f t="shared" si="4"/>
        <v>6.6684596069037094E-2</v>
      </c>
      <c r="O66" s="4">
        <f>VLOOKUP($A66,Fuel_preprocessddata!$A:$T,16,FALSE)</f>
        <v>253709132</v>
      </c>
      <c r="P66" s="4">
        <f>VLOOKUP($A66,Fuel_preprocessddata!$A:$T,17,FALSE)</f>
        <v>917951014</v>
      </c>
      <c r="Q66" s="30">
        <f>VLOOKUP($A66,Fuel_preprocessddata!$A:$T,18,FALSE)</f>
        <v>3.6181236629669198</v>
      </c>
      <c r="R66" s="24">
        <f t="shared" si="5"/>
        <v>4.9849753689880379E-2</v>
      </c>
      <c r="S66" s="24">
        <f t="shared" si="6"/>
        <v>5.8290826023363211E-2</v>
      </c>
      <c r="T66" s="30">
        <v>0</v>
      </c>
      <c r="U66" s="39">
        <f>VLOOKUP($A66,Fuel_preprocessddata!$A:$T,9,FALSE)</f>
        <v>11496183194</v>
      </c>
      <c r="V66" s="39">
        <f>VLOOKUP($A66,Fuel_preprocessddata!$A:$T,10,FALSE)</f>
        <v>10405837989</v>
      </c>
      <c r="W66" s="39">
        <f>VLOOKUP($A66,Fuel_preprocessddata!$A:$T,14,FALSE)</f>
        <v>6918170861</v>
      </c>
      <c r="X66" s="39">
        <f>VLOOKUP($A66,Fuel_preprocessddata!$A:$T,15,FALSE)</f>
        <v>5341940463</v>
      </c>
      <c r="Y66" s="33">
        <f t="shared" si="7"/>
        <v>0</v>
      </c>
      <c r="Z66" s="33">
        <f t="shared" si="8"/>
        <v>0</v>
      </c>
      <c r="AA66" s="33">
        <v>-3.8054907373805472E-5</v>
      </c>
      <c r="AB66" s="33">
        <v>-1.8199342157758716E-5</v>
      </c>
      <c r="AC66" s="33">
        <f t="shared" si="9"/>
        <v>0</v>
      </c>
      <c r="AD66" s="33">
        <f t="shared" si="10"/>
        <v>0</v>
      </c>
      <c r="AE66" s="33">
        <v>3.2170653380819703E-8</v>
      </c>
      <c r="AF66" s="33">
        <v>-3.9309629024097958E-9</v>
      </c>
      <c r="AG66" s="33">
        <f t="shared" si="11"/>
        <v>0</v>
      </c>
      <c r="AH66" s="33">
        <f t="shared" si="12"/>
        <v>0</v>
      </c>
      <c r="AI66" s="33">
        <v>-4.6310119619294432E-8</v>
      </c>
      <c r="AJ66" s="33">
        <v>2.6023363216068351E-8</v>
      </c>
    </row>
    <row r="67" spans="1:36" ht="15.75" thickBot="1" x14ac:dyDescent="0.3">
      <c r="A67" s="6" t="str">
        <f t="shared" si="0"/>
        <v>AA20225</v>
      </c>
      <c r="B67" s="6" t="s">
        <v>11</v>
      </c>
      <c r="C67" s="6">
        <v>2022</v>
      </c>
      <c r="D67" s="6">
        <v>5</v>
      </c>
      <c r="E67" s="11">
        <f>VLOOKUP($A67,Fuel_preprocessddata!$A:$T,6,FALSE)</f>
        <v>168099439</v>
      </c>
      <c r="F67" s="2">
        <f>VLOOKUP($A67,Fuel_preprocessddata!$A:$T,7,FALSE)</f>
        <v>652334239</v>
      </c>
      <c r="G67" s="29">
        <f>VLOOKUP($A67,Fuel_preprocessddata!$A:$T,8,FALSE)</f>
        <v>3.8806449496836199</v>
      </c>
      <c r="H67" s="8">
        <f t="shared" si="1"/>
        <v>5.35720877840676E-2</v>
      </c>
      <c r="I67" s="8">
        <f t="shared" si="2"/>
        <v>5.9302648948951507E-2</v>
      </c>
      <c r="J67" s="11">
        <f>VLOOKUP($A67,Fuel_preprocessddata!$A:$T,11,FALSE)</f>
        <v>103666773</v>
      </c>
      <c r="K67" s="2">
        <f>VLOOKUP($A67,Fuel_preprocessddata!$A:$T,12,FALSE)</f>
        <v>410555420</v>
      </c>
      <c r="L67" s="29">
        <f>VLOOKUP($A67,Fuel_preprocessddata!$A:$T,13,FALSE)</f>
        <v>3.96033760981447</v>
      </c>
      <c r="M67" s="26">
        <f t="shared" si="3"/>
        <v>5.5381797984762927E-2</v>
      </c>
      <c r="N67" s="26">
        <f t="shared" si="4"/>
        <v>7.0389217428964757E-2</v>
      </c>
      <c r="O67" s="2">
        <f>VLOOKUP($A67,Fuel_preprocessddata!$A:$T,16,FALSE)</f>
        <v>271766212</v>
      </c>
      <c r="P67" s="2">
        <f>VLOOKUP($A67,Fuel_preprocessddata!$A:$T,17,FALSE)</f>
        <v>1062889659</v>
      </c>
      <c r="Q67" s="29">
        <f>VLOOKUP($A67,Fuel_preprocessddata!$A:$T,18,FALSE)</f>
        <v>3.9110441698322602</v>
      </c>
      <c r="R67" s="23">
        <f t="shared" si="5"/>
        <v>5.4256914483295379E-2</v>
      </c>
      <c r="S67" s="23">
        <f t="shared" si="6"/>
        <v>6.3144213860178808E-2</v>
      </c>
      <c r="T67" s="29">
        <v>0</v>
      </c>
      <c r="U67" s="38">
        <f>VLOOKUP($A67,Fuel_preprocessddata!$A:$T,9,FALSE)</f>
        <v>12176755956</v>
      </c>
      <c r="V67" s="38">
        <f>VLOOKUP($A67,Fuel_preprocessddata!$A:$T,10,FALSE)</f>
        <v>11000086009</v>
      </c>
      <c r="W67" s="38">
        <f>VLOOKUP($A67,Fuel_preprocessddata!$A:$T,14,FALSE)</f>
        <v>7413183301</v>
      </c>
      <c r="X67" s="38">
        <f>VLOOKUP($A67,Fuel_preprocessddata!$A:$T,15,FALSE)</f>
        <v>5832646462</v>
      </c>
      <c r="Y67" s="32">
        <f t="shared" si="7"/>
        <v>0</v>
      </c>
      <c r="Z67" s="32">
        <f t="shared" si="8"/>
        <v>0</v>
      </c>
      <c r="AA67" s="32">
        <v>-2.7912215932401896E-5</v>
      </c>
      <c r="AB67" s="32">
        <v>2.6489489515103132E-6</v>
      </c>
      <c r="AC67" s="32">
        <f t="shared" si="9"/>
        <v>0</v>
      </c>
      <c r="AD67" s="32">
        <f t="shared" si="10"/>
        <v>0</v>
      </c>
      <c r="AE67" s="32">
        <v>-2.0152370727027913E-9</v>
      </c>
      <c r="AF67" s="32">
        <v>1.7428964757537635E-8</v>
      </c>
      <c r="AG67" s="32">
        <f t="shared" si="11"/>
        <v>0</v>
      </c>
      <c r="AH67" s="32">
        <f t="shared" si="12"/>
        <v>0</v>
      </c>
      <c r="AI67" s="32">
        <v>1.4483295378980854E-8</v>
      </c>
      <c r="AJ67" s="32">
        <v>1.3860178810221058E-8</v>
      </c>
    </row>
    <row r="68" spans="1:36" ht="15.75" thickBot="1" x14ac:dyDescent="0.3">
      <c r="A68" s="7" t="str">
        <f t="shared" ref="A68:A131" si="13">B68&amp;C68&amp;D68</f>
        <v>AA20226</v>
      </c>
      <c r="B68" s="7" t="s">
        <v>11</v>
      </c>
      <c r="C68" s="7">
        <v>2022</v>
      </c>
      <c r="D68" s="7">
        <v>6</v>
      </c>
      <c r="E68" s="12">
        <f>VLOOKUP($A68,Fuel_preprocessddata!$A:$T,6,FALSE)</f>
        <v>170278676</v>
      </c>
      <c r="F68" s="4">
        <f>VLOOKUP($A68,Fuel_preprocessddata!$A:$T,7,FALSE)</f>
        <v>674763736</v>
      </c>
      <c r="G68" s="30">
        <f>VLOOKUP($A68,Fuel_preprocessddata!$A:$T,8,FALSE)</f>
        <v>3.9627025053918001</v>
      </c>
      <c r="H68" s="18">
        <f t="shared" ref="H68:H131" si="14">ROUND(+E68/U68*G68,4)+AA68</f>
        <v>5.4649265395263866E-2</v>
      </c>
      <c r="I68" s="18">
        <f t="shared" ref="I68:I131" si="15">ROUND(+E68/V68*G68,4)+AB68</f>
        <v>5.94733859551725E-2</v>
      </c>
      <c r="J68" s="12">
        <f>VLOOKUP($A68,Fuel_preprocessddata!$A:$T,11,FALSE)</f>
        <v>108386388</v>
      </c>
      <c r="K68" s="4">
        <f>VLOOKUP($A68,Fuel_preprocessddata!$A:$T,12,FALSE)</f>
        <v>443987262</v>
      </c>
      <c r="L68" s="30">
        <f>VLOOKUP($A68,Fuel_preprocessddata!$A:$T,13,FALSE)</f>
        <v>4.0963378353377697</v>
      </c>
      <c r="M68" s="27">
        <f t="shared" ref="M68:M131" si="16">ROUND(+J68/W68*L68,7)+AE68</f>
        <v>5.7773342301979044E-2</v>
      </c>
      <c r="N68" s="27">
        <f t="shared" ref="N68:N131" si="17">ROUND(+J68/X68*L68,7)+AF68</f>
        <v>6.629008839674834E-2</v>
      </c>
      <c r="O68" s="4">
        <f>VLOOKUP($A68,Fuel_preprocessddata!$A:$T,16,FALSE)</f>
        <v>278665064</v>
      </c>
      <c r="P68" s="4">
        <f>VLOOKUP($A68,Fuel_preprocessddata!$A:$T,17,FALSE)</f>
        <v>1118750998</v>
      </c>
      <c r="Q68" s="30">
        <f>VLOOKUP($A68,Fuel_preprocessddata!$A:$T,18,FALSE)</f>
        <v>4.0146797805985397</v>
      </c>
      <c r="R68" s="24">
        <f t="shared" ref="R68:R131" si="18">ROUND(+O68/(+U68+W68)*Q68,7)+AI68</f>
        <v>5.5847762745360081E-2</v>
      </c>
      <c r="S68" s="24">
        <f t="shared" ref="S68:S131" si="19">ROUND(+O68/(+V68+X68)*Q68,7)+AJ68</f>
        <v>6.2003736405946343E-2</v>
      </c>
      <c r="T68" s="30">
        <v>0</v>
      </c>
      <c r="U68" s="39">
        <f>VLOOKUP($A68,Fuel_preprocessddata!$A:$T,9,FALSE)</f>
        <v>12347169374</v>
      </c>
      <c r="V68" s="39">
        <f>VLOOKUP($A68,Fuel_preprocessddata!$A:$T,10,FALSE)</f>
        <v>11345641839</v>
      </c>
      <c r="W68" s="39">
        <f>VLOOKUP($A68,Fuel_preprocessddata!$A:$T,14,FALSE)</f>
        <v>7684984879</v>
      </c>
      <c r="X68" s="39">
        <f>VLOOKUP($A68,Fuel_preprocessddata!$A:$T,15,FALSE)</f>
        <v>6697641725</v>
      </c>
      <c r="Y68" s="33">
        <f t="shared" ref="Y68:Y131" si="20">+(H68*U68)-F68</f>
        <v>0</v>
      </c>
      <c r="Z68" s="33">
        <f t="shared" ref="Z68:Z131" si="21">+I68*V68-F68</f>
        <v>0</v>
      </c>
      <c r="AA68" s="33">
        <v>4.9265395263864767E-5</v>
      </c>
      <c r="AB68" s="33">
        <v>-2.6614044827500544E-5</v>
      </c>
      <c r="AC68" s="33">
        <f t="shared" ref="AC68:AC131" si="22">IF(K68=0,0,+M68*W68-K68)</f>
        <v>0</v>
      </c>
      <c r="AD68" s="33">
        <f t="shared" ref="AD68:AD131" si="23">IF(K68=0,0,+N68*X68-K68)</f>
        <v>5.9604644775390625E-8</v>
      </c>
      <c r="AE68" s="33">
        <v>4.2301979042910776E-8</v>
      </c>
      <c r="AF68" s="33">
        <v>-1.1603251668518277E-8</v>
      </c>
      <c r="AG68" s="33">
        <f t="shared" ref="AG68:AG131" si="24">+R68*(U68+W68)-P68</f>
        <v>0</v>
      </c>
      <c r="AH68" s="33">
        <f t="shared" ref="AH68:AH131" si="25">+S68*(V68+X68)-P68</f>
        <v>0</v>
      </c>
      <c r="AI68" s="33">
        <v>-3.7254639919867549E-8</v>
      </c>
      <c r="AJ68" s="33">
        <v>3.6405946339176931E-8</v>
      </c>
    </row>
    <row r="69" spans="1:36" ht="15.75" thickBot="1" x14ac:dyDescent="0.3">
      <c r="A69" s="6" t="str">
        <f t="shared" si="13"/>
        <v>AS20171</v>
      </c>
      <c r="B69" s="6" t="s">
        <v>10</v>
      </c>
      <c r="C69" s="6">
        <v>2017</v>
      </c>
      <c r="D69" s="6">
        <v>1</v>
      </c>
      <c r="E69" s="11">
        <f>VLOOKUP($A69,Fuel_preprocessddata!$A:$T,6,FALSE)</f>
        <v>39098220</v>
      </c>
      <c r="F69" s="2">
        <f>VLOOKUP($A69,Fuel_preprocessddata!$A:$T,7,FALSE)</f>
        <v>68433988</v>
      </c>
      <c r="G69" s="29">
        <f>VLOOKUP($A69,Fuel_preprocessddata!$A:$T,8,FALSE)</f>
        <v>1.75030955373415</v>
      </c>
      <c r="H69" s="8">
        <f t="shared" si="14"/>
        <v>2.2683879126717637E-2</v>
      </c>
      <c r="I69" s="8">
        <f t="shared" si="15"/>
        <v>2.8631071325818221E-2</v>
      </c>
      <c r="J69" s="16">
        <f>VLOOKUP($A69,Fuel_preprocessddata!$A:$T,11,FALSE)</f>
        <v>759544</v>
      </c>
      <c r="K69" s="2">
        <f>VLOOKUP($A69,Fuel_preprocessddata!$A:$T,12,FALSE)</f>
        <v>1406341</v>
      </c>
      <c r="L69" s="29">
        <f>VLOOKUP($A69,Fuel_preprocessddata!$A:$T,13,FALSE)</f>
        <v>1.85155961998251</v>
      </c>
      <c r="M69" s="26">
        <f t="shared" si="16"/>
        <v>4.5339947844363557E-3</v>
      </c>
      <c r="N69" s="26">
        <f t="shared" si="17"/>
        <v>5.6815085998051717E-3</v>
      </c>
      <c r="O69" s="2">
        <f>VLOOKUP($A69,Fuel_preprocessddata!$A:$T,16,FALSE)</f>
        <v>39857764</v>
      </c>
      <c r="P69" s="2">
        <f>VLOOKUP($A69,Fuel_preprocessddata!$A:$T,17,FALSE)</f>
        <v>69840329</v>
      </c>
      <c r="Q69" s="29">
        <f>VLOOKUP($A69,Fuel_preprocessddata!$A:$T,18,FALSE)</f>
        <v>1.7522390117017099</v>
      </c>
      <c r="R69" s="23">
        <f t="shared" si="18"/>
        <v>2.0991777576289186E-2</v>
      </c>
      <c r="S69" s="23">
        <f t="shared" si="19"/>
        <v>2.6477441186674139E-2</v>
      </c>
      <c r="T69" s="29">
        <v>0</v>
      </c>
      <c r="U69" s="38">
        <f>VLOOKUP($A69,Fuel_preprocessddata!$A:$T,9,FALSE)</f>
        <v>3016855610</v>
      </c>
      <c r="V69" s="38">
        <f>VLOOKUP($A69,Fuel_preprocessddata!$A:$T,10,FALSE)</f>
        <v>2390200046</v>
      </c>
      <c r="W69" s="38">
        <f>VLOOKUP($A69,Fuel_preprocessddata!$A:$T,14,FALSE)</f>
        <v>310177022</v>
      </c>
      <c r="X69" s="38">
        <f>VLOOKUP($A69,Fuel_preprocessddata!$A:$T,15,FALSE)</f>
        <v>247529503</v>
      </c>
      <c r="Y69" s="32">
        <f t="shared" si="20"/>
        <v>0</v>
      </c>
      <c r="Z69" s="32">
        <f t="shared" si="21"/>
        <v>0</v>
      </c>
      <c r="AA69" s="32">
        <v>-1.6120873282364501E-5</v>
      </c>
      <c r="AB69" s="32">
        <v>3.1071325818221932E-5</v>
      </c>
      <c r="AC69" s="32">
        <f t="shared" si="22"/>
        <v>6.9849193096160889E-10</v>
      </c>
      <c r="AD69" s="32">
        <f t="shared" si="23"/>
        <v>0</v>
      </c>
      <c r="AE69" s="32">
        <v>-5.2155636441619802E-9</v>
      </c>
      <c r="AF69" s="32">
        <v>8.599805171802255E-9</v>
      </c>
      <c r="AG69" s="32">
        <f t="shared" si="24"/>
        <v>0</v>
      </c>
      <c r="AH69" s="32">
        <f t="shared" si="25"/>
        <v>0</v>
      </c>
      <c r="AI69" s="32">
        <v>-2.2423710813526676E-8</v>
      </c>
      <c r="AJ69" s="32">
        <v>4.1186674137189128E-8</v>
      </c>
    </row>
    <row r="70" spans="1:36" ht="15.75" thickBot="1" x14ac:dyDescent="0.3">
      <c r="A70" s="7" t="str">
        <f t="shared" si="13"/>
        <v>AS20172</v>
      </c>
      <c r="B70" s="7" t="s">
        <v>10</v>
      </c>
      <c r="C70" s="7">
        <v>2017</v>
      </c>
      <c r="D70" s="7">
        <v>2</v>
      </c>
      <c r="E70" s="12">
        <f>VLOOKUP($A70,Fuel_preprocessddata!$A:$T,6,FALSE)</f>
        <v>35037875</v>
      </c>
      <c r="F70" s="4">
        <f>VLOOKUP($A70,Fuel_preprocessddata!$A:$T,7,FALSE)</f>
        <v>62678787</v>
      </c>
      <c r="G70" s="30">
        <f>VLOOKUP($A70,Fuel_preprocessddata!$A:$T,8,FALSE)</f>
        <v>1.78888665479855</v>
      </c>
      <c r="H70" s="18">
        <f t="shared" si="14"/>
        <v>2.3377411650787699E-2</v>
      </c>
      <c r="I70" s="18">
        <f t="shared" si="15"/>
        <v>2.8662724473449259E-2</v>
      </c>
      <c r="J70" s="17">
        <f>VLOOKUP($A70,Fuel_preprocessddata!$A:$T,11,FALSE)</f>
        <v>721790</v>
      </c>
      <c r="K70" s="4">
        <f>VLOOKUP($A70,Fuel_preprocessddata!$A:$T,12,FALSE)</f>
        <v>1334416</v>
      </c>
      <c r="L70" s="30">
        <f>VLOOKUP($A70,Fuel_preprocessddata!$A:$T,13,FALSE)</f>
        <v>1.84875933443245</v>
      </c>
      <c r="M70" s="27">
        <f t="shared" si="16"/>
        <v>4.6589333675915385E-3</v>
      </c>
      <c r="N70" s="27">
        <f t="shared" si="17"/>
        <v>5.8449232894553522E-3</v>
      </c>
      <c r="O70" s="4">
        <f>VLOOKUP($A70,Fuel_preprocessddata!$A:$T,16,FALSE)</f>
        <v>35759665</v>
      </c>
      <c r="P70" s="4">
        <f>VLOOKUP($A70,Fuel_preprocessddata!$A:$T,17,FALSE)</f>
        <v>64013203</v>
      </c>
      <c r="Q70" s="30">
        <f>VLOOKUP($A70,Fuel_preprocessddata!$A:$T,18,FALSE)</f>
        <v>1.7900951532963101</v>
      </c>
      <c r="R70" s="24">
        <f t="shared" si="18"/>
        <v>2.1570772484155395E-2</v>
      </c>
      <c r="S70" s="24">
        <f t="shared" si="19"/>
        <v>2.650569603232926E-2</v>
      </c>
      <c r="T70" s="30">
        <v>0</v>
      </c>
      <c r="U70" s="39">
        <f>VLOOKUP($A70,Fuel_preprocessddata!$A:$T,9,FALSE)</f>
        <v>2681168811</v>
      </c>
      <c r="V70" s="39">
        <f>VLOOKUP($A70,Fuel_preprocessddata!$A:$T,10,FALSE)</f>
        <v>2186770035</v>
      </c>
      <c r="W70" s="39">
        <f>VLOOKUP($A70,Fuel_preprocessddata!$A:$T,14,FALSE)</f>
        <v>286420924</v>
      </c>
      <c r="X70" s="39">
        <f>VLOOKUP($A70,Fuel_preprocessddata!$A:$T,15,FALSE)</f>
        <v>228303424</v>
      </c>
      <c r="Y70" s="33">
        <f t="shared" si="20"/>
        <v>0</v>
      </c>
      <c r="Z70" s="33">
        <f t="shared" si="21"/>
        <v>0</v>
      </c>
      <c r="AA70" s="33">
        <v>-2.2588349212301906E-5</v>
      </c>
      <c r="AB70" s="33">
        <v>-3.7275526550738583E-5</v>
      </c>
      <c r="AC70" s="33">
        <f t="shared" si="22"/>
        <v>0</v>
      </c>
      <c r="AD70" s="33">
        <f t="shared" si="23"/>
        <v>0</v>
      </c>
      <c r="AE70" s="33">
        <v>3.3367591538782659E-8</v>
      </c>
      <c r="AF70" s="33">
        <v>2.3289455352085153E-8</v>
      </c>
      <c r="AG70" s="33">
        <f t="shared" si="24"/>
        <v>0</v>
      </c>
      <c r="AH70" s="33">
        <f t="shared" si="25"/>
        <v>0</v>
      </c>
      <c r="AI70" s="33">
        <v>-2.7515844606279538E-8</v>
      </c>
      <c r="AJ70" s="33">
        <v>-3.9676707423025315E-9</v>
      </c>
    </row>
    <row r="71" spans="1:36" ht="15.75" thickBot="1" x14ac:dyDescent="0.3">
      <c r="A71" s="6" t="str">
        <f t="shared" si="13"/>
        <v>AS20173</v>
      </c>
      <c r="B71" s="6" t="s">
        <v>10</v>
      </c>
      <c r="C71" s="6">
        <v>2017</v>
      </c>
      <c r="D71" s="6">
        <v>3</v>
      </c>
      <c r="E71" s="11">
        <f>VLOOKUP($A71,Fuel_preprocessddata!$A:$T,6,FALSE)</f>
        <v>41707157</v>
      </c>
      <c r="F71" s="2">
        <f>VLOOKUP($A71,Fuel_preprocessddata!$A:$T,7,FALSE)</f>
        <v>73488764</v>
      </c>
      <c r="G71" s="29">
        <f>VLOOKUP($A71,Fuel_preprocessddata!$A:$T,8,FALSE)</f>
        <v>1.7620180632307301</v>
      </c>
      <c r="H71" s="8">
        <f t="shared" si="14"/>
        <v>2.3089885659036816E-2</v>
      </c>
      <c r="I71" s="8">
        <f t="shared" si="15"/>
        <v>2.6519123009709954E-2</v>
      </c>
      <c r="J71" s="16">
        <f>VLOOKUP($A71,Fuel_preprocessddata!$A:$T,11,FALSE)</f>
        <v>814614</v>
      </c>
      <c r="K71" s="2">
        <f>VLOOKUP($A71,Fuel_preprocessddata!$A:$T,12,FALSE)</f>
        <v>1454849</v>
      </c>
      <c r="L71" s="29">
        <f>VLOOKUP($A71,Fuel_preprocessddata!$A:$T,13,FALSE)</f>
        <v>1.78593665220583</v>
      </c>
      <c r="M71" s="26">
        <f t="shared" si="16"/>
        <v>4.5176798155569355E-3</v>
      </c>
      <c r="N71" s="26">
        <f t="shared" si="17"/>
        <v>5.4320897601018219E-3</v>
      </c>
      <c r="O71" s="2">
        <f>VLOOKUP($A71,Fuel_preprocessddata!$A:$T,16,FALSE)</f>
        <v>42521771</v>
      </c>
      <c r="P71" s="2">
        <f>VLOOKUP($A71,Fuel_preprocessddata!$A:$T,17,FALSE)</f>
        <v>74943613</v>
      </c>
      <c r="Q71" s="29">
        <f>VLOOKUP($A71,Fuel_preprocessddata!$A:$T,18,FALSE)</f>
        <v>1.76247628538331</v>
      </c>
      <c r="R71" s="23">
        <f t="shared" si="18"/>
        <v>2.1383380162718336E-2</v>
      </c>
      <c r="S71" s="23">
        <f t="shared" si="19"/>
        <v>2.4660729189234058E-2</v>
      </c>
      <c r="T71" s="29">
        <v>0</v>
      </c>
      <c r="U71" s="38">
        <f>VLOOKUP($A71,Fuel_preprocessddata!$A:$T,9,FALSE)</f>
        <v>3182725332</v>
      </c>
      <c r="V71" s="38">
        <f>VLOOKUP($A71,Fuel_preprocessddata!$A:$T,10,FALSE)</f>
        <v>2771161172</v>
      </c>
      <c r="W71" s="38">
        <f>VLOOKUP($A71,Fuel_preprocessddata!$A:$T,14,FALSE)</f>
        <v>322034553</v>
      </c>
      <c r="X71" s="38">
        <f>VLOOKUP($A71,Fuel_preprocessddata!$A:$T,15,FALSE)</f>
        <v>267824919</v>
      </c>
      <c r="Y71" s="32">
        <f t="shared" si="20"/>
        <v>0</v>
      </c>
      <c r="Z71" s="32">
        <f t="shared" si="21"/>
        <v>0</v>
      </c>
      <c r="AA71" s="32">
        <v>-1.0114340963181603E-5</v>
      </c>
      <c r="AB71" s="32">
        <v>1.9123009709954425E-5</v>
      </c>
      <c r="AC71" s="32">
        <f t="shared" si="22"/>
        <v>2.3283064365386963E-10</v>
      </c>
      <c r="AD71" s="32">
        <f t="shared" si="23"/>
        <v>0</v>
      </c>
      <c r="AE71" s="32">
        <v>-2.0184443064868995E-8</v>
      </c>
      <c r="AF71" s="32">
        <v>-1.0239898177652473E-8</v>
      </c>
      <c r="AG71" s="32">
        <f t="shared" si="24"/>
        <v>0</v>
      </c>
      <c r="AH71" s="32">
        <f t="shared" si="25"/>
        <v>0</v>
      </c>
      <c r="AI71" s="32">
        <v>-1.9837281664547568E-8</v>
      </c>
      <c r="AJ71" s="32">
        <v>2.9189234055856939E-8</v>
      </c>
    </row>
    <row r="72" spans="1:36" ht="15.75" thickBot="1" x14ac:dyDescent="0.3">
      <c r="A72" s="7" t="str">
        <f t="shared" si="13"/>
        <v>AS20174</v>
      </c>
      <c r="B72" s="7" t="s">
        <v>10</v>
      </c>
      <c r="C72" s="7">
        <v>2017</v>
      </c>
      <c r="D72" s="7">
        <v>4</v>
      </c>
      <c r="E72" s="12">
        <f>VLOOKUP($A72,Fuel_preprocessddata!$A:$T,6,FALSE)</f>
        <v>40727280</v>
      </c>
      <c r="F72" s="4">
        <f>VLOOKUP($A72,Fuel_preprocessddata!$A:$T,7,FALSE)</f>
        <v>71986618</v>
      </c>
      <c r="G72" s="30">
        <f>VLOOKUP($A72,Fuel_preprocessddata!$A:$T,8,FALSE)</f>
        <v>1.7675282513342401</v>
      </c>
      <c r="H72" s="18">
        <f t="shared" si="14"/>
        <v>2.2951399737566745E-2</v>
      </c>
      <c r="I72" s="18">
        <f t="shared" si="15"/>
        <v>2.6343229053621121E-2</v>
      </c>
      <c r="J72" s="17">
        <f>VLOOKUP($A72,Fuel_preprocessddata!$A:$T,11,FALSE)</f>
        <v>710994</v>
      </c>
      <c r="K72" s="4">
        <f>VLOOKUP($A72,Fuel_preprocessddata!$A:$T,12,FALSE)</f>
        <v>1293832</v>
      </c>
      <c r="L72" s="30">
        <f>VLOOKUP($A72,Fuel_preprocessddata!$A:$T,13,FALSE)</f>
        <v>1.8197509402329599</v>
      </c>
      <c r="M72" s="27">
        <f t="shared" si="16"/>
        <v>4.4741922727409541E-3</v>
      </c>
      <c r="N72" s="27">
        <f t="shared" si="17"/>
        <v>5.1074729137629031E-3</v>
      </c>
      <c r="O72" s="4">
        <f>VLOOKUP($A72,Fuel_preprocessddata!$A:$T,16,FALSE)</f>
        <v>41438274</v>
      </c>
      <c r="P72" s="4">
        <f>VLOOKUP($A72,Fuel_preprocessddata!$A:$T,17,FALSE)</f>
        <v>73280450</v>
      </c>
      <c r="Q72" s="30">
        <f>VLOOKUP($A72,Fuel_preprocessddata!$A:$T,18,FALSE)</f>
        <v>1.76842428330871</v>
      </c>
      <c r="R72" s="24">
        <f t="shared" si="18"/>
        <v>2.1391647270488097E-2</v>
      </c>
      <c r="S72" s="24">
        <f t="shared" si="19"/>
        <v>2.4541642841442494E-2</v>
      </c>
      <c r="T72" s="30">
        <v>0</v>
      </c>
      <c r="U72" s="39">
        <f>VLOOKUP($A72,Fuel_preprocessddata!$A:$T,9,FALSE)</f>
        <v>3136480512</v>
      </c>
      <c r="V72" s="39">
        <f>VLOOKUP($A72,Fuel_preprocessddata!$A:$T,10,FALSE)</f>
        <v>2732642147</v>
      </c>
      <c r="W72" s="39">
        <f>VLOOKUP($A72,Fuel_preprocessddata!$A:$T,14,FALSE)</f>
        <v>289176665</v>
      </c>
      <c r="X72" s="39">
        <f>VLOOKUP($A72,Fuel_preprocessddata!$A:$T,15,FALSE)</f>
        <v>253321363</v>
      </c>
      <c r="Y72" s="33">
        <f t="shared" si="20"/>
        <v>0</v>
      </c>
      <c r="Z72" s="33">
        <f t="shared" si="21"/>
        <v>0</v>
      </c>
      <c r="AA72" s="33">
        <v>-4.860026243325502E-5</v>
      </c>
      <c r="AB72" s="33">
        <v>4.3229053621120228E-5</v>
      </c>
      <c r="AC72" s="33">
        <f t="shared" si="22"/>
        <v>-4.6566128730773926E-10</v>
      </c>
      <c r="AD72" s="33">
        <f t="shared" si="23"/>
        <v>0</v>
      </c>
      <c r="AE72" s="33">
        <v>-7.7272590461724411E-9</v>
      </c>
      <c r="AF72" s="33">
        <v>-2.7086237096990429E-8</v>
      </c>
      <c r="AG72" s="33">
        <f t="shared" si="24"/>
        <v>0</v>
      </c>
      <c r="AH72" s="33">
        <f t="shared" si="25"/>
        <v>0</v>
      </c>
      <c r="AI72" s="33">
        <v>4.7270488095010887E-8</v>
      </c>
      <c r="AJ72" s="33">
        <v>4.2841442494251369E-8</v>
      </c>
    </row>
    <row r="73" spans="1:36" ht="15.75" thickBot="1" x14ac:dyDescent="0.3">
      <c r="A73" s="6" t="str">
        <f t="shared" si="13"/>
        <v>AS20175</v>
      </c>
      <c r="B73" s="6" t="s">
        <v>10</v>
      </c>
      <c r="C73" s="6">
        <v>2017</v>
      </c>
      <c r="D73" s="6">
        <v>5</v>
      </c>
      <c r="E73" s="11">
        <f>VLOOKUP($A73,Fuel_preprocessddata!$A:$T,6,FALSE)</f>
        <v>42011843</v>
      </c>
      <c r="F73" s="2">
        <f>VLOOKUP($A73,Fuel_preprocessddata!$A:$T,7,FALSE)</f>
        <v>70461951</v>
      </c>
      <c r="G73" s="29">
        <f>VLOOKUP($A73,Fuel_preprocessddata!$A:$T,8,FALSE)</f>
        <v>1.6771925716279501</v>
      </c>
      <c r="H73" s="8">
        <f t="shared" si="14"/>
        <v>2.1399660761111911E-2</v>
      </c>
      <c r="I73" s="8">
        <f t="shared" si="15"/>
        <v>2.4337150509695191E-2</v>
      </c>
      <c r="J73" s="16">
        <f>VLOOKUP($A73,Fuel_preprocessddata!$A:$T,11,FALSE)</f>
        <v>457027</v>
      </c>
      <c r="K73" s="3">
        <f>VLOOKUP($A73,Fuel_preprocessddata!$A:$T,12,FALSE)</f>
        <v>805754</v>
      </c>
      <c r="L73" s="29">
        <f>VLOOKUP($A73,Fuel_preprocessddata!$A:$T,13,FALSE)</f>
        <v>1.7630336938517801</v>
      </c>
      <c r="M73" s="26">
        <f t="shared" si="16"/>
        <v>3.7873170083381528E-3</v>
      </c>
      <c r="N73" s="26">
        <f t="shared" si="17"/>
        <v>4.566430914187675E-3</v>
      </c>
      <c r="O73" s="2">
        <f>VLOOKUP($A73,Fuel_preprocessddata!$A:$T,16,FALSE)</f>
        <v>42468870</v>
      </c>
      <c r="P73" s="2">
        <f>VLOOKUP($A73,Fuel_preprocessddata!$A:$T,17,FALSE)</f>
        <v>71267705</v>
      </c>
      <c r="Q73" s="29">
        <f>VLOOKUP($A73,Fuel_preprocessddata!$A:$T,18,FALSE)</f>
        <v>1.67811634733865</v>
      </c>
      <c r="R73" s="23">
        <f t="shared" si="18"/>
        <v>2.0330733298837812E-2</v>
      </c>
      <c r="S73" s="23">
        <f t="shared" si="19"/>
        <v>2.3201433575075182E-2</v>
      </c>
      <c r="T73" s="29">
        <v>0</v>
      </c>
      <c r="U73" s="38">
        <f>VLOOKUP($A73,Fuel_preprocessddata!$A:$T,9,FALSE)</f>
        <v>3292666729</v>
      </c>
      <c r="V73" s="38">
        <f>VLOOKUP($A73,Fuel_preprocessddata!$A:$T,10,FALSE)</f>
        <v>2895242439</v>
      </c>
      <c r="W73" s="38">
        <f>VLOOKUP($A73,Fuel_preprocessddata!$A:$T,14,FALSE)</f>
        <v>212750609</v>
      </c>
      <c r="X73" s="38">
        <f>VLOOKUP($A73,Fuel_preprocessddata!$A:$T,15,FALSE)</f>
        <v>176451591</v>
      </c>
      <c r="Y73" s="32">
        <f t="shared" si="20"/>
        <v>0</v>
      </c>
      <c r="Z73" s="32">
        <f t="shared" si="21"/>
        <v>0</v>
      </c>
      <c r="AA73" s="32">
        <v>-3.3923888809010705E-7</v>
      </c>
      <c r="AB73" s="32">
        <v>3.7150509695191986E-5</v>
      </c>
      <c r="AC73" s="32">
        <f t="shared" si="22"/>
        <v>1.1641532182693481E-10</v>
      </c>
      <c r="AD73" s="32">
        <f t="shared" si="23"/>
        <v>-2.3283064365386963E-10</v>
      </c>
      <c r="AE73" s="32">
        <v>1.7008338152810221E-8</v>
      </c>
      <c r="AF73" s="32">
        <v>3.0914187675035176E-8</v>
      </c>
      <c r="AG73" s="32">
        <f t="shared" si="24"/>
        <v>0</v>
      </c>
      <c r="AH73" s="32">
        <f t="shared" si="25"/>
        <v>0</v>
      </c>
      <c r="AI73" s="32">
        <v>3.3298837810377679E-8</v>
      </c>
      <c r="AJ73" s="32">
        <v>3.357507518363112E-8</v>
      </c>
    </row>
    <row r="74" spans="1:36" ht="15.75" thickBot="1" x14ac:dyDescent="0.3">
      <c r="A74" s="7" t="str">
        <f t="shared" si="13"/>
        <v>AS20176</v>
      </c>
      <c r="B74" s="7" t="s">
        <v>10</v>
      </c>
      <c r="C74" s="7">
        <v>2017</v>
      </c>
      <c r="D74" s="7">
        <v>6</v>
      </c>
      <c r="E74" s="12">
        <f>VLOOKUP($A74,Fuel_preprocessddata!$A:$T,6,FALSE)</f>
        <v>43054527</v>
      </c>
      <c r="F74" s="4">
        <f>VLOOKUP($A74,Fuel_preprocessddata!$A:$T,7,FALSE)</f>
        <v>70305517</v>
      </c>
      <c r="G74" s="30">
        <f>VLOOKUP($A74,Fuel_preprocessddata!$A:$T,8,FALSE)</f>
        <v>1.63294133971092</v>
      </c>
      <c r="H74" s="18">
        <f t="shared" si="14"/>
        <v>2.0735454809495672E-2</v>
      </c>
      <c r="I74" s="18">
        <f t="shared" si="15"/>
        <v>2.3664391091924052E-2</v>
      </c>
      <c r="J74" s="17">
        <f>VLOOKUP($A74,Fuel_preprocessddata!$A:$T,11,FALSE)</f>
        <v>473564</v>
      </c>
      <c r="K74" s="5">
        <f>VLOOKUP($A74,Fuel_preprocessddata!$A:$T,12,FALSE)</f>
        <v>806578</v>
      </c>
      <c r="L74" s="30">
        <f>VLOOKUP($A74,Fuel_preprocessddata!$A:$T,13,FALSE)</f>
        <v>1.70320801412269</v>
      </c>
      <c r="M74" s="27">
        <f t="shared" si="16"/>
        <v>3.5866212284293999E-3</v>
      </c>
      <c r="N74" s="27">
        <f t="shared" si="17"/>
        <v>4.1264810453651019E-3</v>
      </c>
      <c r="O74" s="4">
        <f>VLOOKUP($A74,Fuel_preprocessddata!$A:$T,16,FALSE)</f>
        <v>43528091</v>
      </c>
      <c r="P74" s="4">
        <f>VLOOKUP($A74,Fuel_preprocessddata!$A:$T,17,FALSE)</f>
        <v>71112095</v>
      </c>
      <c r="Q74" s="30">
        <f>VLOOKUP($A74,Fuel_preprocessddata!$A:$T,18,FALSE)</f>
        <v>1.63370580621144</v>
      </c>
      <c r="R74" s="24">
        <f t="shared" si="18"/>
        <v>1.966878616537665E-2</v>
      </c>
      <c r="S74" s="24">
        <f t="shared" si="19"/>
        <v>2.2458305484560112E-2</v>
      </c>
      <c r="T74" s="30">
        <v>0</v>
      </c>
      <c r="U74" s="39">
        <f>VLOOKUP($A74,Fuel_preprocessddata!$A:$T,9,FALSE)</f>
        <v>3390594402</v>
      </c>
      <c r="V74" s="39">
        <f>VLOOKUP($A74,Fuel_preprocessddata!$A:$T,10,FALSE)</f>
        <v>2970941307</v>
      </c>
      <c r="W74" s="39">
        <f>VLOOKUP($A74,Fuel_preprocessddata!$A:$T,14,FALSE)</f>
        <v>224885191</v>
      </c>
      <c r="X74" s="39">
        <f>VLOOKUP($A74,Fuel_preprocessddata!$A:$T,15,FALSE)</f>
        <v>195463881</v>
      </c>
      <c r="Y74" s="33">
        <f t="shared" si="20"/>
        <v>0</v>
      </c>
      <c r="Z74" s="33">
        <f t="shared" si="21"/>
        <v>0</v>
      </c>
      <c r="AA74" s="33">
        <v>3.5454809495672618E-5</v>
      </c>
      <c r="AB74" s="33">
        <v>-3.5608908075945508E-5</v>
      </c>
      <c r="AC74" s="33">
        <f t="shared" si="22"/>
        <v>2.3283064365386963E-10</v>
      </c>
      <c r="AD74" s="33">
        <f t="shared" si="23"/>
        <v>-1.1641532182693481E-10</v>
      </c>
      <c r="AE74" s="33">
        <v>2.1228429399750004E-8</v>
      </c>
      <c r="AF74" s="33">
        <v>-1.8954634898107892E-8</v>
      </c>
      <c r="AG74" s="33">
        <f t="shared" si="24"/>
        <v>0</v>
      </c>
      <c r="AH74" s="33">
        <f t="shared" si="25"/>
        <v>0</v>
      </c>
      <c r="AI74" s="33">
        <v>-1.3834623349695541E-8</v>
      </c>
      <c r="AJ74" s="33">
        <v>5.4845601133585165E-9</v>
      </c>
    </row>
    <row r="75" spans="1:36" ht="15.75" thickBot="1" x14ac:dyDescent="0.3">
      <c r="A75" s="6" t="str">
        <f t="shared" si="13"/>
        <v>AS20177</v>
      </c>
      <c r="B75" s="6" t="s">
        <v>10</v>
      </c>
      <c r="C75" s="6">
        <v>2017</v>
      </c>
      <c r="D75" s="6">
        <v>7</v>
      </c>
      <c r="E75" s="11">
        <f>VLOOKUP($A75,Fuel_preprocessddata!$A:$T,6,FALSE)</f>
        <v>44702939</v>
      </c>
      <c r="F75" s="2">
        <f>VLOOKUP($A75,Fuel_preprocessddata!$A:$T,7,FALSE)</f>
        <v>74117433</v>
      </c>
      <c r="G75" s="29">
        <f>VLOOKUP($A75,Fuel_preprocessddata!$A:$T,8,FALSE)</f>
        <v>1.6579991082912899</v>
      </c>
      <c r="H75" s="8">
        <f t="shared" si="14"/>
        <v>2.1103180950521064E-2</v>
      </c>
      <c r="I75" s="8">
        <f t="shared" si="15"/>
        <v>2.4045750858782761E-2</v>
      </c>
      <c r="J75" s="16">
        <f>VLOOKUP($A75,Fuel_preprocessddata!$A:$T,11,FALSE)</f>
        <v>434443</v>
      </c>
      <c r="K75" s="3">
        <f>VLOOKUP($A75,Fuel_preprocessddata!$A:$T,12,FALSE)</f>
        <v>763263</v>
      </c>
      <c r="L75" s="29">
        <f>VLOOKUP($A75,Fuel_preprocessddata!$A:$T,13,FALSE)</f>
        <v>1.7568771967784</v>
      </c>
      <c r="M75" s="26">
        <f t="shared" si="16"/>
        <v>3.2272332802238232E-3</v>
      </c>
      <c r="N75" s="26">
        <f t="shared" si="17"/>
        <v>3.6295215638317531E-3</v>
      </c>
      <c r="O75" s="2">
        <f>VLOOKUP($A75,Fuel_preprocessddata!$A:$T,16,FALSE)</f>
        <v>45137382</v>
      </c>
      <c r="P75" s="2">
        <f>VLOOKUP($A75,Fuel_preprocessddata!$A:$T,17,FALSE)</f>
        <v>74880696</v>
      </c>
      <c r="Q75" s="29">
        <f>VLOOKUP($A75,Fuel_preprocessddata!$A:$T,18,FALSE)</f>
        <v>1.6589508004695499</v>
      </c>
      <c r="R75" s="23">
        <f t="shared" si="18"/>
        <v>1.9975366120889036E-2</v>
      </c>
      <c r="S75" s="23">
        <f t="shared" si="19"/>
        <v>2.274181674703846E-2</v>
      </c>
      <c r="T75" s="29">
        <v>0</v>
      </c>
      <c r="U75" s="38">
        <f>VLOOKUP($A75,Fuel_preprocessddata!$A:$T,9,FALSE)</f>
        <v>3512145073</v>
      </c>
      <c r="V75" s="38">
        <f>VLOOKUP($A75,Fuel_preprocessddata!$A:$T,10,FALSE)</f>
        <v>3082350534</v>
      </c>
      <c r="W75" s="38">
        <f>VLOOKUP($A75,Fuel_preprocessddata!$A:$T,14,FALSE)</f>
        <v>236506919</v>
      </c>
      <c r="X75" s="38">
        <f>VLOOKUP($A75,Fuel_preprocessddata!$A:$T,15,FALSE)</f>
        <v>210293006</v>
      </c>
      <c r="Y75" s="32">
        <f t="shared" si="20"/>
        <v>0</v>
      </c>
      <c r="Z75" s="32">
        <f t="shared" si="21"/>
        <v>0</v>
      </c>
      <c r="AA75" s="32">
        <v>3.1809505210613626E-6</v>
      </c>
      <c r="AB75" s="32">
        <v>4.5750858782760834E-5</v>
      </c>
      <c r="AC75" s="32">
        <f t="shared" si="22"/>
        <v>1.1641532182693481E-10</v>
      </c>
      <c r="AD75" s="32">
        <f t="shared" si="23"/>
        <v>2.3283064365386963E-10</v>
      </c>
      <c r="AE75" s="32">
        <v>3.3280223823289878E-8</v>
      </c>
      <c r="AF75" s="32">
        <v>2.1563831753210194E-8</v>
      </c>
      <c r="AG75" s="32">
        <f t="shared" si="24"/>
        <v>0</v>
      </c>
      <c r="AH75" s="32">
        <f t="shared" si="25"/>
        <v>0</v>
      </c>
      <c r="AI75" s="32">
        <v>-3.3879110962822812E-8</v>
      </c>
      <c r="AJ75" s="32">
        <v>1.6747038460857011E-8</v>
      </c>
    </row>
    <row r="76" spans="1:36" ht="15.75" thickBot="1" x14ac:dyDescent="0.3">
      <c r="A76" s="7" t="str">
        <f t="shared" si="13"/>
        <v>AS20178</v>
      </c>
      <c r="B76" s="7" t="s">
        <v>10</v>
      </c>
      <c r="C76" s="7">
        <v>2017</v>
      </c>
      <c r="D76" s="7">
        <v>8</v>
      </c>
      <c r="E76" s="12">
        <f>VLOOKUP($A76,Fuel_preprocessddata!$A:$T,6,FALSE)</f>
        <v>44200173</v>
      </c>
      <c r="F76" s="4">
        <f>VLOOKUP($A76,Fuel_preprocessddata!$A:$T,7,FALSE)</f>
        <v>78479686</v>
      </c>
      <c r="G76" s="30">
        <f>VLOOKUP($A76,Fuel_preprocessddata!$A:$T,8,FALSE)</f>
        <v>1.77555155723033</v>
      </c>
      <c r="H76" s="18">
        <f t="shared" si="14"/>
        <v>2.2520632012489029E-2</v>
      </c>
      <c r="I76" s="18">
        <f t="shared" si="15"/>
        <v>2.5892805136163301E-2</v>
      </c>
      <c r="J76" s="17">
        <f>VLOOKUP($A76,Fuel_preprocessddata!$A:$T,11,FALSE)</f>
        <v>508483</v>
      </c>
      <c r="K76" s="5">
        <f>VLOOKUP($A76,Fuel_preprocessddata!$A:$T,12,FALSE)</f>
        <v>977890</v>
      </c>
      <c r="L76" s="30">
        <f>VLOOKUP($A76,Fuel_preprocessddata!$A:$T,13,FALSE)</f>
        <v>1.9231518064517299</v>
      </c>
      <c r="M76" s="27">
        <f t="shared" si="16"/>
        <v>3.9573524724764407E-3</v>
      </c>
      <c r="N76" s="27">
        <f t="shared" si="17"/>
        <v>4.8201397880464425E-3</v>
      </c>
      <c r="O76" s="4">
        <f>VLOOKUP($A76,Fuel_preprocessddata!$A:$T,16,FALSE)</f>
        <v>44708656</v>
      </c>
      <c r="P76" s="4">
        <f>VLOOKUP($A76,Fuel_preprocessddata!$A:$T,17,FALSE)</f>
        <v>79457576</v>
      </c>
      <c r="Q76" s="30">
        <f>VLOOKUP($A76,Fuel_preprocessddata!$A:$T,18,FALSE)</f>
        <v>1.7772302526830599</v>
      </c>
      <c r="R76" s="24">
        <f t="shared" si="18"/>
        <v>2.1291466839444398E-2</v>
      </c>
      <c r="S76" s="24">
        <f t="shared" si="19"/>
        <v>2.4570798022984536E-2</v>
      </c>
      <c r="T76" s="30">
        <v>0</v>
      </c>
      <c r="U76" s="39">
        <f>VLOOKUP($A76,Fuel_preprocessddata!$A:$T,9,FALSE)</f>
        <v>3484790567</v>
      </c>
      <c r="V76" s="39">
        <f>VLOOKUP($A76,Fuel_preprocessddata!$A:$T,10,FALSE)</f>
        <v>3030945685</v>
      </c>
      <c r="W76" s="39">
        <f>VLOOKUP($A76,Fuel_preprocessddata!$A:$T,14,FALSE)</f>
        <v>247107127</v>
      </c>
      <c r="X76" s="39">
        <f>VLOOKUP($A76,Fuel_preprocessddata!$A:$T,15,FALSE)</f>
        <v>202875859</v>
      </c>
      <c r="Y76" s="33">
        <f t="shared" si="20"/>
        <v>0</v>
      </c>
      <c r="Z76" s="33">
        <f t="shared" si="21"/>
        <v>0</v>
      </c>
      <c r="AA76" s="33">
        <v>2.0632012489031973E-5</v>
      </c>
      <c r="AB76" s="33">
        <v>-7.1948638366986506E-6</v>
      </c>
      <c r="AC76" s="33">
        <f t="shared" si="22"/>
        <v>-1.1641532182693481E-10</v>
      </c>
      <c r="AD76" s="33">
        <f t="shared" si="23"/>
        <v>0</v>
      </c>
      <c r="AE76" s="33">
        <v>-4.752752355910439E-8</v>
      </c>
      <c r="AF76" s="33">
        <v>3.9788046442626457E-8</v>
      </c>
      <c r="AG76" s="33">
        <f t="shared" si="24"/>
        <v>0</v>
      </c>
      <c r="AH76" s="33">
        <f t="shared" si="25"/>
        <v>0</v>
      </c>
      <c r="AI76" s="33">
        <v>-3.3160555605246667E-8</v>
      </c>
      <c r="AJ76" s="33">
        <v>-1.9770154627979375E-9</v>
      </c>
    </row>
    <row r="77" spans="1:36" ht="15.75" thickBot="1" x14ac:dyDescent="0.3">
      <c r="A77" s="6" t="str">
        <f t="shared" si="13"/>
        <v>AS20179</v>
      </c>
      <c r="B77" s="6" t="s">
        <v>10</v>
      </c>
      <c r="C77" s="6">
        <v>2017</v>
      </c>
      <c r="D77" s="6">
        <v>9</v>
      </c>
      <c r="E77" s="11">
        <f>VLOOKUP($A77,Fuel_preprocessddata!$A:$T,6,FALSE)</f>
        <v>38818144</v>
      </c>
      <c r="F77" s="2">
        <f>VLOOKUP($A77,Fuel_preprocessddata!$A:$T,7,FALSE)</f>
        <v>75531736</v>
      </c>
      <c r="G77" s="29">
        <f>VLOOKUP($A77,Fuel_preprocessddata!$A:$T,8,FALSE)</f>
        <v>1.94578432188823</v>
      </c>
      <c r="H77" s="8">
        <f t="shared" si="14"/>
        <v>2.4577933816407938E-2</v>
      </c>
      <c r="I77" s="8">
        <f t="shared" si="15"/>
        <v>2.9166487308605576E-2</v>
      </c>
      <c r="J77" s="16">
        <f>VLOOKUP($A77,Fuel_preprocessddata!$A:$T,11,FALSE)</f>
        <v>556168</v>
      </c>
      <c r="K77" s="2">
        <f>VLOOKUP($A77,Fuel_preprocessddata!$A:$T,12,FALSE)</f>
        <v>1167204</v>
      </c>
      <c r="L77" s="29">
        <f>VLOOKUP($A77,Fuel_preprocessddata!$A:$T,13,FALSE)</f>
        <v>2.0986536442225998</v>
      </c>
      <c r="M77" s="26">
        <f t="shared" si="16"/>
        <v>5.1716838060371422E-3</v>
      </c>
      <c r="N77" s="26">
        <f t="shared" si="17"/>
        <v>7.6332496649984729E-3</v>
      </c>
      <c r="O77" s="2">
        <f>VLOOKUP($A77,Fuel_preprocessddata!$A:$T,16,FALSE)</f>
        <v>39374312</v>
      </c>
      <c r="P77" s="2">
        <f>VLOOKUP($A77,Fuel_preprocessddata!$A:$T,17,FALSE)</f>
        <v>76698940</v>
      </c>
      <c r="Q77" s="29">
        <f>VLOOKUP($A77,Fuel_preprocessddata!$A:$T,18,FALSE)</f>
        <v>1.94794362375144</v>
      </c>
      <c r="R77" s="23">
        <f t="shared" si="18"/>
        <v>2.3250249917874256E-2</v>
      </c>
      <c r="S77" s="23">
        <f t="shared" si="19"/>
        <v>2.7965920347447035E-2</v>
      </c>
      <c r="T77" s="29">
        <v>0</v>
      </c>
      <c r="U77" s="38">
        <f>VLOOKUP($A77,Fuel_preprocessddata!$A:$T,9,FALSE)</f>
        <v>3073152388</v>
      </c>
      <c r="V77" s="38">
        <f>VLOOKUP($A77,Fuel_preprocessddata!$A:$T,10,FALSE)</f>
        <v>2589675445</v>
      </c>
      <c r="W77" s="38">
        <f>VLOOKUP($A77,Fuel_preprocessddata!$A:$T,14,FALSE)</f>
        <v>225691292</v>
      </c>
      <c r="X77" s="38">
        <f>VLOOKUP($A77,Fuel_preprocessddata!$A:$T,15,FALSE)</f>
        <v>152910497</v>
      </c>
      <c r="Y77" s="32">
        <f t="shared" si="20"/>
        <v>0</v>
      </c>
      <c r="Z77" s="32">
        <f t="shared" si="21"/>
        <v>0</v>
      </c>
      <c r="AA77" s="32">
        <v>-2.2066183592064567E-5</v>
      </c>
      <c r="AB77" s="32">
        <v>-3.3512691394423783E-5</v>
      </c>
      <c r="AC77" s="32">
        <f t="shared" si="22"/>
        <v>0</v>
      </c>
      <c r="AD77" s="32">
        <f t="shared" si="23"/>
        <v>0</v>
      </c>
      <c r="AE77" s="32">
        <v>-1.6193962858179756E-8</v>
      </c>
      <c r="AF77" s="32">
        <v>4.9664998473183952E-8</v>
      </c>
      <c r="AG77" s="32">
        <f t="shared" si="24"/>
        <v>0</v>
      </c>
      <c r="AH77" s="32">
        <f t="shared" si="25"/>
        <v>0</v>
      </c>
      <c r="AI77" s="32">
        <v>4.9917874255997474E-8</v>
      </c>
      <c r="AJ77" s="32">
        <v>2.0347447038035482E-8</v>
      </c>
    </row>
    <row r="78" spans="1:36" ht="21.75" thickBot="1" x14ac:dyDescent="0.3">
      <c r="A78" s="7" t="str">
        <f t="shared" si="13"/>
        <v>AS201710</v>
      </c>
      <c r="B78" s="7" t="s">
        <v>10</v>
      </c>
      <c r="C78" s="7">
        <v>2017</v>
      </c>
      <c r="D78" s="7">
        <v>10</v>
      </c>
      <c r="E78" s="12">
        <f>VLOOKUP($A78,Fuel_preprocessddata!$A:$T,6,FALSE)</f>
        <v>39577549</v>
      </c>
      <c r="F78" s="4">
        <f>VLOOKUP($A78,Fuel_preprocessddata!$A:$T,7,FALSE)</f>
        <v>76195277</v>
      </c>
      <c r="G78" s="30">
        <f>VLOOKUP($A78,Fuel_preprocessddata!$A:$T,8,FALSE)</f>
        <v>1.9252146463137401</v>
      </c>
      <c r="H78" s="18">
        <f t="shared" si="14"/>
        <v>2.4440586377430257E-2</v>
      </c>
      <c r="I78" s="18">
        <f t="shared" si="15"/>
        <v>2.8889403155510147E-2</v>
      </c>
      <c r="J78" s="17">
        <f>VLOOKUP($A78,Fuel_preprocessddata!$A:$T,11,FALSE)</f>
        <v>895082</v>
      </c>
      <c r="K78" s="4">
        <f>VLOOKUP($A78,Fuel_preprocessddata!$A:$T,12,FALSE)</f>
        <v>1843676</v>
      </c>
      <c r="L78" s="30">
        <f>VLOOKUP($A78,Fuel_preprocessddata!$A:$T,13,FALSE)</f>
        <v>2.0597844666745599</v>
      </c>
      <c r="M78" s="27">
        <f t="shared" si="16"/>
        <v>7.0378196747033668E-3</v>
      </c>
      <c r="N78" s="27">
        <f t="shared" si="17"/>
        <v>9.4823210219981847E-3</v>
      </c>
      <c r="O78" s="4">
        <f>VLOOKUP($A78,Fuel_preprocessddata!$A:$T,16,FALSE)</f>
        <v>40472631</v>
      </c>
      <c r="P78" s="4">
        <f>VLOOKUP($A78,Fuel_preprocessddata!$A:$T,17,FALSE)</f>
        <v>78038953</v>
      </c>
      <c r="Q78" s="30">
        <f>VLOOKUP($A78,Fuel_preprocessddata!$A:$T,18,FALSE)</f>
        <v>1.92819075685986</v>
      </c>
      <c r="R78" s="24">
        <f t="shared" si="18"/>
        <v>2.3091600606739413E-2</v>
      </c>
      <c r="S78" s="24">
        <f t="shared" si="19"/>
        <v>2.7556955980585086E-2</v>
      </c>
      <c r="T78" s="30">
        <v>0</v>
      </c>
      <c r="U78" s="39">
        <f>VLOOKUP($A78,Fuel_preprocessddata!$A:$T,9,FALSE)</f>
        <v>3117571560</v>
      </c>
      <c r="V78" s="39">
        <f>VLOOKUP($A78,Fuel_preprocessddata!$A:$T,10,FALSE)</f>
        <v>2637481868</v>
      </c>
      <c r="W78" s="39">
        <f>VLOOKUP($A78,Fuel_preprocessddata!$A:$T,14,FALSE)</f>
        <v>261966928</v>
      </c>
      <c r="X78" s="39">
        <f>VLOOKUP($A78,Fuel_preprocessddata!$A:$T,15,FALSE)</f>
        <v>194432987</v>
      </c>
      <c r="Y78" s="33">
        <f t="shared" si="20"/>
        <v>0</v>
      </c>
      <c r="Z78" s="33">
        <f t="shared" si="21"/>
        <v>0</v>
      </c>
      <c r="AA78" s="33">
        <v>4.0586377430255893E-5</v>
      </c>
      <c r="AB78" s="33">
        <v>-1.0596844489852916E-5</v>
      </c>
      <c r="AC78" s="33">
        <f t="shared" si="22"/>
        <v>2.3283064365386963E-10</v>
      </c>
      <c r="AD78" s="33">
        <f t="shared" si="23"/>
        <v>-2.3283064365386963E-10</v>
      </c>
      <c r="AE78" s="33">
        <v>1.9674703366501234E-8</v>
      </c>
      <c r="AF78" s="33">
        <v>2.1021998183878843E-8</v>
      </c>
      <c r="AG78" s="33">
        <f t="shared" si="24"/>
        <v>0</v>
      </c>
      <c r="AH78" s="33">
        <f t="shared" si="25"/>
        <v>0</v>
      </c>
      <c r="AI78" s="33">
        <v>6.067394139191995E-10</v>
      </c>
      <c r="AJ78" s="33">
        <v>-4.4019414913512578E-8</v>
      </c>
    </row>
    <row r="79" spans="1:36" ht="21.75" thickBot="1" x14ac:dyDescent="0.3">
      <c r="A79" s="6" t="str">
        <f t="shared" si="13"/>
        <v>AS201711</v>
      </c>
      <c r="B79" s="6" t="s">
        <v>10</v>
      </c>
      <c r="C79" s="6">
        <v>2017</v>
      </c>
      <c r="D79" s="6">
        <v>11</v>
      </c>
      <c r="E79" s="11">
        <f>VLOOKUP($A79,Fuel_preprocessddata!$A:$T,6,FALSE)</f>
        <v>39393390</v>
      </c>
      <c r="F79" s="2">
        <f>VLOOKUP($A79,Fuel_preprocessddata!$A:$T,7,FALSE)</f>
        <v>79566897</v>
      </c>
      <c r="G79" s="29">
        <f>VLOOKUP($A79,Fuel_preprocessddata!$A:$T,8,FALSE)</f>
        <v>2.01980324617911</v>
      </c>
      <c r="H79" s="8">
        <f t="shared" si="14"/>
        <v>2.5806910963219173E-2</v>
      </c>
      <c r="I79" s="8">
        <f t="shared" si="15"/>
        <v>3.0198733046147931E-2</v>
      </c>
      <c r="J79" s="11">
        <f>VLOOKUP($A79,Fuel_preprocessddata!$A:$T,11,FALSE)</f>
        <v>1107216</v>
      </c>
      <c r="K79" s="2">
        <f>VLOOKUP($A79,Fuel_preprocessddata!$A:$T,12,FALSE)</f>
        <v>2230709</v>
      </c>
      <c r="L79" s="29">
        <f>VLOOKUP($A79,Fuel_preprocessddata!$A:$T,13,FALSE)</f>
        <v>2.01470083524804</v>
      </c>
      <c r="M79" s="26">
        <f t="shared" si="16"/>
        <v>7.41789414107542E-3</v>
      </c>
      <c r="N79" s="26">
        <f t="shared" si="17"/>
        <v>9.2647902931671505E-3</v>
      </c>
      <c r="O79" s="2">
        <f>VLOOKUP($A79,Fuel_preprocessddata!$A:$T,16,FALSE)</f>
        <v>40500606</v>
      </c>
      <c r="P79" s="2">
        <f>VLOOKUP($A79,Fuel_preprocessddata!$A:$T,17,FALSE)</f>
        <v>81797606</v>
      </c>
      <c r="Q79" s="29">
        <f>VLOOKUP($A79,Fuel_preprocessddata!$A:$T,18,FALSE)</f>
        <v>2.0196637551546699</v>
      </c>
      <c r="R79" s="23">
        <f t="shared" si="18"/>
        <v>2.4172709701307284E-2</v>
      </c>
      <c r="S79" s="23">
        <f t="shared" si="19"/>
        <v>2.8445911817935786E-2</v>
      </c>
      <c r="T79" s="29">
        <v>0</v>
      </c>
      <c r="U79" s="38">
        <f>VLOOKUP($A79,Fuel_preprocessddata!$A:$T,9,FALSE)</f>
        <v>3083162379</v>
      </c>
      <c r="V79" s="38">
        <f>VLOOKUP($A79,Fuel_preprocessddata!$A:$T,10,FALSE)</f>
        <v>2634775998</v>
      </c>
      <c r="W79" s="38">
        <f>VLOOKUP($A79,Fuel_preprocessddata!$A:$T,14,FALSE)</f>
        <v>300719983</v>
      </c>
      <c r="X79" s="38">
        <f>VLOOKUP($A79,Fuel_preprocessddata!$A:$T,15,FALSE)</f>
        <v>240772746</v>
      </c>
      <c r="Y79" s="32">
        <f t="shared" si="20"/>
        <v>0</v>
      </c>
      <c r="Z79" s="32">
        <f t="shared" si="21"/>
        <v>0</v>
      </c>
      <c r="AA79" s="32">
        <v>6.9109632191716869E-6</v>
      </c>
      <c r="AB79" s="32">
        <v>-1.266953852070013E-6</v>
      </c>
      <c r="AC79" s="32">
        <f t="shared" si="22"/>
        <v>0</v>
      </c>
      <c r="AD79" s="32">
        <f t="shared" si="23"/>
        <v>0</v>
      </c>
      <c r="AE79" s="32">
        <v>-5.8589245798684741E-9</v>
      </c>
      <c r="AF79" s="32">
        <v>-9.7068328496624501E-9</v>
      </c>
      <c r="AG79" s="32">
        <f t="shared" si="24"/>
        <v>0</v>
      </c>
      <c r="AH79" s="32">
        <f t="shared" si="25"/>
        <v>0</v>
      </c>
      <c r="AI79" s="32">
        <v>9.7013072835466785E-9</v>
      </c>
      <c r="AJ79" s="32">
        <v>1.1817935784488864E-8</v>
      </c>
    </row>
    <row r="80" spans="1:36" ht="21.75" thickBot="1" x14ac:dyDescent="0.3">
      <c r="A80" s="7" t="str">
        <f t="shared" si="13"/>
        <v>AS201712</v>
      </c>
      <c r="B80" s="7" t="s">
        <v>10</v>
      </c>
      <c r="C80" s="7">
        <v>2017</v>
      </c>
      <c r="D80" s="7">
        <v>12</v>
      </c>
      <c r="E80" s="12">
        <f>VLOOKUP($A80,Fuel_preprocessddata!$A:$T,6,FALSE)</f>
        <v>41859679</v>
      </c>
      <c r="F80" s="4">
        <f>VLOOKUP($A80,Fuel_preprocessddata!$A:$T,7,FALSE)</f>
        <v>86131679</v>
      </c>
      <c r="G80" s="30">
        <f>VLOOKUP($A80,Fuel_preprocessddata!$A:$T,8,FALSE)</f>
        <v>2.0576287505692501</v>
      </c>
      <c r="H80" s="18">
        <f t="shared" si="14"/>
        <v>2.6597417038598418E-2</v>
      </c>
      <c r="I80" s="18">
        <f t="shared" si="15"/>
        <v>3.1516795422591476E-2</v>
      </c>
      <c r="J80" s="12">
        <f>VLOOKUP($A80,Fuel_preprocessddata!$A:$T,11,FALSE)</f>
        <v>1297216</v>
      </c>
      <c r="K80" s="4">
        <f>VLOOKUP($A80,Fuel_preprocessddata!$A:$T,12,FALSE)</f>
        <v>2816822</v>
      </c>
      <c r="L80" s="30">
        <f>VLOOKUP($A80,Fuel_preprocessddata!$A:$T,13,FALSE)</f>
        <v>2.1714363683457498</v>
      </c>
      <c r="M80" s="27">
        <f t="shared" si="16"/>
        <v>8.2537031881985586E-3</v>
      </c>
      <c r="N80" s="27">
        <f t="shared" si="17"/>
        <v>1.0116892183522368E-2</v>
      </c>
      <c r="O80" s="4">
        <f>VLOOKUP($A80,Fuel_preprocessddata!$A:$T,16,FALSE)</f>
        <v>43156895</v>
      </c>
      <c r="P80" s="4">
        <f>VLOOKUP($A80,Fuel_preprocessddata!$A:$T,17,FALSE)</f>
        <v>88948501</v>
      </c>
      <c r="Q80" s="30">
        <f>VLOOKUP($A80,Fuel_preprocessddata!$A:$T,18,FALSE)</f>
        <v>2.0610495958988699</v>
      </c>
      <c r="R80" s="24">
        <f t="shared" si="18"/>
        <v>2.484853702422337E-2</v>
      </c>
      <c r="S80" s="24">
        <f t="shared" si="19"/>
        <v>2.9538146689489626E-2</v>
      </c>
      <c r="T80" s="30">
        <v>0</v>
      </c>
      <c r="U80" s="39">
        <f>VLOOKUP($A80,Fuel_preprocessddata!$A:$T,9,FALSE)</f>
        <v>3238347501</v>
      </c>
      <c r="V80" s="39">
        <f>VLOOKUP($A80,Fuel_preprocessddata!$A:$T,10,FALSE)</f>
        <v>2732881876</v>
      </c>
      <c r="W80" s="39">
        <f>VLOOKUP($A80,Fuel_preprocessddata!$A:$T,14,FALSE)</f>
        <v>341279779</v>
      </c>
      <c r="X80" s="39">
        <f>VLOOKUP($A80,Fuel_preprocessddata!$A:$T,15,FALSE)</f>
        <v>278427599</v>
      </c>
      <c r="Y80" s="33">
        <f t="shared" si="20"/>
        <v>0</v>
      </c>
      <c r="Z80" s="33">
        <f t="shared" si="21"/>
        <v>0</v>
      </c>
      <c r="AA80" s="33">
        <v>-2.5829614015808466E-6</v>
      </c>
      <c r="AB80" s="33">
        <v>1.6795422591475706E-5</v>
      </c>
      <c r="AC80" s="33">
        <f t="shared" si="22"/>
        <v>-4.6566128730773926E-10</v>
      </c>
      <c r="AD80" s="33">
        <f t="shared" si="23"/>
        <v>4.6566128730773926E-10</v>
      </c>
      <c r="AE80" s="33">
        <v>3.1881985593229523E-9</v>
      </c>
      <c r="AF80" s="33">
        <v>-7.8164776318168094E-9</v>
      </c>
      <c r="AG80" s="33">
        <f t="shared" si="24"/>
        <v>0</v>
      </c>
      <c r="AH80" s="33">
        <f t="shared" si="25"/>
        <v>0</v>
      </c>
      <c r="AI80" s="33">
        <v>3.7024223371179277E-8</v>
      </c>
      <c r="AJ80" s="33">
        <v>4.6689489626924874E-8</v>
      </c>
    </row>
    <row r="81" spans="1:36" ht="15.75" thickBot="1" x14ac:dyDescent="0.3">
      <c r="A81" s="6" t="str">
        <f t="shared" si="13"/>
        <v>AS20181</v>
      </c>
      <c r="B81" s="6" t="s">
        <v>10</v>
      </c>
      <c r="C81" s="6">
        <v>2018</v>
      </c>
      <c r="D81" s="6">
        <v>1</v>
      </c>
      <c r="E81" s="11">
        <f>VLOOKUP($A81,Fuel_preprocessddata!$A:$T,6,FALSE)</f>
        <v>56468118</v>
      </c>
      <c r="F81" s="2">
        <f>VLOOKUP($A81,Fuel_preprocessddata!$A:$T,7,FALSE)</f>
        <v>121153924</v>
      </c>
      <c r="G81" s="29">
        <f>VLOOKUP($A81,Fuel_preprocessddata!$A:$T,8,FALSE)</f>
        <v>2.1455279242704699</v>
      </c>
      <c r="H81" s="8">
        <f t="shared" si="14"/>
        <v>3.8300249902411584E-2</v>
      </c>
      <c r="I81" s="8">
        <f t="shared" si="15"/>
        <v>5.0121303775132318E-2</v>
      </c>
      <c r="J81" s="11">
        <f>VLOOKUP($A81,Fuel_preprocessddata!$A:$T,11,FALSE)</f>
        <v>1540038</v>
      </c>
      <c r="K81" s="2">
        <f>VLOOKUP($A81,Fuel_preprocessddata!$A:$T,12,FALSE)</f>
        <v>3506973</v>
      </c>
      <c r="L81" s="29">
        <f>VLOOKUP($A81,Fuel_preprocessddata!$A:$T,13,FALSE)</f>
        <v>2.2771990041804102</v>
      </c>
      <c r="M81" s="26">
        <f t="shared" si="16"/>
        <v>1.0800719091358536E-2</v>
      </c>
      <c r="N81" s="26">
        <f t="shared" si="17"/>
        <v>1.3229382655668235E-2</v>
      </c>
      <c r="O81" s="2">
        <f>VLOOKUP($A81,Fuel_preprocessddata!$A:$T,16,FALSE)</f>
        <v>58008156</v>
      </c>
      <c r="P81" s="2">
        <f>VLOOKUP($A81,Fuel_preprocessddata!$A:$T,17,FALSE)</f>
        <v>124660897</v>
      </c>
      <c r="Q81" s="29">
        <f>VLOOKUP($A81,Fuel_preprocessddata!$A:$T,18,FALSE)</f>
        <v>2.14902361316225</v>
      </c>
      <c r="R81" s="23">
        <f t="shared" si="18"/>
        <v>3.5740291666021211E-2</v>
      </c>
      <c r="S81" s="23">
        <f t="shared" si="19"/>
        <v>4.647530813092117E-2</v>
      </c>
      <c r="T81" s="29">
        <v>0</v>
      </c>
      <c r="U81" s="38">
        <f>VLOOKUP($A81,Fuel_preprocessddata!$A:$T,9,FALSE)</f>
        <v>3163267193</v>
      </c>
      <c r="V81" s="38">
        <f>VLOOKUP($A81,Fuel_preprocessddata!$A:$T,10,FALSE)</f>
        <v>2417214136</v>
      </c>
      <c r="W81" s="38">
        <f>VLOOKUP($A81,Fuel_preprocessddata!$A:$T,14,FALSE)</f>
        <v>324698103</v>
      </c>
      <c r="X81" s="38">
        <f>VLOOKUP($A81,Fuel_preprocessddata!$A:$T,15,FALSE)</f>
        <v>265089694</v>
      </c>
      <c r="Y81" s="32">
        <f t="shared" si="20"/>
        <v>0</v>
      </c>
      <c r="Z81" s="32">
        <f t="shared" si="21"/>
        <v>0</v>
      </c>
      <c r="AA81" s="32">
        <v>2.4990241158026616E-7</v>
      </c>
      <c r="AB81" s="32">
        <v>2.1303775132318001E-5</v>
      </c>
      <c r="AC81" s="32">
        <f t="shared" si="22"/>
        <v>0</v>
      </c>
      <c r="AD81" s="32">
        <f t="shared" si="23"/>
        <v>-4.6566128730773926E-10</v>
      </c>
      <c r="AE81" s="32">
        <v>1.9091358535727743E-8</v>
      </c>
      <c r="AF81" s="32">
        <v>-1.7344331765950516E-8</v>
      </c>
      <c r="AG81" s="32">
        <f t="shared" si="24"/>
        <v>0</v>
      </c>
      <c r="AH81" s="32">
        <f t="shared" si="25"/>
        <v>0</v>
      </c>
      <c r="AI81" s="32">
        <v>-8.33397879179687E-9</v>
      </c>
      <c r="AJ81" s="32">
        <v>8.1309211742014442E-9</v>
      </c>
    </row>
    <row r="82" spans="1:36" ht="15.75" thickBot="1" x14ac:dyDescent="0.3">
      <c r="A82" s="7" t="str">
        <f t="shared" si="13"/>
        <v>AS20182</v>
      </c>
      <c r="B82" s="7" t="s">
        <v>10</v>
      </c>
      <c r="C82" s="7">
        <v>2018</v>
      </c>
      <c r="D82" s="7">
        <v>2</v>
      </c>
      <c r="E82" s="12">
        <f>VLOOKUP($A82,Fuel_preprocessddata!$A:$T,6,FALSE)</f>
        <v>51844705</v>
      </c>
      <c r="F82" s="4">
        <f>VLOOKUP($A82,Fuel_preprocessddata!$A:$T,7,FALSE)</f>
        <v>110131726</v>
      </c>
      <c r="G82" s="30">
        <f>VLOOKUP($A82,Fuel_preprocessddata!$A:$T,8,FALSE)</f>
        <v>2.1242617929834799</v>
      </c>
      <c r="H82" s="18">
        <f t="shared" si="14"/>
        <v>3.8214679661078499E-2</v>
      </c>
      <c r="I82" s="18">
        <f t="shared" si="15"/>
        <v>4.7524229192385435E-2</v>
      </c>
      <c r="J82" s="12">
        <f>VLOOKUP($A82,Fuel_preprocessddata!$A:$T,11,FALSE)</f>
        <v>1345887</v>
      </c>
      <c r="K82" s="4">
        <f>VLOOKUP($A82,Fuel_preprocessddata!$A:$T,12,FALSE)</f>
        <v>3095810</v>
      </c>
      <c r="L82" s="30">
        <f>VLOOKUP($A82,Fuel_preprocessddata!$A:$T,13,FALSE)</f>
        <v>2.30020053689499</v>
      </c>
      <c r="M82" s="27">
        <f t="shared" si="16"/>
        <v>1.114822063136745E-2</v>
      </c>
      <c r="N82" s="27">
        <f t="shared" si="17"/>
        <v>1.3501663235728257E-2</v>
      </c>
      <c r="O82" s="4">
        <f>VLOOKUP($A82,Fuel_preprocessddata!$A:$T,16,FALSE)</f>
        <v>53190592</v>
      </c>
      <c r="P82" s="4">
        <f>VLOOKUP($A82,Fuel_preprocessddata!$A:$T,17,FALSE)</f>
        <v>113227536</v>
      </c>
      <c r="Q82" s="30">
        <f>VLOOKUP($A82,Fuel_preprocessddata!$A:$T,18,FALSE)</f>
        <v>2.1287135890497302</v>
      </c>
      <c r="R82" s="24">
        <f t="shared" si="18"/>
        <v>3.5835837183929249E-2</v>
      </c>
      <c r="S82" s="24">
        <f t="shared" si="19"/>
        <v>4.4460988321684637E-2</v>
      </c>
      <c r="T82" s="30">
        <v>0</v>
      </c>
      <c r="U82" s="39">
        <f>VLOOKUP($A82,Fuel_preprocessddata!$A:$T,9,FALSE)</f>
        <v>2881921999</v>
      </c>
      <c r="V82" s="39">
        <f>VLOOKUP($A82,Fuel_preprocessddata!$A:$T,10,FALSE)</f>
        <v>2317380584</v>
      </c>
      <c r="W82" s="39">
        <f>VLOOKUP($A82,Fuel_preprocessddata!$A:$T,14,FALSE)</f>
        <v>277695437</v>
      </c>
      <c r="X82" s="39">
        <f>VLOOKUP($A82,Fuel_preprocessddata!$A:$T,15,FALSE)</f>
        <v>229291010</v>
      </c>
      <c r="Y82" s="33">
        <f t="shared" si="20"/>
        <v>0</v>
      </c>
      <c r="Z82" s="33">
        <f t="shared" si="21"/>
        <v>0</v>
      </c>
      <c r="AA82" s="33">
        <v>1.4679661078502784E-5</v>
      </c>
      <c r="AB82" s="33">
        <v>2.4229192385434584E-5</v>
      </c>
      <c r="AC82" s="33">
        <f t="shared" si="22"/>
        <v>0</v>
      </c>
      <c r="AD82" s="33">
        <f t="shared" si="23"/>
        <v>0</v>
      </c>
      <c r="AE82" s="33">
        <v>2.063136744952232E-8</v>
      </c>
      <c r="AF82" s="33">
        <v>-3.676427174324759E-8</v>
      </c>
      <c r="AG82" s="33">
        <f t="shared" si="24"/>
        <v>0</v>
      </c>
      <c r="AH82" s="33">
        <f t="shared" si="25"/>
        <v>0</v>
      </c>
      <c r="AI82" s="33">
        <v>3.718392924990932E-8</v>
      </c>
      <c r="AJ82" s="33">
        <v>-1.1678315361626779E-8</v>
      </c>
    </row>
    <row r="83" spans="1:36" ht="15.75" thickBot="1" x14ac:dyDescent="0.3">
      <c r="A83" s="6" t="str">
        <f t="shared" si="13"/>
        <v>AS20183</v>
      </c>
      <c r="B83" s="6" t="s">
        <v>10</v>
      </c>
      <c r="C83" s="6">
        <v>2018</v>
      </c>
      <c r="D83" s="6">
        <v>3</v>
      </c>
      <c r="E83" s="11">
        <f>VLOOKUP($A83,Fuel_preprocessddata!$A:$T,6,FALSE)</f>
        <v>59544847</v>
      </c>
      <c r="F83" s="2">
        <f>VLOOKUP($A83,Fuel_preprocessddata!$A:$T,7,FALSE)</f>
        <v>125950923</v>
      </c>
      <c r="G83" s="29">
        <f>VLOOKUP($A83,Fuel_preprocessddata!$A:$T,8,FALSE)</f>
        <v>2.1152279222415298</v>
      </c>
      <c r="H83" s="8">
        <f t="shared" si="14"/>
        <v>3.7927463292297126E-2</v>
      </c>
      <c r="I83" s="8">
        <f t="shared" si="15"/>
        <v>4.4292998665976399E-2</v>
      </c>
      <c r="J83" s="11">
        <f>VLOOKUP($A83,Fuel_preprocessddata!$A:$T,11,FALSE)</f>
        <v>1541993</v>
      </c>
      <c r="K83" s="2">
        <f>VLOOKUP($A83,Fuel_preprocessddata!$A:$T,12,FALSE)</f>
        <v>3480382</v>
      </c>
      <c r="L83" s="29">
        <f>VLOOKUP($A83,Fuel_preprocessddata!$A:$T,13,FALSE)</f>
        <v>2.2570673148321601</v>
      </c>
      <c r="M83" s="26">
        <f t="shared" si="16"/>
        <v>1.1209868120746492E-2</v>
      </c>
      <c r="N83" s="26">
        <f t="shared" si="17"/>
        <v>1.3156859384566913E-2</v>
      </c>
      <c r="O83" s="2">
        <f>VLOOKUP($A83,Fuel_preprocessddata!$A:$T,16,FALSE)</f>
        <v>61086840</v>
      </c>
      <c r="P83" s="2">
        <f>VLOOKUP($A83,Fuel_preprocessddata!$A:$T,17,FALSE)</f>
        <v>129431305</v>
      </c>
      <c r="Q83" s="29">
        <f>VLOOKUP($A83,Fuel_preprocessddata!$A:$T,18,FALSE)</f>
        <v>2.1188083227091101</v>
      </c>
      <c r="R83" s="23">
        <f t="shared" si="18"/>
        <v>3.5643125991547314E-2</v>
      </c>
      <c r="S83" s="23">
        <f t="shared" si="19"/>
        <v>4.1643020275461046E-2</v>
      </c>
      <c r="T83" s="29">
        <v>0</v>
      </c>
      <c r="U83" s="38">
        <f>VLOOKUP($A83,Fuel_preprocessddata!$A:$T,9,FALSE)</f>
        <v>3320836989</v>
      </c>
      <c r="V83" s="38">
        <f>VLOOKUP($A83,Fuel_preprocessddata!$A:$T,10,FALSE)</f>
        <v>2843585370</v>
      </c>
      <c r="W83" s="38">
        <f>VLOOKUP($A83,Fuel_preprocessddata!$A:$T,14,FALSE)</f>
        <v>310474839</v>
      </c>
      <c r="X83" s="38">
        <f>VLOOKUP($A83,Fuel_preprocessddata!$A:$T,15,FALSE)</f>
        <v>264529847</v>
      </c>
      <c r="Y83" s="32">
        <f t="shared" si="20"/>
        <v>0</v>
      </c>
      <c r="Z83" s="32">
        <f t="shared" si="21"/>
        <v>0</v>
      </c>
      <c r="AA83" s="32">
        <v>2.7463292297120676E-5</v>
      </c>
      <c r="AB83" s="32">
        <v>-7.0013340236034505E-6</v>
      </c>
      <c r="AC83" s="32">
        <f t="shared" si="22"/>
        <v>-4.6566128730773926E-10</v>
      </c>
      <c r="AD83" s="32">
        <f t="shared" si="23"/>
        <v>-4.6566128730773926E-10</v>
      </c>
      <c r="AE83" s="32">
        <v>-3.1879253507838268E-8</v>
      </c>
      <c r="AF83" s="32">
        <v>-4.0615433086199637E-8</v>
      </c>
      <c r="AG83" s="32">
        <f t="shared" si="24"/>
        <v>0</v>
      </c>
      <c r="AH83" s="32">
        <f t="shared" si="25"/>
        <v>0</v>
      </c>
      <c r="AI83" s="32">
        <v>2.5991547318929276E-8</v>
      </c>
      <c r="AJ83" s="32">
        <v>2.0275461044480525E-8</v>
      </c>
    </row>
    <row r="84" spans="1:36" ht="15.75" thickBot="1" x14ac:dyDescent="0.3">
      <c r="A84" s="7" t="str">
        <f t="shared" si="13"/>
        <v>AS20184</v>
      </c>
      <c r="B84" s="7" t="s">
        <v>10</v>
      </c>
      <c r="C84" s="7">
        <v>2018</v>
      </c>
      <c r="D84" s="7">
        <v>4</v>
      </c>
      <c r="E84" s="12">
        <f>VLOOKUP($A84,Fuel_preprocessddata!$A:$T,6,FALSE)</f>
        <v>59465945</v>
      </c>
      <c r="F84" s="4">
        <f>VLOOKUP($A84,Fuel_preprocessddata!$A:$T,7,FALSE)</f>
        <v>132949288</v>
      </c>
      <c r="G84" s="30">
        <f>VLOOKUP($A84,Fuel_preprocessddata!$A:$T,8,FALSE)</f>
        <v>2.2357214368660898</v>
      </c>
      <c r="H84" s="18">
        <f t="shared" si="14"/>
        <v>2.8554356236484092E-2</v>
      </c>
      <c r="I84" s="18">
        <f t="shared" si="15"/>
        <v>3.371103918932894E-2</v>
      </c>
      <c r="J84" s="12">
        <f>VLOOKUP($A84,Fuel_preprocessddata!$A:$T,11,FALSE)</f>
        <v>1353204</v>
      </c>
      <c r="K84" s="4">
        <f>VLOOKUP($A84,Fuel_preprocessddata!$A:$T,12,FALSE)</f>
        <v>3253819</v>
      </c>
      <c r="L84" s="30">
        <f>VLOOKUP($A84,Fuel_preprocessddata!$A:$T,13,FALSE)</f>
        <v>2.4045295461733698</v>
      </c>
      <c r="M84" s="27">
        <f t="shared" si="16"/>
        <v>1.0756582016682057E-2</v>
      </c>
      <c r="N84" s="27">
        <f t="shared" si="17"/>
        <v>1.2554276683059706E-2</v>
      </c>
      <c r="O84" s="4">
        <f>VLOOKUP($A84,Fuel_preprocessddata!$A:$T,16,FALSE)</f>
        <v>60819149</v>
      </c>
      <c r="P84" s="4">
        <f>VLOOKUP($A84,Fuel_preprocessddata!$A:$T,17,FALSE)</f>
        <v>136203107</v>
      </c>
      <c r="Q84" s="30">
        <f>VLOOKUP($A84,Fuel_preprocessddata!$A:$T,18,FALSE)</f>
        <v>2.2394773560544201</v>
      </c>
      <c r="R84" s="24">
        <f t="shared" si="18"/>
        <v>2.746859526489203E-2</v>
      </c>
      <c r="S84" s="24">
        <f t="shared" si="19"/>
        <v>3.2406387698830315E-2</v>
      </c>
      <c r="T84" s="30">
        <v>0</v>
      </c>
      <c r="U84" s="39">
        <f>VLOOKUP($A84,Fuel_preprocessddata!$A:$T,9,FALSE)</f>
        <v>4656007192</v>
      </c>
      <c r="V84" s="39">
        <f>VLOOKUP($A84,Fuel_preprocessddata!$A:$T,10,FALSE)</f>
        <v>3943790853</v>
      </c>
      <c r="W84" s="39">
        <f>VLOOKUP($A84,Fuel_preprocessddata!$A:$T,14,FALSE)</f>
        <v>302495625</v>
      </c>
      <c r="X84" s="39">
        <f>VLOOKUP($A84,Fuel_preprocessddata!$A:$T,15,FALSE)</f>
        <v>259180125</v>
      </c>
      <c r="Y84" s="33">
        <f t="shared" si="20"/>
        <v>0</v>
      </c>
      <c r="Z84" s="33">
        <f t="shared" si="21"/>
        <v>0</v>
      </c>
      <c r="AA84" s="33">
        <v>-4.5643763515906474E-5</v>
      </c>
      <c r="AB84" s="33">
        <v>1.1039189328935356E-5</v>
      </c>
      <c r="AC84" s="33">
        <f t="shared" si="22"/>
        <v>-4.6566128730773926E-10</v>
      </c>
      <c r="AD84" s="33">
        <f t="shared" si="23"/>
        <v>0</v>
      </c>
      <c r="AE84" s="33">
        <v>-1.7983317942421584E-8</v>
      </c>
      <c r="AF84" s="33">
        <v>-2.3316940293491295E-8</v>
      </c>
      <c r="AG84" s="33">
        <f t="shared" si="24"/>
        <v>0</v>
      </c>
      <c r="AH84" s="33">
        <f t="shared" si="25"/>
        <v>0</v>
      </c>
      <c r="AI84" s="33">
        <v>-4.7351079689172959E-9</v>
      </c>
      <c r="AJ84" s="33">
        <v>-1.2301169688769265E-8</v>
      </c>
    </row>
    <row r="85" spans="1:36" ht="15.75" thickBot="1" x14ac:dyDescent="0.3">
      <c r="A85" s="6" t="str">
        <f t="shared" si="13"/>
        <v>AS20185</v>
      </c>
      <c r="B85" s="6" t="s">
        <v>10</v>
      </c>
      <c r="C85" s="6">
        <v>2018</v>
      </c>
      <c r="D85" s="6">
        <v>5</v>
      </c>
      <c r="E85" s="11">
        <f>VLOOKUP($A85,Fuel_preprocessddata!$A:$T,6,FALSE)</f>
        <v>62005379</v>
      </c>
      <c r="F85" s="2">
        <f>VLOOKUP($A85,Fuel_preprocessddata!$A:$T,7,FALSE)</f>
        <v>148001060</v>
      </c>
      <c r="G85" s="29">
        <f>VLOOKUP($A85,Fuel_preprocessddata!$A:$T,8,FALSE)</f>
        <v>2.3869067875546701</v>
      </c>
      <c r="H85" s="8">
        <f t="shared" si="14"/>
        <v>3.0272459534097546E-2</v>
      </c>
      <c r="I85" s="8">
        <f t="shared" si="15"/>
        <v>3.5216652266260313E-2</v>
      </c>
      <c r="J85" s="11">
        <f>VLOOKUP($A85,Fuel_preprocessddata!$A:$T,11,FALSE)</f>
        <v>1114398</v>
      </c>
      <c r="K85" s="2">
        <f>VLOOKUP($A85,Fuel_preprocessddata!$A:$T,12,FALSE)</f>
        <v>2859173</v>
      </c>
      <c r="L85" s="29">
        <f>VLOOKUP($A85,Fuel_preprocessddata!$A:$T,13,FALSE)</f>
        <v>2.56566594699559</v>
      </c>
      <c r="M85" s="26">
        <f t="shared" si="16"/>
        <v>1.1763360570084695E-2</v>
      </c>
      <c r="N85" s="26">
        <f t="shared" si="17"/>
        <v>1.4251898250195603E-2</v>
      </c>
      <c r="O85" s="2">
        <f>VLOOKUP($A85,Fuel_preprocessddata!$A:$T,16,FALSE)</f>
        <v>63119777</v>
      </c>
      <c r="P85" s="2">
        <f>VLOOKUP($A85,Fuel_preprocessddata!$A:$T,17,FALSE)</f>
        <v>150860233</v>
      </c>
      <c r="Q85" s="29">
        <f>VLOOKUP($A85,Fuel_preprocessddata!$A:$T,18,FALSE)</f>
        <v>2.39006283244631</v>
      </c>
      <c r="R85" s="23">
        <f t="shared" si="18"/>
        <v>2.9395851252422726E-2</v>
      </c>
      <c r="S85" s="23">
        <f t="shared" si="19"/>
        <v>3.4261464737024072E-2</v>
      </c>
      <c r="T85" s="29">
        <v>0</v>
      </c>
      <c r="U85" s="38">
        <f>VLOOKUP($A85,Fuel_preprocessddata!$A:$T,9,FALSE)</f>
        <v>4888967143</v>
      </c>
      <c r="V85" s="38">
        <f>VLOOKUP($A85,Fuel_preprocessddata!$A:$T,10,FALSE)</f>
        <v>4202587426</v>
      </c>
      <c r="W85" s="38">
        <f>VLOOKUP($A85,Fuel_preprocessddata!$A:$T,14,FALSE)</f>
        <v>243057499</v>
      </c>
      <c r="X85" s="38">
        <f>VLOOKUP($A85,Fuel_preprocessddata!$A:$T,15,FALSE)</f>
        <v>200616995</v>
      </c>
      <c r="Y85" s="32">
        <f t="shared" si="20"/>
        <v>0</v>
      </c>
      <c r="Z85" s="32">
        <f t="shared" si="21"/>
        <v>0</v>
      </c>
      <c r="AA85" s="32">
        <v>-2.7540465902453279E-5</v>
      </c>
      <c r="AB85" s="32">
        <v>1.6652266260311355E-5</v>
      </c>
      <c r="AC85" s="32">
        <f t="shared" si="22"/>
        <v>4.6566128730773926E-10</v>
      </c>
      <c r="AD85" s="32">
        <f t="shared" si="23"/>
        <v>0</v>
      </c>
      <c r="AE85" s="32">
        <v>-3.9429915305033703E-8</v>
      </c>
      <c r="AF85" s="32">
        <v>-1.7498043968638965E-9</v>
      </c>
      <c r="AG85" s="32">
        <f t="shared" si="24"/>
        <v>0</v>
      </c>
      <c r="AH85" s="32">
        <f t="shared" si="25"/>
        <v>0</v>
      </c>
      <c r="AI85" s="32">
        <v>-4.8747577273411391E-8</v>
      </c>
      <c r="AJ85" s="32">
        <v>-3.5262975928151974E-8</v>
      </c>
    </row>
    <row r="86" spans="1:36" ht="15.75" thickBot="1" x14ac:dyDescent="0.3">
      <c r="A86" s="7" t="str">
        <f t="shared" si="13"/>
        <v>AS20186</v>
      </c>
      <c r="B86" s="7" t="s">
        <v>10</v>
      </c>
      <c r="C86" s="7">
        <v>2018</v>
      </c>
      <c r="D86" s="7">
        <v>6</v>
      </c>
      <c r="E86" s="12">
        <f>VLOOKUP($A86,Fuel_preprocessddata!$A:$T,6,FALSE)</f>
        <v>63201373</v>
      </c>
      <c r="F86" s="4">
        <f>VLOOKUP($A86,Fuel_preprocessddata!$A:$T,7,FALSE)</f>
        <v>149647804</v>
      </c>
      <c r="G86" s="30">
        <f>VLOOKUP($A86,Fuel_preprocessddata!$A:$T,8,FALSE)</f>
        <v>2.3677935604342002</v>
      </c>
      <c r="H86" s="18">
        <f t="shared" si="14"/>
        <v>3.0212525305763752E-2</v>
      </c>
      <c r="I86" s="18">
        <f t="shared" si="15"/>
        <v>3.4057122864793309E-2</v>
      </c>
      <c r="J86" s="12">
        <f>VLOOKUP($A86,Fuel_preprocessddata!$A:$T,11,FALSE)</f>
        <v>1028251</v>
      </c>
      <c r="K86" s="4">
        <f>VLOOKUP($A86,Fuel_preprocessddata!$A:$T,12,FALSE)</f>
        <v>2654738</v>
      </c>
      <c r="L86" s="30">
        <f>VLOOKUP($A86,Fuel_preprocessddata!$A:$T,13,FALSE)</f>
        <v>2.58179958006362</v>
      </c>
      <c r="M86" s="27">
        <f t="shared" si="16"/>
        <v>1.0764436153366143E-2</v>
      </c>
      <c r="N86" s="27">
        <f t="shared" si="17"/>
        <v>1.1998380840620462E-2</v>
      </c>
      <c r="O86" s="4">
        <f>VLOOKUP($A86,Fuel_preprocessddata!$A:$T,16,FALSE)</f>
        <v>64229624</v>
      </c>
      <c r="P86" s="4">
        <f>VLOOKUP($A86,Fuel_preprocessddata!$A:$T,17,FALSE)</f>
        <v>152302542</v>
      </c>
      <c r="Q86" s="30">
        <f>VLOOKUP($A86,Fuel_preprocessddata!$A:$T,18,FALSE)</f>
        <v>2.37121957930191</v>
      </c>
      <c r="R86" s="24">
        <f t="shared" si="18"/>
        <v>2.9290120981198545E-2</v>
      </c>
      <c r="S86" s="24">
        <f t="shared" si="19"/>
        <v>3.2999620000875911E-2</v>
      </c>
      <c r="T86" s="30">
        <v>0</v>
      </c>
      <c r="U86" s="39">
        <f>VLOOKUP($A86,Fuel_preprocessddata!$A:$T,9,FALSE)</f>
        <v>4953170994</v>
      </c>
      <c r="V86" s="39">
        <f>VLOOKUP($A86,Fuel_preprocessddata!$A:$T,10,FALSE)</f>
        <v>4394023670</v>
      </c>
      <c r="W86" s="39">
        <f>VLOOKUP($A86,Fuel_preprocessddata!$A:$T,14,FALSE)</f>
        <v>246621185</v>
      </c>
      <c r="X86" s="39">
        <f>VLOOKUP($A86,Fuel_preprocessddata!$A:$T,15,FALSE)</f>
        <v>221258021</v>
      </c>
      <c r="Y86" s="33">
        <f t="shared" si="20"/>
        <v>0</v>
      </c>
      <c r="Z86" s="33">
        <f t="shared" si="21"/>
        <v>0</v>
      </c>
      <c r="AA86" s="33">
        <v>1.2525305763748731E-5</v>
      </c>
      <c r="AB86" s="33">
        <v>-4.2877135206689787E-5</v>
      </c>
      <c r="AC86" s="33">
        <f t="shared" si="22"/>
        <v>0</v>
      </c>
      <c r="AD86" s="33">
        <f t="shared" si="23"/>
        <v>-4.6566128730773926E-10</v>
      </c>
      <c r="AE86" s="33">
        <v>3.6153366142835375E-8</v>
      </c>
      <c r="AF86" s="33">
        <v>-1.9159379537753152E-8</v>
      </c>
      <c r="AG86" s="33">
        <f t="shared" si="24"/>
        <v>0</v>
      </c>
      <c r="AH86" s="33">
        <f t="shared" si="25"/>
        <v>0</v>
      </c>
      <c r="AI86" s="33">
        <v>2.0981198545905189E-8</v>
      </c>
      <c r="AJ86" s="33">
        <v>2.0000875915540672E-8</v>
      </c>
    </row>
    <row r="87" spans="1:36" ht="15.75" thickBot="1" x14ac:dyDescent="0.3">
      <c r="A87" s="6" t="str">
        <f t="shared" si="13"/>
        <v>AS20187</v>
      </c>
      <c r="B87" s="6" t="s">
        <v>10</v>
      </c>
      <c r="C87" s="6">
        <v>2018</v>
      </c>
      <c r="D87" s="6">
        <v>7</v>
      </c>
      <c r="E87" s="11">
        <f>VLOOKUP($A87,Fuel_preprocessddata!$A:$T,6,FALSE)</f>
        <v>65575153</v>
      </c>
      <c r="F87" s="2">
        <f>VLOOKUP($A87,Fuel_preprocessddata!$A:$T,7,FALSE)</f>
        <v>154352671</v>
      </c>
      <c r="G87" s="29">
        <f>VLOOKUP($A87,Fuel_preprocessddata!$A:$T,8,FALSE)</f>
        <v>2.35382860639303</v>
      </c>
      <c r="H87" s="8">
        <f t="shared" si="14"/>
        <v>2.9861021072012165E-2</v>
      </c>
      <c r="I87" s="8">
        <f t="shared" si="15"/>
        <v>3.3916579088294332E-2</v>
      </c>
      <c r="J87" s="11">
        <f>VLOOKUP($A87,Fuel_preprocessddata!$A:$T,11,FALSE)</f>
        <v>1043539</v>
      </c>
      <c r="K87" s="2">
        <f>VLOOKUP($A87,Fuel_preprocessddata!$A:$T,12,FALSE)</f>
        <v>2646043</v>
      </c>
      <c r="L87" s="29">
        <f>VLOOKUP($A87,Fuel_preprocessddata!$A:$T,13,FALSE)</f>
        <v>2.5356436127447002</v>
      </c>
      <c r="M87" s="26">
        <f t="shared" si="16"/>
        <v>1.0522982874994617E-2</v>
      </c>
      <c r="N87" s="26">
        <f t="shared" si="17"/>
        <v>1.1299400841712255E-2</v>
      </c>
      <c r="O87" s="2">
        <f>VLOOKUP($A87,Fuel_preprocessddata!$A:$T,16,FALSE)</f>
        <v>66618692</v>
      </c>
      <c r="P87" s="2">
        <f>VLOOKUP($A87,Fuel_preprocessddata!$A:$T,17,FALSE)</f>
        <v>156998714</v>
      </c>
      <c r="Q87" s="29">
        <f>VLOOKUP($A87,Fuel_preprocessddata!$A:$T,18,FALSE)</f>
        <v>2.35667662163045</v>
      </c>
      <c r="R87" s="23">
        <f t="shared" si="18"/>
        <v>2.8963939402302276E-2</v>
      </c>
      <c r="S87" s="23">
        <f t="shared" si="19"/>
        <v>3.2809734801113183E-2</v>
      </c>
      <c r="T87" s="29">
        <v>0</v>
      </c>
      <c r="U87" s="38">
        <f>VLOOKUP($A87,Fuel_preprocessddata!$A:$T,9,FALSE)</f>
        <v>5169035266</v>
      </c>
      <c r="V87" s="38">
        <f>VLOOKUP($A87,Fuel_preprocessddata!$A:$T,10,FALSE)</f>
        <v>4550950454</v>
      </c>
      <c r="W87" s="38">
        <f>VLOOKUP($A87,Fuel_preprocessddata!$A:$T,14,FALSE)</f>
        <v>251453702</v>
      </c>
      <c r="X87" s="38">
        <f>VLOOKUP($A87,Fuel_preprocessddata!$A:$T,15,FALSE)</f>
        <v>234175514</v>
      </c>
      <c r="Y87" s="32">
        <f t="shared" si="20"/>
        <v>0</v>
      </c>
      <c r="Z87" s="32">
        <f t="shared" si="21"/>
        <v>0</v>
      </c>
      <c r="AA87" s="32">
        <v>-3.8978927987834422E-5</v>
      </c>
      <c r="AB87" s="32">
        <v>1.6579088294332855E-5</v>
      </c>
      <c r="AC87" s="32">
        <f t="shared" si="22"/>
        <v>-4.6566128730773926E-10</v>
      </c>
      <c r="AD87" s="32">
        <f t="shared" si="23"/>
        <v>0</v>
      </c>
      <c r="AE87" s="32">
        <v>-1.7125005382506719E-8</v>
      </c>
      <c r="AF87" s="32">
        <v>8.4171225545048856E-10</v>
      </c>
      <c r="AG87" s="32">
        <f t="shared" si="24"/>
        <v>0</v>
      </c>
      <c r="AH87" s="32">
        <f t="shared" si="25"/>
        <v>0</v>
      </c>
      <c r="AI87" s="32">
        <v>3.9402302273380818E-8</v>
      </c>
      <c r="AJ87" s="32">
        <v>3.4801113183921539E-8</v>
      </c>
    </row>
    <row r="88" spans="1:36" ht="15.75" thickBot="1" x14ac:dyDescent="0.3">
      <c r="A88" s="7" t="str">
        <f t="shared" si="13"/>
        <v>AS20188</v>
      </c>
      <c r="B88" s="7" t="s">
        <v>10</v>
      </c>
      <c r="C88" s="7">
        <v>2018</v>
      </c>
      <c r="D88" s="7">
        <v>8</v>
      </c>
      <c r="E88" s="12">
        <f>VLOOKUP($A88,Fuel_preprocessddata!$A:$T,6,FALSE)</f>
        <v>64273462</v>
      </c>
      <c r="F88" s="4">
        <f>VLOOKUP($A88,Fuel_preprocessddata!$A:$T,7,FALSE)</f>
        <v>151711520</v>
      </c>
      <c r="G88" s="30">
        <f>VLOOKUP($A88,Fuel_preprocessddata!$A:$T,8,FALSE)</f>
        <v>2.3604068503420499</v>
      </c>
      <c r="H88" s="18">
        <f t="shared" si="14"/>
        <v>3.0265848369023976E-2</v>
      </c>
      <c r="I88" s="18">
        <f t="shared" si="15"/>
        <v>3.5096930677481139E-2</v>
      </c>
      <c r="J88" s="17">
        <f>VLOOKUP($A88,Fuel_preprocessddata!$A:$T,11,FALSE)</f>
        <v>931332</v>
      </c>
      <c r="K88" s="4">
        <f>VLOOKUP($A88,Fuel_preprocessddata!$A:$T,12,FALSE)</f>
        <v>2401809</v>
      </c>
      <c r="L88" s="30">
        <f>VLOOKUP($A88,Fuel_preprocessddata!$A:$T,13,FALSE)</f>
        <v>2.57889667701743</v>
      </c>
      <c r="M88" s="27">
        <f t="shared" si="16"/>
        <v>1.0408208467114764E-2</v>
      </c>
      <c r="N88" s="27">
        <f t="shared" si="17"/>
        <v>1.1806196016705258E-2</v>
      </c>
      <c r="O88" s="4">
        <f>VLOOKUP($A88,Fuel_preprocessddata!$A:$T,16,FALSE)</f>
        <v>65204794</v>
      </c>
      <c r="P88" s="4">
        <f>VLOOKUP($A88,Fuel_preprocessddata!$A:$T,17,FALSE)</f>
        <v>154113329</v>
      </c>
      <c r="Q88" s="30">
        <f>VLOOKUP($A88,Fuel_preprocessddata!$A:$T,18,FALSE)</f>
        <v>2.36352758050274</v>
      </c>
      <c r="R88" s="24">
        <f t="shared" si="18"/>
        <v>2.9391916024455955E-2</v>
      </c>
      <c r="S88" s="24">
        <f t="shared" si="19"/>
        <v>3.4050068628539779E-2</v>
      </c>
      <c r="T88" s="30">
        <v>0</v>
      </c>
      <c r="U88" s="39">
        <f>VLOOKUP($A88,Fuel_preprocessddata!$A:$T,9,FALSE)</f>
        <v>5012630677</v>
      </c>
      <c r="V88" s="39">
        <f>VLOOKUP($A88,Fuel_preprocessddata!$A:$T,10,FALSE)</f>
        <v>4322643521</v>
      </c>
      <c r="W88" s="39">
        <f>VLOOKUP($A88,Fuel_preprocessddata!$A:$T,14,FALSE)</f>
        <v>230761039</v>
      </c>
      <c r="X88" s="39">
        <f>VLOOKUP($A88,Fuel_preprocessddata!$A:$T,15,FALSE)</f>
        <v>203436314</v>
      </c>
      <c r="Y88" s="33">
        <f t="shared" si="20"/>
        <v>0</v>
      </c>
      <c r="Z88" s="33">
        <f t="shared" si="21"/>
        <v>0</v>
      </c>
      <c r="AA88" s="33">
        <v>-3.4151630976022793E-5</v>
      </c>
      <c r="AB88" s="33">
        <v>-3.0693225188584833E-6</v>
      </c>
      <c r="AC88" s="33">
        <f t="shared" si="22"/>
        <v>4.6566128730773926E-10</v>
      </c>
      <c r="AD88" s="33">
        <f t="shared" si="23"/>
        <v>0</v>
      </c>
      <c r="AE88" s="33">
        <v>8.4671147645293265E-9</v>
      </c>
      <c r="AF88" s="33">
        <v>-3.9832947409251807E-9</v>
      </c>
      <c r="AG88" s="33">
        <f t="shared" si="24"/>
        <v>0</v>
      </c>
      <c r="AH88" s="33">
        <f t="shared" si="25"/>
        <v>0</v>
      </c>
      <c r="AI88" s="33">
        <v>1.6024455958343897E-8</v>
      </c>
      <c r="AJ88" s="33">
        <v>-3.1371460217782809E-8</v>
      </c>
    </row>
    <row r="89" spans="1:36" ht="15.75" thickBot="1" x14ac:dyDescent="0.3">
      <c r="A89" s="6" t="str">
        <f t="shared" si="13"/>
        <v>AS20189</v>
      </c>
      <c r="B89" s="6" t="s">
        <v>10</v>
      </c>
      <c r="C89" s="6">
        <v>2018</v>
      </c>
      <c r="D89" s="6">
        <v>9</v>
      </c>
      <c r="E89" s="11">
        <f>VLOOKUP($A89,Fuel_preprocessddata!$A:$T,6,FALSE)</f>
        <v>58438446</v>
      </c>
      <c r="F89" s="2">
        <f>VLOOKUP($A89,Fuel_preprocessddata!$A:$T,7,FALSE)</f>
        <v>124544445</v>
      </c>
      <c r="G89" s="29">
        <f>VLOOKUP($A89,Fuel_preprocessddata!$A:$T,8,FALSE)</f>
        <v>2.1312073390863202</v>
      </c>
      <c r="H89" s="8">
        <f t="shared" si="14"/>
        <v>2.7709908409163545E-2</v>
      </c>
      <c r="I89" s="8">
        <f t="shared" si="15"/>
        <v>3.4130754110896992E-2</v>
      </c>
      <c r="J89" s="16">
        <f>VLOOKUP($A89,Fuel_preprocessddata!$A:$T,11,FALSE)</f>
        <v>412339</v>
      </c>
      <c r="K89" s="2">
        <f>VLOOKUP($A89,Fuel_preprocessddata!$A:$T,12,FALSE)</f>
        <v>1012403</v>
      </c>
      <c r="L89" s="29">
        <f>VLOOKUP($A89,Fuel_preprocessddata!$A:$T,13,FALSE)</f>
        <v>2.4552686018057899</v>
      </c>
      <c r="M89" s="26">
        <f t="shared" si="16"/>
        <v>5.5830970000229308E-3</v>
      </c>
      <c r="N89" s="26">
        <f t="shared" si="17"/>
        <v>7.2217326944054314E-3</v>
      </c>
      <c r="O89" s="2">
        <f>VLOOKUP($A89,Fuel_preprocessddata!$A:$T,16,FALSE)</f>
        <v>58850785</v>
      </c>
      <c r="P89" s="2">
        <f>VLOOKUP($A89,Fuel_preprocessddata!$A:$T,17,FALSE)</f>
        <v>125556848</v>
      </c>
      <c r="Q89" s="29">
        <f>VLOOKUP($A89,Fuel_preprocessddata!$A:$T,18,FALSE)</f>
        <v>2.1334778796918301</v>
      </c>
      <c r="R89" s="23">
        <f t="shared" si="18"/>
        <v>2.6851823118122606E-2</v>
      </c>
      <c r="S89" s="23">
        <f t="shared" si="19"/>
        <v>3.3135212818565185E-2</v>
      </c>
      <c r="T89" s="29">
        <v>0</v>
      </c>
      <c r="U89" s="38">
        <f>VLOOKUP($A89,Fuel_preprocessddata!$A:$T,9,FALSE)</f>
        <v>4494581619</v>
      </c>
      <c r="V89" s="38">
        <f>VLOOKUP($A89,Fuel_preprocessddata!$A:$T,10,FALSE)</f>
        <v>3649038770</v>
      </c>
      <c r="W89" s="38">
        <f>VLOOKUP($A89,Fuel_preprocessddata!$A:$T,14,FALSE)</f>
        <v>181333586</v>
      </c>
      <c r="X89" s="38">
        <f>VLOOKUP($A89,Fuel_preprocessddata!$A:$T,15,FALSE)</f>
        <v>140188379</v>
      </c>
      <c r="Y89" s="32">
        <f t="shared" si="20"/>
        <v>0</v>
      </c>
      <c r="Z89" s="32">
        <f t="shared" si="21"/>
        <v>0</v>
      </c>
      <c r="AA89" s="32">
        <v>9.908409163546239E-6</v>
      </c>
      <c r="AB89" s="32">
        <v>3.0754110896992135E-5</v>
      </c>
      <c r="AC89" s="32">
        <f t="shared" si="22"/>
        <v>1.1641532182693481E-10</v>
      </c>
      <c r="AD89" s="32">
        <f t="shared" si="23"/>
        <v>-2.3283064365386963E-10</v>
      </c>
      <c r="AE89" s="32">
        <v>-2.999977068846027E-9</v>
      </c>
      <c r="AF89" s="32">
        <v>3.2694405431230034E-8</v>
      </c>
      <c r="AG89" s="32">
        <f t="shared" si="24"/>
        <v>0</v>
      </c>
      <c r="AH89" s="32">
        <f t="shared" si="25"/>
        <v>0</v>
      </c>
      <c r="AI89" s="32">
        <v>2.3118122607218572E-8</v>
      </c>
      <c r="AJ89" s="32">
        <v>1.2818565186742403E-8</v>
      </c>
    </row>
    <row r="90" spans="1:36" ht="21.75" thickBot="1" x14ac:dyDescent="0.3">
      <c r="A90" s="7" t="str">
        <f t="shared" si="13"/>
        <v>AS201810</v>
      </c>
      <c r="B90" s="7" t="s">
        <v>10</v>
      </c>
      <c r="C90" s="7">
        <v>2018</v>
      </c>
      <c r="D90" s="7">
        <v>10</v>
      </c>
      <c r="E90" s="12">
        <f>VLOOKUP($A90,Fuel_preprocessddata!$A:$T,6,FALSE)</f>
        <v>58606470</v>
      </c>
      <c r="F90" s="4">
        <f>VLOOKUP($A90,Fuel_preprocessddata!$A:$T,7,FALSE)</f>
        <v>148672193</v>
      </c>
      <c r="G90" s="30">
        <f>VLOOKUP($A90,Fuel_preprocessddata!$A:$T,8,FALSE)</f>
        <v>2.5367880542882002</v>
      </c>
      <c r="H90" s="18">
        <f t="shared" si="14"/>
        <v>3.227572181939347E-2</v>
      </c>
      <c r="I90" s="18">
        <f t="shared" si="15"/>
        <v>3.836616618583278E-2</v>
      </c>
      <c r="J90" s="17">
        <f>VLOOKUP($A90,Fuel_preprocessddata!$A:$T,11,FALSE)</f>
        <v>935097</v>
      </c>
      <c r="K90" s="4">
        <f>VLOOKUP($A90,Fuel_preprocessddata!$A:$T,12,FALSE)</f>
        <v>2720459</v>
      </c>
      <c r="L90" s="30">
        <f>VLOOKUP($A90,Fuel_preprocessddata!$A:$T,13,FALSE)</f>
        <v>2.9092799998288901</v>
      </c>
      <c r="M90" s="27">
        <f t="shared" si="16"/>
        <v>1.2707352980880248E-2</v>
      </c>
      <c r="N90" s="27">
        <f t="shared" si="17"/>
        <v>1.491249985562805E-2</v>
      </c>
      <c r="O90" s="4">
        <f>VLOOKUP($A90,Fuel_preprocessddata!$A:$T,16,FALSE)</f>
        <v>59541567</v>
      </c>
      <c r="P90" s="4">
        <f>VLOOKUP($A90,Fuel_preprocessddata!$A:$T,17,FALSE)</f>
        <v>151392652</v>
      </c>
      <c r="Q90" s="30">
        <f>VLOOKUP($A90,Fuel_preprocessddata!$A:$T,18,FALSE)</f>
        <v>2.54263801958722</v>
      </c>
      <c r="R90" s="24">
        <f t="shared" si="18"/>
        <v>3.1406644416857143E-2</v>
      </c>
      <c r="S90" s="24">
        <f t="shared" si="19"/>
        <v>3.7311676251489005E-2</v>
      </c>
      <c r="T90" s="30">
        <v>0</v>
      </c>
      <c r="U90" s="39">
        <f>VLOOKUP($A90,Fuel_preprocessddata!$A:$T,9,FALSE)</f>
        <v>4606316594</v>
      </c>
      <c r="V90" s="39">
        <f>VLOOKUP($A90,Fuel_preprocessddata!$A:$T,10,FALSE)</f>
        <v>3875085988</v>
      </c>
      <c r="W90" s="39">
        <f>VLOOKUP($A90,Fuel_preprocessddata!$A:$T,14,FALSE)</f>
        <v>214085420</v>
      </c>
      <c r="X90" s="39">
        <f>VLOOKUP($A90,Fuel_preprocessddata!$A:$T,15,FALSE)</f>
        <v>182428099</v>
      </c>
      <c r="Y90" s="33">
        <f t="shared" si="20"/>
        <v>0</v>
      </c>
      <c r="Z90" s="33">
        <f t="shared" si="21"/>
        <v>0</v>
      </c>
      <c r="AA90" s="33">
        <v>-2.4278180606534042E-5</v>
      </c>
      <c r="AB90" s="33">
        <v>-3.3833814167218493E-5</v>
      </c>
      <c r="AC90" s="33">
        <f t="shared" si="22"/>
        <v>0</v>
      </c>
      <c r="AD90" s="33">
        <f t="shared" si="23"/>
        <v>-4.6566128730773926E-10</v>
      </c>
      <c r="AE90" s="33">
        <v>-4.701911975220352E-8</v>
      </c>
      <c r="AF90" s="33">
        <v>-1.4437195015870596E-10</v>
      </c>
      <c r="AG90" s="33">
        <f t="shared" si="24"/>
        <v>0</v>
      </c>
      <c r="AH90" s="33">
        <f t="shared" si="25"/>
        <v>0</v>
      </c>
      <c r="AI90" s="33">
        <v>4.4416857140211485E-8</v>
      </c>
      <c r="AJ90" s="33">
        <v>-2.3748510996277061E-8</v>
      </c>
    </row>
    <row r="91" spans="1:36" ht="21.75" thickBot="1" x14ac:dyDescent="0.3">
      <c r="A91" s="6" t="str">
        <f t="shared" si="13"/>
        <v>AS201811</v>
      </c>
      <c r="B91" s="6" t="s">
        <v>10</v>
      </c>
      <c r="C91" s="6">
        <v>2018</v>
      </c>
      <c r="D91" s="6">
        <v>11</v>
      </c>
      <c r="E91" s="11">
        <f>VLOOKUP($A91,Fuel_preprocessddata!$A:$T,6,FALSE)</f>
        <v>56957076</v>
      </c>
      <c r="F91" s="2">
        <f>VLOOKUP($A91,Fuel_preprocessddata!$A:$T,7,FALSE)</f>
        <v>138728248</v>
      </c>
      <c r="G91" s="29">
        <f>VLOOKUP($A91,Fuel_preprocessddata!$A:$T,8,FALSE)</f>
        <v>2.4356630947838598</v>
      </c>
      <c r="H91" s="8">
        <f t="shared" si="14"/>
        <v>3.1158419980055564E-2</v>
      </c>
      <c r="I91" s="8">
        <f t="shared" si="15"/>
        <v>3.6897195823795449E-2</v>
      </c>
      <c r="J91" s="11">
        <f>VLOOKUP($A91,Fuel_preprocessddata!$A:$T,11,FALSE)</f>
        <v>1161601</v>
      </c>
      <c r="K91" s="2">
        <f>VLOOKUP($A91,Fuel_preprocessddata!$A:$T,12,FALSE)</f>
        <v>3226627</v>
      </c>
      <c r="L91" s="29">
        <f>VLOOKUP($A91,Fuel_preprocessddata!$A:$T,13,FALSE)</f>
        <v>2.7777412381704201</v>
      </c>
      <c r="M91" s="26">
        <f t="shared" si="16"/>
        <v>1.0757400077313541E-2</v>
      </c>
      <c r="N91" s="26">
        <f t="shared" si="17"/>
        <v>1.2851379079324805E-2</v>
      </c>
      <c r="O91" s="2">
        <f>VLOOKUP($A91,Fuel_preprocessddata!$A:$T,16,FALSE)</f>
        <v>58118677</v>
      </c>
      <c r="P91" s="2">
        <f>VLOOKUP($A91,Fuel_preprocessddata!$A:$T,17,FALSE)</f>
        <v>141954875</v>
      </c>
      <c r="Q91" s="29">
        <f>VLOOKUP($A91,Fuel_preprocessddata!$A:$T,18,FALSE)</f>
        <v>2.44250011059267</v>
      </c>
      <c r="R91" s="23">
        <f t="shared" si="18"/>
        <v>2.9870793866780911E-2</v>
      </c>
      <c r="S91" s="23">
        <f t="shared" si="19"/>
        <v>3.5391998831991955E-2</v>
      </c>
      <c r="T91" s="29">
        <v>0</v>
      </c>
      <c r="U91" s="38">
        <f>VLOOKUP($A91,Fuel_preprocessddata!$A:$T,9,FALSE)</f>
        <v>4452351823</v>
      </c>
      <c r="V91" s="38">
        <f>VLOOKUP($A91,Fuel_preprocessddata!$A:$T,10,FALSE)</f>
        <v>3759858843</v>
      </c>
      <c r="W91" s="38">
        <f>VLOOKUP($A91,Fuel_preprocessddata!$A:$T,14,FALSE)</f>
        <v>299944873</v>
      </c>
      <c r="X91" s="38">
        <f>VLOOKUP($A91,Fuel_preprocessddata!$A:$T,15,FALSE)</f>
        <v>251072432</v>
      </c>
      <c r="Y91" s="32">
        <f t="shared" si="20"/>
        <v>0</v>
      </c>
      <c r="Z91" s="32">
        <f t="shared" si="21"/>
        <v>0</v>
      </c>
      <c r="AA91" s="32">
        <v>-4.1580019944434388E-5</v>
      </c>
      <c r="AB91" s="32">
        <v>-2.8041762045530327E-6</v>
      </c>
      <c r="AC91" s="32">
        <f t="shared" si="22"/>
        <v>4.6566128730773926E-10</v>
      </c>
      <c r="AD91" s="32">
        <f t="shared" si="23"/>
        <v>-4.6566128730773926E-10</v>
      </c>
      <c r="AE91" s="32">
        <v>7.7313540985946005E-11</v>
      </c>
      <c r="AF91" s="32">
        <v>-2.0920675195684746E-8</v>
      </c>
      <c r="AG91" s="32">
        <f t="shared" si="24"/>
        <v>0</v>
      </c>
      <c r="AH91" s="32">
        <f t="shared" si="25"/>
        <v>0</v>
      </c>
      <c r="AI91" s="32">
        <v>-6.1332190888496729E-9</v>
      </c>
      <c r="AJ91" s="32">
        <v>-1.1680080461845543E-9</v>
      </c>
    </row>
    <row r="92" spans="1:36" ht="21.75" thickBot="1" x14ac:dyDescent="0.3">
      <c r="A92" s="7" t="str">
        <f t="shared" si="13"/>
        <v>AS201812</v>
      </c>
      <c r="B92" s="7" t="s">
        <v>10</v>
      </c>
      <c r="C92" s="7">
        <v>2018</v>
      </c>
      <c r="D92" s="7">
        <v>12</v>
      </c>
      <c r="E92" s="12">
        <f>VLOOKUP($A92,Fuel_preprocessddata!$A:$T,6,FALSE)</f>
        <v>58393891</v>
      </c>
      <c r="F92" s="4">
        <f>VLOOKUP($A92,Fuel_preprocessddata!$A:$T,7,FALSE)</f>
        <v>124358971</v>
      </c>
      <c r="G92" s="30">
        <f>VLOOKUP($A92,Fuel_preprocessddata!$A:$T,8,FALSE)</f>
        <v>2.1296572102037099</v>
      </c>
      <c r="H92" s="18">
        <f t="shared" si="14"/>
        <v>2.7208255761276424E-2</v>
      </c>
      <c r="I92" s="18">
        <f t="shared" si="15"/>
        <v>3.2944166924746901E-2</v>
      </c>
      <c r="J92" s="12">
        <f>VLOOKUP($A92,Fuel_preprocessddata!$A:$T,11,FALSE)</f>
        <v>1247068</v>
      </c>
      <c r="K92" s="4">
        <f>VLOOKUP($A92,Fuel_preprocessddata!$A:$T,12,FALSE)</f>
        <v>2981090</v>
      </c>
      <c r="L92" s="30">
        <f>VLOOKUP($A92,Fuel_preprocessddata!$A:$T,13,FALSE)</f>
        <v>2.3904791077952399</v>
      </c>
      <c r="M92" s="27">
        <f t="shared" si="16"/>
        <v>9.4789951158003004E-3</v>
      </c>
      <c r="N92" s="27">
        <f t="shared" si="17"/>
        <v>1.1416589814771519E-2</v>
      </c>
      <c r="O92" s="4">
        <f>VLOOKUP($A92,Fuel_preprocessddata!$A:$T,16,FALSE)</f>
        <v>59640959</v>
      </c>
      <c r="P92" s="4">
        <f>VLOOKUP($A92,Fuel_preprocessddata!$A:$T,17,FALSE)</f>
        <v>127340061</v>
      </c>
      <c r="Q92" s="30">
        <f>VLOOKUP($A92,Fuel_preprocessddata!$A:$T,18,FALSE)</f>
        <v>2.1351108891458299</v>
      </c>
      <c r="R92" s="24">
        <f t="shared" si="18"/>
        <v>2.6066883105375357E-2</v>
      </c>
      <c r="S92" s="24">
        <f t="shared" si="19"/>
        <v>3.1551372418977687E-2</v>
      </c>
      <c r="T92" s="30">
        <v>0</v>
      </c>
      <c r="U92" s="39">
        <f>VLOOKUP($A92,Fuel_preprocessddata!$A:$T,9,FALSE)</f>
        <v>4570633711</v>
      </c>
      <c r="V92" s="39">
        <f>VLOOKUP($A92,Fuel_preprocessddata!$A:$T,10,FALSE)</f>
        <v>3774840362</v>
      </c>
      <c r="W92" s="39">
        <f>VLOOKUP($A92,Fuel_preprocessddata!$A:$T,14,FALSE)</f>
        <v>314494307</v>
      </c>
      <c r="X92" s="39">
        <f>VLOOKUP($A92,Fuel_preprocessddata!$A:$T,15,FALSE)</f>
        <v>261119130</v>
      </c>
      <c r="Y92" s="33">
        <f t="shared" si="20"/>
        <v>0</v>
      </c>
      <c r="Z92" s="33">
        <f t="shared" si="21"/>
        <v>0</v>
      </c>
      <c r="AA92" s="33">
        <v>8.2557612764259936E-6</v>
      </c>
      <c r="AB92" s="33">
        <v>4.4166924746898845E-5</v>
      </c>
      <c r="AC92" s="33">
        <f t="shared" si="22"/>
        <v>0</v>
      </c>
      <c r="AD92" s="33">
        <f t="shared" si="23"/>
        <v>0</v>
      </c>
      <c r="AE92" s="33">
        <v>-4.8841996991982883E-9</v>
      </c>
      <c r="AF92" s="33">
        <v>-1.0185228481798814E-8</v>
      </c>
      <c r="AG92" s="33">
        <f t="shared" si="24"/>
        <v>0</v>
      </c>
      <c r="AH92" s="33">
        <f t="shared" si="25"/>
        <v>0</v>
      </c>
      <c r="AI92" s="33">
        <v>-1.6894624643715161E-8</v>
      </c>
      <c r="AJ92" s="33">
        <v>-2.7581022313261094E-8</v>
      </c>
    </row>
    <row r="93" spans="1:36" ht="15.75" thickBot="1" x14ac:dyDescent="0.3">
      <c r="A93" s="6" t="str">
        <f t="shared" si="13"/>
        <v>AS20191</v>
      </c>
      <c r="B93" s="6" t="s">
        <v>10</v>
      </c>
      <c r="C93" s="6">
        <v>2019</v>
      </c>
      <c r="D93" s="6">
        <v>1</v>
      </c>
      <c r="E93" s="11">
        <f>VLOOKUP($A93,Fuel_preprocessddata!$A:$T,6,FALSE)</f>
        <v>55881608</v>
      </c>
      <c r="F93" s="2">
        <f>VLOOKUP($A93,Fuel_preprocessddata!$A:$T,7,FALSE)</f>
        <v>114428031</v>
      </c>
      <c r="G93" s="29">
        <f>VLOOKUP($A93,Fuel_preprocessddata!$A:$T,8,FALSE)</f>
        <v>2.0476867988480199</v>
      </c>
      <c r="H93" s="8">
        <f t="shared" si="14"/>
        <v>2.5959041378805101E-2</v>
      </c>
      <c r="I93" s="8">
        <f t="shared" si="15"/>
        <v>3.3763287254648638E-2</v>
      </c>
      <c r="J93" s="11">
        <f>VLOOKUP($A93,Fuel_preprocessddata!$A:$T,11,FALSE)</f>
        <v>1202557</v>
      </c>
      <c r="K93" s="2">
        <f>VLOOKUP($A93,Fuel_preprocessddata!$A:$T,12,FALSE)</f>
        <v>2867163</v>
      </c>
      <c r="L93" s="29">
        <f>VLOOKUP($A93,Fuel_preprocessddata!$A:$T,13,FALSE)</f>
        <v>2.3842221200325602</v>
      </c>
      <c r="M93" s="26">
        <f t="shared" si="16"/>
        <v>9.3319116175196622E-3</v>
      </c>
      <c r="N93" s="26">
        <f t="shared" si="17"/>
        <v>1.1113179871951352E-2</v>
      </c>
      <c r="O93" s="2">
        <f>VLOOKUP($A93,Fuel_preprocessddata!$A:$T,16,FALSE)</f>
        <v>57084165</v>
      </c>
      <c r="P93" s="2">
        <f>VLOOKUP($A93,Fuel_preprocessddata!$A:$T,17,FALSE)</f>
        <v>117295194</v>
      </c>
      <c r="Q93" s="29">
        <f>VLOOKUP($A93,Fuel_preprocessddata!$A:$T,18,FALSE)</f>
        <v>2.0547763815061399</v>
      </c>
      <c r="R93" s="23">
        <f t="shared" si="18"/>
        <v>2.4875631121706644E-2</v>
      </c>
      <c r="S93" s="23">
        <f t="shared" si="19"/>
        <v>3.2161023710054817E-2</v>
      </c>
      <c r="T93" s="29">
        <v>0</v>
      </c>
      <c r="U93" s="38">
        <f>VLOOKUP($A93,Fuel_preprocessddata!$A:$T,9,FALSE)</f>
        <v>4408022212</v>
      </c>
      <c r="V93" s="38">
        <f>VLOOKUP($A93,Fuel_preprocessddata!$A:$T,10,FALSE)</f>
        <v>3389125891</v>
      </c>
      <c r="W93" s="38">
        <f>VLOOKUP($A93,Fuel_preprocessddata!$A:$T,14,FALSE)</f>
        <v>307242837</v>
      </c>
      <c r="X93" s="38">
        <f>VLOOKUP($A93,Fuel_preprocessddata!$A:$T,15,FALSE)</f>
        <v>257996634</v>
      </c>
      <c r="Y93" s="32">
        <f t="shared" si="20"/>
        <v>0</v>
      </c>
      <c r="Z93" s="32">
        <f t="shared" si="21"/>
        <v>0</v>
      </c>
      <c r="AA93" s="32">
        <v>-4.095862119489653E-5</v>
      </c>
      <c r="AB93" s="32">
        <v>-3.6712745351361736E-5</v>
      </c>
      <c r="AC93" s="32">
        <f t="shared" si="22"/>
        <v>0</v>
      </c>
      <c r="AD93" s="32">
        <f t="shared" si="23"/>
        <v>0</v>
      </c>
      <c r="AE93" s="32">
        <v>1.1617519661555331E-8</v>
      </c>
      <c r="AF93" s="32">
        <v>-2.0128048647954921E-8</v>
      </c>
      <c r="AG93" s="32">
        <f t="shared" si="24"/>
        <v>0</v>
      </c>
      <c r="AH93" s="32">
        <f t="shared" si="25"/>
        <v>0</v>
      </c>
      <c r="AI93" s="32">
        <v>3.1121706642323055E-8</v>
      </c>
      <c r="AJ93" s="32">
        <v>2.3710054817063786E-8</v>
      </c>
    </row>
    <row r="94" spans="1:36" ht="15.75" thickBot="1" x14ac:dyDescent="0.3">
      <c r="A94" s="7" t="str">
        <f t="shared" si="13"/>
        <v>AS20192</v>
      </c>
      <c r="B94" s="7" t="s">
        <v>10</v>
      </c>
      <c r="C94" s="7">
        <v>2019</v>
      </c>
      <c r="D94" s="7">
        <v>2</v>
      </c>
      <c r="E94" s="12">
        <f>VLOOKUP($A94,Fuel_preprocessddata!$A:$T,6,FALSE)</f>
        <v>50121660</v>
      </c>
      <c r="F94" s="4">
        <f>VLOOKUP($A94,Fuel_preprocessddata!$A:$T,7,FALSE)</f>
        <v>107399929</v>
      </c>
      <c r="G94" s="30">
        <f>VLOOKUP($A94,Fuel_preprocessddata!$A:$T,8,FALSE)</f>
        <v>2.14278475613138</v>
      </c>
      <c r="H94" s="18">
        <f t="shared" si="14"/>
        <v>2.7530129869423457E-2</v>
      </c>
      <c r="I94" s="18">
        <f t="shared" si="15"/>
        <v>3.4806050034913535E-2</v>
      </c>
      <c r="J94" s="12">
        <f>VLOOKUP($A94,Fuel_preprocessddata!$A:$T,11,FALSE)</f>
        <v>1189785</v>
      </c>
      <c r="K94" s="4">
        <f>VLOOKUP($A94,Fuel_preprocessddata!$A:$T,12,FALSE)</f>
        <v>3017190</v>
      </c>
      <c r="L94" s="30">
        <f>VLOOKUP($A94,Fuel_preprocessddata!$A:$T,13,FALSE)</f>
        <v>2.53591195047844</v>
      </c>
      <c r="M94" s="27">
        <f t="shared" si="16"/>
        <v>1.0656897590156013E-2</v>
      </c>
      <c r="N94" s="27">
        <f t="shared" si="17"/>
        <v>1.2820490212860487E-2</v>
      </c>
      <c r="O94" s="4">
        <f>VLOOKUP($A94,Fuel_preprocessddata!$A:$T,16,FALSE)</f>
        <v>51311445</v>
      </c>
      <c r="P94" s="4">
        <f>VLOOKUP($A94,Fuel_preprocessddata!$A:$T,17,FALSE)</f>
        <v>110417119</v>
      </c>
      <c r="Q94" s="30">
        <f>VLOOKUP($A94,Fuel_preprocessddata!$A:$T,18,FALSE)</f>
        <v>2.1519003996086998</v>
      </c>
      <c r="R94" s="24">
        <f t="shared" si="18"/>
        <v>2.6388441737413695E-2</v>
      </c>
      <c r="S94" s="24">
        <f t="shared" si="19"/>
        <v>3.3248057328811559E-2</v>
      </c>
      <c r="T94" s="30">
        <v>0</v>
      </c>
      <c r="U94" s="39">
        <f>VLOOKUP($A94,Fuel_preprocessddata!$A:$T,9,FALSE)</f>
        <v>3901177710</v>
      </c>
      <c r="V94" s="39">
        <f>VLOOKUP($A94,Fuel_preprocessddata!$A:$T,10,FALSE)</f>
        <v>3085668408</v>
      </c>
      <c r="W94" s="39">
        <f>VLOOKUP($A94,Fuel_preprocessddata!$A:$T,14,FALSE)</f>
        <v>283120859</v>
      </c>
      <c r="X94" s="39">
        <f>VLOOKUP($A94,Fuel_preprocessddata!$A:$T,15,FALSE)</f>
        <v>235341235</v>
      </c>
      <c r="Y94" s="33">
        <f t="shared" si="20"/>
        <v>0</v>
      </c>
      <c r="Z94" s="33">
        <f t="shared" si="21"/>
        <v>0</v>
      </c>
      <c r="AA94" s="33">
        <v>3.0129869423455372E-5</v>
      </c>
      <c r="AB94" s="33">
        <v>6.0500349135395731E-6</v>
      </c>
      <c r="AC94" s="33">
        <f t="shared" si="22"/>
        <v>4.6566128730773926E-10</v>
      </c>
      <c r="AD94" s="33">
        <f t="shared" si="23"/>
        <v>0</v>
      </c>
      <c r="AE94" s="33">
        <v>-2.4098439875552824E-9</v>
      </c>
      <c r="AF94" s="33">
        <v>-9.787139513758869E-9</v>
      </c>
      <c r="AG94" s="33">
        <f t="shared" si="24"/>
        <v>0</v>
      </c>
      <c r="AH94" s="33">
        <f t="shared" si="25"/>
        <v>0</v>
      </c>
      <c r="AI94" s="33">
        <v>4.1737413695314141E-8</v>
      </c>
      <c r="AJ94" s="33">
        <v>-4.2671188447279684E-8</v>
      </c>
    </row>
    <row r="95" spans="1:36" ht="15.75" thickBot="1" x14ac:dyDescent="0.3">
      <c r="A95" s="6" t="str">
        <f t="shared" si="13"/>
        <v>AS20193</v>
      </c>
      <c r="B95" s="6" t="s">
        <v>10</v>
      </c>
      <c r="C95" s="6">
        <v>2019</v>
      </c>
      <c r="D95" s="6">
        <v>3</v>
      </c>
      <c r="E95" s="11">
        <f>VLOOKUP($A95,Fuel_preprocessddata!$A:$T,6,FALSE)</f>
        <v>59266999</v>
      </c>
      <c r="F95" s="2">
        <f>VLOOKUP($A95,Fuel_preprocessddata!$A:$T,7,FALSE)</f>
        <v>131141759</v>
      </c>
      <c r="G95" s="29">
        <f>VLOOKUP($A95,Fuel_preprocessddata!$A:$T,8,FALSE)</f>
        <v>2.2127281828459</v>
      </c>
      <c r="H95" s="8">
        <f t="shared" si="14"/>
        <v>2.8133420346714358E-2</v>
      </c>
      <c r="I95" s="8">
        <f t="shared" si="15"/>
        <v>3.3344515817885695E-2</v>
      </c>
      <c r="J95" s="11">
        <f>VLOOKUP($A95,Fuel_preprocessddata!$A:$T,11,FALSE)</f>
        <v>1342907</v>
      </c>
      <c r="K95" s="2">
        <f>VLOOKUP($A95,Fuel_preprocessddata!$A:$T,12,FALSE)</f>
        <v>3487341</v>
      </c>
      <c r="L95" s="29">
        <f>VLOOKUP($A95,Fuel_preprocessddata!$A:$T,13,FALSE)</f>
        <v>2.59685964850879</v>
      </c>
      <c r="M95" s="26">
        <f t="shared" si="16"/>
        <v>1.1131455818152001E-2</v>
      </c>
      <c r="N95" s="26">
        <f t="shared" si="17"/>
        <v>1.2819216537279372E-2</v>
      </c>
      <c r="O95" s="2">
        <f>VLOOKUP($A95,Fuel_preprocessddata!$A:$T,16,FALSE)</f>
        <v>60609906</v>
      </c>
      <c r="P95" s="2">
        <f>VLOOKUP($A95,Fuel_preprocessddata!$A:$T,17,FALSE)</f>
        <v>134629100</v>
      </c>
      <c r="Q95" s="29">
        <f>VLOOKUP($A95,Fuel_preprocessddata!$A:$T,18,FALSE)</f>
        <v>2.2212392145930702</v>
      </c>
      <c r="R95" s="23">
        <f t="shared" si="18"/>
        <v>2.706270550265016E-2</v>
      </c>
      <c r="S95" s="23">
        <f t="shared" si="19"/>
        <v>3.2016634777939944E-2</v>
      </c>
      <c r="T95" s="29">
        <v>0</v>
      </c>
      <c r="U95" s="38">
        <f>VLOOKUP($A95,Fuel_preprocessddata!$A:$T,9,FALSE)</f>
        <v>4661422514</v>
      </c>
      <c r="V95" s="38">
        <f>VLOOKUP($A95,Fuel_preprocessddata!$A:$T,10,FALSE)</f>
        <v>3932933371</v>
      </c>
      <c r="W95" s="38">
        <f>VLOOKUP($A95,Fuel_preprocessddata!$A:$T,14,FALSE)</f>
        <v>313287054</v>
      </c>
      <c r="X95" s="38">
        <f>VLOOKUP($A95,Fuel_preprocessddata!$A:$T,15,FALSE)</f>
        <v>272040104</v>
      </c>
      <c r="Y95" s="32">
        <f t="shared" si="20"/>
        <v>0</v>
      </c>
      <c r="Z95" s="32">
        <f t="shared" si="21"/>
        <v>0</v>
      </c>
      <c r="AA95" s="32">
        <v>3.3420346714359631E-5</v>
      </c>
      <c r="AB95" s="32">
        <v>4.4515817885688175E-5</v>
      </c>
      <c r="AC95" s="32">
        <f t="shared" si="22"/>
        <v>0</v>
      </c>
      <c r="AD95" s="32">
        <f t="shared" si="23"/>
        <v>0</v>
      </c>
      <c r="AE95" s="32">
        <v>-4.4181847999591461E-8</v>
      </c>
      <c r="AF95" s="32">
        <v>1.6537279372286218E-8</v>
      </c>
      <c r="AG95" s="32">
        <f t="shared" si="24"/>
        <v>0</v>
      </c>
      <c r="AH95" s="32">
        <f t="shared" si="25"/>
        <v>0</v>
      </c>
      <c r="AI95" s="32">
        <v>5.5026501619148682E-9</v>
      </c>
      <c r="AJ95" s="32">
        <v>3.4777939946287195E-8</v>
      </c>
    </row>
    <row r="96" spans="1:36" ht="15.75" thickBot="1" x14ac:dyDescent="0.3">
      <c r="A96" s="7" t="str">
        <f t="shared" si="13"/>
        <v>AS20194</v>
      </c>
      <c r="B96" s="7" t="s">
        <v>10</v>
      </c>
      <c r="C96" s="7">
        <v>2019</v>
      </c>
      <c r="D96" s="7">
        <v>4</v>
      </c>
      <c r="E96" s="12">
        <f>VLOOKUP($A96,Fuel_preprocessddata!$A:$T,6,FALSE)</f>
        <v>58432767</v>
      </c>
      <c r="F96" s="4">
        <f>VLOOKUP($A96,Fuel_preprocessddata!$A:$T,7,FALSE)</f>
        <v>133797164</v>
      </c>
      <c r="G96" s="30">
        <f>VLOOKUP($A96,Fuel_preprocessddata!$A:$T,8,FALSE)</f>
        <v>2.28976259159522</v>
      </c>
      <c r="H96" s="18">
        <f t="shared" si="14"/>
        <v>2.9077997667859075E-2</v>
      </c>
      <c r="I96" s="18">
        <f t="shared" si="15"/>
        <v>3.4211629396414166E-2</v>
      </c>
      <c r="J96" s="12">
        <f>VLOOKUP($A96,Fuel_preprocessddata!$A:$T,11,FALSE)</f>
        <v>1293697</v>
      </c>
      <c r="K96" s="4">
        <f>VLOOKUP($A96,Fuel_preprocessddata!$A:$T,12,FALSE)</f>
        <v>3411283</v>
      </c>
      <c r="L96" s="30">
        <f>VLOOKUP($A96,Fuel_preprocessddata!$A:$T,13,FALSE)</f>
        <v>2.6368485047116899</v>
      </c>
      <c r="M96" s="27">
        <f t="shared" si="16"/>
        <v>1.1737997761776021E-2</v>
      </c>
      <c r="N96" s="27">
        <f t="shared" si="17"/>
        <v>1.3470082938066976E-2</v>
      </c>
      <c r="O96" s="4">
        <f>VLOOKUP($A96,Fuel_preprocessddata!$A:$T,16,FALSE)</f>
        <v>59726464</v>
      </c>
      <c r="P96" s="4">
        <f>VLOOKUP($A96,Fuel_preprocessddata!$A:$T,17,FALSE)</f>
        <v>137208447</v>
      </c>
      <c r="Q96" s="30">
        <f>VLOOKUP($A96,Fuel_preprocessddata!$A:$T,18,FALSE)</f>
        <v>2.29728059909925</v>
      </c>
      <c r="R96" s="24">
        <f t="shared" si="18"/>
        <v>2.8047868161561768E-2</v>
      </c>
      <c r="S96" s="24">
        <f t="shared" si="19"/>
        <v>3.295019196450142E-2</v>
      </c>
      <c r="T96" s="30">
        <v>0</v>
      </c>
      <c r="U96" s="39">
        <f>VLOOKUP($A96,Fuel_preprocessddata!$A:$T,9,FALSE)</f>
        <v>4601319717</v>
      </c>
      <c r="V96" s="39">
        <f>VLOOKUP($A96,Fuel_preprocessddata!$A:$T,10,FALSE)</f>
        <v>3910867923</v>
      </c>
      <c r="W96" s="39">
        <f>VLOOKUP($A96,Fuel_preprocessddata!$A:$T,14,FALSE)</f>
        <v>290618815</v>
      </c>
      <c r="X96" s="39">
        <f>VLOOKUP($A96,Fuel_preprocessddata!$A:$T,15,FALSE)</f>
        <v>253248849</v>
      </c>
      <c r="Y96" s="33">
        <f t="shared" si="20"/>
        <v>0</v>
      </c>
      <c r="Z96" s="33">
        <f t="shared" si="21"/>
        <v>0</v>
      </c>
      <c r="AA96" s="33">
        <v>-2.2002332140924272E-5</v>
      </c>
      <c r="AB96" s="33">
        <v>1.162939641416276E-5</v>
      </c>
      <c r="AC96" s="33">
        <f t="shared" si="22"/>
        <v>-4.6566128730773926E-10</v>
      </c>
      <c r="AD96" s="33">
        <f t="shared" si="23"/>
        <v>0</v>
      </c>
      <c r="AE96" s="33">
        <v>-2.2382239794199732E-9</v>
      </c>
      <c r="AF96" s="33">
        <v>-1.7061933024406506E-8</v>
      </c>
      <c r="AG96" s="33">
        <f t="shared" si="24"/>
        <v>0</v>
      </c>
      <c r="AH96" s="33">
        <f t="shared" si="25"/>
        <v>0</v>
      </c>
      <c r="AI96" s="33">
        <v>-3.1838438231332478E-8</v>
      </c>
      <c r="AJ96" s="33">
        <v>-8.0354985772940202E-9</v>
      </c>
    </row>
    <row r="97" spans="1:36" ht="15.75" thickBot="1" x14ac:dyDescent="0.3">
      <c r="A97" s="6" t="str">
        <f t="shared" si="13"/>
        <v>AS20195</v>
      </c>
      <c r="B97" s="6" t="s">
        <v>10</v>
      </c>
      <c r="C97" s="6">
        <v>2019</v>
      </c>
      <c r="D97" s="6">
        <v>5</v>
      </c>
      <c r="E97" s="11">
        <f>VLOOKUP($A97,Fuel_preprocessddata!$A:$T,6,FALSE)</f>
        <v>61930261</v>
      </c>
      <c r="F97" s="2">
        <f>VLOOKUP($A97,Fuel_preprocessddata!$A:$T,7,FALSE)</f>
        <v>149141897</v>
      </c>
      <c r="G97" s="29">
        <f>VLOOKUP($A97,Fuel_preprocessddata!$A:$T,8,FALSE)</f>
        <v>2.4082232916796502</v>
      </c>
      <c r="H97" s="8">
        <f t="shared" si="14"/>
        <v>3.0277049184730488E-2</v>
      </c>
      <c r="I97" s="8">
        <f t="shared" si="15"/>
        <v>3.5206256449796088E-2</v>
      </c>
      <c r="J97" s="16">
        <f>VLOOKUP($A97,Fuel_preprocessddata!$A:$T,11,FALSE)</f>
        <v>846925</v>
      </c>
      <c r="K97" s="2">
        <f>VLOOKUP($A97,Fuel_preprocessddata!$A:$T,12,FALSE)</f>
        <v>2331235</v>
      </c>
      <c r="L97" s="29">
        <f>VLOOKUP($A97,Fuel_preprocessddata!$A:$T,13,FALSE)</f>
        <v>2.7525873011187501</v>
      </c>
      <c r="M97" s="26">
        <f t="shared" si="16"/>
        <v>1.2335970814818168E-2</v>
      </c>
      <c r="N97" s="26">
        <f t="shared" si="17"/>
        <v>1.4063100532189151E-2</v>
      </c>
      <c r="O97" s="2">
        <f>VLOOKUP($A97,Fuel_preprocessddata!$A:$T,16,FALSE)</f>
        <v>62777186</v>
      </c>
      <c r="P97" s="2">
        <f>VLOOKUP($A97,Fuel_preprocessddata!$A:$T,17,FALSE)</f>
        <v>151473132</v>
      </c>
      <c r="Q97" s="29">
        <f>VLOOKUP($A97,Fuel_preprocessddata!$A:$T,18,FALSE)</f>
        <v>2.4128690954704402</v>
      </c>
      <c r="R97" s="23">
        <f t="shared" si="18"/>
        <v>2.9614183670927781E-2</v>
      </c>
      <c r="S97" s="23">
        <f t="shared" si="19"/>
        <v>3.441005216318381E-2</v>
      </c>
      <c r="T97" s="29">
        <v>0</v>
      </c>
      <c r="U97" s="38">
        <f>VLOOKUP($A97,Fuel_preprocessddata!$A:$T,9,FALSE)</f>
        <v>4925905959</v>
      </c>
      <c r="V97" s="38">
        <f>VLOOKUP($A97,Fuel_preprocessddata!$A:$T,10,FALSE)</f>
        <v>4236232762</v>
      </c>
      <c r="W97" s="38">
        <f>VLOOKUP($A97,Fuel_preprocessddata!$A:$T,14,FALSE)</f>
        <v>188978641</v>
      </c>
      <c r="X97" s="38">
        <f>VLOOKUP($A97,Fuel_preprocessddata!$A:$T,15,FALSE)</f>
        <v>165769632</v>
      </c>
      <c r="Y97" s="32">
        <f t="shared" si="20"/>
        <v>0</v>
      </c>
      <c r="Z97" s="32">
        <f t="shared" si="21"/>
        <v>0</v>
      </c>
      <c r="AA97" s="32">
        <v>-2.2950815269514105E-5</v>
      </c>
      <c r="AB97" s="32">
        <v>6.2564497960871518E-6</v>
      </c>
      <c r="AC97" s="32">
        <f t="shared" si="22"/>
        <v>0</v>
      </c>
      <c r="AD97" s="32">
        <f t="shared" si="23"/>
        <v>-4.6566128730773926E-10</v>
      </c>
      <c r="AE97" s="32">
        <v>-2.9185181832022677E-8</v>
      </c>
      <c r="AF97" s="32">
        <v>5.3218915038732995E-10</v>
      </c>
      <c r="AG97" s="32">
        <f t="shared" si="24"/>
        <v>0</v>
      </c>
      <c r="AH97" s="32">
        <f t="shared" si="25"/>
        <v>0</v>
      </c>
      <c r="AI97" s="32">
        <v>-1.6329072217644014E-8</v>
      </c>
      <c r="AJ97" s="32">
        <v>-4.783681618880653E-8</v>
      </c>
    </row>
    <row r="98" spans="1:36" ht="15.75" thickBot="1" x14ac:dyDescent="0.3">
      <c r="A98" s="7" t="str">
        <f t="shared" si="13"/>
        <v>AS20196</v>
      </c>
      <c r="B98" s="7" t="s">
        <v>10</v>
      </c>
      <c r="C98" s="7">
        <v>2019</v>
      </c>
      <c r="D98" s="7">
        <v>6</v>
      </c>
      <c r="E98" s="12">
        <f>VLOOKUP($A98,Fuel_preprocessddata!$A:$T,6,FALSE)</f>
        <v>63899921</v>
      </c>
      <c r="F98" s="4">
        <f>VLOOKUP($A98,Fuel_preprocessddata!$A:$T,7,FALSE)</f>
        <v>135989040</v>
      </c>
      <c r="G98" s="30">
        <f>VLOOKUP($A98,Fuel_preprocessddata!$A:$T,8,FALSE)</f>
        <v>2.1281566216646799</v>
      </c>
      <c r="H98" s="18">
        <f t="shared" si="14"/>
        <v>2.7006993259744285E-2</v>
      </c>
      <c r="I98" s="18">
        <f t="shared" si="15"/>
        <v>3.049645878839282E-2</v>
      </c>
      <c r="J98" s="17">
        <f>VLOOKUP($A98,Fuel_preprocessddata!$A:$T,11,FALSE)</f>
        <v>678278</v>
      </c>
      <c r="K98" s="4">
        <f>VLOOKUP($A98,Fuel_preprocessddata!$A:$T,12,FALSE)</f>
        <v>1666785</v>
      </c>
      <c r="L98" s="30">
        <f>VLOOKUP($A98,Fuel_preprocessddata!$A:$T,13,FALSE)</f>
        <v>2.4573773585462</v>
      </c>
      <c r="M98" s="27">
        <f t="shared" si="16"/>
        <v>8.3718745398516561E-3</v>
      </c>
      <c r="N98" s="27">
        <f t="shared" si="17"/>
        <v>9.1667613892535606E-3</v>
      </c>
      <c r="O98" s="4">
        <f>VLOOKUP($A98,Fuel_preprocessddata!$A:$T,16,FALSE)</f>
        <v>64578199</v>
      </c>
      <c r="P98" s="4">
        <f>VLOOKUP($A98,Fuel_preprocessddata!$A:$T,17,FALSE)</f>
        <v>137655825</v>
      </c>
      <c r="Q98" s="30">
        <f>VLOOKUP($A98,Fuel_preprocessddata!$A:$T,18,FALSE)</f>
        <v>2.1316144942351198</v>
      </c>
      <c r="R98" s="24">
        <f t="shared" si="18"/>
        <v>2.629819859000062E-2</v>
      </c>
      <c r="S98" s="24">
        <f t="shared" si="19"/>
        <v>2.9660785715397771E-2</v>
      </c>
      <c r="T98" s="30">
        <v>0</v>
      </c>
      <c r="U98" s="39">
        <f>VLOOKUP($A98,Fuel_preprocessddata!$A:$T,9,FALSE)</f>
        <v>5035326913</v>
      </c>
      <c r="V98" s="39">
        <f>VLOOKUP($A98,Fuel_preprocessddata!$A:$T,10,FALSE)</f>
        <v>4459174783</v>
      </c>
      <c r="W98" s="39">
        <f>VLOOKUP($A98,Fuel_preprocessddata!$A:$T,14,FALSE)</f>
        <v>199093404</v>
      </c>
      <c r="X98" s="39">
        <f>VLOOKUP($A98,Fuel_preprocessddata!$A:$T,15,FALSE)</f>
        <v>181829212</v>
      </c>
      <c r="Y98" s="33">
        <f t="shared" si="20"/>
        <v>0</v>
      </c>
      <c r="Z98" s="33">
        <f t="shared" si="21"/>
        <v>0</v>
      </c>
      <c r="AA98" s="33">
        <v>6.993259744285385E-6</v>
      </c>
      <c r="AB98" s="33">
        <v>-3.5412116071789623E-6</v>
      </c>
      <c r="AC98" s="33">
        <f t="shared" si="22"/>
        <v>-2.3283064365386963E-10</v>
      </c>
      <c r="AD98" s="33">
        <f t="shared" si="23"/>
        <v>2.3283064365386963E-10</v>
      </c>
      <c r="AE98" s="33">
        <v>-2.546014834375887E-8</v>
      </c>
      <c r="AF98" s="33">
        <v>-3.861074643861373E-8</v>
      </c>
      <c r="AG98" s="33">
        <f t="shared" si="24"/>
        <v>0</v>
      </c>
      <c r="AH98" s="33">
        <f t="shared" si="25"/>
        <v>0</v>
      </c>
      <c r="AI98" s="33">
        <v>-1.4099993811411693E-9</v>
      </c>
      <c r="AJ98" s="33">
        <v>-1.4284602228506471E-8</v>
      </c>
    </row>
    <row r="99" spans="1:36" ht="15.75" thickBot="1" x14ac:dyDescent="0.3">
      <c r="A99" s="6" t="str">
        <f t="shared" si="13"/>
        <v>AS20197</v>
      </c>
      <c r="B99" s="6" t="s">
        <v>10</v>
      </c>
      <c r="C99" s="6">
        <v>2019</v>
      </c>
      <c r="D99" s="6">
        <v>7</v>
      </c>
      <c r="E99" s="11">
        <f>VLOOKUP($A99,Fuel_preprocessddata!$A:$T,6,FALSE)</f>
        <v>66996749</v>
      </c>
      <c r="F99" s="2">
        <f>VLOOKUP($A99,Fuel_preprocessddata!$A:$T,7,FALSE)</f>
        <v>145232985</v>
      </c>
      <c r="G99" s="29">
        <f>VLOOKUP($A99,Fuel_preprocessddata!$A:$T,8,FALSE)</f>
        <v>2.1677616775106499</v>
      </c>
      <c r="H99" s="8">
        <f t="shared" si="14"/>
        <v>2.7422228644590291E-2</v>
      </c>
      <c r="I99" s="8">
        <f t="shared" si="15"/>
        <v>3.1057195432963463E-2</v>
      </c>
      <c r="J99" s="16">
        <f>VLOOKUP($A99,Fuel_preprocessddata!$A:$T,11,FALSE)</f>
        <v>623643</v>
      </c>
      <c r="K99" s="2">
        <f>VLOOKUP($A99,Fuel_preprocessddata!$A:$T,12,FALSE)</f>
        <v>1576430</v>
      </c>
      <c r="L99" s="29">
        <f>VLOOKUP($A99,Fuel_preprocessddata!$A:$T,13,FALSE)</f>
        <v>2.5277763079197499</v>
      </c>
      <c r="M99" s="26">
        <f t="shared" si="16"/>
        <v>7.7488494487516681E-3</v>
      </c>
      <c r="N99" s="26">
        <f t="shared" si="17"/>
        <v>8.3082237981664132E-3</v>
      </c>
      <c r="O99" s="2">
        <f>VLOOKUP($A99,Fuel_preprocessddata!$A:$T,16,FALSE)</f>
        <v>67620392</v>
      </c>
      <c r="P99" s="2">
        <f>VLOOKUP($A99,Fuel_preprocessddata!$A:$T,17,FALSE)</f>
        <v>146809415</v>
      </c>
      <c r="Q99" s="29">
        <f>VLOOKUP($A99,Fuel_preprocessddata!$A:$T,18,FALSE)</f>
        <v>2.1710819866291202</v>
      </c>
      <c r="R99" s="23">
        <f t="shared" si="18"/>
        <v>2.6694475786874814E-2</v>
      </c>
      <c r="S99" s="23">
        <f t="shared" si="19"/>
        <v>3.0170138153059418E-2</v>
      </c>
      <c r="T99" s="29">
        <v>0</v>
      </c>
      <c r="U99" s="38">
        <f>VLOOKUP($A99,Fuel_preprocessddata!$A:$T,9,FALSE)</f>
        <v>5296177305</v>
      </c>
      <c r="V99" s="38">
        <f>VLOOKUP($A99,Fuel_preprocessddata!$A:$T,10,FALSE)</f>
        <v>4676307148</v>
      </c>
      <c r="W99" s="38">
        <f>VLOOKUP($A99,Fuel_preprocessddata!$A:$T,14,FALSE)</f>
        <v>203440525</v>
      </c>
      <c r="X99" s="38">
        <f>VLOOKUP($A99,Fuel_preprocessddata!$A:$T,15,FALSE)</f>
        <v>189743324</v>
      </c>
      <c r="Y99" s="32">
        <f t="shared" si="20"/>
        <v>0</v>
      </c>
      <c r="Z99" s="32">
        <f t="shared" si="21"/>
        <v>0</v>
      </c>
      <c r="AA99" s="32">
        <v>2.2228644590288268E-5</v>
      </c>
      <c r="AB99" s="32">
        <v>-4.2804567036536234E-5</v>
      </c>
      <c r="AC99" s="32">
        <f t="shared" si="22"/>
        <v>0</v>
      </c>
      <c r="AD99" s="32">
        <f t="shared" si="23"/>
        <v>2.3283064365386963E-10</v>
      </c>
      <c r="AE99" s="32">
        <v>4.9448751667999225E-8</v>
      </c>
      <c r="AF99" s="32">
        <v>2.3798166413208088E-8</v>
      </c>
      <c r="AG99" s="32">
        <f t="shared" si="24"/>
        <v>0</v>
      </c>
      <c r="AH99" s="32">
        <f t="shared" si="25"/>
        <v>0</v>
      </c>
      <c r="AI99" s="32">
        <v>-2.4213125185412743E-8</v>
      </c>
      <c r="AJ99" s="32">
        <v>3.8153059420120705E-8</v>
      </c>
    </row>
    <row r="100" spans="1:36" ht="15.75" thickBot="1" x14ac:dyDescent="0.3">
      <c r="A100" s="7" t="str">
        <f t="shared" si="13"/>
        <v>AS20198</v>
      </c>
      <c r="B100" s="7" t="s">
        <v>10</v>
      </c>
      <c r="C100" s="7">
        <v>2019</v>
      </c>
      <c r="D100" s="7">
        <v>8</v>
      </c>
      <c r="E100" s="12">
        <f>VLOOKUP($A100,Fuel_preprocessddata!$A:$T,6,FALSE)</f>
        <v>66100174</v>
      </c>
      <c r="F100" s="4">
        <f>VLOOKUP($A100,Fuel_preprocessddata!$A:$T,7,FALSE)</f>
        <v>138106879</v>
      </c>
      <c r="G100" s="30">
        <f>VLOOKUP($A100,Fuel_preprocessddata!$A:$T,8,FALSE)</f>
        <v>2.0893572685602901</v>
      </c>
      <c r="H100" s="18">
        <f t="shared" si="14"/>
        <v>2.6391372176804651E-2</v>
      </c>
      <c r="I100" s="18">
        <f t="shared" si="15"/>
        <v>3.0515122822200966E-2</v>
      </c>
      <c r="J100" s="17">
        <f>VLOOKUP($A100,Fuel_preprocessddata!$A:$T,11,FALSE)</f>
        <v>511217</v>
      </c>
      <c r="K100" s="4">
        <f>VLOOKUP($A100,Fuel_preprocessddata!$A:$T,12,FALSE)</f>
        <v>1242006</v>
      </c>
      <c r="L100" s="30">
        <f>VLOOKUP($A100,Fuel_preprocessddata!$A:$T,13,FALSE)</f>
        <v>2.4295084083666998</v>
      </c>
      <c r="M100" s="27">
        <f t="shared" si="16"/>
        <v>6.7511355020763953E-3</v>
      </c>
      <c r="N100" s="27">
        <f t="shared" si="17"/>
        <v>7.637295542914915E-3</v>
      </c>
      <c r="O100" s="4">
        <f>VLOOKUP($A100,Fuel_preprocessddata!$A:$T,16,FALSE)</f>
        <v>66611391</v>
      </c>
      <c r="P100" s="4">
        <f>VLOOKUP($A100,Fuel_preprocessddata!$A:$T,17,FALSE)</f>
        <v>139348885</v>
      </c>
      <c r="Q100" s="30">
        <f>VLOOKUP($A100,Fuel_preprocessddata!$A:$T,18,FALSE)</f>
        <v>2.0919677987207899</v>
      </c>
      <c r="R100" s="24">
        <f t="shared" si="18"/>
        <v>2.5724358646225402E-2</v>
      </c>
      <c r="S100" s="24">
        <f t="shared" si="19"/>
        <v>2.9721585515488147E-2</v>
      </c>
      <c r="T100" s="30">
        <v>0</v>
      </c>
      <c r="U100" s="39">
        <f>VLOOKUP($A100,Fuel_preprocessddata!$A:$T,9,FALSE)</f>
        <v>5233031389</v>
      </c>
      <c r="V100" s="39">
        <f>VLOOKUP($A100,Fuel_preprocessddata!$A:$T,10,FALSE)</f>
        <v>4525850340</v>
      </c>
      <c r="W100" s="39">
        <f>VLOOKUP($A100,Fuel_preprocessddata!$A:$T,14,FALSE)</f>
        <v>183969941</v>
      </c>
      <c r="X100" s="39">
        <f>VLOOKUP($A100,Fuel_preprocessddata!$A:$T,15,FALSE)</f>
        <v>162623797</v>
      </c>
      <c r="Y100" s="33">
        <f t="shared" si="20"/>
        <v>0</v>
      </c>
      <c r="Z100" s="33">
        <f t="shared" si="21"/>
        <v>0</v>
      </c>
      <c r="AA100" s="33">
        <v>-8.6278231953510615E-6</v>
      </c>
      <c r="AB100" s="33">
        <v>1.512282220096639E-5</v>
      </c>
      <c r="AC100" s="33">
        <f t="shared" si="22"/>
        <v>-2.3283064365386963E-10</v>
      </c>
      <c r="AD100" s="33">
        <f t="shared" si="23"/>
        <v>0</v>
      </c>
      <c r="AE100" s="33">
        <v>3.5502076395008131E-8</v>
      </c>
      <c r="AF100" s="33">
        <v>-4.4570850846886723E-9</v>
      </c>
      <c r="AG100" s="33">
        <f t="shared" si="24"/>
        <v>0</v>
      </c>
      <c r="AH100" s="33">
        <f t="shared" si="25"/>
        <v>0</v>
      </c>
      <c r="AI100" s="33">
        <v>-4.1353774597394088E-8</v>
      </c>
      <c r="AJ100" s="33">
        <v>-1.4484511853818383E-8</v>
      </c>
    </row>
    <row r="101" spans="1:36" ht="15.75" thickBot="1" x14ac:dyDescent="0.3">
      <c r="A101" s="6" t="str">
        <f t="shared" si="13"/>
        <v>AS20199</v>
      </c>
      <c r="B101" s="6" t="s">
        <v>10</v>
      </c>
      <c r="C101" s="6">
        <v>2019</v>
      </c>
      <c r="D101" s="6">
        <v>9</v>
      </c>
      <c r="E101" s="11">
        <f>VLOOKUP($A101,Fuel_preprocessddata!$A:$T,6,FALSE)</f>
        <v>58438446</v>
      </c>
      <c r="F101" s="2">
        <f>VLOOKUP($A101,Fuel_preprocessddata!$A:$T,7,FALSE)</f>
        <v>124973656</v>
      </c>
      <c r="G101" s="29">
        <f>VLOOKUP($A101,Fuel_preprocessddata!$A:$T,8,FALSE)</f>
        <v>2.13855200735488</v>
      </c>
      <c r="H101" s="8">
        <f t="shared" si="14"/>
        <v>2.6904556050953418E-2</v>
      </c>
      <c r="I101" s="8">
        <f t="shared" si="15"/>
        <v>3.2292830337282738E-2</v>
      </c>
      <c r="J101" s="16">
        <f>VLOOKUP($A101,Fuel_preprocessddata!$A:$T,11,FALSE)</f>
        <v>412339</v>
      </c>
      <c r="K101" s="2">
        <f>VLOOKUP($A101,Fuel_preprocessddata!$A:$T,12,FALSE)</f>
        <v>1012403</v>
      </c>
      <c r="L101" s="29">
        <f>VLOOKUP($A101,Fuel_preprocessddata!$A:$T,13,FALSE)</f>
        <v>2.4552686018057899</v>
      </c>
      <c r="M101" s="26">
        <f t="shared" si="16"/>
        <v>7.1758592335910186E-3</v>
      </c>
      <c r="N101" s="26">
        <f t="shared" si="17"/>
        <v>8.8408729496094966E-3</v>
      </c>
      <c r="O101" s="2">
        <f>VLOOKUP($A101,Fuel_preprocessddata!$A:$T,16,FALSE)</f>
        <v>58850785</v>
      </c>
      <c r="P101" s="2">
        <f>VLOOKUP($A101,Fuel_preprocessddata!$A:$T,17,FALSE)</f>
        <v>125986059</v>
      </c>
      <c r="Q101" s="29">
        <f>VLOOKUP($A101,Fuel_preprocessddata!$A:$T,18,FALSE)</f>
        <v>2.1407710874204899</v>
      </c>
      <c r="R101" s="23">
        <f t="shared" si="18"/>
        <v>2.6323001014602804E-2</v>
      </c>
      <c r="S101" s="23">
        <f t="shared" si="19"/>
        <v>3.1618829147243808E-2</v>
      </c>
      <c r="T101" s="29">
        <v>0</v>
      </c>
      <c r="U101" s="38">
        <f>VLOOKUP($A101,Fuel_preprocessddata!$A:$T,9,FALSE)</f>
        <v>4645074082</v>
      </c>
      <c r="V101" s="38">
        <f>VLOOKUP($A101,Fuel_preprocessddata!$A:$T,10,FALSE)</f>
        <v>3870012467</v>
      </c>
      <c r="W101" s="38">
        <f>VLOOKUP($A101,Fuel_preprocessddata!$A:$T,14,FALSE)</f>
        <v>141084568</v>
      </c>
      <c r="X101" s="38">
        <f>VLOOKUP($A101,Fuel_preprocessddata!$A:$T,15,FALSE)</f>
        <v>114513918</v>
      </c>
      <c r="Y101" s="32">
        <f t="shared" si="20"/>
        <v>0</v>
      </c>
      <c r="Z101" s="32">
        <f t="shared" si="21"/>
        <v>0</v>
      </c>
      <c r="AA101" s="32">
        <v>4.5560509534196131E-6</v>
      </c>
      <c r="AB101" s="32">
        <v>-7.1696627172643246E-6</v>
      </c>
      <c r="AC101" s="32">
        <f t="shared" si="22"/>
        <v>0</v>
      </c>
      <c r="AD101" s="32">
        <f t="shared" si="23"/>
        <v>0</v>
      </c>
      <c r="AE101" s="32">
        <v>-4.0766408981179891E-8</v>
      </c>
      <c r="AF101" s="32">
        <v>-2.7050390503935429E-8</v>
      </c>
      <c r="AG101" s="32">
        <f t="shared" si="24"/>
        <v>0</v>
      </c>
      <c r="AH101" s="32">
        <f t="shared" si="25"/>
        <v>0</v>
      </c>
      <c r="AI101" s="32">
        <v>1.0146028062846257E-9</v>
      </c>
      <c r="AJ101" s="32">
        <v>2.9147243804303336E-8</v>
      </c>
    </row>
    <row r="102" spans="1:36" ht="21.75" thickBot="1" x14ac:dyDescent="0.3">
      <c r="A102" s="7" t="str">
        <f t="shared" si="13"/>
        <v>AS201910</v>
      </c>
      <c r="B102" s="7" t="s">
        <v>10</v>
      </c>
      <c r="C102" s="7">
        <v>2019</v>
      </c>
      <c r="D102" s="7">
        <v>10</v>
      </c>
      <c r="E102" s="12">
        <f>VLOOKUP($A102,Fuel_preprocessddata!$A:$T,6,FALSE)</f>
        <v>59828307</v>
      </c>
      <c r="F102" s="4">
        <f>VLOOKUP($A102,Fuel_preprocessddata!$A:$T,7,FALSE)</f>
        <v>130402956</v>
      </c>
      <c r="G102" s="30">
        <f>VLOOKUP($A102,Fuel_preprocessddata!$A:$T,8,FALSE)</f>
        <v>2.1796196907259899</v>
      </c>
      <c r="H102" s="18">
        <f t="shared" si="14"/>
        <v>2.7448464738616864E-2</v>
      </c>
      <c r="I102" s="18">
        <f t="shared" si="15"/>
        <v>3.2741178676216683E-2</v>
      </c>
      <c r="J102" s="17">
        <f>VLOOKUP($A102,Fuel_preprocessddata!$A:$T,11,FALSE)</f>
        <v>670343</v>
      </c>
      <c r="K102" s="4">
        <f>VLOOKUP($A102,Fuel_preprocessddata!$A:$T,12,FALSE)</f>
        <v>1683046</v>
      </c>
      <c r="L102" s="30">
        <f>VLOOKUP($A102,Fuel_preprocessddata!$A:$T,13,FALSE)</f>
        <v>2.5107236146271301</v>
      </c>
      <c r="M102" s="27">
        <f t="shared" si="16"/>
        <v>9.2905433238901197E-3</v>
      </c>
      <c r="N102" s="27">
        <f t="shared" si="17"/>
        <v>1.0821768214193807E-2</v>
      </c>
      <c r="O102" s="4">
        <f>VLOOKUP($A102,Fuel_preprocessddata!$A:$T,16,FALSE)</f>
        <v>60498650</v>
      </c>
      <c r="P102" s="4">
        <f>VLOOKUP($A102,Fuel_preprocessddata!$A:$T,17,FALSE)</f>
        <v>132086002</v>
      </c>
      <c r="Q102" s="30">
        <f>VLOOKUP($A102,Fuel_preprocessddata!$A:$T,18,FALSE)</f>
        <v>2.1832884204854102</v>
      </c>
      <c r="R102" s="24">
        <f t="shared" si="18"/>
        <v>2.6781505643256057E-2</v>
      </c>
      <c r="S102" s="24">
        <f t="shared" si="19"/>
        <v>3.1917424420771404E-2</v>
      </c>
      <c r="T102" s="30">
        <v>0</v>
      </c>
      <c r="U102" s="39">
        <f>VLOOKUP($A102,Fuel_preprocessddata!$A:$T,9,FALSE)</f>
        <v>4750828771</v>
      </c>
      <c r="V102" s="39">
        <f>VLOOKUP($A102,Fuel_preprocessddata!$A:$T,10,FALSE)</f>
        <v>3982842441</v>
      </c>
      <c r="W102" s="39">
        <f>VLOOKUP($A102,Fuel_preprocessddata!$A:$T,14,FALSE)</f>
        <v>181156897</v>
      </c>
      <c r="X102" s="39">
        <f>VLOOKUP($A102,Fuel_preprocessddata!$A:$T,15,FALSE)</f>
        <v>155524122</v>
      </c>
      <c r="Y102" s="33">
        <f t="shared" si="20"/>
        <v>0</v>
      </c>
      <c r="Z102" s="33">
        <f t="shared" si="21"/>
        <v>0</v>
      </c>
      <c r="AA102" s="33">
        <v>4.8464738616863651E-5</v>
      </c>
      <c r="AB102" s="33">
        <v>4.1178676216680962E-5</v>
      </c>
      <c r="AC102" s="33">
        <f t="shared" si="22"/>
        <v>0</v>
      </c>
      <c r="AD102" s="33">
        <f t="shared" si="23"/>
        <v>-2.3283064365386963E-10</v>
      </c>
      <c r="AE102" s="33">
        <v>4.3323890119503772E-8</v>
      </c>
      <c r="AF102" s="33">
        <v>-3.1785806191980681E-8</v>
      </c>
      <c r="AG102" s="33">
        <f t="shared" si="24"/>
        <v>0</v>
      </c>
      <c r="AH102" s="33">
        <f t="shared" si="25"/>
        <v>0</v>
      </c>
      <c r="AI102" s="33">
        <v>5.6432560586322511E-9</v>
      </c>
      <c r="AJ102" s="33">
        <v>2.4420771401606478E-8</v>
      </c>
    </row>
    <row r="103" spans="1:36" ht="21.75" thickBot="1" x14ac:dyDescent="0.3">
      <c r="A103" s="6" t="str">
        <f t="shared" si="13"/>
        <v>AS201911</v>
      </c>
      <c r="B103" s="6" t="s">
        <v>10</v>
      </c>
      <c r="C103" s="6">
        <v>2019</v>
      </c>
      <c r="D103" s="6">
        <v>11</v>
      </c>
      <c r="E103" s="11">
        <f>VLOOKUP($A103,Fuel_preprocessddata!$A:$T,6,FALSE)</f>
        <v>57706106</v>
      </c>
      <c r="F103" s="2">
        <f>VLOOKUP($A103,Fuel_preprocessddata!$A:$T,7,FALSE)</f>
        <v>130285551</v>
      </c>
      <c r="G103" s="29">
        <f>VLOOKUP($A103,Fuel_preprocessddata!$A:$T,8,FALSE)</f>
        <v>2.25774289812589</v>
      </c>
      <c r="H103" s="8">
        <f t="shared" si="14"/>
        <v>2.8640306113050247E-2</v>
      </c>
      <c r="I103" s="8">
        <f t="shared" si="15"/>
        <v>3.5278434881786835E-2</v>
      </c>
      <c r="J103" s="11">
        <f>VLOOKUP($A103,Fuel_preprocessddata!$A:$T,11,FALSE)</f>
        <v>1109219</v>
      </c>
      <c r="K103" s="2">
        <f>VLOOKUP($A103,Fuel_preprocessddata!$A:$T,12,FALSE)</f>
        <v>2782121</v>
      </c>
      <c r="L103" s="29">
        <f>VLOOKUP($A103,Fuel_preprocessddata!$A:$T,13,FALSE)</f>
        <v>2.5081800798579899</v>
      </c>
      <c r="M103" s="26">
        <f t="shared" si="16"/>
        <v>9.5136558452341199E-3</v>
      </c>
      <c r="N103" s="26">
        <f t="shared" si="17"/>
        <v>1.1105091081217051E-2</v>
      </c>
      <c r="O103" s="2">
        <f>VLOOKUP($A103,Fuel_preprocessddata!$A:$T,16,FALSE)</f>
        <v>58815325</v>
      </c>
      <c r="P103" s="2">
        <f>VLOOKUP($A103,Fuel_preprocessddata!$A:$T,17,FALSE)</f>
        <v>133067672</v>
      </c>
      <c r="Q103" s="29">
        <f>VLOOKUP($A103,Fuel_preprocessddata!$A:$T,18,FALSE)</f>
        <v>2.2624659814427601</v>
      </c>
      <c r="R103" s="23">
        <f t="shared" si="18"/>
        <v>2.7485016324695747E-2</v>
      </c>
      <c r="S103" s="23">
        <f t="shared" si="19"/>
        <v>3.374276209211266E-2</v>
      </c>
      <c r="T103" s="29">
        <v>0</v>
      </c>
      <c r="U103" s="38">
        <f>VLOOKUP($A103,Fuel_preprocessddata!$A:$T,9,FALSE)</f>
        <v>4549027880</v>
      </c>
      <c r="V103" s="38">
        <f>VLOOKUP($A103,Fuel_preprocessddata!$A:$T,10,FALSE)</f>
        <v>3693064940</v>
      </c>
      <c r="W103" s="38">
        <f>VLOOKUP($A103,Fuel_preprocessddata!$A:$T,14,FALSE)</f>
        <v>292434480</v>
      </c>
      <c r="X103" s="38">
        <f>VLOOKUP($A103,Fuel_preprocessddata!$A:$T,15,FALSE)</f>
        <v>250526626</v>
      </c>
      <c r="Y103" s="32">
        <f t="shared" si="20"/>
        <v>0</v>
      </c>
      <c r="Z103" s="32">
        <f t="shared" si="21"/>
        <v>0</v>
      </c>
      <c r="AA103" s="32">
        <v>4.0306113050244882E-5</v>
      </c>
      <c r="AB103" s="32">
        <v>-2.1565118213166118E-5</v>
      </c>
      <c r="AC103" s="32">
        <f t="shared" si="22"/>
        <v>4.6566128730773926E-10</v>
      </c>
      <c r="AD103" s="32">
        <f t="shared" si="23"/>
        <v>0</v>
      </c>
      <c r="AE103" s="32">
        <v>-4.41547658800584E-8</v>
      </c>
      <c r="AF103" s="32">
        <v>-8.9187829482861858E-9</v>
      </c>
      <c r="AG103" s="32">
        <f t="shared" si="24"/>
        <v>0</v>
      </c>
      <c r="AH103" s="32">
        <f t="shared" si="25"/>
        <v>0</v>
      </c>
      <c r="AI103" s="32">
        <v>1.6324695747971241E-8</v>
      </c>
      <c r="AJ103" s="32">
        <v>-3.7907887343036073E-8</v>
      </c>
    </row>
    <row r="104" spans="1:36" ht="21.75" thickBot="1" x14ac:dyDescent="0.3">
      <c r="A104" s="7" t="str">
        <f t="shared" si="13"/>
        <v>AS201912</v>
      </c>
      <c r="B104" s="7" t="s">
        <v>10</v>
      </c>
      <c r="C104" s="7">
        <v>2019</v>
      </c>
      <c r="D104" s="7">
        <v>12</v>
      </c>
      <c r="E104" s="12">
        <f>VLOOKUP($A104,Fuel_preprocessddata!$A:$T,6,FALSE)</f>
        <v>61395941</v>
      </c>
      <c r="F104" s="4">
        <f>VLOOKUP($A104,Fuel_preprocessddata!$A:$T,7,FALSE)</f>
        <v>137135637</v>
      </c>
      <c r="G104" s="30">
        <f>VLOOKUP($A104,Fuel_preprocessddata!$A:$T,8,FALSE)</f>
        <v>2.23362708945205</v>
      </c>
      <c r="H104" s="18">
        <f t="shared" si="14"/>
        <v>2.8586171271843278E-2</v>
      </c>
      <c r="I104" s="18">
        <f t="shared" si="15"/>
        <v>3.3189819833018996E-2</v>
      </c>
      <c r="J104" s="12">
        <f>VLOOKUP($A104,Fuel_preprocessddata!$A:$T,11,FALSE)</f>
        <v>1305887</v>
      </c>
      <c r="K104" s="4">
        <f>VLOOKUP($A104,Fuel_preprocessddata!$A:$T,12,FALSE)</f>
        <v>3268034</v>
      </c>
      <c r="L104" s="30">
        <f>VLOOKUP($A104,Fuel_preprocessddata!$A:$T,13,FALSE)</f>
        <v>2.50253965312465</v>
      </c>
      <c r="M104" s="27">
        <f t="shared" si="16"/>
        <v>1.0040223765626011E-2</v>
      </c>
      <c r="N104" s="27">
        <f t="shared" si="17"/>
        <v>1.1558849279291492E-2</v>
      </c>
      <c r="O104" s="4">
        <f>VLOOKUP($A104,Fuel_preprocessddata!$A:$T,16,FALSE)</f>
        <v>62701828</v>
      </c>
      <c r="P104" s="4">
        <f>VLOOKUP($A104,Fuel_preprocessddata!$A:$T,17,FALSE)</f>
        <v>140403671</v>
      </c>
      <c r="Q104" s="30">
        <f>VLOOKUP($A104,Fuel_preprocessddata!$A:$T,18,FALSE)</f>
        <v>2.23922771438178</v>
      </c>
      <c r="R104" s="24">
        <f t="shared" si="18"/>
        <v>2.7407784995227745E-2</v>
      </c>
      <c r="S104" s="24">
        <f t="shared" si="19"/>
        <v>3.1804475457743127E-2</v>
      </c>
      <c r="T104" s="30">
        <v>0</v>
      </c>
      <c r="U104" s="39">
        <f>VLOOKUP($A104,Fuel_preprocessddata!$A:$T,9,FALSE)</f>
        <v>4797271929</v>
      </c>
      <c r="V104" s="39">
        <f>VLOOKUP($A104,Fuel_preprocessddata!$A:$T,10,FALSE)</f>
        <v>4131858434</v>
      </c>
      <c r="W104" s="39">
        <f>VLOOKUP($A104,Fuel_preprocessddata!$A:$T,14,FALSE)</f>
        <v>325494140</v>
      </c>
      <c r="X104" s="39">
        <f>VLOOKUP($A104,Fuel_preprocessddata!$A:$T,15,FALSE)</f>
        <v>282730047</v>
      </c>
      <c r="Y104" s="33">
        <f t="shared" si="20"/>
        <v>0</v>
      </c>
      <c r="Z104" s="33">
        <f t="shared" si="21"/>
        <v>0</v>
      </c>
      <c r="AA104" s="33">
        <v>-1.3828728156721135E-5</v>
      </c>
      <c r="AB104" s="33">
        <v>-1.0180166981007405E-5</v>
      </c>
      <c r="AC104" s="33">
        <f t="shared" si="22"/>
        <v>0</v>
      </c>
      <c r="AD104" s="33">
        <f t="shared" si="23"/>
        <v>-4.6566128730773926E-10</v>
      </c>
      <c r="AE104" s="33">
        <v>2.3765626010543994E-8</v>
      </c>
      <c r="AF104" s="33">
        <v>4.9279291492940192E-8</v>
      </c>
      <c r="AG104" s="33">
        <f t="shared" si="24"/>
        <v>0</v>
      </c>
      <c r="AH104" s="33">
        <f t="shared" si="25"/>
        <v>0</v>
      </c>
      <c r="AI104" s="33">
        <v>-1.5004772256285714E-8</v>
      </c>
      <c r="AJ104" s="33">
        <v>-2.4542256872595036E-8</v>
      </c>
    </row>
    <row r="105" spans="1:36" ht="15.75" thickBot="1" x14ac:dyDescent="0.3">
      <c r="A105" s="6" t="str">
        <f t="shared" si="13"/>
        <v>AS20201</v>
      </c>
      <c r="B105" s="6" t="s">
        <v>10</v>
      </c>
      <c r="C105" s="6">
        <v>2020</v>
      </c>
      <c r="D105" s="6">
        <v>1</v>
      </c>
      <c r="E105" s="11">
        <f>VLOOKUP($A105,Fuel_preprocessddata!$A:$T,6,FALSE)</f>
        <v>57810677</v>
      </c>
      <c r="F105" s="2">
        <f>VLOOKUP($A105,Fuel_preprocessddata!$A:$T,7,FALSE)</f>
        <v>129596176</v>
      </c>
      <c r="G105" s="29">
        <f>VLOOKUP($A105,Fuel_preprocessddata!$A:$T,8,FALSE)</f>
        <v>2.2417342734111201</v>
      </c>
      <c r="H105" s="8">
        <f t="shared" si="14"/>
        <v>2.8624775342445796E-2</v>
      </c>
      <c r="I105" s="8">
        <f t="shared" si="15"/>
        <v>3.5974201896568025E-2</v>
      </c>
      <c r="J105" s="11">
        <f>VLOOKUP($A105,Fuel_preprocessddata!$A:$T,11,FALSE)</f>
        <v>1369694</v>
      </c>
      <c r="K105" s="2">
        <f>VLOOKUP($A105,Fuel_preprocessddata!$A:$T,12,FALSE)</f>
        <v>3428594</v>
      </c>
      <c r="L105" s="29">
        <f>VLOOKUP($A105,Fuel_preprocessddata!$A:$T,13,FALSE)</f>
        <v>2.5031824626522399</v>
      </c>
      <c r="M105" s="26">
        <f t="shared" si="16"/>
        <v>1.0730091023133997E-2</v>
      </c>
      <c r="N105" s="26">
        <f t="shared" si="17"/>
        <v>1.2014355424270731E-2</v>
      </c>
      <c r="O105" s="2">
        <f>VLOOKUP($A105,Fuel_preprocessddata!$A:$T,16,FALSE)</f>
        <v>59180371</v>
      </c>
      <c r="P105" s="2">
        <f>VLOOKUP($A105,Fuel_preprocessddata!$A:$T,17,FALSE)</f>
        <v>133024770</v>
      </c>
      <c r="Q105" s="29">
        <f>VLOOKUP($A105,Fuel_preprocessddata!$A:$T,18,FALSE)</f>
        <v>2.2477853340932898</v>
      </c>
      <c r="R105" s="23">
        <f t="shared" si="18"/>
        <v>2.744508308449977E-2</v>
      </c>
      <c r="S105" s="23">
        <f t="shared" si="19"/>
        <v>3.4215508634346567E-2</v>
      </c>
      <c r="T105" s="29">
        <v>0</v>
      </c>
      <c r="U105" s="38">
        <f>VLOOKUP($A105,Fuel_preprocessddata!$A:$T,9,FALSE)</f>
        <v>4527412860</v>
      </c>
      <c r="V105" s="38">
        <f>VLOOKUP($A105,Fuel_preprocessddata!$A:$T,10,FALSE)</f>
        <v>3602475362</v>
      </c>
      <c r="W105" s="38">
        <f>VLOOKUP($A105,Fuel_preprocessddata!$A:$T,14,FALSE)</f>
        <v>319530747</v>
      </c>
      <c r="X105" s="38">
        <f>VLOOKUP($A105,Fuel_preprocessddata!$A:$T,15,FALSE)</f>
        <v>285374777</v>
      </c>
      <c r="Y105" s="32">
        <f t="shared" si="20"/>
        <v>0</v>
      </c>
      <c r="Z105" s="32">
        <f t="shared" si="21"/>
        <v>0</v>
      </c>
      <c r="AA105" s="32">
        <v>2.4775342445795129E-5</v>
      </c>
      <c r="AB105" s="32">
        <v>-2.5798103431968339E-5</v>
      </c>
      <c r="AC105" s="32">
        <f t="shared" si="22"/>
        <v>4.6566128730773926E-10</v>
      </c>
      <c r="AD105" s="32">
        <f t="shared" si="23"/>
        <v>0</v>
      </c>
      <c r="AE105" s="32">
        <v>-8.9768660022776503E-9</v>
      </c>
      <c r="AF105" s="32">
        <v>-4.4575729269205611E-8</v>
      </c>
      <c r="AG105" s="32">
        <f t="shared" si="24"/>
        <v>0</v>
      </c>
      <c r="AH105" s="32">
        <f t="shared" si="25"/>
        <v>0</v>
      </c>
      <c r="AI105" s="32">
        <v>-1.6915500229697233E-8</v>
      </c>
      <c r="AJ105" s="32">
        <v>8.6343465623833771E-9</v>
      </c>
    </row>
    <row r="106" spans="1:36" ht="15.75" thickBot="1" x14ac:dyDescent="0.3">
      <c r="A106" s="7" t="str">
        <f t="shared" si="13"/>
        <v>AS20202</v>
      </c>
      <c r="B106" s="7" t="s">
        <v>10</v>
      </c>
      <c r="C106" s="7">
        <v>2020</v>
      </c>
      <c r="D106" s="7">
        <v>2</v>
      </c>
      <c r="E106" s="12">
        <f>VLOOKUP($A106,Fuel_preprocessddata!$A:$T,6,FALSE)</f>
        <v>53202976</v>
      </c>
      <c r="F106" s="4">
        <f>VLOOKUP($A106,Fuel_preprocessddata!$A:$T,7,FALSE)</f>
        <v>103436280</v>
      </c>
      <c r="G106" s="30">
        <f>VLOOKUP($A106,Fuel_preprocessddata!$A:$T,8,FALSE)</f>
        <v>1.94418222018257</v>
      </c>
      <c r="H106" s="18">
        <f t="shared" si="14"/>
        <v>2.4705023354653244E-2</v>
      </c>
      <c r="I106" s="18">
        <f t="shared" si="15"/>
        <v>3.0685115787367517E-2</v>
      </c>
      <c r="J106" s="12">
        <f>VLOOKUP($A106,Fuel_preprocessddata!$A:$T,11,FALSE)</f>
        <v>1380648</v>
      </c>
      <c r="K106" s="4">
        <f>VLOOKUP($A106,Fuel_preprocessddata!$A:$T,12,FALSE)</f>
        <v>3047998</v>
      </c>
      <c r="L106" s="30">
        <f>VLOOKUP($A106,Fuel_preprocessddata!$A:$T,13,FALSE)</f>
        <v>2.20765756369472</v>
      </c>
      <c r="M106" s="27">
        <f t="shared" si="16"/>
        <v>9.7301414992071403E-3</v>
      </c>
      <c r="N106" s="27">
        <f t="shared" si="17"/>
        <v>1.0994364208738588E-2</v>
      </c>
      <c r="O106" s="4">
        <f>VLOOKUP($A106,Fuel_preprocessddata!$A:$T,16,FALSE)</f>
        <v>54583624</v>
      </c>
      <c r="P106" s="4">
        <f>VLOOKUP($A106,Fuel_preprocessddata!$A:$T,17,FALSE)</f>
        <v>106484278</v>
      </c>
      <c r="Q106" s="30">
        <f>VLOOKUP($A106,Fuel_preprocessddata!$A:$T,18,FALSE)</f>
        <v>1.9508466128962001</v>
      </c>
      <c r="R106" s="24">
        <f t="shared" si="18"/>
        <v>2.3662618931204631E-2</v>
      </c>
      <c r="S106" s="24">
        <f t="shared" si="19"/>
        <v>2.9188752991122564E-2</v>
      </c>
      <c r="T106" s="30">
        <v>0</v>
      </c>
      <c r="U106" s="39">
        <f>VLOOKUP($A106,Fuel_preprocessddata!$A:$T,9,FALSE)</f>
        <v>4186852144</v>
      </c>
      <c r="V106" s="39">
        <f>VLOOKUP($A106,Fuel_preprocessddata!$A:$T,10,FALSE)</f>
        <v>3370894238</v>
      </c>
      <c r="W106" s="39">
        <f>VLOOKUP($A106,Fuel_preprocessddata!$A:$T,14,FALSE)</f>
        <v>313253204</v>
      </c>
      <c r="X106" s="39">
        <f>VLOOKUP($A106,Fuel_preprocessddata!$A:$T,15,FALSE)</f>
        <v>277232766</v>
      </c>
      <c r="Y106" s="33">
        <f t="shared" si="20"/>
        <v>0</v>
      </c>
      <c r="Z106" s="33">
        <f t="shared" si="21"/>
        <v>0</v>
      </c>
      <c r="AA106" s="33">
        <v>5.0233546532423706E-6</v>
      </c>
      <c r="AB106" s="33">
        <v>-1.4884212632482532E-5</v>
      </c>
      <c r="AC106" s="33">
        <f t="shared" si="22"/>
        <v>0</v>
      </c>
      <c r="AD106" s="33">
        <f t="shared" si="23"/>
        <v>4.6566128730773926E-10</v>
      </c>
      <c r="AE106" s="33">
        <v>4.1499207140138772E-8</v>
      </c>
      <c r="AF106" s="33">
        <v>-3.5791261411219355E-8</v>
      </c>
      <c r="AG106" s="33">
        <f t="shared" si="24"/>
        <v>0</v>
      </c>
      <c r="AH106" s="33">
        <f t="shared" si="25"/>
        <v>0</v>
      </c>
      <c r="AI106" s="33">
        <v>1.8931204631700282E-8</v>
      </c>
      <c r="AJ106" s="33">
        <v>-4.7008877434792651E-8</v>
      </c>
    </row>
    <row r="107" spans="1:36" ht="15.75" thickBot="1" x14ac:dyDescent="0.3">
      <c r="A107" s="6" t="str">
        <f t="shared" si="13"/>
        <v>AS20203</v>
      </c>
      <c r="B107" s="6" t="s">
        <v>10</v>
      </c>
      <c r="C107" s="6">
        <v>2020</v>
      </c>
      <c r="D107" s="6">
        <v>3</v>
      </c>
      <c r="E107" s="11">
        <f>VLOOKUP($A107,Fuel_preprocessddata!$A:$T,6,FALSE)</f>
        <v>48221886</v>
      </c>
      <c r="F107" s="2">
        <f>VLOOKUP($A107,Fuel_preprocessddata!$A:$T,7,FALSE)</f>
        <v>75186575</v>
      </c>
      <c r="G107" s="29">
        <f>VLOOKUP($A107,Fuel_preprocessddata!$A:$T,8,FALSE)</f>
        <v>1.55917947713617</v>
      </c>
      <c r="H107" s="8">
        <f t="shared" si="14"/>
        <v>1.8624713917313844E-2</v>
      </c>
      <c r="I107" s="8">
        <f t="shared" si="15"/>
        <v>4.0244834067928323E-2</v>
      </c>
      <c r="J107" s="11">
        <f>VLOOKUP($A107,Fuel_preprocessddata!$A:$T,11,FALSE)</f>
        <v>1177725</v>
      </c>
      <c r="K107" s="2">
        <f>VLOOKUP($A107,Fuel_preprocessddata!$A:$T,12,FALSE)</f>
        <v>2205997</v>
      </c>
      <c r="L107" s="29">
        <f>VLOOKUP($A107,Fuel_preprocessddata!$A:$T,13,FALSE)</f>
        <v>1.8731002568511299</v>
      </c>
      <c r="M107" s="26">
        <f t="shared" si="16"/>
        <v>7.0299165900536958E-3</v>
      </c>
      <c r="N107" s="26">
        <f t="shared" si="17"/>
        <v>1.2353222130141003E-2</v>
      </c>
      <c r="O107" s="2">
        <f>VLOOKUP($A107,Fuel_preprocessddata!$A:$T,16,FALSE)</f>
        <v>49399611</v>
      </c>
      <c r="P107" s="2">
        <f>VLOOKUP($A107,Fuel_preprocessddata!$A:$T,17,FALSE)</f>
        <v>77392572</v>
      </c>
      <c r="Q107" s="29">
        <f>VLOOKUP($A107,Fuel_preprocessddata!$A:$T,18,FALSE)</f>
        <v>1.56666359174366</v>
      </c>
      <c r="R107" s="23">
        <f t="shared" si="18"/>
        <v>1.7788425399491912E-2</v>
      </c>
      <c r="S107" s="23">
        <f t="shared" si="19"/>
        <v>3.7811388550400921E-2</v>
      </c>
      <c r="T107" s="29">
        <v>0</v>
      </c>
      <c r="U107" s="38">
        <f>VLOOKUP($A107,Fuel_preprocessddata!$A:$T,9,FALSE)</f>
        <v>4036925095</v>
      </c>
      <c r="V107" s="38">
        <f>VLOOKUP($A107,Fuel_preprocessddata!$A:$T,10,FALSE)</f>
        <v>1868229221</v>
      </c>
      <c r="W107" s="38">
        <f>VLOOKUP($A107,Fuel_preprocessddata!$A:$T,14,FALSE)</f>
        <v>313801305</v>
      </c>
      <c r="X107" s="38">
        <f>VLOOKUP($A107,Fuel_preprocessddata!$A:$T,15,FALSE)</f>
        <v>178576648</v>
      </c>
      <c r="Y107" s="32">
        <f t="shared" si="20"/>
        <v>0</v>
      </c>
      <c r="Z107" s="32">
        <f t="shared" si="21"/>
        <v>0</v>
      </c>
      <c r="AA107" s="32">
        <v>2.47139173138438E-5</v>
      </c>
      <c r="AB107" s="32">
        <v>4.4834067928324964E-5</v>
      </c>
      <c r="AC107" s="32">
        <f t="shared" si="22"/>
        <v>-4.6566128730773926E-10</v>
      </c>
      <c r="AD107" s="32">
        <f t="shared" si="23"/>
        <v>0</v>
      </c>
      <c r="AE107" s="32">
        <v>1.6590053695392237E-8</v>
      </c>
      <c r="AF107" s="32">
        <v>2.2130141002704717E-8</v>
      </c>
      <c r="AG107" s="32">
        <f t="shared" si="24"/>
        <v>0</v>
      </c>
      <c r="AH107" s="32">
        <f t="shared" si="25"/>
        <v>0</v>
      </c>
      <c r="AI107" s="32">
        <v>2.5399491912492245E-8</v>
      </c>
      <c r="AJ107" s="32">
        <v>-1.144959908480625E-8</v>
      </c>
    </row>
    <row r="108" spans="1:36" ht="15.75" thickBot="1" x14ac:dyDescent="0.3">
      <c r="A108" s="7" t="str">
        <f t="shared" si="13"/>
        <v>AS20204</v>
      </c>
      <c r="B108" s="7" t="s">
        <v>10</v>
      </c>
      <c r="C108" s="7">
        <v>2020</v>
      </c>
      <c r="D108" s="7">
        <v>4</v>
      </c>
      <c r="E108" s="12">
        <f>VLOOKUP($A108,Fuel_preprocessddata!$A:$T,6,FALSE)</f>
        <v>10875022</v>
      </c>
      <c r="F108" s="4">
        <f>VLOOKUP($A108,Fuel_preprocessddata!$A:$T,7,FALSE)</f>
        <v>13637135</v>
      </c>
      <c r="G108" s="30">
        <f>VLOOKUP($A108,Fuel_preprocessddata!$A:$T,8,FALSE)</f>
        <v>1.2539868884862899</v>
      </c>
      <c r="H108" s="18">
        <f t="shared" si="14"/>
        <v>1.4580778737473463E-2</v>
      </c>
      <c r="I108" s="18">
        <f t="shared" si="15"/>
        <v>9.6377061892691213E-2</v>
      </c>
      <c r="J108" s="17">
        <f>VLOOKUP($A108,Fuel_preprocessddata!$A:$T,11,FALSE)</f>
        <v>75140</v>
      </c>
      <c r="K108" s="5">
        <f>VLOOKUP($A108,Fuel_preprocessddata!$A:$T,12,FALSE)</f>
        <v>94358</v>
      </c>
      <c r="L108" s="30">
        <f>VLOOKUP($A108,Fuel_preprocessddata!$A:$T,13,FALSE)</f>
        <v>1.2557625765238201</v>
      </c>
      <c r="M108" s="27">
        <f t="shared" si="16"/>
        <v>2.0447462192088074E-3</v>
      </c>
      <c r="N108" s="27">
        <f t="shared" si="17"/>
        <v>1.388252159957816E-2</v>
      </c>
      <c r="O108" s="4">
        <f>VLOOKUP($A108,Fuel_preprocessddata!$A:$T,16,FALSE)</f>
        <v>10950162</v>
      </c>
      <c r="P108" s="4">
        <f>VLOOKUP($A108,Fuel_preprocessddata!$A:$T,17,FALSE)</f>
        <v>13731493</v>
      </c>
      <c r="Q108" s="30">
        <f>VLOOKUP($A108,Fuel_preprocessddata!$A:$T,18,FALSE)</f>
        <v>1.25399907325571</v>
      </c>
      <c r="R108" s="24">
        <f t="shared" si="18"/>
        <v>1.3991337004775882E-2</v>
      </c>
      <c r="S108" s="24">
        <f t="shared" si="19"/>
        <v>9.2596031317846147E-2</v>
      </c>
      <c r="T108" s="30">
        <v>0</v>
      </c>
      <c r="U108" s="39">
        <f>VLOOKUP($A108,Fuel_preprocessddata!$A:$T,9,FALSE)</f>
        <v>935281664</v>
      </c>
      <c r="V108" s="39">
        <f>VLOOKUP($A108,Fuel_preprocessddata!$A:$T,10,FALSE)</f>
        <v>141497725</v>
      </c>
      <c r="W108" s="39">
        <f>VLOOKUP($A108,Fuel_preprocessddata!$A:$T,14,FALSE)</f>
        <v>46146558</v>
      </c>
      <c r="X108" s="39">
        <f>VLOOKUP($A108,Fuel_preprocessddata!$A:$T,15,FALSE)</f>
        <v>6796892</v>
      </c>
      <c r="Y108" s="33">
        <f t="shared" si="20"/>
        <v>0</v>
      </c>
      <c r="Z108" s="33">
        <f t="shared" si="21"/>
        <v>0</v>
      </c>
      <c r="AA108" s="33">
        <v>-1.9221262526536789E-5</v>
      </c>
      <c r="AB108" s="33">
        <v>-2.2938107308788716E-5</v>
      </c>
      <c r="AC108" s="33">
        <f t="shared" si="22"/>
        <v>-5.8207660913467407E-11</v>
      </c>
      <c r="AD108" s="33">
        <f t="shared" si="23"/>
        <v>0</v>
      </c>
      <c r="AE108" s="33">
        <v>4.6219208807429801E-8</v>
      </c>
      <c r="AF108" s="33">
        <v>2.1599578159045563E-8</v>
      </c>
      <c r="AG108" s="33">
        <f t="shared" si="24"/>
        <v>0</v>
      </c>
      <c r="AH108" s="33">
        <f t="shared" si="25"/>
        <v>0</v>
      </c>
      <c r="AI108" s="33">
        <v>3.7004775882421015E-8</v>
      </c>
      <c r="AJ108" s="33">
        <v>3.1317846153205986E-8</v>
      </c>
    </row>
    <row r="109" spans="1:36" ht="15.75" thickBot="1" x14ac:dyDescent="0.3">
      <c r="A109" s="6" t="str">
        <f t="shared" si="13"/>
        <v>AS20205</v>
      </c>
      <c r="B109" s="6" t="s">
        <v>10</v>
      </c>
      <c r="C109" s="6">
        <v>2020</v>
      </c>
      <c r="D109" s="6">
        <v>5</v>
      </c>
      <c r="E109" s="11">
        <f>VLOOKUP($A109,Fuel_preprocessddata!$A:$T,6,FALSE)</f>
        <v>10333697</v>
      </c>
      <c r="F109" s="2">
        <f>VLOOKUP($A109,Fuel_preprocessddata!$A:$T,7,FALSE)</f>
        <v>11070203</v>
      </c>
      <c r="G109" s="29">
        <f>VLOOKUP($A109,Fuel_preprocessddata!$A:$T,8,FALSE)</f>
        <v>1.0712722658696101</v>
      </c>
      <c r="H109" s="8">
        <f t="shared" si="14"/>
        <v>1.2271147544373025E-2</v>
      </c>
      <c r="I109" s="8">
        <f t="shared" si="15"/>
        <v>3.1191056025291354E-2</v>
      </c>
      <c r="J109" s="16">
        <f>VLOOKUP($A109,Fuel_preprocessddata!$A:$T,11,FALSE)</f>
        <v>23000</v>
      </c>
      <c r="K109" s="3">
        <f>VLOOKUP($A109,Fuel_preprocessddata!$A:$T,12,FALSE)</f>
        <v>27316</v>
      </c>
      <c r="L109" s="29">
        <f>VLOOKUP($A109,Fuel_preprocessddata!$A:$T,13,FALSE)</f>
        <v>1.1876521739130399</v>
      </c>
      <c r="M109" s="26">
        <f t="shared" si="16"/>
        <v>1.0111108182787034E-3</v>
      </c>
      <c r="N109" s="26">
        <f t="shared" si="17"/>
        <v>2.9208400590925864E-3</v>
      </c>
      <c r="O109" s="2">
        <f>VLOOKUP($A109,Fuel_preprocessddata!$A:$T,16,FALSE)</f>
        <v>10356697</v>
      </c>
      <c r="P109" s="2">
        <f>VLOOKUP($A109,Fuel_preprocessddata!$A:$T,17,FALSE)</f>
        <v>11097519</v>
      </c>
      <c r="Q109" s="29">
        <f>VLOOKUP($A109,Fuel_preprocessddata!$A:$T,18,FALSE)</f>
        <v>1.0715307206535001</v>
      </c>
      <c r="R109" s="23">
        <f t="shared" si="18"/>
        <v>1.1943751802497137E-2</v>
      </c>
      <c r="S109" s="23">
        <f t="shared" si="19"/>
        <v>3.0465255331413987E-2</v>
      </c>
      <c r="T109" s="29">
        <v>0</v>
      </c>
      <c r="U109" s="38">
        <f>VLOOKUP($A109,Fuel_preprocessddata!$A:$T,9,FALSE)</f>
        <v>902132662</v>
      </c>
      <c r="V109" s="38">
        <f>VLOOKUP($A109,Fuel_preprocessddata!$A:$T,10,FALSE)</f>
        <v>354915941</v>
      </c>
      <c r="W109" s="38">
        <f>VLOOKUP($A109,Fuel_preprocessddata!$A:$T,14,FALSE)</f>
        <v>27015832</v>
      </c>
      <c r="X109" s="38">
        <f>VLOOKUP($A109,Fuel_preprocessddata!$A:$T,15,FALSE)</f>
        <v>9352104</v>
      </c>
      <c r="Y109" s="32">
        <f t="shared" si="20"/>
        <v>0</v>
      </c>
      <c r="Z109" s="32">
        <f t="shared" si="21"/>
        <v>0</v>
      </c>
      <c r="AA109" s="32">
        <v>-2.8852455626974735E-5</v>
      </c>
      <c r="AB109" s="32">
        <v>-8.9439747086444976E-6</v>
      </c>
      <c r="AC109" s="32">
        <f t="shared" si="22"/>
        <v>-1.8189894035458565E-11</v>
      </c>
      <c r="AD109" s="32">
        <f t="shared" si="23"/>
        <v>1.4551915228366852E-11</v>
      </c>
      <c r="AE109" s="32">
        <v>1.0818278703417228E-8</v>
      </c>
      <c r="AF109" s="32">
        <v>4.0059092586489098E-8</v>
      </c>
      <c r="AG109" s="32">
        <f t="shared" si="24"/>
        <v>0</v>
      </c>
      <c r="AH109" s="32">
        <f t="shared" si="25"/>
        <v>0</v>
      </c>
      <c r="AI109" s="32">
        <v>-4.8197502862043495E-8</v>
      </c>
      <c r="AJ109" s="32">
        <v>-4.4668586014068312E-8</v>
      </c>
    </row>
    <row r="110" spans="1:36" ht="15.75" thickBot="1" x14ac:dyDescent="0.3">
      <c r="A110" s="7" t="str">
        <f t="shared" si="13"/>
        <v>AS20206</v>
      </c>
      <c r="B110" s="7" t="s">
        <v>10</v>
      </c>
      <c r="C110" s="7">
        <v>2020</v>
      </c>
      <c r="D110" s="7">
        <v>6</v>
      </c>
      <c r="E110" s="12">
        <f>VLOOKUP($A110,Fuel_preprocessddata!$A:$T,6,FALSE)</f>
        <v>16258948</v>
      </c>
      <c r="F110" s="4">
        <f>VLOOKUP($A110,Fuel_preprocessddata!$A:$T,7,FALSE)</f>
        <v>21145344</v>
      </c>
      <c r="G110" s="30">
        <f>VLOOKUP($A110,Fuel_preprocessddata!$A:$T,8,FALSE)</f>
        <v>1.30053580342344</v>
      </c>
      <c r="H110" s="18">
        <f t="shared" si="14"/>
        <v>1.5075293040909574E-2</v>
      </c>
      <c r="I110" s="18">
        <f t="shared" si="15"/>
        <v>2.8582635779338738E-2</v>
      </c>
      <c r="J110" s="17">
        <f>VLOOKUP($A110,Fuel_preprocessddata!$A:$T,11,FALSE)</f>
        <v>42421</v>
      </c>
      <c r="K110" s="5">
        <f>VLOOKUP($A110,Fuel_preprocessddata!$A:$T,12,FALSE)</f>
        <v>67823</v>
      </c>
      <c r="L110" s="30">
        <f>VLOOKUP($A110,Fuel_preprocessddata!$A:$T,13,FALSE)</f>
        <v>1.5988071945498601</v>
      </c>
      <c r="M110" s="27">
        <f t="shared" si="16"/>
        <v>1.3649332874592214E-3</v>
      </c>
      <c r="N110" s="27">
        <f t="shared" si="17"/>
        <v>2.8560274230512153E-3</v>
      </c>
      <c r="O110" s="4">
        <f>VLOOKUP($A110,Fuel_preprocessddata!$A:$T,16,FALSE)</f>
        <v>16301369</v>
      </c>
      <c r="P110" s="4">
        <f>VLOOKUP($A110,Fuel_preprocessddata!$A:$T,17,FALSE)</f>
        <v>21213167</v>
      </c>
      <c r="Q110" s="30">
        <f>VLOOKUP($A110,Fuel_preprocessddata!$A:$T,18,FALSE)</f>
        <v>1.30131199410307</v>
      </c>
      <c r="R110" s="24">
        <f t="shared" si="18"/>
        <v>1.4606213433728418E-2</v>
      </c>
      <c r="S110" s="24">
        <f t="shared" si="19"/>
        <v>2.7782501291143374E-2</v>
      </c>
      <c r="T110" s="30">
        <v>0</v>
      </c>
      <c r="U110" s="39">
        <f>VLOOKUP($A110,Fuel_preprocessddata!$A:$T,9,FALSE)</f>
        <v>1402648953</v>
      </c>
      <c r="V110" s="39">
        <f>VLOOKUP($A110,Fuel_preprocessddata!$A:$T,10,FALSE)</f>
        <v>739796853</v>
      </c>
      <c r="W110" s="39">
        <f>VLOOKUP($A110,Fuel_preprocessddata!$A:$T,14,FALSE)</f>
        <v>49689608</v>
      </c>
      <c r="X110" s="39">
        <f>VLOOKUP($A110,Fuel_preprocessddata!$A:$T,15,FALSE)</f>
        <v>23747321</v>
      </c>
      <c r="Y110" s="33">
        <f t="shared" si="20"/>
        <v>0</v>
      </c>
      <c r="Z110" s="33">
        <f t="shared" si="21"/>
        <v>0</v>
      </c>
      <c r="AA110" s="33">
        <v>-2.4706959090426209E-5</v>
      </c>
      <c r="AB110" s="33">
        <v>-1.7364220661262447E-5</v>
      </c>
      <c r="AC110" s="33">
        <f t="shared" si="22"/>
        <v>2.9103830456733704E-11</v>
      </c>
      <c r="AD110" s="33">
        <f t="shared" si="23"/>
        <v>1.4551915228366852E-11</v>
      </c>
      <c r="AE110" s="33">
        <v>3.328745922133447E-8</v>
      </c>
      <c r="AF110" s="33">
        <v>2.7423051215252903E-8</v>
      </c>
      <c r="AG110" s="33">
        <f t="shared" si="24"/>
        <v>0</v>
      </c>
      <c r="AH110" s="33">
        <f t="shared" si="25"/>
        <v>0</v>
      </c>
      <c r="AI110" s="33">
        <v>1.3433728417860946E-8</v>
      </c>
      <c r="AJ110" s="33">
        <v>1.2911433727724742E-9</v>
      </c>
    </row>
    <row r="111" spans="1:36" ht="15.75" thickBot="1" x14ac:dyDescent="0.3">
      <c r="A111" s="6" t="str">
        <f t="shared" si="13"/>
        <v>AS20207</v>
      </c>
      <c r="B111" s="6" t="s">
        <v>10</v>
      </c>
      <c r="C111" s="6">
        <v>2020</v>
      </c>
      <c r="D111" s="6">
        <v>7</v>
      </c>
      <c r="E111" s="11">
        <f>VLOOKUP($A111,Fuel_preprocessddata!$A:$T,6,FALSE)</f>
        <v>19288223</v>
      </c>
      <c r="F111" s="2">
        <f>VLOOKUP($A111,Fuel_preprocessddata!$A:$T,7,FALSE)</f>
        <v>27993209</v>
      </c>
      <c r="G111" s="29">
        <f>VLOOKUP($A111,Fuel_preprocessddata!$A:$T,8,FALSE)</f>
        <v>1.45131093724911</v>
      </c>
      <c r="H111" s="8">
        <f t="shared" si="14"/>
        <v>1.6750094344607398E-2</v>
      </c>
      <c r="I111" s="8">
        <f t="shared" si="15"/>
        <v>3.1256228476931727E-2</v>
      </c>
      <c r="J111" s="16">
        <f>VLOOKUP($A111,Fuel_preprocessddata!$A:$T,11,FALSE)</f>
        <v>64266</v>
      </c>
      <c r="K111" s="3">
        <f>VLOOKUP($A111,Fuel_preprocessddata!$A:$T,12,FALSE)</f>
        <v>108659</v>
      </c>
      <c r="L111" s="29">
        <f>VLOOKUP($A111,Fuel_preprocessddata!$A:$T,13,FALSE)</f>
        <v>1.69076961379267</v>
      </c>
      <c r="M111" s="26">
        <f t="shared" si="16"/>
        <v>1.6298246312956559E-3</v>
      </c>
      <c r="N111" s="26">
        <f t="shared" si="17"/>
        <v>2.7853611595165854E-3</v>
      </c>
      <c r="O111" s="2">
        <f>VLOOKUP($A111,Fuel_preprocessddata!$A:$T,16,FALSE)</f>
        <v>19352489</v>
      </c>
      <c r="P111" s="2">
        <f>VLOOKUP($A111,Fuel_preprocessddata!$A:$T,17,FALSE)</f>
        <v>28101868</v>
      </c>
      <c r="Q111" s="29">
        <f>VLOOKUP($A111,Fuel_preprocessddata!$A:$T,18,FALSE)</f>
        <v>1.4521061347716</v>
      </c>
      <c r="R111" s="23">
        <f t="shared" si="18"/>
        <v>1.6170050848972484E-2</v>
      </c>
      <c r="S111" s="23">
        <f t="shared" si="19"/>
        <v>3.0067857123154608E-2</v>
      </c>
      <c r="T111" s="29">
        <v>0</v>
      </c>
      <c r="U111" s="38">
        <f>VLOOKUP($A111,Fuel_preprocessddata!$A:$T,9,FALSE)</f>
        <v>1671226945</v>
      </c>
      <c r="V111" s="38">
        <f>VLOOKUP($A111,Fuel_preprocessddata!$A:$T,10,FALSE)</f>
        <v>895604184</v>
      </c>
      <c r="W111" s="38">
        <f>VLOOKUP($A111,Fuel_preprocessddata!$A:$T,14,FALSE)</f>
        <v>66669136</v>
      </c>
      <c r="X111" s="38">
        <f>VLOOKUP($A111,Fuel_preprocessddata!$A:$T,15,FALSE)</f>
        <v>39010740</v>
      </c>
      <c r="Y111" s="32">
        <f t="shared" si="20"/>
        <v>0</v>
      </c>
      <c r="Z111" s="32">
        <f t="shared" si="21"/>
        <v>0</v>
      </c>
      <c r="AA111" s="32">
        <v>-4.9905655392600695E-5</v>
      </c>
      <c r="AB111" s="32">
        <v>-4.3771523068277668E-5</v>
      </c>
      <c r="AC111" s="32">
        <f t="shared" si="22"/>
        <v>-5.8207660913467407E-11</v>
      </c>
      <c r="AD111" s="32">
        <f t="shared" si="23"/>
        <v>4.3655745685100555E-11</v>
      </c>
      <c r="AE111" s="32">
        <v>2.4631295655885843E-8</v>
      </c>
      <c r="AF111" s="32">
        <v>-3.8840483414584459E-8</v>
      </c>
      <c r="AG111" s="32">
        <f t="shared" si="24"/>
        <v>0</v>
      </c>
      <c r="AH111" s="32">
        <f t="shared" si="25"/>
        <v>0</v>
      </c>
      <c r="AI111" s="32">
        <v>-4.9151027515376144E-8</v>
      </c>
      <c r="AJ111" s="32">
        <v>-4.2876845395348195E-8</v>
      </c>
    </row>
    <row r="112" spans="1:36" ht="15.75" thickBot="1" x14ac:dyDescent="0.3">
      <c r="A112" s="7" t="str">
        <f t="shared" si="13"/>
        <v>AS20208</v>
      </c>
      <c r="B112" s="7" t="s">
        <v>10</v>
      </c>
      <c r="C112" s="7">
        <v>2020</v>
      </c>
      <c r="D112" s="7">
        <v>8</v>
      </c>
      <c r="E112" s="12">
        <f>VLOOKUP($A112,Fuel_preprocessddata!$A:$T,6,FALSE)</f>
        <v>25302688</v>
      </c>
      <c r="F112" s="4">
        <f>VLOOKUP($A112,Fuel_preprocessddata!$A:$T,7,FALSE)</f>
        <v>37181103</v>
      </c>
      <c r="G112" s="30">
        <f>VLOOKUP($A112,Fuel_preprocessddata!$A:$T,8,FALSE)</f>
        <v>1.4694526921408499</v>
      </c>
      <c r="H112" s="18">
        <f t="shared" si="14"/>
        <v>1.6650182266126419E-2</v>
      </c>
      <c r="I112" s="18">
        <f t="shared" si="15"/>
        <v>3.7932753870268732E-2</v>
      </c>
      <c r="J112" s="17">
        <f>VLOOKUP($A112,Fuel_preprocessddata!$A:$T,11,FALSE)</f>
        <v>89372</v>
      </c>
      <c r="K112" s="5">
        <f>VLOOKUP($A112,Fuel_preprocessddata!$A:$T,12,FALSE)</f>
        <v>153980</v>
      </c>
      <c r="L112" s="30">
        <f>VLOOKUP($A112,Fuel_preprocessddata!$A:$T,13,FALSE)</f>
        <v>1.7229109788300501</v>
      </c>
      <c r="M112" s="27">
        <f t="shared" si="16"/>
        <v>1.2830321300558954E-3</v>
      </c>
      <c r="N112" s="27">
        <f t="shared" si="17"/>
        <v>2.5709568135189246E-3</v>
      </c>
      <c r="O112" s="4">
        <f>VLOOKUP($A112,Fuel_preprocessddata!$A:$T,16,FALSE)</f>
        <v>25392060</v>
      </c>
      <c r="P112" s="4">
        <f>VLOOKUP($A112,Fuel_preprocessddata!$A:$T,17,FALSE)</f>
        <v>37335083</v>
      </c>
      <c r="Q112" s="30">
        <f>VLOOKUP($A112,Fuel_preprocessddata!$A:$T,18,FALSE)</f>
        <v>1.4703447849445801</v>
      </c>
      <c r="R112" s="24">
        <f t="shared" si="18"/>
        <v>1.5866424141436818E-2</v>
      </c>
      <c r="S112" s="24">
        <f t="shared" si="19"/>
        <v>3.5896469282376914E-2</v>
      </c>
      <c r="T112" s="30">
        <v>0</v>
      </c>
      <c r="U112" s="39">
        <f>VLOOKUP($A112,Fuel_preprocessddata!$A:$T,9,FALSE)</f>
        <v>2233074834</v>
      </c>
      <c r="V112" s="39">
        <f>VLOOKUP($A112,Fuel_preprocessddata!$A:$T,10,FALSE)</f>
        <v>980184648</v>
      </c>
      <c r="W112" s="39">
        <f>VLOOKUP($A112,Fuel_preprocessddata!$A:$T,14,FALSE)</f>
        <v>120012583</v>
      </c>
      <c r="X112" s="39">
        <f>VLOOKUP($A112,Fuel_preprocessddata!$A:$T,15,FALSE)</f>
        <v>59892099</v>
      </c>
      <c r="Y112" s="33">
        <f t="shared" si="20"/>
        <v>0</v>
      </c>
      <c r="Z112" s="33">
        <f t="shared" si="21"/>
        <v>0</v>
      </c>
      <c r="AA112" s="33">
        <v>-4.9817733873578837E-5</v>
      </c>
      <c r="AB112" s="33">
        <v>3.2753870268732027E-5</v>
      </c>
      <c r="AC112" s="33">
        <f t="shared" si="22"/>
        <v>-5.8207660913467407E-11</v>
      </c>
      <c r="AD112" s="33">
        <f t="shared" si="23"/>
        <v>-2.9103830456733704E-11</v>
      </c>
      <c r="AE112" s="33">
        <v>3.2130055895376874E-8</v>
      </c>
      <c r="AF112" s="33">
        <v>-4.3186481075291328E-8</v>
      </c>
      <c r="AG112" s="33">
        <f t="shared" si="24"/>
        <v>0</v>
      </c>
      <c r="AH112" s="33">
        <f t="shared" si="25"/>
        <v>0</v>
      </c>
      <c r="AI112" s="33">
        <v>2.4141436816629835E-8</v>
      </c>
      <c r="AJ112" s="33">
        <v>-3.0717623087511692E-8</v>
      </c>
    </row>
    <row r="113" spans="1:36" ht="15.75" thickBot="1" x14ac:dyDescent="0.3">
      <c r="A113" s="6" t="str">
        <f t="shared" si="13"/>
        <v>AS20209</v>
      </c>
      <c r="B113" s="6" t="s">
        <v>10</v>
      </c>
      <c r="C113" s="6">
        <v>2020</v>
      </c>
      <c r="D113" s="6">
        <v>9</v>
      </c>
      <c r="E113" s="11">
        <f>VLOOKUP($A113,Fuel_preprocessddata!$A:$T,6,FALSE)</f>
        <v>23969661</v>
      </c>
      <c r="F113" s="2">
        <f>VLOOKUP($A113,Fuel_preprocessddata!$A:$T,7,FALSE)</f>
        <v>32344160</v>
      </c>
      <c r="G113" s="29">
        <f>VLOOKUP($A113,Fuel_preprocessddata!$A:$T,8,FALSE)</f>
        <v>1.3493791172098699</v>
      </c>
      <c r="H113" s="8">
        <f t="shared" si="14"/>
        <v>1.5354943109554946E-2</v>
      </c>
      <c r="I113" s="8">
        <f t="shared" si="15"/>
        <v>3.4555960560673026E-2</v>
      </c>
      <c r="J113" s="16">
        <f>VLOOKUP($A113,Fuel_preprocessddata!$A:$T,11,FALSE)</f>
        <v>43424</v>
      </c>
      <c r="K113" s="3">
        <f>VLOOKUP($A113,Fuel_preprocessddata!$A:$T,12,FALSE)</f>
        <v>68813</v>
      </c>
      <c r="L113" s="29">
        <f>VLOOKUP($A113,Fuel_preprocessddata!$A:$T,13,FALSE)</f>
        <v>1.58467667649226</v>
      </c>
      <c r="M113" s="26">
        <f t="shared" si="16"/>
        <v>8.3094491863893165E-4</v>
      </c>
      <c r="N113" s="26">
        <f t="shared" si="17"/>
        <v>1.4376936262827256E-3</v>
      </c>
      <c r="O113" s="2">
        <f>VLOOKUP($A113,Fuel_preprocessddata!$A:$T,16,FALSE)</f>
        <v>24013085</v>
      </c>
      <c r="P113" s="2">
        <f>VLOOKUP($A113,Fuel_preprocessddata!$A:$T,17,FALSE)</f>
        <v>32412973</v>
      </c>
      <c r="Q113" s="29">
        <f>VLOOKUP($A113,Fuel_preprocessddata!$A:$T,18,FALSE)</f>
        <v>1.34980461694113</v>
      </c>
      <c r="R113" s="23">
        <f t="shared" si="18"/>
        <v>1.4805541569779066E-2</v>
      </c>
      <c r="S113" s="23">
        <f t="shared" si="19"/>
        <v>3.2944796702117904E-2</v>
      </c>
      <c r="T113" s="29">
        <v>0</v>
      </c>
      <c r="U113" s="38">
        <f>VLOOKUP($A113,Fuel_preprocessddata!$A:$T,9,FALSE)</f>
        <v>2106433073</v>
      </c>
      <c r="V113" s="38">
        <f>VLOOKUP($A113,Fuel_preprocessddata!$A:$T,10,FALSE)</f>
        <v>935993660</v>
      </c>
      <c r="W113" s="38">
        <f>VLOOKUP($A113,Fuel_preprocessddata!$A:$T,14,FALSE)</f>
        <v>82812950</v>
      </c>
      <c r="X113" s="38">
        <f>VLOOKUP($A113,Fuel_preprocessddata!$A:$T,15,FALSE)</f>
        <v>47863466</v>
      </c>
      <c r="Y113" s="32">
        <f t="shared" si="20"/>
        <v>0</v>
      </c>
      <c r="Z113" s="32">
        <f t="shared" si="21"/>
        <v>0</v>
      </c>
      <c r="AA113" s="32">
        <v>-4.5056890445054412E-5</v>
      </c>
      <c r="AB113" s="32">
        <v>-4.4039439326971561E-5</v>
      </c>
      <c r="AC113" s="32">
        <f t="shared" si="22"/>
        <v>-8.7311491370201111E-11</v>
      </c>
      <c r="AD113" s="32">
        <f t="shared" si="23"/>
        <v>-5.8207660913467407E-11</v>
      </c>
      <c r="AE113" s="32">
        <v>4.4918638931676358E-8</v>
      </c>
      <c r="AF113" s="32">
        <v>-6.3737172744521287E-9</v>
      </c>
      <c r="AG113" s="32">
        <f t="shared" si="24"/>
        <v>0</v>
      </c>
      <c r="AH113" s="32">
        <f t="shared" si="25"/>
        <v>0</v>
      </c>
      <c r="AI113" s="32">
        <v>4.1569779066913393E-8</v>
      </c>
      <c r="AJ113" s="32">
        <v>-3.2978820976165002E-9</v>
      </c>
    </row>
    <row r="114" spans="1:36" ht="21.75" thickBot="1" x14ac:dyDescent="0.3">
      <c r="A114" s="7" t="str">
        <f t="shared" si="13"/>
        <v>AS202010</v>
      </c>
      <c r="B114" s="7" t="s">
        <v>10</v>
      </c>
      <c r="C114" s="7">
        <v>2020</v>
      </c>
      <c r="D114" s="7">
        <v>10</v>
      </c>
      <c r="E114" s="12">
        <f>VLOOKUP($A114,Fuel_preprocessddata!$A:$T,6,FALSE)</f>
        <v>27748693</v>
      </c>
      <c r="F114" s="4">
        <f>VLOOKUP($A114,Fuel_preprocessddata!$A:$T,7,FALSE)</f>
        <v>36680341</v>
      </c>
      <c r="G114" s="30">
        <f>VLOOKUP($A114,Fuel_preprocessddata!$A:$T,8,FALSE)</f>
        <v>1.3218763492752601</v>
      </c>
      <c r="H114" s="18">
        <f t="shared" si="14"/>
        <v>1.5904698093050236E-2</v>
      </c>
      <c r="I114" s="18">
        <f t="shared" si="15"/>
        <v>3.3872762027194525E-2</v>
      </c>
      <c r="J114" s="17">
        <f>VLOOKUP($A114,Fuel_preprocessddata!$A:$T,11,FALSE)</f>
        <v>302948</v>
      </c>
      <c r="K114" s="5">
        <f>VLOOKUP($A114,Fuel_preprocessddata!$A:$T,12,FALSE)</f>
        <v>480432</v>
      </c>
      <c r="L114" s="30">
        <f>VLOOKUP($A114,Fuel_preprocessddata!$A:$T,13,FALSE)</f>
        <v>1.5858563185761201</v>
      </c>
      <c r="M114" s="27">
        <f t="shared" si="16"/>
        <v>2.3071032841896076E-3</v>
      </c>
      <c r="N114" s="27">
        <f t="shared" si="17"/>
        <v>4.1636190164843628E-3</v>
      </c>
      <c r="O114" s="4">
        <f>VLOOKUP($A114,Fuel_preprocessddata!$A:$T,16,FALSE)</f>
        <v>28051641</v>
      </c>
      <c r="P114" s="4">
        <f>VLOOKUP($A114,Fuel_preprocessddata!$A:$T,17,FALSE)</f>
        <v>37160773</v>
      </c>
      <c r="Q114" s="30">
        <f>VLOOKUP($A114,Fuel_preprocessddata!$A:$T,18,FALSE)</f>
        <v>1.3247272414472999</v>
      </c>
      <c r="R114" s="24">
        <f t="shared" si="18"/>
        <v>1.4778601645586925E-2</v>
      </c>
      <c r="S114" s="24">
        <f t="shared" si="19"/>
        <v>3.1011913330031331E-2</v>
      </c>
      <c r="T114" s="30">
        <v>0</v>
      </c>
      <c r="U114" s="39">
        <f>VLOOKUP($A114,Fuel_preprocessddata!$A:$T,9,FALSE)</f>
        <v>2306258238</v>
      </c>
      <c r="V114" s="39">
        <f>VLOOKUP($A114,Fuel_preprocessddata!$A:$T,10,FALSE)</f>
        <v>1082886036</v>
      </c>
      <c r="W114" s="39">
        <f>VLOOKUP($A114,Fuel_preprocessddata!$A:$T,14,FALSE)</f>
        <v>208240352</v>
      </c>
      <c r="X114" s="39">
        <f>VLOOKUP($A114,Fuel_preprocessddata!$A:$T,15,FALSE)</f>
        <v>115388079</v>
      </c>
      <c r="Y114" s="33">
        <f t="shared" si="20"/>
        <v>0</v>
      </c>
      <c r="Z114" s="33">
        <f t="shared" si="21"/>
        <v>0</v>
      </c>
      <c r="AA114" s="33">
        <v>4.6980930502368151E-6</v>
      </c>
      <c r="AB114" s="33">
        <v>-2.7237972805476199E-5</v>
      </c>
      <c r="AC114" s="33">
        <f t="shared" si="22"/>
        <v>-5.8207660913467407E-11</v>
      </c>
      <c r="AD114" s="33">
        <f t="shared" si="23"/>
        <v>-5.8207660913467407E-11</v>
      </c>
      <c r="AE114" s="33">
        <v>3.2841896077662192E-9</v>
      </c>
      <c r="AF114" s="33">
        <v>1.9016484362893715E-8</v>
      </c>
      <c r="AG114" s="33">
        <f t="shared" si="24"/>
        <v>0</v>
      </c>
      <c r="AH114" s="33">
        <f t="shared" si="25"/>
        <v>0</v>
      </c>
      <c r="AI114" s="33">
        <v>1.6455869254056177E-9</v>
      </c>
      <c r="AJ114" s="33">
        <v>1.3330031332220438E-8</v>
      </c>
    </row>
    <row r="115" spans="1:36" ht="21.75" thickBot="1" x14ac:dyDescent="0.3">
      <c r="A115" s="6" t="str">
        <f t="shared" si="13"/>
        <v>AS202011</v>
      </c>
      <c r="B115" s="6" t="s">
        <v>10</v>
      </c>
      <c r="C115" s="6">
        <v>2020</v>
      </c>
      <c r="D115" s="6">
        <v>11</v>
      </c>
      <c r="E115" s="11">
        <f>VLOOKUP($A115,Fuel_preprocessddata!$A:$T,6,FALSE)</f>
        <v>28799133</v>
      </c>
      <c r="F115" s="2">
        <f>VLOOKUP($A115,Fuel_preprocessddata!$A:$T,7,FALSE)</f>
        <v>41383220</v>
      </c>
      <c r="G115" s="29">
        <f>VLOOKUP($A115,Fuel_preprocessddata!$A:$T,8,FALSE)</f>
        <v>1.43696061961309</v>
      </c>
      <c r="H115" s="8">
        <f t="shared" si="14"/>
        <v>1.7107079803877327E-2</v>
      </c>
      <c r="I115" s="8">
        <f t="shared" si="15"/>
        <v>3.9556814584492381E-2</v>
      </c>
      <c r="J115" s="16">
        <f>VLOOKUP($A115,Fuel_preprocessddata!$A:$T,11,FALSE)</f>
        <v>437039</v>
      </c>
      <c r="K115" s="3">
        <f>VLOOKUP($A115,Fuel_preprocessddata!$A:$T,12,FALSE)</f>
        <v>658788</v>
      </c>
      <c r="L115" s="29">
        <f>VLOOKUP($A115,Fuel_preprocessddata!$A:$T,13,FALSE)</f>
        <v>1.5073895007081699</v>
      </c>
      <c r="M115" s="26">
        <f t="shared" si="16"/>
        <v>2.7130326740619354E-3</v>
      </c>
      <c r="N115" s="26">
        <f t="shared" si="17"/>
        <v>4.8862336440862967E-3</v>
      </c>
      <c r="O115" s="2">
        <f>VLOOKUP($A115,Fuel_preprocessddata!$A:$T,16,FALSE)</f>
        <v>29236172</v>
      </c>
      <c r="P115" s="2">
        <f>VLOOKUP($A115,Fuel_preprocessddata!$A:$T,17,FALSE)</f>
        <v>42042008</v>
      </c>
      <c r="Q115" s="29">
        <f>VLOOKUP($A115,Fuel_preprocessddata!$A:$T,18,FALSE)</f>
        <v>1.4380134307596699</v>
      </c>
      <c r="R115" s="23">
        <f t="shared" si="18"/>
        <v>1.5794024738617806E-2</v>
      </c>
      <c r="S115" s="23">
        <f t="shared" si="19"/>
        <v>3.5598741875908786E-2</v>
      </c>
      <c r="T115" s="29">
        <v>0</v>
      </c>
      <c r="U115" s="38">
        <f>VLOOKUP($A115,Fuel_preprocessddata!$A:$T,9,FALSE)</f>
        <v>2419069793</v>
      </c>
      <c r="V115" s="38">
        <f>VLOOKUP($A115,Fuel_preprocessddata!$A:$T,10,FALSE)</f>
        <v>1046171701</v>
      </c>
      <c r="W115" s="38">
        <f>VLOOKUP($A115,Fuel_preprocessddata!$A:$T,14,FALSE)</f>
        <v>242823467</v>
      </c>
      <c r="X115" s="38">
        <f>VLOOKUP($A115,Fuel_preprocessddata!$A:$T,15,FALSE)</f>
        <v>134825317</v>
      </c>
      <c r="Y115" s="32">
        <f t="shared" si="20"/>
        <v>0</v>
      </c>
      <c r="Z115" s="32">
        <f t="shared" si="21"/>
        <v>0</v>
      </c>
      <c r="AA115" s="32">
        <v>7.0798038773259298E-6</v>
      </c>
      <c r="AB115" s="32">
        <v>-4.318541550762077E-5</v>
      </c>
      <c r="AC115" s="32">
        <f t="shared" si="22"/>
        <v>1.1641532182693481E-10</v>
      </c>
      <c r="AD115" s="32">
        <f t="shared" si="23"/>
        <v>1.1641532182693481E-10</v>
      </c>
      <c r="AE115" s="32">
        <v>3.2674061935245025E-8</v>
      </c>
      <c r="AF115" s="32">
        <v>3.3644086296427678E-8</v>
      </c>
      <c r="AG115" s="32">
        <f t="shared" si="24"/>
        <v>0</v>
      </c>
      <c r="AH115" s="32">
        <f t="shared" si="25"/>
        <v>0</v>
      </c>
      <c r="AI115" s="32">
        <v>2.4738617807051888E-8</v>
      </c>
      <c r="AJ115" s="32">
        <v>4.1875908789179572E-8</v>
      </c>
    </row>
    <row r="116" spans="1:36" ht="21.75" thickBot="1" x14ac:dyDescent="0.3">
      <c r="A116" s="7" t="str">
        <f t="shared" si="13"/>
        <v>AS202012</v>
      </c>
      <c r="B116" s="7" t="s">
        <v>10</v>
      </c>
      <c r="C116" s="7">
        <v>2020</v>
      </c>
      <c r="D116" s="7">
        <v>12</v>
      </c>
      <c r="E116" s="12">
        <f>VLOOKUP($A116,Fuel_preprocessddata!$A:$T,6,FALSE)</f>
        <v>30582654</v>
      </c>
      <c r="F116" s="4">
        <f>VLOOKUP($A116,Fuel_preprocessddata!$A:$T,7,FALSE)</f>
        <v>49433826</v>
      </c>
      <c r="G116" s="30">
        <f>VLOOKUP($A116,Fuel_preprocessddata!$A:$T,8,FALSE)</f>
        <v>1.61640078719132</v>
      </c>
      <c r="H116" s="18">
        <f t="shared" si="14"/>
        <v>1.9347765553058956E-2</v>
      </c>
      <c r="I116" s="18">
        <f t="shared" si="15"/>
        <v>4.5278332340227281E-2</v>
      </c>
      <c r="J116" s="17">
        <f>VLOOKUP($A116,Fuel_preprocessddata!$A:$T,11,FALSE)</f>
        <v>613992</v>
      </c>
      <c r="K116" s="4">
        <f>VLOOKUP($A116,Fuel_preprocessddata!$A:$T,12,FALSE)</f>
        <v>1095852</v>
      </c>
      <c r="L116" s="30">
        <f>VLOOKUP($A116,Fuel_preprocessddata!$A:$T,13,FALSE)</f>
        <v>1.7847984990032399</v>
      </c>
      <c r="M116" s="27">
        <f t="shared" si="16"/>
        <v>3.4629351526293491E-3</v>
      </c>
      <c r="N116" s="27">
        <f t="shared" si="17"/>
        <v>7.2641588910500998E-3</v>
      </c>
      <c r="O116" s="4">
        <f>VLOOKUP($A116,Fuel_preprocessddata!$A:$T,16,FALSE)</f>
        <v>31196646</v>
      </c>
      <c r="P116" s="4">
        <f>VLOOKUP($A116,Fuel_preprocessddata!$A:$T,17,FALSE)</f>
        <v>50529678</v>
      </c>
      <c r="Q116" s="30">
        <f>VLOOKUP($A116,Fuel_preprocessddata!$A:$T,18,FALSE)</f>
        <v>1.6197150809096501</v>
      </c>
      <c r="R116" s="24">
        <f t="shared" si="18"/>
        <v>1.7597167778637436E-2</v>
      </c>
      <c r="S116" s="24">
        <f t="shared" si="19"/>
        <v>4.0663362388369415E-2</v>
      </c>
      <c r="T116" s="30">
        <v>0</v>
      </c>
      <c r="U116" s="39">
        <f>VLOOKUP($A116,Fuel_preprocessddata!$A:$T,9,FALSE)</f>
        <v>2555014731</v>
      </c>
      <c r="V116" s="39">
        <f>VLOOKUP($A116,Fuel_preprocessddata!$A:$T,10,FALSE)</f>
        <v>1091776650</v>
      </c>
      <c r="W116" s="39">
        <f>VLOOKUP($A116,Fuel_preprocessddata!$A:$T,14,FALSE)</f>
        <v>316451782</v>
      </c>
      <c r="X116" s="39">
        <f>VLOOKUP($A116,Fuel_preprocessddata!$A:$T,15,FALSE)</f>
        <v>150857383</v>
      </c>
      <c r="Y116" s="33">
        <f t="shared" si="20"/>
        <v>0</v>
      </c>
      <c r="Z116" s="33">
        <f t="shared" si="21"/>
        <v>0</v>
      </c>
      <c r="AA116" s="33">
        <v>4.7765553058956231E-5</v>
      </c>
      <c r="AB116" s="33">
        <v>-2.1667659772716882E-5</v>
      </c>
      <c r="AC116" s="33">
        <f t="shared" si="22"/>
        <v>-4.6566128730773926E-10</v>
      </c>
      <c r="AD116" s="33">
        <f t="shared" si="23"/>
        <v>2.3283064365386963E-10</v>
      </c>
      <c r="AE116" s="33">
        <v>3.5152629349055609E-8</v>
      </c>
      <c r="AF116" s="33">
        <v>-4.1108949900420244E-8</v>
      </c>
      <c r="AG116" s="33">
        <f t="shared" si="24"/>
        <v>0</v>
      </c>
      <c r="AH116" s="33">
        <f t="shared" si="25"/>
        <v>0</v>
      </c>
      <c r="AI116" s="33">
        <v>-3.2221362562465106E-8</v>
      </c>
      <c r="AJ116" s="33">
        <v>-3.7611630586062428E-8</v>
      </c>
    </row>
    <row r="117" spans="1:36" ht="15.75" thickBot="1" x14ac:dyDescent="0.3">
      <c r="A117" s="6" t="str">
        <f t="shared" si="13"/>
        <v>AS20211</v>
      </c>
      <c r="B117" s="6" t="s">
        <v>10</v>
      </c>
      <c r="C117" s="6">
        <v>2021</v>
      </c>
      <c r="D117" s="6">
        <v>1</v>
      </c>
      <c r="E117" s="11">
        <f>VLOOKUP($A117,Fuel_preprocessddata!$A:$T,6,FALSE)</f>
        <v>29109114</v>
      </c>
      <c r="F117" s="2">
        <f>VLOOKUP($A117,Fuel_preprocessddata!$A:$T,7,FALSE)</f>
        <v>50060852</v>
      </c>
      <c r="G117" s="29">
        <f>VLOOKUP($A117,Fuel_preprocessddata!$A:$T,8,FALSE)</f>
        <v>1.7197655689554801</v>
      </c>
      <c r="H117" s="8">
        <f t="shared" si="14"/>
        <v>2.0863733697041399E-2</v>
      </c>
      <c r="I117" s="8">
        <f t="shared" si="15"/>
        <v>4.9369204307778525E-2</v>
      </c>
      <c r="J117" s="16">
        <f>VLOOKUP($A117,Fuel_preprocessddata!$A:$T,11,FALSE)</f>
        <v>838522</v>
      </c>
      <c r="K117" s="2">
        <f>VLOOKUP($A117,Fuel_preprocessddata!$A:$T,12,FALSE)</f>
        <v>1570080</v>
      </c>
      <c r="L117" s="29">
        <f>VLOOKUP($A117,Fuel_preprocessddata!$A:$T,13,FALSE)</f>
        <v>1.87243745542752</v>
      </c>
      <c r="M117" s="26">
        <f t="shared" si="16"/>
        <v>4.3333008849112762E-3</v>
      </c>
      <c r="N117" s="26">
        <f t="shared" si="17"/>
        <v>9.9295544129532603E-3</v>
      </c>
      <c r="O117" s="2">
        <f>VLOOKUP($A117,Fuel_preprocessddata!$A:$T,16,FALSE)</f>
        <v>29947636</v>
      </c>
      <c r="P117" s="2">
        <f>VLOOKUP($A117,Fuel_preprocessddata!$A:$T,17,FALSE)</f>
        <v>51630932</v>
      </c>
      <c r="Q117" s="29">
        <f>VLOOKUP($A117,Fuel_preprocessddata!$A:$T,18,FALSE)</f>
        <v>1.72404032157997</v>
      </c>
      <c r="R117" s="23">
        <f t="shared" si="18"/>
        <v>1.8695015938033528E-2</v>
      </c>
      <c r="S117" s="23">
        <f t="shared" si="19"/>
        <v>4.404875023256561E-2</v>
      </c>
      <c r="T117" s="29">
        <v>0</v>
      </c>
      <c r="U117" s="38">
        <f>VLOOKUP($A117,Fuel_preprocessddata!$A:$T,9,FALSE)</f>
        <v>2399419621</v>
      </c>
      <c r="V117" s="38">
        <f>VLOOKUP($A117,Fuel_preprocessddata!$A:$T,10,FALSE)</f>
        <v>1014009699</v>
      </c>
      <c r="W117" s="38">
        <f>VLOOKUP($A117,Fuel_preprocessddata!$A:$T,14,FALSE)</f>
        <v>362328867</v>
      </c>
      <c r="X117" s="38">
        <f>VLOOKUP($A117,Fuel_preprocessddata!$A:$T,15,FALSE)</f>
        <v>158121899</v>
      </c>
      <c r="Y117" s="32">
        <f t="shared" si="20"/>
        <v>0</v>
      </c>
      <c r="Z117" s="32">
        <f t="shared" si="21"/>
        <v>0</v>
      </c>
      <c r="AA117" s="32">
        <v>-3.6266302958599256E-5</v>
      </c>
      <c r="AB117" s="32">
        <v>-3.0795692221478183E-5</v>
      </c>
      <c r="AC117" s="32">
        <f t="shared" si="22"/>
        <v>0</v>
      </c>
      <c r="AD117" s="32">
        <f t="shared" si="23"/>
        <v>-2.3283064365386963E-10</v>
      </c>
      <c r="AE117" s="32">
        <v>8.8491127619994003E-10</v>
      </c>
      <c r="AF117" s="32">
        <v>-4.5587046739944959E-8</v>
      </c>
      <c r="AG117" s="32">
        <f t="shared" si="24"/>
        <v>0</v>
      </c>
      <c r="AH117" s="32">
        <f t="shared" si="25"/>
        <v>0</v>
      </c>
      <c r="AI117" s="32">
        <v>1.5938033530102369E-8</v>
      </c>
      <c r="AJ117" s="32">
        <v>-4.9767434390571297E-8</v>
      </c>
    </row>
    <row r="118" spans="1:36" ht="15.75" thickBot="1" x14ac:dyDescent="0.3">
      <c r="A118" s="7" t="str">
        <f t="shared" si="13"/>
        <v>AS20212</v>
      </c>
      <c r="B118" s="7" t="s">
        <v>10</v>
      </c>
      <c r="C118" s="7">
        <v>2021</v>
      </c>
      <c r="D118" s="7">
        <v>2</v>
      </c>
      <c r="E118" s="12">
        <f>VLOOKUP($A118,Fuel_preprocessddata!$A:$T,6,FALSE)</f>
        <v>28920642</v>
      </c>
      <c r="F118" s="4">
        <f>VLOOKUP($A118,Fuel_preprocessddata!$A:$T,7,FALSE)</f>
        <v>53219097</v>
      </c>
      <c r="G118" s="30">
        <f>VLOOKUP($A118,Fuel_preprocessddata!$A:$T,8,FALSE)</f>
        <v>1.8401768881894101</v>
      </c>
      <c r="H118" s="18">
        <f t="shared" si="14"/>
        <v>2.2434213332165366E-2</v>
      </c>
      <c r="I118" s="18">
        <f t="shared" si="15"/>
        <v>4.5607967934603547E-2</v>
      </c>
      <c r="J118" s="17">
        <f>VLOOKUP($A118,Fuel_preprocessddata!$A:$T,11,FALSE)</f>
        <v>768018</v>
      </c>
      <c r="K118" s="4">
        <f>VLOOKUP($A118,Fuel_preprocessddata!$A:$T,12,FALSE)</f>
        <v>1550400</v>
      </c>
      <c r="L118" s="30">
        <f>VLOOKUP($A118,Fuel_preprocessddata!$A:$T,13,FALSE)</f>
        <v>2.01870268665578</v>
      </c>
      <c r="M118" s="27">
        <f t="shared" si="16"/>
        <v>5.3640636424562068E-3</v>
      </c>
      <c r="N118" s="27">
        <f t="shared" si="17"/>
        <v>1.1911645736530885E-2</v>
      </c>
      <c r="O118" s="4">
        <f>VLOOKUP($A118,Fuel_preprocessddata!$A:$T,16,FALSE)</f>
        <v>29688660</v>
      </c>
      <c r="P118" s="4">
        <f>VLOOKUP($A118,Fuel_preprocessddata!$A:$T,17,FALSE)</f>
        <v>54769497</v>
      </c>
      <c r="Q118" s="30">
        <f>VLOOKUP($A118,Fuel_preprocessddata!$A:$T,18,FALSE)</f>
        <v>1.8447951844239501</v>
      </c>
      <c r="R118" s="24">
        <f t="shared" si="18"/>
        <v>2.0580258143355554E-2</v>
      </c>
      <c r="S118" s="24">
        <f t="shared" si="19"/>
        <v>4.2226532056220428E-2</v>
      </c>
      <c r="T118" s="30">
        <v>0</v>
      </c>
      <c r="U118" s="39">
        <f>VLOOKUP($A118,Fuel_preprocessddata!$A:$T,9,FALSE)</f>
        <v>2372229247</v>
      </c>
      <c r="V118" s="39">
        <f>VLOOKUP($A118,Fuel_preprocessddata!$A:$T,10,FALSE)</f>
        <v>1166881565</v>
      </c>
      <c r="W118" s="39">
        <f>VLOOKUP($A118,Fuel_preprocessddata!$A:$T,14,FALSE)</f>
        <v>289034602</v>
      </c>
      <c r="X118" s="39">
        <f>VLOOKUP($A118,Fuel_preprocessddata!$A:$T,15,FALSE)</f>
        <v>130158337</v>
      </c>
      <c r="Y118" s="33">
        <f t="shared" si="20"/>
        <v>0</v>
      </c>
      <c r="Z118" s="33">
        <f t="shared" si="21"/>
        <v>0</v>
      </c>
      <c r="AA118" s="33">
        <v>3.421333216536461E-5</v>
      </c>
      <c r="AB118" s="33">
        <v>7.9679346035414766E-6</v>
      </c>
      <c r="AC118" s="33">
        <f t="shared" si="22"/>
        <v>0</v>
      </c>
      <c r="AD118" s="33">
        <f t="shared" si="23"/>
        <v>2.3283064365386963E-10</v>
      </c>
      <c r="AE118" s="33">
        <v>-3.6357543793316682E-8</v>
      </c>
      <c r="AF118" s="33">
        <v>4.5736530885492899E-8</v>
      </c>
      <c r="AG118" s="33">
        <f t="shared" si="24"/>
        <v>0</v>
      </c>
      <c r="AH118" s="33">
        <f t="shared" si="25"/>
        <v>0</v>
      </c>
      <c r="AI118" s="33">
        <v>-4.1856644443852287E-8</v>
      </c>
      <c r="AJ118" s="33">
        <v>3.2056220428122728E-8</v>
      </c>
    </row>
    <row r="119" spans="1:36" ht="15.75" thickBot="1" x14ac:dyDescent="0.3">
      <c r="A119" s="6" t="str">
        <f t="shared" si="13"/>
        <v>AS20213</v>
      </c>
      <c r="B119" s="6" t="s">
        <v>10</v>
      </c>
      <c r="C119" s="6">
        <v>2021</v>
      </c>
      <c r="D119" s="6">
        <v>3</v>
      </c>
      <c r="E119" s="11">
        <f>VLOOKUP($A119,Fuel_preprocessddata!$A:$T,6,FALSE)</f>
        <v>37829715</v>
      </c>
      <c r="F119" s="2">
        <f>VLOOKUP($A119,Fuel_preprocessddata!$A:$T,7,FALSE)</f>
        <v>74989377</v>
      </c>
      <c r="G119" s="29">
        <f>VLOOKUP($A119,Fuel_preprocessddata!$A:$T,8,FALSE)</f>
        <v>1.9822876540307</v>
      </c>
      <c r="H119" s="8">
        <f t="shared" si="14"/>
        <v>2.3631109126545036E-2</v>
      </c>
      <c r="I119" s="8">
        <f t="shared" si="15"/>
        <v>3.8493058199483586E-2</v>
      </c>
      <c r="J119" s="16">
        <f>VLOOKUP($A119,Fuel_preprocessddata!$A:$T,11,FALSE)</f>
        <v>764166</v>
      </c>
      <c r="K119" s="2">
        <f>VLOOKUP($A119,Fuel_preprocessddata!$A:$T,12,FALSE)</f>
        <v>1666648</v>
      </c>
      <c r="L119" s="29">
        <f>VLOOKUP($A119,Fuel_preprocessddata!$A:$T,13,FALSE)</f>
        <v>2.1810025570360301</v>
      </c>
      <c r="M119" s="26">
        <f t="shared" si="16"/>
        <v>6.4694059053952303E-3</v>
      </c>
      <c r="N119" s="26">
        <f t="shared" si="17"/>
        <v>9.6870763406583325E-3</v>
      </c>
      <c r="O119" s="2">
        <f>VLOOKUP($A119,Fuel_preprocessddata!$A:$T,16,FALSE)</f>
        <v>38593881</v>
      </c>
      <c r="P119" s="2">
        <f>VLOOKUP($A119,Fuel_preprocessddata!$A:$T,17,FALSE)</f>
        <v>76656025</v>
      </c>
      <c r="Q119" s="29">
        <f>VLOOKUP($A119,Fuel_preprocessddata!$A:$T,18,FALSE)</f>
        <v>1.9862222459565499</v>
      </c>
      <c r="R119" s="23">
        <f t="shared" si="18"/>
        <v>2.2342488383560975E-2</v>
      </c>
      <c r="S119" s="23">
        <f t="shared" si="19"/>
        <v>3.6155502577372475E-2</v>
      </c>
      <c r="T119" s="29">
        <v>0</v>
      </c>
      <c r="U119" s="38">
        <f>VLOOKUP($A119,Fuel_preprocessddata!$A:$T,9,FALSE)</f>
        <v>3173332940</v>
      </c>
      <c r="V119" s="38">
        <f>VLOOKUP($A119,Fuel_preprocessddata!$A:$T,10,FALSE)</f>
        <v>1948127286</v>
      </c>
      <c r="W119" s="38">
        <f>VLOOKUP($A119,Fuel_preprocessddata!$A:$T,14,FALSE)</f>
        <v>257619946</v>
      </c>
      <c r="X119" s="38">
        <f>VLOOKUP($A119,Fuel_preprocessddata!$A:$T,15,FALSE)</f>
        <v>172048608</v>
      </c>
      <c r="Y119" s="32">
        <f t="shared" si="20"/>
        <v>0</v>
      </c>
      <c r="Z119" s="32">
        <f t="shared" si="21"/>
        <v>0</v>
      </c>
      <c r="AA119" s="32">
        <v>3.1109126545037988E-5</v>
      </c>
      <c r="AB119" s="32">
        <v>-6.9418005164134655E-6</v>
      </c>
      <c r="AC119" s="32">
        <f t="shared" si="22"/>
        <v>2.3283064365386963E-10</v>
      </c>
      <c r="AD119" s="32">
        <f t="shared" si="23"/>
        <v>0</v>
      </c>
      <c r="AE119" s="32">
        <v>5.9053952301130197E-9</v>
      </c>
      <c r="AF119" s="32">
        <v>-2.3659341668105793E-8</v>
      </c>
      <c r="AG119" s="32">
        <f t="shared" si="24"/>
        <v>0</v>
      </c>
      <c r="AH119" s="32">
        <f t="shared" si="25"/>
        <v>0</v>
      </c>
      <c r="AI119" s="32">
        <v>-1.1616439027709036E-8</v>
      </c>
      <c r="AJ119" s="32">
        <v>2.5773724751654292E-9</v>
      </c>
    </row>
    <row r="120" spans="1:36" ht="15.75" thickBot="1" x14ac:dyDescent="0.3">
      <c r="A120" s="7" t="str">
        <f t="shared" si="13"/>
        <v>AS20214</v>
      </c>
      <c r="B120" s="7" t="s">
        <v>10</v>
      </c>
      <c r="C120" s="7">
        <v>2021</v>
      </c>
      <c r="D120" s="7">
        <v>4</v>
      </c>
      <c r="E120" s="12">
        <f>VLOOKUP($A120,Fuel_preprocessddata!$A:$T,6,FALSE)</f>
        <v>41201947</v>
      </c>
      <c r="F120" s="4">
        <f>VLOOKUP($A120,Fuel_preprocessddata!$A:$T,7,FALSE)</f>
        <v>80833474</v>
      </c>
      <c r="G120" s="30">
        <f>VLOOKUP($A120,Fuel_preprocessddata!$A:$T,8,FALSE)</f>
        <v>1.96188481092895</v>
      </c>
      <c r="H120" s="18">
        <f t="shared" si="14"/>
        <v>2.3481113440860527E-2</v>
      </c>
      <c r="I120" s="18">
        <f t="shared" si="15"/>
        <v>3.398470174460181E-2</v>
      </c>
      <c r="J120" s="17">
        <f>VLOOKUP($A120,Fuel_preprocessddata!$A:$T,11,FALSE)</f>
        <v>965227</v>
      </c>
      <c r="K120" s="4">
        <f>VLOOKUP($A120,Fuel_preprocessddata!$A:$T,12,FALSE)</f>
        <v>2051678</v>
      </c>
      <c r="L120" s="30">
        <f>VLOOKUP($A120,Fuel_preprocessddata!$A:$T,13,FALSE)</f>
        <v>2.1255911821778701</v>
      </c>
      <c r="M120" s="27">
        <f t="shared" si="16"/>
        <v>7.7886626362591157E-3</v>
      </c>
      <c r="N120" s="27">
        <f t="shared" si="17"/>
        <v>9.6486093243059162E-3</v>
      </c>
      <c r="O120" s="4">
        <f>VLOOKUP($A120,Fuel_preprocessddata!$A:$T,16,FALSE)</f>
        <v>42167174</v>
      </c>
      <c r="P120" s="4">
        <f>VLOOKUP($A120,Fuel_preprocessddata!$A:$T,17,FALSE)</f>
        <v>82885152</v>
      </c>
      <c r="Q120" s="30">
        <f>VLOOKUP($A120,Fuel_preprocessddata!$A:$T,18,FALSE)</f>
        <v>1.9656321289162</v>
      </c>
      <c r="R120" s="24">
        <f t="shared" si="18"/>
        <v>2.2365682953848998E-2</v>
      </c>
      <c r="S120" s="24">
        <f t="shared" si="19"/>
        <v>3.1987599771214112E-2</v>
      </c>
      <c r="T120" s="30">
        <v>0</v>
      </c>
      <c r="U120" s="39">
        <f>VLOOKUP($A120,Fuel_preprocessddata!$A:$T,9,FALSE)</f>
        <v>3442488969</v>
      </c>
      <c r="V120" s="39">
        <f>VLOOKUP($A120,Fuel_preprocessddata!$A:$T,10,FALSE)</f>
        <v>2378525332</v>
      </c>
      <c r="W120" s="39">
        <f>VLOOKUP($A120,Fuel_preprocessddata!$A:$T,14,FALSE)</f>
        <v>263418522</v>
      </c>
      <c r="X120" s="39">
        <f>VLOOKUP($A120,Fuel_preprocessddata!$A:$T,15,FALSE)</f>
        <v>212639763</v>
      </c>
      <c r="Y120" s="33">
        <f t="shared" si="20"/>
        <v>0</v>
      </c>
      <c r="Z120" s="33">
        <f t="shared" si="21"/>
        <v>0</v>
      </c>
      <c r="AA120" s="33">
        <v>-1.8886559139475248E-5</v>
      </c>
      <c r="AB120" s="33">
        <v>-1.5298255398190838E-5</v>
      </c>
      <c r="AC120" s="33">
        <f t="shared" si="22"/>
        <v>-2.3283064365386963E-10</v>
      </c>
      <c r="AD120" s="33">
        <f t="shared" si="23"/>
        <v>2.3283064365386963E-10</v>
      </c>
      <c r="AE120" s="33">
        <v>-3.7363740884241436E-8</v>
      </c>
      <c r="AF120" s="33">
        <v>9.3243059159225927E-9</v>
      </c>
      <c r="AG120" s="33">
        <f t="shared" si="24"/>
        <v>0</v>
      </c>
      <c r="AH120" s="33">
        <f t="shared" si="25"/>
        <v>0</v>
      </c>
      <c r="AI120" s="33">
        <v>-1.7046151001148813E-8</v>
      </c>
      <c r="AJ120" s="33">
        <v>-2.2878588606944916E-10</v>
      </c>
    </row>
    <row r="121" spans="1:36" ht="15.75" thickBot="1" x14ac:dyDescent="0.3">
      <c r="A121" s="6" t="str">
        <f t="shared" si="13"/>
        <v>AS20215</v>
      </c>
      <c r="B121" s="6" t="s">
        <v>10</v>
      </c>
      <c r="C121" s="6">
        <v>2021</v>
      </c>
      <c r="D121" s="6">
        <v>5</v>
      </c>
      <c r="E121" s="11">
        <f>VLOOKUP($A121,Fuel_preprocessddata!$A:$T,6,FALSE)</f>
        <v>43984481</v>
      </c>
      <c r="F121" s="2">
        <f>VLOOKUP($A121,Fuel_preprocessddata!$A:$T,7,FALSE)</f>
        <v>91333473</v>
      </c>
      <c r="G121" s="29">
        <f>VLOOKUP($A121,Fuel_preprocessddata!$A:$T,8,FALSE)</f>
        <v>2.0764931385685701</v>
      </c>
      <c r="H121" s="8">
        <f t="shared" si="14"/>
        <v>2.5250561528685322E-2</v>
      </c>
      <c r="I121" s="8">
        <f t="shared" si="15"/>
        <v>3.4035833388088396E-2</v>
      </c>
      <c r="J121" s="11">
        <f>VLOOKUP($A121,Fuel_preprocessddata!$A:$T,11,FALSE)</f>
        <v>1028691</v>
      </c>
      <c r="K121" s="2">
        <f>VLOOKUP($A121,Fuel_preprocessddata!$A:$T,12,FALSE)</f>
        <v>2305789</v>
      </c>
      <c r="L121" s="29">
        <f>VLOOKUP($A121,Fuel_preprocessddata!$A:$T,13,FALSE)</f>
        <v>2.2414787336527602</v>
      </c>
      <c r="M121" s="26">
        <f t="shared" si="16"/>
        <v>8.8688871669005982E-3</v>
      </c>
      <c r="N121" s="26">
        <f t="shared" si="17"/>
        <v>1.0573471890895263E-2</v>
      </c>
      <c r="O121" s="2">
        <f>VLOOKUP($A121,Fuel_preprocessddata!$A:$T,16,FALSE)</f>
        <v>45013172</v>
      </c>
      <c r="P121" s="2">
        <f>VLOOKUP($A121,Fuel_preprocessddata!$A:$T,17,FALSE)</f>
        <v>93639262</v>
      </c>
      <c r="Q121" s="29">
        <f>VLOOKUP($A121,Fuel_preprocessddata!$A:$T,18,FALSE)</f>
        <v>2.0802635726271399</v>
      </c>
      <c r="R121" s="23">
        <f t="shared" si="18"/>
        <v>2.4152049710262233E-2</v>
      </c>
      <c r="S121" s="23">
        <f t="shared" si="19"/>
        <v>3.2272446615779458E-2</v>
      </c>
      <c r="T121" s="29">
        <v>0</v>
      </c>
      <c r="U121" s="38">
        <f>VLOOKUP($A121,Fuel_preprocessddata!$A:$T,9,FALSE)</f>
        <v>3617086808</v>
      </c>
      <c r="V121" s="38">
        <f>VLOOKUP($A121,Fuel_preprocessddata!$A:$T,10,FALSE)</f>
        <v>2683450467</v>
      </c>
      <c r="W121" s="38">
        <f>VLOOKUP($A121,Fuel_preprocessddata!$A:$T,14,FALSE)</f>
        <v>259986282</v>
      </c>
      <c r="X121" s="38">
        <f>VLOOKUP($A121,Fuel_preprocessddata!$A:$T,15,FALSE)</f>
        <v>218073025</v>
      </c>
      <c r="Y121" s="32">
        <f t="shared" si="20"/>
        <v>0</v>
      </c>
      <c r="Z121" s="32">
        <f t="shared" si="21"/>
        <v>0</v>
      </c>
      <c r="AA121" s="32">
        <v>-4.9438471314677129E-5</v>
      </c>
      <c r="AB121" s="32">
        <v>3.5833388088393758E-5</v>
      </c>
      <c r="AC121" s="32">
        <f t="shared" si="22"/>
        <v>0</v>
      </c>
      <c r="AD121" s="32">
        <f t="shared" si="23"/>
        <v>0</v>
      </c>
      <c r="AE121" s="32">
        <v>-1.2833099402587145E-8</v>
      </c>
      <c r="AF121" s="32">
        <v>-2.8109104736537271E-8</v>
      </c>
      <c r="AG121" s="32">
        <f t="shared" si="24"/>
        <v>0</v>
      </c>
      <c r="AH121" s="32">
        <f t="shared" si="25"/>
        <v>0</v>
      </c>
      <c r="AI121" s="32">
        <v>4.9710262234672897E-8</v>
      </c>
      <c r="AJ121" s="32">
        <v>4.6615779457012674E-8</v>
      </c>
    </row>
    <row r="122" spans="1:36" ht="15.75" thickBot="1" x14ac:dyDescent="0.3">
      <c r="A122" s="7" t="str">
        <f t="shared" si="13"/>
        <v>AS20216</v>
      </c>
      <c r="B122" s="7" t="s">
        <v>10</v>
      </c>
      <c r="C122" s="7">
        <v>2021</v>
      </c>
      <c r="D122" s="7">
        <v>6</v>
      </c>
      <c r="E122" s="12">
        <f>VLOOKUP($A122,Fuel_preprocessddata!$A:$T,6,FALSE)</f>
        <v>46864947</v>
      </c>
      <c r="F122" s="4">
        <f>VLOOKUP($A122,Fuel_preprocessddata!$A:$T,7,FALSE)</f>
        <v>100007985</v>
      </c>
      <c r="G122" s="30">
        <f>VLOOKUP($A122,Fuel_preprocessddata!$A:$T,8,FALSE)</f>
        <v>2.1339613378843598</v>
      </c>
      <c r="H122" s="18">
        <f t="shared" si="14"/>
        <v>2.6241562550371411E-2</v>
      </c>
      <c r="I122" s="18">
        <f t="shared" si="15"/>
        <v>3.0551898612171183E-2</v>
      </c>
      <c r="J122" s="17">
        <f>VLOOKUP($A122,Fuel_preprocessddata!$A:$T,11,FALSE)</f>
        <v>785347</v>
      </c>
      <c r="K122" s="4">
        <f>VLOOKUP($A122,Fuel_preprocessddata!$A:$T,12,FALSE)</f>
        <v>1829226</v>
      </c>
      <c r="L122" s="30">
        <f>VLOOKUP($A122,Fuel_preprocessddata!$A:$T,13,FALSE)</f>
        <v>2.3291946107898802</v>
      </c>
      <c r="M122" s="27">
        <f t="shared" si="16"/>
        <v>8.3973627734480905E-3</v>
      </c>
      <c r="N122" s="27">
        <f t="shared" si="17"/>
        <v>9.1014032470650465E-3</v>
      </c>
      <c r="O122" s="4">
        <f>VLOOKUP($A122,Fuel_preprocessddata!$A:$T,16,FALSE)</f>
        <v>47650294</v>
      </c>
      <c r="P122" s="4">
        <f>VLOOKUP($A122,Fuel_preprocessddata!$A:$T,17,FALSE)</f>
        <v>101837211</v>
      </c>
      <c r="Q122" s="30">
        <f>VLOOKUP($A122,Fuel_preprocessddata!$A:$T,18,FALSE)</f>
        <v>2.1371790696611401</v>
      </c>
      <c r="R122" s="24">
        <f t="shared" si="18"/>
        <v>2.5276764296447651E-2</v>
      </c>
      <c r="S122" s="24">
        <f t="shared" si="19"/>
        <v>2.931104337980589E-2</v>
      </c>
      <c r="T122" s="30">
        <v>0</v>
      </c>
      <c r="U122" s="39">
        <f>VLOOKUP($A122,Fuel_preprocessddata!$A:$T,9,FALSE)</f>
        <v>3811052974</v>
      </c>
      <c r="V122" s="39">
        <f>VLOOKUP($A122,Fuel_preprocessddata!$A:$T,10,FALSE)</f>
        <v>3273380364</v>
      </c>
      <c r="W122" s="39">
        <f>VLOOKUP($A122,Fuel_preprocessddata!$A:$T,14,FALSE)</f>
        <v>217833390</v>
      </c>
      <c r="X122" s="39">
        <f>VLOOKUP($A122,Fuel_preprocessddata!$A:$T,15,FALSE)</f>
        <v>200982854</v>
      </c>
      <c r="Y122" s="33">
        <f t="shared" si="20"/>
        <v>0</v>
      </c>
      <c r="Z122" s="33">
        <f t="shared" si="21"/>
        <v>0</v>
      </c>
      <c r="AA122" s="33">
        <v>4.1562550371410101E-5</v>
      </c>
      <c r="AB122" s="33">
        <v>-4.8101387828814249E-5</v>
      </c>
      <c r="AC122" s="33">
        <f t="shared" si="22"/>
        <v>-4.6566128730773926E-10</v>
      </c>
      <c r="AD122" s="33">
        <f t="shared" si="23"/>
        <v>2.3283064365386963E-10</v>
      </c>
      <c r="AE122" s="33">
        <v>-3.7226551908783878E-8</v>
      </c>
      <c r="AF122" s="33">
        <v>3.2470650456611905E-9</v>
      </c>
      <c r="AG122" s="33">
        <f t="shared" si="24"/>
        <v>0</v>
      </c>
      <c r="AH122" s="33">
        <f t="shared" si="25"/>
        <v>0</v>
      </c>
      <c r="AI122" s="33">
        <v>-3.5703552348984036E-8</v>
      </c>
      <c r="AJ122" s="33">
        <v>4.3379805891516354E-8</v>
      </c>
    </row>
    <row r="123" spans="1:36" ht="15.75" thickBot="1" x14ac:dyDescent="0.3">
      <c r="A123" s="6" t="str">
        <f t="shared" si="13"/>
        <v>AS20217</v>
      </c>
      <c r="B123" s="6" t="s">
        <v>10</v>
      </c>
      <c r="C123" s="6">
        <v>2021</v>
      </c>
      <c r="D123" s="6">
        <v>7</v>
      </c>
      <c r="E123" s="11">
        <f>VLOOKUP($A123,Fuel_preprocessddata!$A:$T,6,FALSE)</f>
        <v>49690831</v>
      </c>
      <c r="F123" s="2">
        <f>VLOOKUP($A123,Fuel_preprocessddata!$A:$T,7,FALSE)</f>
        <v>111241500</v>
      </c>
      <c r="G123" s="29">
        <f>VLOOKUP($A123,Fuel_preprocessddata!$A:$T,8,FALSE)</f>
        <v>2.2386725631535498</v>
      </c>
      <c r="H123" s="8">
        <f t="shared" si="14"/>
        <v>2.7675979461238953E-2</v>
      </c>
      <c r="I123" s="8">
        <f t="shared" si="15"/>
        <v>3.1359728480419485E-2</v>
      </c>
      <c r="J123" s="16">
        <f>VLOOKUP($A123,Fuel_preprocessddata!$A:$T,11,FALSE)</f>
        <v>603197</v>
      </c>
      <c r="K123" s="2">
        <f>VLOOKUP($A123,Fuel_preprocessddata!$A:$T,12,FALSE)</f>
        <v>1449485</v>
      </c>
      <c r="L123" s="29">
        <f>VLOOKUP($A123,Fuel_preprocessddata!$A:$T,13,FALSE)</f>
        <v>2.4030043252867599</v>
      </c>
      <c r="M123" s="26">
        <f t="shared" si="16"/>
        <v>6.3951886364788605E-3</v>
      </c>
      <c r="N123" s="26">
        <f t="shared" si="17"/>
        <v>7.2963739651286386E-3</v>
      </c>
      <c r="O123" s="2">
        <f>VLOOKUP($A123,Fuel_preprocessddata!$A:$T,16,FALSE)</f>
        <v>50294028</v>
      </c>
      <c r="P123" s="2">
        <f>VLOOKUP($A123,Fuel_preprocessddata!$A:$T,17,FALSE)</f>
        <v>112690985</v>
      </c>
      <c r="Q123" s="29">
        <f>VLOOKUP($A123,Fuel_preprocessddata!$A:$T,18,FALSE)</f>
        <v>2.2406434616849502</v>
      </c>
      <c r="R123" s="23">
        <f t="shared" si="18"/>
        <v>2.6540026604536748E-2</v>
      </c>
      <c r="S123" s="23">
        <f t="shared" si="19"/>
        <v>3.0083574520212798E-2</v>
      </c>
      <c r="T123" s="29">
        <v>0</v>
      </c>
      <c r="U123" s="38">
        <f>VLOOKUP($A123,Fuel_preprocessddata!$A:$T,9,FALSE)</f>
        <v>4019424142</v>
      </c>
      <c r="V123" s="38">
        <f>VLOOKUP($A123,Fuel_preprocessddata!$A:$T,10,FALSE)</f>
        <v>3547272422</v>
      </c>
      <c r="W123" s="38">
        <f>VLOOKUP($A123,Fuel_preprocessddata!$A:$T,14,FALSE)</f>
        <v>226652423</v>
      </c>
      <c r="X123" s="38">
        <f>VLOOKUP($A123,Fuel_preprocessddata!$A:$T,15,FALSE)</f>
        <v>198658266</v>
      </c>
      <c r="Y123" s="32">
        <f t="shared" si="20"/>
        <v>0</v>
      </c>
      <c r="Z123" s="32">
        <f t="shared" si="21"/>
        <v>0</v>
      </c>
      <c r="AA123" s="32">
        <v>-2.4020538761047525E-5</v>
      </c>
      <c r="AB123" s="32">
        <v>-4.0271519580515475E-5</v>
      </c>
      <c r="AC123" s="32">
        <f t="shared" si="22"/>
        <v>0</v>
      </c>
      <c r="AD123" s="32">
        <f t="shared" si="23"/>
        <v>-2.3283064365386963E-10</v>
      </c>
      <c r="AE123" s="32">
        <v>-1.1363521139687305E-8</v>
      </c>
      <c r="AF123" s="32">
        <v>-2.6034871361199641E-8</v>
      </c>
      <c r="AG123" s="32">
        <f t="shared" si="24"/>
        <v>0</v>
      </c>
      <c r="AH123" s="32">
        <f t="shared" si="25"/>
        <v>0</v>
      </c>
      <c r="AI123" s="32">
        <v>2.6604536745508667E-8</v>
      </c>
      <c r="AJ123" s="32">
        <v>-2.5479787200272108E-8</v>
      </c>
    </row>
    <row r="124" spans="1:36" ht="15.75" thickBot="1" x14ac:dyDescent="0.3">
      <c r="A124" s="7" t="str">
        <f t="shared" si="13"/>
        <v>AS20218</v>
      </c>
      <c r="B124" s="7" t="s">
        <v>10</v>
      </c>
      <c r="C124" s="7">
        <v>2021</v>
      </c>
      <c r="D124" s="7">
        <v>8</v>
      </c>
      <c r="E124" s="12">
        <f>VLOOKUP($A124,Fuel_preprocessddata!$A:$T,6,FALSE)</f>
        <v>49793340</v>
      </c>
      <c r="F124" s="4">
        <f>VLOOKUP($A124,Fuel_preprocessddata!$A:$T,7,FALSE)</f>
        <v>113732780</v>
      </c>
      <c r="G124" s="30">
        <f>VLOOKUP($A124,Fuel_preprocessddata!$A:$T,8,FALSE)</f>
        <v>2.2840962265234599</v>
      </c>
      <c r="H124" s="18">
        <f t="shared" si="14"/>
        <v>2.7814265817040044E-2</v>
      </c>
      <c r="I124" s="18">
        <f t="shared" si="15"/>
        <v>3.3861657028550138E-2</v>
      </c>
      <c r="J124" s="17">
        <f>VLOOKUP($A124,Fuel_preprocessddata!$A:$T,11,FALSE)</f>
        <v>605439</v>
      </c>
      <c r="K124" s="4">
        <f>VLOOKUP($A124,Fuel_preprocessddata!$A:$T,12,FALSE)</f>
        <v>1419870</v>
      </c>
      <c r="L124" s="30">
        <f>VLOOKUP($A124,Fuel_preprocessddata!$A:$T,13,FALSE)</f>
        <v>2.3451908449901602</v>
      </c>
      <c r="M124" s="27">
        <f t="shared" si="16"/>
        <v>7.0097570682038004E-3</v>
      </c>
      <c r="N124" s="27">
        <f t="shared" si="17"/>
        <v>8.8637492718652879E-3</v>
      </c>
      <c r="O124" s="4">
        <f>VLOOKUP($A124,Fuel_preprocessddata!$A:$T,16,FALSE)</f>
        <v>50398779</v>
      </c>
      <c r="P124" s="4">
        <f>VLOOKUP($A124,Fuel_preprocessddata!$A:$T,17,FALSE)</f>
        <v>115152650</v>
      </c>
      <c r="Q124" s="30">
        <f>VLOOKUP($A124,Fuel_preprocessddata!$A:$T,18,FALSE)</f>
        <v>2.2848301543178202</v>
      </c>
      <c r="R124" s="24">
        <f t="shared" si="18"/>
        <v>2.683232033856791E-2</v>
      </c>
      <c r="S124" s="24">
        <f t="shared" si="19"/>
        <v>3.2723706622085118E-2</v>
      </c>
      <c r="T124" s="30">
        <v>0</v>
      </c>
      <c r="U124" s="39">
        <f>VLOOKUP($A124,Fuel_preprocessddata!$A:$T,9,FALSE)</f>
        <v>4089008883</v>
      </c>
      <c r="V124" s="39">
        <f>VLOOKUP($A124,Fuel_preprocessddata!$A:$T,10,FALSE)</f>
        <v>3358748212</v>
      </c>
      <c r="W124" s="39">
        <f>VLOOKUP($A124,Fuel_preprocessddata!$A:$T,14,FALSE)</f>
        <v>202556235</v>
      </c>
      <c r="X124" s="39">
        <f>VLOOKUP($A124,Fuel_preprocessddata!$A:$T,15,FALSE)</f>
        <v>160188421</v>
      </c>
      <c r="Y124" s="33">
        <f t="shared" si="20"/>
        <v>0</v>
      </c>
      <c r="Z124" s="33">
        <f t="shared" si="21"/>
        <v>0</v>
      </c>
      <c r="AA124" s="33">
        <v>1.4265817040047882E-5</v>
      </c>
      <c r="AB124" s="33">
        <v>-3.8342971449861762E-5</v>
      </c>
      <c r="AC124" s="33">
        <f t="shared" si="22"/>
        <v>0</v>
      </c>
      <c r="AD124" s="33">
        <f t="shared" si="23"/>
        <v>2.3283064365386963E-10</v>
      </c>
      <c r="AE124" s="33">
        <v>-4.293179619967169E-8</v>
      </c>
      <c r="AF124" s="33">
        <v>4.9271865287456307E-8</v>
      </c>
      <c r="AG124" s="33">
        <f t="shared" si="24"/>
        <v>0</v>
      </c>
      <c r="AH124" s="33">
        <f t="shared" si="25"/>
        <v>0</v>
      </c>
      <c r="AI124" s="33">
        <v>2.0338567911434846E-8</v>
      </c>
      <c r="AJ124" s="33">
        <v>6.6220851146353565E-9</v>
      </c>
    </row>
    <row r="125" spans="1:36" ht="15.75" thickBot="1" x14ac:dyDescent="0.3">
      <c r="A125" s="6" t="str">
        <f t="shared" si="13"/>
        <v>AS20219</v>
      </c>
      <c r="B125" s="6" t="s">
        <v>10</v>
      </c>
      <c r="C125" s="6">
        <v>2021</v>
      </c>
      <c r="D125" s="6">
        <v>9</v>
      </c>
      <c r="E125" s="11">
        <f>VLOOKUP($A125,Fuel_preprocessddata!$A:$T,6,FALSE)</f>
        <v>46125829</v>
      </c>
      <c r="F125" s="2">
        <f>VLOOKUP($A125,Fuel_preprocessddata!$A:$T,7,FALSE)</f>
        <v>104262602</v>
      </c>
      <c r="G125" s="29">
        <f>VLOOKUP($A125,Fuel_preprocessddata!$A:$T,8,FALSE)</f>
        <v>2.2603951898620598</v>
      </c>
      <c r="H125" s="8">
        <f t="shared" si="14"/>
        <v>2.7215518186235237E-2</v>
      </c>
      <c r="I125" s="8">
        <f t="shared" si="15"/>
        <v>3.8174983730790736E-2</v>
      </c>
      <c r="J125" s="16">
        <f>VLOOKUP($A125,Fuel_preprocessddata!$A:$T,11,FALSE)</f>
        <v>559363</v>
      </c>
      <c r="K125" s="2">
        <f>VLOOKUP($A125,Fuel_preprocessddata!$A:$T,12,FALSE)</f>
        <v>1350262</v>
      </c>
      <c r="L125" s="29">
        <f>VLOOKUP($A125,Fuel_preprocessddata!$A:$T,13,FALSE)</f>
        <v>2.4139279859411502</v>
      </c>
      <c r="M125" s="26">
        <f t="shared" si="16"/>
        <v>7.8191026023456279E-3</v>
      </c>
      <c r="N125" s="26">
        <f t="shared" si="17"/>
        <v>1.0681005694782388E-2</v>
      </c>
      <c r="O125" s="2">
        <f>VLOOKUP($A125,Fuel_preprocessddata!$A:$T,16,FALSE)</f>
        <v>46685192</v>
      </c>
      <c r="P125" s="2">
        <f>VLOOKUP($A125,Fuel_preprocessddata!$A:$T,17,FALSE)</f>
        <v>105612864</v>
      </c>
      <c r="Q125" s="29">
        <f>VLOOKUP($A125,Fuel_preprocessddata!$A:$T,18,FALSE)</f>
        <v>2.2622347574365702</v>
      </c>
      <c r="R125" s="23">
        <f t="shared" si="18"/>
        <v>2.6378909009209466E-2</v>
      </c>
      <c r="S125" s="23">
        <f t="shared" si="19"/>
        <v>3.6958677089736949E-2</v>
      </c>
      <c r="T125" s="29">
        <v>0</v>
      </c>
      <c r="U125" s="38">
        <f>VLOOKUP($A125,Fuel_preprocessddata!$A:$T,9,FALSE)</f>
        <v>3830998230</v>
      </c>
      <c r="V125" s="38">
        <f>VLOOKUP($A125,Fuel_preprocessddata!$A:$T,10,FALSE)</f>
        <v>2731176069</v>
      </c>
      <c r="W125" s="38">
        <f>VLOOKUP($A125,Fuel_preprocessddata!$A:$T,14,FALSE)</f>
        <v>172687592</v>
      </c>
      <c r="X125" s="38">
        <f>VLOOKUP($A125,Fuel_preprocessddata!$A:$T,15,FALSE)</f>
        <v>126417122</v>
      </c>
      <c r="Y125" s="32">
        <f t="shared" si="20"/>
        <v>0</v>
      </c>
      <c r="Z125" s="32">
        <f t="shared" si="21"/>
        <v>0</v>
      </c>
      <c r="AA125" s="32">
        <v>1.5518186235238124E-5</v>
      </c>
      <c r="AB125" s="32">
        <v>-2.501626920926002E-5</v>
      </c>
      <c r="AC125" s="32">
        <f t="shared" si="22"/>
        <v>0</v>
      </c>
      <c r="AD125" s="32">
        <f t="shared" si="23"/>
        <v>0</v>
      </c>
      <c r="AE125" s="32">
        <v>2.6023456271839773E-9</v>
      </c>
      <c r="AF125" s="32">
        <v>5.6947823887099069E-9</v>
      </c>
      <c r="AG125" s="32">
        <f t="shared" si="24"/>
        <v>0</v>
      </c>
      <c r="AH125" s="32">
        <f t="shared" si="25"/>
        <v>0</v>
      </c>
      <c r="AI125" s="32">
        <v>9.0092094652549637E-9</v>
      </c>
      <c r="AJ125" s="32">
        <v>-2.2910263049527591E-8</v>
      </c>
    </row>
    <row r="126" spans="1:36" ht="21.75" thickBot="1" x14ac:dyDescent="0.3">
      <c r="A126" s="7" t="str">
        <f t="shared" si="13"/>
        <v>AS202110</v>
      </c>
      <c r="B126" s="7" t="s">
        <v>10</v>
      </c>
      <c r="C126" s="7">
        <v>2021</v>
      </c>
      <c r="D126" s="7">
        <v>10</v>
      </c>
      <c r="E126" s="12">
        <f>VLOOKUP($A126,Fuel_preprocessddata!$A:$T,6,FALSE)</f>
        <v>47561465</v>
      </c>
      <c r="F126" s="4">
        <f>VLOOKUP($A126,Fuel_preprocessddata!$A:$T,7,FALSE)</f>
        <v>116455976</v>
      </c>
      <c r="G126" s="30">
        <f>VLOOKUP($A126,Fuel_preprocessddata!$A:$T,8,FALSE)</f>
        <v>2.4485363518554299</v>
      </c>
      <c r="H126" s="18">
        <f t="shared" si="14"/>
        <v>2.9937039387560767E-2</v>
      </c>
      <c r="I126" s="18">
        <f t="shared" si="15"/>
        <v>4.0233448365206703E-2</v>
      </c>
      <c r="J126" s="12">
        <f>VLOOKUP($A126,Fuel_preprocessddata!$A:$T,11,FALSE)</f>
        <v>1063580</v>
      </c>
      <c r="K126" s="4">
        <f>VLOOKUP($A126,Fuel_preprocessddata!$A:$T,12,FALSE)</f>
        <v>2871378</v>
      </c>
      <c r="L126" s="30">
        <f>VLOOKUP($A126,Fuel_preprocessddata!$A:$T,13,FALSE)</f>
        <v>2.69972921642001</v>
      </c>
      <c r="M126" s="27">
        <f t="shared" si="16"/>
        <v>1.083759390467369E-2</v>
      </c>
      <c r="N126" s="27">
        <f t="shared" si="17"/>
        <v>1.3650366352845125E-2</v>
      </c>
      <c r="O126" s="4">
        <f>VLOOKUP($A126,Fuel_preprocessddata!$A:$T,16,FALSE)</f>
        <v>48625045</v>
      </c>
      <c r="P126" s="4">
        <f>VLOOKUP($A126,Fuel_preprocessddata!$A:$T,17,FALSE)</f>
        <v>119327354</v>
      </c>
      <c r="Q126" s="30">
        <f>VLOOKUP($A126,Fuel_preprocessddata!$A:$T,18,FALSE)</f>
        <v>2.4540307160641102</v>
      </c>
      <c r="R126" s="24">
        <f t="shared" si="18"/>
        <v>2.8719144676627367E-2</v>
      </c>
      <c r="S126" s="24">
        <f t="shared" si="19"/>
        <v>3.8432465313909994E-2</v>
      </c>
      <c r="T126" s="30">
        <v>0</v>
      </c>
      <c r="U126" s="39">
        <f>VLOOKUP($A126,Fuel_preprocessddata!$A:$T,9,FALSE)</f>
        <v>3890029822</v>
      </c>
      <c r="V126" s="39">
        <f>VLOOKUP($A126,Fuel_preprocessddata!$A:$T,10,FALSE)</f>
        <v>2894506455</v>
      </c>
      <c r="W126" s="39">
        <f>VLOOKUP($A126,Fuel_preprocessddata!$A:$T,14,FALSE)</f>
        <v>264946078</v>
      </c>
      <c r="X126" s="39">
        <f>VLOOKUP($A126,Fuel_preprocessddata!$A:$T,15,FALSE)</f>
        <v>210351717</v>
      </c>
      <c r="Y126" s="33">
        <f t="shared" si="20"/>
        <v>0</v>
      </c>
      <c r="Z126" s="33">
        <f t="shared" si="21"/>
        <v>0</v>
      </c>
      <c r="AA126" s="33">
        <v>3.7039387560767328E-5</v>
      </c>
      <c r="AB126" s="33">
        <v>3.3448365206703579E-5</v>
      </c>
      <c r="AC126" s="33">
        <f t="shared" si="22"/>
        <v>0</v>
      </c>
      <c r="AD126" s="33">
        <f t="shared" si="23"/>
        <v>0</v>
      </c>
      <c r="AE126" s="33">
        <v>-6.0953263096574783E-9</v>
      </c>
      <c r="AF126" s="33">
        <v>-3.3647154874805185E-8</v>
      </c>
      <c r="AG126" s="33">
        <f t="shared" si="24"/>
        <v>0</v>
      </c>
      <c r="AH126" s="33">
        <f t="shared" si="25"/>
        <v>0</v>
      </c>
      <c r="AI126" s="33">
        <v>4.4676627366374566E-8</v>
      </c>
      <c r="AJ126" s="33">
        <v>-3.4686090003704928E-8</v>
      </c>
    </row>
    <row r="127" spans="1:36" ht="21.75" thickBot="1" x14ac:dyDescent="0.3">
      <c r="A127" s="6" t="str">
        <f t="shared" si="13"/>
        <v>AS202111</v>
      </c>
      <c r="B127" s="6" t="s">
        <v>10</v>
      </c>
      <c r="C127" s="6">
        <v>2021</v>
      </c>
      <c r="D127" s="6">
        <v>11</v>
      </c>
      <c r="E127" s="11">
        <f>VLOOKUP($A127,Fuel_preprocessddata!$A:$T,6,FALSE)</f>
        <v>48835388</v>
      </c>
      <c r="F127" s="2">
        <f>VLOOKUP($A127,Fuel_preprocessddata!$A:$T,7,FALSE)</f>
        <v>124226641</v>
      </c>
      <c r="G127" s="29">
        <f>VLOOKUP($A127,Fuel_preprocessddata!$A:$T,8,FALSE)</f>
        <v>2.5437832294892302</v>
      </c>
      <c r="H127" s="8">
        <f t="shared" si="14"/>
        <v>3.146299182668906E-2</v>
      </c>
      <c r="I127" s="8">
        <f t="shared" si="15"/>
        <v>3.9660686061180138E-2</v>
      </c>
      <c r="J127" s="11">
        <f>VLOOKUP($A127,Fuel_preprocessddata!$A:$T,11,FALSE)</f>
        <v>1398800</v>
      </c>
      <c r="K127" s="2">
        <f>VLOOKUP($A127,Fuel_preprocessddata!$A:$T,12,FALSE)</f>
        <v>3826117</v>
      </c>
      <c r="L127" s="29">
        <f>VLOOKUP($A127,Fuel_preprocessddata!$A:$T,13,FALSE)</f>
        <v>2.7352852444952802</v>
      </c>
      <c r="M127" s="26">
        <f t="shared" si="16"/>
        <v>1.1697844070409488E-2</v>
      </c>
      <c r="N127" s="26">
        <f t="shared" si="17"/>
        <v>1.4005832632269989E-2</v>
      </c>
      <c r="O127" s="2">
        <f>VLOOKUP($A127,Fuel_preprocessddata!$A:$T,16,FALSE)</f>
        <v>50234188</v>
      </c>
      <c r="P127" s="2">
        <f>VLOOKUP($A127,Fuel_preprocessddata!$A:$T,17,FALSE)</f>
        <v>128052758</v>
      </c>
      <c r="Q127" s="29">
        <f>VLOOKUP($A127,Fuel_preprocessddata!$A:$T,18,FALSE)</f>
        <v>2.5491157137844001</v>
      </c>
      <c r="R127" s="23">
        <f t="shared" si="18"/>
        <v>2.9950915716543451E-2</v>
      </c>
      <c r="S127" s="23">
        <f t="shared" si="19"/>
        <v>3.7602670724773427E-2</v>
      </c>
      <c r="T127" s="29">
        <v>0</v>
      </c>
      <c r="U127" s="38">
        <f>VLOOKUP($A127,Fuel_preprocessddata!$A:$T,9,FALSE)</f>
        <v>3948341648</v>
      </c>
      <c r="V127" s="38">
        <f>VLOOKUP($A127,Fuel_preprocessddata!$A:$T,10,FALSE)</f>
        <v>3132236311</v>
      </c>
      <c r="W127" s="38">
        <f>VLOOKUP($A127,Fuel_preprocessddata!$A:$T,14,FALSE)</f>
        <v>327078817</v>
      </c>
      <c r="X127" s="38">
        <f>VLOOKUP($A127,Fuel_preprocessddata!$A:$T,15,FALSE)</f>
        <v>273180260</v>
      </c>
      <c r="Y127" s="32">
        <f t="shared" si="20"/>
        <v>0</v>
      </c>
      <c r="Z127" s="32">
        <f t="shared" si="21"/>
        <v>0</v>
      </c>
      <c r="AA127" s="32">
        <v>-3.7008173310943554E-5</v>
      </c>
      <c r="AB127" s="32">
        <v>-3.9313938819861283E-5</v>
      </c>
      <c r="AC127" s="32">
        <f t="shared" si="22"/>
        <v>0</v>
      </c>
      <c r="AD127" s="32">
        <f t="shared" si="23"/>
        <v>0</v>
      </c>
      <c r="AE127" s="32">
        <v>4.4070409488394802E-8</v>
      </c>
      <c r="AF127" s="32">
        <v>3.2632269988605578E-8</v>
      </c>
      <c r="AG127" s="32">
        <f t="shared" si="24"/>
        <v>0</v>
      </c>
      <c r="AH127" s="32">
        <f t="shared" si="25"/>
        <v>0</v>
      </c>
      <c r="AI127" s="32">
        <v>1.5716543450353115E-8</v>
      </c>
      <c r="AJ127" s="32">
        <v>-2.9275226577987756E-8</v>
      </c>
    </row>
    <row r="128" spans="1:36" ht="21.75" thickBot="1" x14ac:dyDescent="0.3">
      <c r="A128" s="7" t="str">
        <f t="shared" si="13"/>
        <v>AS202112</v>
      </c>
      <c r="B128" s="7" t="s">
        <v>10</v>
      </c>
      <c r="C128" s="7">
        <v>2021</v>
      </c>
      <c r="D128" s="7">
        <v>12</v>
      </c>
      <c r="E128" s="12">
        <f>VLOOKUP($A128,Fuel_preprocessddata!$A:$T,6,FALSE)</f>
        <v>49519844</v>
      </c>
      <c r="F128" s="4">
        <f>VLOOKUP($A128,Fuel_preprocessddata!$A:$T,7,FALSE)</f>
        <v>118898147</v>
      </c>
      <c r="G128" s="30">
        <f>VLOOKUP($A128,Fuel_preprocessddata!$A:$T,8,FALSE)</f>
        <v>2.4010202253464201</v>
      </c>
      <c r="H128" s="18">
        <f t="shared" si="14"/>
        <v>3.0561185329352376E-2</v>
      </c>
      <c r="I128" s="18">
        <f t="shared" si="15"/>
        <v>3.6743759749586331E-2</v>
      </c>
      <c r="J128" s="12">
        <f>VLOOKUP($A128,Fuel_preprocessddata!$A:$T,11,FALSE)</f>
        <v>1854420</v>
      </c>
      <c r="K128" s="4">
        <f>VLOOKUP($A128,Fuel_preprocessddata!$A:$T,12,FALSE)</f>
        <v>4759605</v>
      </c>
      <c r="L128" s="30">
        <f>VLOOKUP($A128,Fuel_preprocessddata!$A:$T,13,FALSE)</f>
        <v>2.56662730125861</v>
      </c>
      <c r="M128" s="27">
        <f t="shared" si="16"/>
        <v>1.1298564444071771E-2</v>
      </c>
      <c r="N128" s="27">
        <f t="shared" si="17"/>
        <v>1.430095314718996E-2</v>
      </c>
      <c r="O128" s="4">
        <f>VLOOKUP($A128,Fuel_preprocessddata!$A:$T,16,FALSE)</f>
        <v>51374264</v>
      </c>
      <c r="P128" s="4">
        <f>VLOOKUP($A128,Fuel_preprocessddata!$A:$T,17,FALSE)</f>
        <v>123657752</v>
      </c>
      <c r="Q128" s="30">
        <f>VLOOKUP($A128,Fuel_preprocessddata!$A:$T,18,FALSE)</f>
        <v>2.40699802531477</v>
      </c>
      <c r="R128" s="24">
        <f t="shared" si="18"/>
        <v>2.8679230604402209E-2</v>
      </c>
      <c r="S128" s="24">
        <f t="shared" si="19"/>
        <v>3.4650735747535119E-2</v>
      </c>
      <c r="T128" s="30">
        <v>0</v>
      </c>
      <c r="U128" s="39">
        <f>VLOOKUP($A128,Fuel_preprocessddata!$A:$T,9,FALSE)</f>
        <v>3890495271</v>
      </c>
      <c r="V128" s="39">
        <f>VLOOKUP($A128,Fuel_preprocessddata!$A:$T,10,FALSE)</f>
        <v>3235873188</v>
      </c>
      <c r="W128" s="39">
        <f>VLOOKUP($A128,Fuel_preprocessddata!$A:$T,14,FALSE)</f>
        <v>421257499</v>
      </c>
      <c r="X128" s="39">
        <f>VLOOKUP($A128,Fuel_preprocessddata!$A:$T,15,FALSE)</f>
        <v>332817327</v>
      </c>
      <c r="Y128" s="33">
        <f t="shared" si="20"/>
        <v>0</v>
      </c>
      <c r="Z128" s="33">
        <f t="shared" si="21"/>
        <v>0</v>
      </c>
      <c r="AA128" s="33">
        <v>-3.8814670647620633E-5</v>
      </c>
      <c r="AB128" s="33">
        <v>4.375974958632789E-5</v>
      </c>
      <c r="AC128" s="33">
        <f t="shared" si="22"/>
        <v>0</v>
      </c>
      <c r="AD128" s="33">
        <f t="shared" si="23"/>
        <v>0</v>
      </c>
      <c r="AE128" s="33">
        <v>-3.5555928229458189E-8</v>
      </c>
      <c r="AF128" s="33">
        <v>-4.6852810039674231E-8</v>
      </c>
      <c r="AG128" s="33">
        <f t="shared" si="24"/>
        <v>0</v>
      </c>
      <c r="AH128" s="33">
        <f t="shared" si="25"/>
        <v>0</v>
      </c>
      <c r="AI128" s="33">
        <v>3.0604402210393511E-8</v>
      </c>
      <c r="AJ128" s="33">
        <v>3.574753511606521E-8</v>
      </c>
    </row>
    <row r="129" spans="1:36" ht="15.75" thickBot="1" x14ac:dyDescent="0.3">
      <c r="A129" s="6" t="str">
        <f t="shared" si="13"/>
        <v>AS20221</v>
      </c>
      <c r="B129" s="6" t="s">
        <v>10</v>
      </c>
      <c r="C129" s="6">
        <v>2022</v>
      </c>
      <c r="D129" s="6">
        <v>1</v>
      </c>
      <c r="E129" s="11">
        <f>VLOOKUP($A129,Fuel_preprocessddata!$A:$T,6,FALSE)</f>
        <v>43889577</v>
      </c>
      <c r="F129" s="2">
        <f>VLOOKUP($A129,Fuel_preprocessddata!$A:$T,7,FALSE)</f>
        <v>116462180</v>
      </c>
      <c r="G129" s="29">
        <f>VLOOKUP($A129,Fuel_preprocessddata!$A:$T,8,FALSE)</f>
        <v>2.6535270549543002</v>
      </c>
      <c r="H129" s="8">
        <f t="shared" si="14"/>
        <v>3.360043798594553E-2</v>
      </c>
      <c r="I129" s="8">
        <f t="shared" si="15"/>
        <v>4.9036198093952765E-2</v>
      </c>
      <c r="J129" s="11">
        <f>VLOOKUP($A129,Fuel_preprocessddata!$A:$T,11,FALSE)</f>
        <v>1462948</v>
      </c>
      <c r="K129" s="2">
        <f>VLOOKUP($A129,Fuel_preprocessddata!$A:$T,12,FALSE)</f>
        <v>4088580</v>
      </c>
      <c r="L129" s="29">
        <f>VLOOKUP($A129,Fuel_preprocessddata!$A:$T,13,FALSE)</f>
        <v>2.79475415394122</v>
      </c>
      <c r="M129" s="26">
        <f t="shared" si="16"/>
        <v>1.0606969123080142E-2</v>
      </c>
      <c r="N129" s="26">
        <f t="shared" si="17"/>
        <v>1.5063943891851098E-2</v>
      </c>
      <c r="O129" s="2">
        <f>VLOOKUP($A129,Fuel_preprocessddata!$A:$T,16,FALSE)</f>
        <v>45352525</v>
      </c>
      <c r="P129" s="2">
        <f>VLOOKUP($A129,Fuel_preprocessddata!$A:$T,17,FALSE)</f>
        <v>120550760</v>
      </c>
      <c r="Q129" s="29">
        <f>VLOOKUP($A129,Fuel_preprocessddata!$A:$T,18,FALSE)</f>
        <v>2.6580826536118898</v>
      </c>
      <c r="R129" s="23">
        <f t="shared" si="18"/>
        <v>3.1299261990253985E-2</v>
      </c>
      <c r="S129" s="23">
        <f t="shared" si="19"/>
        <v>4.5552053406285806E-2</v>
      </c>
      <c r="T129" s="29">
        <v>0</v>
      </c>
      <c r="U129" s="38">
        <f>VLOOKUP($A129,Fuel_preprocessddata!$A:$T,9,FALSE)</f>
        <v>3466091128</v>
      </c>
      <c r="V129" s="38">
        <f>VLOOKUP($A129,Fuel_preprocessddata!$A:$T,10,FALSE)</f>
        <v>2375024666</v>
      </c>
      <c r="W129" s="38">
        <f>VLOOKUP($A129,Fuel_preprocessddata!$A:$T,14,FALSE)</f>
        <v>385461667</v>
      </c>
      <c r="X129" s="38">
        <f>VLOOKUP($A129,Fuel_preprocessddata!$A:$T,15,FALSE)</f>
        <v>271414978</v>
      </c>
      <c r="Y129" s="32">
        <f t="shared" si="20"/>
        <v>0</v>
      </c>
      <c r="Z129" s="32">
        <f t="shared" si="21"/>
        <v>0</v>
      </c>
      <c r="AA129" s="32">
        <v>4.3798594553598469E-7</v>
      </c>
      <c r="AB129" s="32">
        <v>3.6198093952761676E-5</v>
      </c>
      <c r="AC129" s="32">
        <f t="shared" si="22"/>
        <v>0</v>
      </c>
      <c r="AD129" s="32">
        <f t="shared" si="23"/>
        <v>0</v>
      </c>
      <c r="AE129" s="32">
        <v>-3.0876919857730778E-8</v>
      </c>
      <c r="AF129" s="32">
        <v>4.3891851098099011E-8</v>
      </c>
      <c r="AG129" s="32">
        <f t="shared" si="24"/>
        <v>0</v>
      </c>
      <c r="AH129" s="32">
        <f t="shared" si="25"/>
        <v>0</v>
      </c>
      <c r="AI129" s="32">
        <v>-3.8009746015574275E-8</v>
      </c>
      <c r="AJ129" s="32">
        <v>-4.6593714192466607E-8</v>
      </c>
    </row>
    <row r="130" spans="1:36" ht="15.75" thickBot="1" x14ac:dyDescent="0.3">
      <c r="A130" s="7" t="str">
        <f t="shared" si="13"/>
        <v>AS20222</v>
      </c>
      <c r="B130" s="7" t="s">
        <v>10</v>
      </c>
      <c r="C130" s="7">
        <v>2022</v>
      </c>
      <c r="D130" s="7">
        <v>2</v>
      </c>
      <c r="E130" s="12">
        <f>VLOOKUP($A130,Fuel_preprocessddata!$A:$T,6,FALSE)</f>
        <v>44263546</v>
      </c>
      <c r="F130" s="4">
        <f>VLOOKUP($A130,Fuel_preprocessddata!$A:$T,7,FALSE)</f>
        <v>124347861</v>
      </c>
      <c r="G130" s="30">
        <f>VLOOKUP($A130,Fuel_preprocessddata!$A:$T,8,FALSE)</f>
        <v>2.8092611694508101</v>
      </c>
      <c r="H130" s="18">
        <f t="shared" si="14"/>
        <v>3.4875530415773785E-2</v>
      </c>
      <c r="I130" s="18">
        <f t="shared" si="15"/>
        <v>4.7016419307611891E-2</v>
      </c>
      <c r="J130" s="12">
        <f>VLOOKUP($A130,Fuel_preprocessddata!$A:$T,11,FALSE)</f>
        <v>1360419</v>
      </c>
      <c r="K130" s="4">
        <f>VLOOKUP($A130,Fuel_preprocessddata!$A:$T,12,FALSE)</f>
        <v>4251187</v>
      </c>
      <c r="L130" s="30">
        <f>VLOOKUP($A130,Fuel_preprocessddata!$A:$T,13,FALSE)</f>
        <v>3.1249100460960899</v>
      </c>
      <c r="M130" s="27">
        <f t="shared" si="16"/>
        <v>1.2420858674244877E-2</v>
      </c>
      <c r="N130" s="27">
        <f t="shared" si="17"/>
        <v>1.5831270228971805E-2</v>
      </c>
      <c r="O130" s="4">
        <f>VLOOKUP($A130,Fuel_preprocessddata!$A:$T,16,FALSE)</f>
        <v>45623965</v>
      </c>
      <c r="P130" s="4">
        <f>VLOOKUP($A130,Fuel_preprocessddata!$A:$T,17,FALSE)</f>
        <v>128599048</v>
      </c>
      <c r="Q130" s="30">
        <f>VLOOKUP($A130,Fuel_preprocessddata!$A:$T,18,FALSE)</f>
        <v>2.8186732126416398</v>
      </c>
      <c r="R130" s="24">
        <f t="shared" si="18"/>
        <v>3.2908822401169102E-2</v>
      </c>
      <c r="S130" s="24">
        <f t="shared" si="19"/>
        <v>4.4141960212334519E-2</v>
      </c>
      <c r="T130" s="30">
        <v>0</v>
      </c>
      <c r="U130" s="39">
        <f>VLOOKUP($A130,Fuel_preprocessddata!$A:$T,9,FALSE)</f>
        <v>3565475837</v>
      </c>
      <c r="V130" s="39">
        <f>VLOOKUP($A130,Fuel_preprocessddata!$A:$T,10,FALSE)</f>
        <v>2644775226</v>
      </c>
      <c r="W130" s="39">
        <f>VLOOKUP($A130,Fuel_preprocessddata!$A:$T,14,FALSE)</f>
        <v>342261925</v>
      </c>
      <c r="X130" s="39">
        <f>VLOOKUP($A130,Fuel_preprocessddata!$A:$T,15,FALSE)</f>
        <v>268531011</v>
      </c>
      <c r="Y130" s="33">
        <f t="shared" si="20"/>
        <v>0</v>
      </c>
      <c r="Z130" s="33">
        <f t="shared" si="21"/>
        <v>0</v>
      </c>
      <c r="AA130" s="33">
        <v>-2.4469584226213467E-5</v>
      </c>
      <c r="AB130" s="33">
        <v>1.6419307611892711E-5</v>
      </c>
      <c r="AC130" s="33">
        <f t="shared" si="22"/>
        <v>-9.3132257461547852E-10</v>
      </c>
      <c r="AD130" s="33">
        <f t="shared" si="23"/>
        <v>0</v>
      </c>
      <c r="AE130" s="33">
        <v>-4.132575512350023E-8</v>
      </c>
      <c r="AF130" s="33">
        <v>-2.9771028194763849E-8</v>
      </c>
      <c r="AG130" s="33">
        <f t="shared" si="24"/>
        <v>0</v>
      </c>
      <c r="AH130" s="33">
        <f t="shared" si="25"/>
        <v>0</v>
      </c>
      <c r="AI130" s="33">
        <v>2.2401169098504314E-8</v>
      </c>
      <c r="AJ130" s="33">
        <v>-3.9787665480003898E-8</v>
      </c>
    </row>
    <row r="131" spans="1:36" ht="15.75" thickBot="1" x14ac:dyDescent="0.3">
      <c r="A131" s="6" t="str">
        <f t="shared" si="13"/>
        <v>AS20223</v>
      </c>
      <c r="B131" s="6" t="s">
        <v>10</v>
      </c>
      <c r="C131" s="6">
        <v>2022</v>
      </c>
      <c r="D131" s="6">
        <v>3</v>
      </c>
      <c r="E131" s="11">
        <f>VLOOKUP($A131,Fuel_preprocessddata!$A:$T,6,FALSE)</f>
        <v>53016173</v>
      </c>
      <c r="F131" s="2">
        <f>VLOOKUP($A131,Fuel_preprocessddata!$A:$T,7,FALSE)</f>
        <v>180838807</v>
      </c>
      <c r="G131" s="29">
        <f>VLOOKUP($A131,Fuel_preprocessddata!$A:$T,8,FALSE)</f>
        <v>3.4110120887073401</v>
      </c>
      <c r="H131" s="8">
        <f t="shared" si="14"/>
        <v>4.2648402407309619E-2</v>
      </c>
      <c r="I131" s="8">
        <f t="shared" si="15"/>
        <v>5.0002088991786715E-2</v>
      </c>
      <c r="J131" s="11">
        <f>VLOOKUP($A131,Fuel_preprocessddata!$A:$T,11,FALSE)</f>
        <v>1699326</v>
      </c>
      <c r="K131" s="2">
        <f>VLOOKUP($A131,Fuel_preprocessddata!$A:$T,12,FALSE)</f>
        <v>6227828</v>
      </c>
      <c r="L131" s="29">
        <f>VLOOKUP($A131,Fuel_preprocessddata!$A:$T,13,FALSE)</f>
        <v>3.6648812529202699</v>
      </c>
      <c r="M131" s="26">
        <f t="shared" si="16"/>
        <v>1.5972614898169896E-2</v>
      </c>
      <c r="N131" s="26">
        <f t="shared" si="17"/>
        <v>1.8528840040503473E-2</v>
      </c>
      <c r="O131" s="2">
        <f>VLOOKUP($A131,Fuel_preprocessddata!$A:$T,16,FALSE)</f>
        <v>54715499</v>
      </c>
      <c r="P131" s="2">
        <f>VLOOKUP($A131,Fuel_preprocessddata!$A:$T,17,FALSE)</f>
        <v>187066635</v>
      </c>
      <c r="Q131" s="29">
        <f>VLOOKUP($A131,Fuel_preprocessddata!$A:$T,18,FALSE)</f>
        <v>3.41889662744371</v>
      </c>
      <c r="R131" s="23">
        <f t="shared" si="18"/>
        <v>4.0402015619061343E-2</v>
      </c>
      <c r="S131" s="23">
        <f t="shared" si="19"/>
        <v>4.73258083005123E-2</v>
      </c>
      <c r="T131" s="29">
        <v>0</v>
      </c>
      <c r="U131" s="38">
        <f>VLOOKUP($A131,Fuel_preprocessddata!$A:$T,9,FALSE)</f>
        <v>4240224646</v>
      </c>
      <c r="V131" s="38">
        <f>VLOOKUP($A131,Fuel_preprocessddata!$A:$T,10,FALSE)</f>
        <v>3616625038</v>
      </c>
      <c r="W131" s="38">
        <f>VLOOKUP($A131,Fuel_preprocessddata!$A:$T,14,FALSE)</f>
        <v>389906602</v>
      </c>
      <c r="X131" s="38">
        <f>VLOOKUP($A131,Fuel_preprocessddata!$A:$T,15,FALSE)</f>
        <v>336115374</v>
      </c>
      <c r="Y131" s="32">
        <f t="shared" si="20"/>
        <v>0</v>
      </c>
      <c r="Z131" s="32">
        <f t="shared" si="21"/>
        <v>0</v>
      </c>
      <c r="AA131" s="32">
        <v>4.8402407309623002E-5</v>
      </c>
      <c r="AB131" s="32">
        <v>2.0889917867108337E-6</v>
      </c>
      <c r="AC131" s="32">
        <f t="shared" si="22"/>
        <v>0</v>
      </c>
      <c r="AD131" s="32">
        <f t="shared" si="23"/>
        <v>0</v>
      </c>
      <c r="AE131" s="32">
        <v>1.489816989566628E-8</v>
      </c>
      <c r="AF131" s="32">
        <v>4.0040503471866495E-8</v>
      </c>
      <c r="AG131" s="32">
        <f t="shared" si="24"/>
        <v>0</v>
      </c>
      <c r="AH131" s="32">
        <f t="shared" si="25"/>
        <v>0</v>
      </c>
      <c r="AI131" s="32">
        <v>1.5619061346366925E-8</v>
      </c>
      <c r="AJ131" s="32">
        <v>8.3005123000662318E-9</v>
      </c>
    </row>
    <row r="132" spans="1:36" ht="15.75" thickBot="1" x14ac:dyDescent="0.3">
      <c r="A132" s="7" t="str">
        <f t="shared" ref="A132:A195" si="26">B132&amp;C132&amp;D132</f>
        <v>AS20224</v>
      </c>
      <c r="B132" s="7" t="s">
        <v>10</v>
      </c>
      <c r="C132" s="7">
        <v>2022</v>
      </c>
      <c r="D132" s="7">
        <v>4</v>
      </c>
      <c r="E132" s="12">
        <f>VLOOKUP($A132,Fuel_preprocessddata!$A:$T,6,FALSE)</f>
        <v>52865303</v>
      </c>
      <c r="F132" s="4">
        <f>VLOOKUP($A132,Fuel_preprocessddata!$A:$T,7,FALSE)</f>
        <v>216683663</v>
      </c>
      <c r="G132" s="30">
        <f>VLOOKUP($A132,Fuel_preprocessddata!$A:$T,8,FALSE)</f>
        <v>4.0987878760479202</v>
      </c>
      <c r="H132" s="18">
        <f t="shared" ref="H132:H195" si="27">ROUND(+E132/U132*G132,4)+AA132</f>
        <v>5.0684065712968795E-2</v>
      </c>
      <c r="I132" s="18">
        <f t="shared" ref="I132:I195" si="28">ROUND(+E132/V132*G132,4)+AB132</f>
        <v>5.7991251809457453E-2</v>
      </c>
      <c r="J132" s="12">
        <f>VLOOKUP($A132,Fuel_preprocessddata!$A:$T,11,FALSE)</f>
        <v>1582672</v>
      </c>
      <c r="K132" s="4">
        <f>VLOOKUP($A132,Fuel_preprocessddata!$A:$T,12,FALSE)</f>
        <v>6567264</v>
      </c>
      <c r="L132" s="30">
        <f>VLOOKUP($A132,Fuel_preprocessddata!$A:$T,13,FALSE)</f>
        <v>4.1494788560105897</v>
      </c>
      <c r="M132" s="27">
        <f t="shared" ref="M132:M195" si="29">ROUND(+J132/W132*L132,7)+AE132</f>
        <v>1.8378260679464249E-2</v>
      </c>
      <c r="N132" s="27">
        <f t="shared" ref="N132:N195" si="30">ROUND(+J132/X132*L132,7)+AF132</f>
        <v>2.0679774910564906E-2</v>
      </c>
      <c r="O132" s="4">
        <f>VLOOKUP($A132,Fuel_preprocessddata!$A:$T,16,FALSE)</f>
        <v>54447975</v>
      </c>
      <c r="P132" s="4">
        <f>VLOOKUP($A132,Fuel_preprocessddata!$A:$T,17,FALSE)</f>
        <v>223250927</v>
      </c>
      <c r="Q132" s="30">
        <f>VLOOKUP($A132,Fuel_preprocessddata!$A:$T,18,FALSE)</f>
        <v>4.10026134121608</v>
      </c>
      <c r="R132" s="24">
        <f t="shared" ref="R132:R195" si="31">ROUND(+O132/(+U132+W132)*Q132,7)+AI132</f>
        <v>4.819209370731499E-2</v>
      </c>
      <c r="S132" s="24">
        <f t="shared" ref="S132:S195" si="32">ROUND(+O132/(+V132+X132)*Q132,7)+AJ132</f>
        <v>5.5068505459271382E-2</v>
      </c>
      <c r="T132" s="30">
        <v>0</v>
      </c>
      <c r="U132" s="39">
        <f>VLOOKUP($A132,Fuel_preprocessddata!$A:$T,9,FALSE)</f>
        <v>4275183136</v>
      </c>
      <c r="V132" s="39">
        <f>VLOOKUP($A132,Fuel_preprocessddata!$A:$T,10,FALSE)</f>
        <v>3736488802</v>
      </c>
      <c r="W132" s="39">
        <f>VLOOKUP($A132,Fuel_preprocessddata!$A:$T,14,FALSE)</f>
        <v>357338712</v>
      </c>
      <c r="X132" s="39">
        <f>VLOOKUP($A132,Fuel_preprocessddata!$A:$T,15,FALSE)</f>
        <v>317569414</v>
      </c>
      <c r="Y132" s="33">
        <f t="shared" ref="Y132:Y195" si="33">+(H132*U132)-F132</f>
        <v>0</v>
      </c>
      <c r="Z132" s="33">
        <f t="shared" ref="Z132:Z195" si="34">+I132*V132-F132</f>
        <v>0</v>
      </c>
      <c r="AA132" s="33">
        <v>-1.5934287031209998E-5</v>
      </c>
      <c r="AB132" s="33">
        <v>-8.7481905425498829E-6</v>
      </c>
      <c r="AC132" s="33">
        <f t="shared" ref="AC132:AC195" si="35">IF(K132=0,0,+M132*W132-K132)</f>
        <v>0</v>
      </c>
      <c r="AD132" s="33">
        <f t="shared" ref="AD132:AD195" si="36">IF(K132=0,0,+N132*X132-K132)</f>
        <v>0</v>
      </c>
      <c r="AE132" s="33">
        <v>-3.9320535749273744E-8</v>
      </c>
      <c r="AF132" s="33">
        <v>-2.5089435095465573E-8</v>
      </c>
      <c r="AG132" s="33">
        <f t="shared" ref="AG132:AG195" si="37">+R132*(U132+W132)-P132</f>
        <v>0</v>
      </c>
      <c r="AH132" s="33">
        <f t="shared" ref="AH132:AH195" si="38">+S132*(V132+X132)-P132</f>
        <v>0</v>
      </c>
      <c r="AI132" s="33">
        <v>-6.2926850119549016E-9</v>
      </c>
      <c r="AJ132" s="33">
        <v>5.4592713804452186E-9</v>
      </c>
    </row>
    <row r="133" spans="1:36" ht="15.75" thickBot="1" x14ac:dyDescent="0.3">
      <c r="A133" s="6" t="str">
        <f t="shared" si="26"/>
        <v>AS20225</v>
      </c>
      <c r="B133" s="6" t="s">
        <v>10</v>
      </c>
      <c r="C133" s="6">
        <v>2022</v>
      </c>
      <c r="D133" s="6">
        <v>5</v>
      </c>
      <c r="E133" s="11">
        <f>VLOOKUP($A133,Fuel_preprocessddata!$A:$T,6,FALSE)</f>
        <v>54465136</v>
      </c>
      <c r="F133" s="2">
        <f>VLOOKUP($A133,Fuel_preprocessddata!$A:$T,7,FALSE)</f>
        <v>239182101</v>
      </c>
      <c r="G133" s="29">
        <f>VLOOKUP($A133,Fuel_preprocessddata!$A:$T,8,FALSE)</f>
        <v>4.39147165629036</v>
      </c>
      <c r="H133" s="8">
        <f t="shared" si="27"/>
        <v>5.3433768607159302E-2</v>
      </c>
      <c r="I133" s="8">
        <f t="shared" si="28"/>
        <v>6.0738079833789933E-2</v>
      </c>
      <c r="J133" s="11">
        <f>VLOOKUP($A133,Fuel_preprocessddata!$A:$T,11,FALSE)</f>
        <v>1329152</v>
      </c>
      <c r="K133" s="2">
        <f>VLOOKUP($A133,Fuel_preprocessddata!$A:$T,12,FALSE)</f>
        <v>5907545</v>
      </c>
      <c r="L133" s="29">
        <f>VLOOKUP($A133,Fuel_preprocessddata!$A:$T,13,FALSE)</f>
        <v>4.4445970062114704</v>
      </c>
      <c r="M133" s="26">
        <f t="shared" si="29"/>
        <v>2.0473332494513587E-2</v>
      </c>
      <c r="N133" s="26">
        <f t="shared" si="30"/>
        <v>2.3262891602693285E-2</v>
      </c>
      <c r="O133" s="2">
        <f>VLOOKUP($A133,Fuel_preprocessddata!$A:$T,16,FALSE)</f>
        <v>55794288</v>
      </c>
      <c r="P133" s="2">
        <f>VLOOKUP($A133,Fuel_preprocessddata!$A:$T,17,FALSE)</f>
        <v>245089646</v>
      </c>
      <c r="Q133" s="29">
        <f>VLOOKUP($A133,Fuel_preprocessddata!$A:$T,18,FALSE)</f>
        <v>4.3927372278682002</v>
      </c>
      <c r="R133" s="23">
        <f t="shared" si="31"/>
        <v>5.1437732915095881E-2</v>
      </c>
      <c r="S133" s="23">
        <f t="shared" si="32"/>
        <v>5.8467802208591414E-2</v>
      </c>
      <c r="T133" s="29">
        <v>0</v>
      </c>
      <c r="U133" s="38">
        <f>VLOOKUP($A133,Fuel_preprocessddata!$A:$T,9,FALSE)</f>
        <v>4476234921</v>
      </c>
      <c r="V133" s="38">
        <f>VLOOKUP($A133,Fuel_preprocessddata!$A:$T,10,FALSE)</f>
        <v>3937926613</v>
      </c>
      <c r="W133" s="38">
        <f>VLOOKUP($A133,Fuel_preprocessddata!$A:$T,14,FALSE)</f>
        <v>288548286</v>
      </c>
      <c r="X133" s="38">
        <f>VLOOKUP($A133,Fuel_preprocessddata!$A:$T,15,FALSE)</f>
        <v>253947149</v>
      </c>
      <c r="Y133" s="32">
        <f t="shared" si="33"/>
        <v>0</v>
      </c>
      <c r="Z133" s="32">
        <f t="shared" si="34"/>
        <v>0</v>
      </c>
      <c r="AA133" s="32">
        <v>3.376860715929679E-5</v>
      </c>
      <c r="AB133" s="32">
        <v>3.807983378993629E-5</v>
      </c>
      <c r="AC133" s="32">
        <f t="shared" si="35"/>
        <v>0</v>
      </c>
      <c r="AD133" s="32">
        <f t="shared" si="36"/>
        <v>0</v>
      </c>
      <c r="AE133" s="32">
        <v>3.2494513588568474E-8</v>
      </c>
      <c r="AF133" s="32">
        <v>-8.3973067162984583E-9</v>
      </c>
      <c r="AG133" s="32">
        <f t="shared" si="37"/>
        <v>0</v>
      </c>
      <c r="AH133" s="32">
        <f t="shared" si="38"/>
        <v>0</v>
      </c>
      <c r="AI133" s="32">
        <v>3.2915095876315248E-8</v>
      </c>
      <c r="AJ133" s="32">
        <v>2.2085914121866557E-9</v>
      </c>
    </row>
    <row r="134" spans="1:36" ht="15.75" thickBot="1" x14ac:dyDescent="0.3">
      <c r="A134" s="7" t="str">
        <f t="shared" si="26"/>
        <v>AS20226</v>
      </c>
      <c r="B134" s="7" t="s">
        <v>10</v>
      </c>
      <c r="C134" s="7">
        <v>2022</v>
      </c>
      <c r="D134" s="7">
        <v>6</v>
      </c>
      <c r="E134" s="12">
        <f>VLOOKUP($A134,Fuel_preprocessddata!$A:$T,6,FALSE)</f>
        <v>54038400</v>
      </c>
      <c r="F134" s="4">
        <f>VLOOKUP($A134,Fuel_preprocessddata!$A:$T,7,FALSE)</f>
        <v>245742176</v>
      </c>
      <c r="G134" s="30">
        <f>VLOOKUP($A134,Fuel_preprocessddata!$A:$T,8,FALSE)</f>
        <v>4.5475472256765501</v>
      </c>
      <c r="H134" s="18">
        <f t="shared" si="27"/>
        <v>5.5597393451664499E-2</v>
      </c>
      <c r="I134" s="18">
        <f t="shared" si="28"/>
        <v>6.1530873659498914E-2</v>
      </c>
      <c r="J134" s="17">
        <f>VLOOKUP($A134,Fuel_preprocessddata!$A:$T,11,FALSE)</f>
        <v>966261</v>
      </c>
      <c r="K134" s="4">
        <f>VLOOKUP($A134,Fuel_preprocessddata!$A:$T,12,FALSE)</f>
        <v>4357927</v>
      </c>
      <c r="L134" s="30">
        <f>VLOOKUP($A134,Fuel_preprocessddata!$A:$T,13,FALSE)</f>
        <v>4.5100930286951399</v>
      </c>
      <c r="M134" s="27">
        <f t="shared" si="29"/>
        <v>1.7670588558248223E-2</v>
      </c>
      <c r="N134" s="27">
        <f t="shared" si="30"/>
        <v>1.9676496720864571E-2</v>
      </c>
      <c r="O134" s="4">
        <f>VLOOKUP($A134,Fuel_preprocessddata!$A:$T,16,FALSE)</f>
        <v>55004661</v>
      </c>
      <c r="P134" s="4">
        <f>VLOOKUP($A134,Fuel_preprocessddata!$A:$T,17,FALSE)</f>
        <v>250100103</v>
      </c>
      <c r="Q134" s="30">
        <f>VLOOKUP($A134,Fuel_preprocessddata!$A:$T,18,FALSE)</f>
        <v>4.5468892718018896</v>
      </c>
      <c r="R134" s="24">
        <f t="shared" si="31"/>
        <v>5.3593060431563408E-2</v>
      </c>
      <c r="S134" s="24">
        <f t="shared" si="32"/>
        <v>5.9331766155161558E-2</v>
      </c>
      <c r="T134" s="30">
        <v>0</v>
      </c>
      <c r="U134" s="39">
        <f>VLOOKUP($A134,Fuel_preprocessddata!$A:$T,9,FALSE)</f>
        <v>4420030522</v>
      </c>
      <c r="V134" s="39">
        <f>VLOOKUP($A134,Fuel_preprocessddata!$A:$T,10,FALSE)</f>
        <v>3993802808</v>
      </c>
      <c r="W134" s="39">
        <f>VLOOKUP($A134,Fuel_preprocessddata!$A:$T,14,FALSE)</f>
        <v>246620365</v>
      </c>
      <c r="X134" s="39">
        <f>VLOOKUP($A134,Fuel_preprocessddata!$A:$T,15,FALSE)</f>
        <v>221478806</v>
      </c>
      <c r="Y134" s="33">
        <f t="shared" si="33"/>
        <v>0</v>
      </c>
      <c r="Z134" s="33">
        <f t="shared" si="34"/>
        <v>0</v>
      </c>
      <c r="AA134" s="33">
        <v>-2.6065483354990177E-6</v>
      </c>
      <c r="AB134" s="33">
        <v>3.0873659498914519E-5</v>
      </c>
      <c r="AC134" s="33">
        <f t="shared" si="35"/>
        <v>9.3132257461547852E-10</v>
      </c>
      <c r="AD134" s="33">
        <f t="shared" si="36"/>
        <v>9.3132257461547852E-10</v>
      </c>
      <c r="AE134" s="33">
        <v>-1.1441751778668019E-8</v>
      </c>
      <c r="AF134" s="33">
        <v>-3.2791354284689156E-9</v>
      </c>
      <c r="AG134" s="33">
        <f t="shared" si="37"/>
        <v>0</v>
      </c>
      <c r="AH134" s="33">
        <f t="shared" si="38"/>
        <v>0</v>
      </c>
      <c r="AI134" s="33">
        <v>-3.9568436589754175E-8</v>
      </c>
      <c r="AJ134" s="33">
        <v>-3.3844838438767955E-8</v>
      </c>
    </row>
    <row r="135" spans="1:36" ht="15.75" thickBot="1" x14ac:dyDescent="0.3">
      <c r="A135" s="6" t="str">
        <f t="shared" si="26"/>
        <v>B620171</v>
      </c>
      <c r="B135" s="6" t="s">
        <v>16</v>
      </c>
      <c r="C135" s="6">
        <v>2017</v>
      </c>
      <c r="D135" s="6">
        <v>1</v>
      </c>
      <c r="E135" s="11">
        <f>VLOOKUP($A135,Fuel_preprocessddata!$A:$T,6,FALSE)</f>
        <v>52620184</v>
      </c>
      <c r="F135" s="2">
        <f>VLOOKUP($A135,Fuel_preprocessddata!$A:$T,7,FALSE)</f>
        <v>88828064</v>
      </c>
      <c r="G135" s="29">
        <f>VLOOKUP($A135,Fuel_preprocessddata!$A:$T,8,FALSE)</f>
        <v>1.6880986961201001</v>
      </c>
      <c r="H135" s="8">
        <f t="shared" si="27"/>
        <v>2.4413479414670571E-2</v>
      </c>
      <c r="I135" s="8">
        <f t="shared" si="28"/>
        <v>2.9229299270664193E-2</v>
      </c>
      <c r="J135" s="11">
        <f>VLOOKUP($A135,Fuel_preprocessddata!$A:$T,11,FALSE)</f>
        <v>12623355</v>
      </c>
      <c r="K135" s="2">
        <f>VLOOKUP($A135,Fuel_preprocessddata!$A:$T,12,FALSE)</f>
        <v>21309267</v>
      </c>
      <c r="L135" s="29">
        <f>VLOOKUP($A135,Fuel_preprocessddata!$A:$T,13,FALSE)</f>
        <v>1.68808268483299</v>
      </c>
      <c r="M135" s="26">
        <f t="shared" si="29"/>
        <v>2.1372509838176894E-2</v>
      </c>
      <c r="N135" s="26">
        <f t="shared" si="30"/>
        <v>2.5837047278985253E-2</v>
      </c>
      <c r="O135" s="2">
        <f>VLOOKUP($A135,Fuel_preprocessddata!$A:$T,16,FALSE)</f>
        <v>65243539</v>
      </c>
      <c r="P135" s="2">
        <f>VLOOKUP($A135,Fuel_preprocessddata!$A:$T,17,FALSE)</f>
        <v>110137331</v>
      </c>
      <c r="Q135" s="29">
        <f>VLOOKUP($A135,Fuel_preprocessddata!$A:$T,18,FALSE)</f>
        <v>1.68809559824766</v>
      </c>
      <c r="R135" s="23">
        <f t="shared" si="31"/>
        <v>2.375940659460006E-2</v>
      </c>
      <c r="S135" s="23">
        <f t="shared" si="32"/>
        <v>2.8505191590604131E-2</v>
      </c>
      <c r="T135" s="29">
        <v>0</v>
      </c>
      <c r="U135" s="38">
        <f>VLOOKUP($A135,Fuel_preprocessddata!$A:$T,9,FALSE)</f>
        <v>3638484400</v>
      </c>
      <c r="V135" s="38">
        <f>VLOOKUP($A135,Fuel_preprocessddata!$A:$T,10,FALSE)</f>
        <v>3039007647</v>
      </c>
      <c r="W135" s="38">
        <f>VLOOKUP($A135,Fuel_preprocessddata!$A:$T,14,FALSE)</f>
        <v>997040926</v>
      </c>
      <c r="X135" s="38">
        <f>VLOOKUP($A135,Fuel_preprocessddata!$A:$T,15,FALSE)</f>
        <v>824756280</v>
      </c>
      <c r="Y135" s="32">
        <f t="shared" si="33"/>
        <v>0</v>
      </c>
      <c r="Z135" s="32">
        <f t="shared" si="34"/>
        <v>0</v>
      </c>
      <c r="AA135" s="32">
        <v>1.3479414670570719E-5</v>
      </c>
      <c r="AB135" s="32">
        <v>2.9299270664190705E-5</v>
      </c>
      <c r="AC135" s="32">
        <f t="shared" si="35"/>
        <v>0</v>
      </c>
      <c r="AD135" s="32">
        <f t="shared" si="36"/>
        <v>0</v>
      </c>
      <c r="AE135" s="32">
        <v>9.8381768929428626E-9</v>
      </c>
      <c r="AF135" s="32">
        <v>4.7278985254584072E-8</v>
      </c>
      <c r="AG135" s="32">
        <f t="shared" si="37"/>
        <v>0</v>
      </c>
      <c r="AH135" s="32">
        <f t="shared" si="38"/>
        <v>0</v>
      </c>
      <c r="AI135" s="32">
        <v>6.5946000604721888E-9</v>
      </c>
      <c r="AJ135" s="32">
        <v>-8.409395870628833E-9</v>
      </c>
    </row>
    <row r="136" spans="1:36" ht="15.75" thickBot="1" x14ac:dyDescent="0.3">
      <c r="A136" s="7" t="str">
        <f t="shared" si="26"/>
        <v>B620172</v>
      </c>
      <c r="B136" s="7" t="s">
        <v>16</v>
      </c>
      <c r="C136" s="7">
        <v>2017</v>
      </c>
      <c r="D136" s="7">
        <v>2</v>
      </c>
      <c r="E136" s="12">
        <f>VLOOKUP($A136,Fuel_preprocessddata!$A:$T,6,FALSE)</f>
        <v>47246508</v>
      </c>
      <c r="F136" s="4">
        <f>VLOOKUP($A136,Fuel_preprocessddata!$A:$T,7,FALSE)</f>
        <v>80630770</v>
      </c>
      <c r="G136" s="30">
        <f>VLOOKUP($A136,Fuel_preprocessddata!$A:$T,8,FALSE)</f>
        <v>1.70659744842941</v>
      </c>
      <c r="H136" s="18">
        <f t="shared" si="27"/>
        <v>2.4522438816163467E-2</v>
      </c>
      <c r="I136" s="18">
        <f t="shared" si="28"/>
        <v>2.9421478019507424E-2</v>
      </c>
      <c r="J136" s="12">
        <f>VLOOKUP($A136,Fuel_preprocessddata!$A:$T,11,FALSE)</f>
        <v>11089653</v>
      </c>
      <c r="K136" s="4">
        <f>VLOOKUP($A136,Fuel_preprocessddata!$A:$T,12,FALSE)</f>
        <v>18925313</v>
      </c>
      <c r="L136" s="30">
        <f>VLOOKUP($A136,Fuel_preprocessddata!$A:$T,13,FALSE)</f>
        <v>1.7065739568226299</v>
      </c>
      <c r="M136" s="27">
        <f t="shared" si="29"/>
        <v>2.1163801419017858E-2</v>
      </c>
      <c r="N136" s="27">
        <f t="shared" si="30"/>
        <v>2.6402510750889688E-2</v>
      </c>
      <c r="O136" s="4">
        <f>VLOOKUP($A136,Fuel_preprocessddata!$A:$T,16,FALSE)</f>
        <v>58336161</v>
      </c>
      <c r="P136" s="4">
        <f>VLOOKUP($A136,Fuel_preprocessddata!$A:$T,17,FALSE)</f>
        <v>99556083</v>
      </c>
      <c r="Q136" s="30">
        <f>VLOOKUP($A136,Fuel_preprocessddata!$A:$T,18,FALSE)</f>
        <v>1.7065929826955799</v>
      </c>
      <c r="R136" s="24">
        <f t="shared" si="31"/>
        <v>2.3804313282833302E-2</v>
      </c>
      <c r="S136" s="24">
        <f t="shared" si="32"/>
        <v>2.8795564908221931E-2</v>
      </c>
      <c r="T136" s="30">
        <v>0</v>
      </c>
      <c r="U136" s="39">
        <f>VLOOKUP($A136,Fuel_preprocessddata!$A:$T,9,FALSE)</f>
        <v>3288040419</v>
      </c>
      <c r="V136" s="39">
        <f>VLOOKUP($A136,Fuel_preprocessddata!$A:$T,10,FALSE)</f>
        <v>2740541109</v>
      </c>
      <c r="W136" s="39">
        <f>VLOOKUP($A136,Fuel_preprocessddata!$A:$T,14,FALSE)</f>
        <v>894230324</v>
      </c>
      <c r="X136" s="39">
        <f>VLOOKUP($A136,Fuel_preprocessddata!$A:$T,15,FALSE)</f>
        <v>716799746</v>
      </c>
      <c r="Y136" s="33">
        <f t="shared" si="33"/>
        <v>0</v>
      </c>
      <c r="Z136" s="33">
        <f t="shared" si="34"/>
        <v>0</v>
      </c>
      <c r="AA136" s="33">
        <v>2.2438816163466296E-5</v>
      </c>
      <c r="AB136" s="33">
        <v>2.1478019507425311E-5</v>
      </c>
      <c r="AC136" s="33">
        <f t="shared" si="35"/>
        <v>0</v>
      </c>
      <c r="AD136" s="33">
        <f t="shared" si="36"/>
        <v>-3.7252902984619141E-9</v>
      </c>
      <c r="AE136" s="33">
        <v>1.4190178580786306E-9</v>
      </c>
      <c r="AF136" s="33">
        <v>1.0750889690644416E-8</v>
      </c>
      <c r="AG136" s="33">
        <f t="shared" si="37"/>
        <v>0</v>
      </c>
      <c r="AH136" s="33">
        <f t="shared" si="38"/>
        <v>0</v>
      </c>
      <c r="AI136" s="33">
        <v>1.3282833302014074E-8</v>
      </c>
      <c r="AJ136" s="33">
        <v>-3.5091778071913438E-8</v>
      </c>
    </row>
    <row r="137" spans="1:36" ht="15.75" thickBot="1" x14ac:dyDescent="0.3">
      <c r="A137" s="6" t="str">
        <f t="shared" si="26"/>
        <v>B620173</v>
      </c>
      <c r="B137" s="6" t="s">
        <v>16</v>
      </c>
      <c r="C137" s="6">
        <v>2017</v>
      </c>
      <c r="D137" s="6">
        <v>3</v>
      </c>
      <c r="E137" s="11">
        <f>VLOOKUP($A137,Fuel_preprocessddata!$A:$T,6,FALSE)</f>
        <v>54828098</v>
      </c>
      <c r="F137" s="2">
        <f>VLOOKUP($A137,Fuel_preprocessddata!$A:$T,7,FALSE)</f>
        <v>92005424</v>
      </c>
      <c r="G137" s="29">
        <f>VLOOKUP($A137,Fuel_preprocessddata!$A:$T,8,FALSE)</f>
        <v>1.67807068558168</v>
      </c>
      <c r="H137" s="8">
        <f t="shared" si="27"/>
        <v>2.4381737349482908E-2</v>
      </c>
      <c r="I137" s="8">
        <f t="shared" si="28"/>
        <v>2.8187932811470265E-2</v>
      </c>
      <c r="J137" s="11">
        <f>VLOOKUP($A137,Fuel_preprocessddata!$A:$T,11,FALSE)</f>
        <v>12465751</v>
      </c>
      <c r="K137" s="2">
        <f>VLOOKUP($A137,Fuel_preprocessddata!$A:$T,12,FALSE)</f>
        <v>20920633</v>
      </c>
      <c r="L137" s="29">
        <f>VLOOKUP($A137,Fuel_preprocessddata!$A:$T,13,FALSE)</f>
        <v>1.6782489077473099</v>
      </c>
      <c r="M137" s="26">
        <f t="shared" si="29"/>
        <v>2.1155935513469917E-2</v>
      </c>
      <c r="N137" s="26">
        <f t="shared" si="30"/>
        <v>2.5620792584947781E-2</v>
      </c>
      <c r="O137" s="2">
        <f>VLOOKUP($A137,Fuel_preprocessddata!$A:$T,16,FALSE)</f>
        <v>67293849</v>
      </c>
      <c r="P137" s="2">
        <f>VLOOKUP($A137,Fuel_preprocessddata!$A:$T,17,FALSE)</f>
        <v>112926057</v>
      </c>
      <c r="Q137" s="29">
        <f>VLOOKUP($A137,Fuel_preprocessddata!$A:$T,18,FALSE)</f>
        <v>1.67810370008706</v>
      </c>
      <c r="R137" s="23">
        <f t="shared" si="31"/>
        <v>2.3711925346445513E-2</v>
      </c>
      <c r="S137" s="23">
        <f t="shared" si="32"/>
        <v>2.7674228500177915E-2</v>
      </c>
      <c r="T137" s="29">
        <v>0</v>
      </c>
      <c r="U137" s="38">
        <f>VLOOKUP($A137,Fuel_preprocessddata!$A:$T,9,FALSE)</f>
        <v>3773538476</v>
      </c>
      <c r="V137" s="38">
        <f>VLOOKUP($A137,Fuel_preprocessddata!$A:$T,10,FALSE)</f>
        <v>3264000401</v>
      </c>
      <c r="W137" s="38">
        <f>VLOOKUP($A137,Fuel_preprocessddata!$A:$T,14,FALSE)</f>
        <v>988877707</v>
      </c>
      <c r="X137" s="38">
        <f>VLOOKUP($A137,Fuel_preprocessddata!$A:$T,15,FALSE)</f>
        <v>816549017</v>
      </c>
      <c r="Y137" s="32">
        <f t="shared" si="33"/>
        <v>0</v>
      </c>
      <c r="Z137" s="32">
        <f t="shared" si="34"/>
        <v>0</v>
      </c>
      <c r="AA137" s="32">
        <v>-1.8262650517094844E-5</v>
      </c>
      <c r="AB137" s="32">
        <v>-1.2067188529736247E-5</v>
      </c>
      <c r="AC137" s="32">
        <f t="shared" si="35"/>
        <v>0</v>
      </c>
      <c r="AD137" s="32">
        <f t="shared" si="36"/>
        <v>0</v>
      </c>
      <c r="AE137" s="32">
        <v>3.5513469918285745E-8</v>
      </c>
      <c r="AF137" s="32">
        <v>-7.4150522163390908E-9</v>
      </c>
      <c r="AG137" s="32">
        <f t="shared" si="37"/>
        <v>0</v>
      </c>
      <c r="AH137" s="32">
        <f t="shared" si="38"/>
        <v>0</v>
      </c>
      <c r="AI137" s="32">
        <v>2.5346445511886806E-8</v>
      </c>
      <c r="AJ137" s="32">
        <v>2.8500177915585789E-8</v>
      </c>
    </row>
    <row r="138" spans="1:36" ht="15.75" thickBot="1" x14ac:dyDescent="0.3">
      <c r="A138" s="7" t="str">
        <f t="shared" si="26"/>
        <v>B620174</v>
      </c>
      <c r="B138" s="7" t="s">
        <v>16</v>
      </c>
      <c r="C138" s="7">
        <v>2017</v>
      </c>
      <c r="D138" s="7">
        <v>4</v>
      </c>
      <c r="E138" s="12">
        <f>VLOOKUP($A138,Fuel_preprocessddata!$A:$T,6,FALSE)</f>
        <v>54391710</v>
      </c>
      <c r="F138" s="4">
        <f>VLOOKUP($A138,Fuel_preprocessddata!$A:$T,7,FALSE)</f>
        <v>90771586</v>
      </c>
      <c r="G138" s="30">
        <f>VLOOKUP($A138,Fuel_preprocessddata!$A:$T,8,FALSE)</f>
        <v>1.66884964638912</v>
      </c>
      <c r="H138" s="18">
        <f t="shared" si="27"/>
        <v>2.405229327123666E-2</v>
      </c>
      <c r="I138" s="18">
        <f t="shared" si="28"/>
        <v>2.8046102396600249E-2</v>
      </c>
      <c r="J138" s="12">
        <f>VLOOKUP($A138,Fuel_preprocessddata!$A:$T,11,FALSE)</f>
        <v>12362959</v>
      </c>
      <c r="K138" s="4">
        <f>VLOOKUP($A138,Fuel_preprocessddata!$A:$T,12,FALSE)</f>
        <v>20631919</v>
      </c>
      <c r="L138" s="30">
        <f>VLOOKUP($A138,Fuel_preprocessddata!$A:$T,13,FALSE)</f>
        <v>1.6688495852813201</v>
      </c>
      <c r="M138" s="27">
        <f t="shared" si="29"/>
        <v>2.0727579265620348E-2</v>
      </c>
      <c r="N138" s="27">
        <f t="shared" si="30"/>
        <v>2.4797922430748437E-2</v>
      </c>
      <c r="O138" s="4">
        <f>VLOOKUP($A138,Fuel_preprocessddata!$A:$T,16,FALSE)</f>
        <v>66754669</v>
      </c>
      <c r="P138" s="4">
        <f>VLOOKUP($A138,Fuel_preprocessddata!$A:$T,17,FALSE)</f>
        <v>111403505</v>
      </c>
      <c r="Q138" s="30">
        <f>VLOOKUP($A138,Fuel_preprocessddata!$A:$T,18,FALSE)</f>
        <v>1.6688496350719599</v>
      </c>
      <c r="R138" s="24">
        <f t="shared" si="31"/>
        <v>2.3358404821606803E-2</v>
      </c>
      <c r="S138" s="24">
        <f t="shared" si="32"/>
        <v>2.7381857149108738E-2</v>
      </c>
      <c r="T138" s="30">
        <v>0</v>
      </c>
      <c r="U138" s="39">
        <f>VLOOKUP($A138,Fuel_preprocessddata!$A:$T,9,FALSE)</f>
        <v>3773926460</v>
      </c>
      <c r="V138" s="39">
        <f>VLOOKUP($A138,Fuel_preprocessddata!$A:$T,10,FALSE)</f>
        <v>3236513392</v>
      </c>
      <c r="W138" s="39">
        <f>VLOOKUP($A138,Fuel_preprocessddata!$A:$T,14,FALSE)</f>
        <v>995384880</v>
      </c>
      <c r="X138" s="39">
        <f>VLOOKUP($A138,Fuel_preprocessddata!$A:$T,15,FALSE)</f>
        <v>832001917</v>
      </c>
      <c r="Y138" s="33">
        <f t="shared" si="33"/>
        <v>0</v>
      </c>
      <c r="Z138" s="33">
        <f t="shared" si="34"/>
        <v>0</v>
      </c>
      <c r="AA138" s="33">
        <v>-4.7706728763337661E-5</v>
      </c>
      <c r="AB138" s="33">
        <v>4.6102396600250159E-5</v>
      </c>
      <c r="AC138" s="33">
        <f t="shared" si="35"/>
        <v>0</v>
      </c>
      <c r="AD138" s="33">
        <f t="shared" si="36"/>
        <v>0</v>
      </c>
      <c r="AE138" s="33">
        <v>-2.0734379648987278E-8</v>
      </c>
      <c r="AF138" s="33">
        <v>2.2430748437482495E-8</v>
      </c>
      <c r="AG138" s="33">
        <f t="shared" si="37"/>
        <v>0</v>
      </c>
      <c r="AH138" s="33">
        <f t="shared" si="38"/>
        <v>0</v>
      </c>
      <c r="AI138" s="33">
        <v>4.8216068013196001E-9</v>
      </c>
      <c r="AJ138" s="33">
        <v>-4.2850891262408153E-8</v>
      </c>
    </row>
    <row r="139" spans="1:36" ht="15.75" thickBot="1" x14ac:dyDescent="0.3">
      <c r="A139" s="6" t="str">
        <f t="shared" si="26"/>
        <v>B620175</v>
      </c>
      <c r="B139" s="6" t="s">
        <v>16</v>
      </c>
      <c r="C139" s="6">
        <v>2017</v>
      </c>
      <c r="D139" s="6">
        <v>5</v>
      </c>
      <c r="E139" s="11">
        <f>VLOOKUP($A139,Fuel_preprocessddata!$A:$T,6,FALSE)</f>
        <v>54864422</v>
      </c>
      <c r="F139" s="2">
        <f>VLOOKUP($A139,Fuel_preprocessddata!$A:$T,7,FALSE)</f>
        <v>88155076</v>
      </c>
      <c r="G139" s="29">
        <f>VLOOKUP($A139,Fuel_preprocessddata!$A:$T,8,FALSE)</f>
        <v>1.6067803648783501</v>
      </c>
      <c r="H139" s="8">
        <f t="shared" si="27"/>
        <v>2.3254467266427443E-2</v>
      </c>
      <c r="I139" s="8">
        <f t="shared" si="28"/>
        <v>2.7323241296411532E-2</v>
      </c>
      <c r="J139" s="11">
        <f>VLOOKUP($A139,Fuel_preprocessddata!$A:$T,11,FALSE)</f>
        <v>11918275</v>
      </c>
      <c r="K139" s="2">
        <f>VLOOKUP($A139,Fuel_preprocessddata!$A:$T,12,FALSE)</f>
        <v>19150050</v>
      </c>
      <c r="L139" s="29">
        <f>VLOOKUP($A139,Fuel_preprocessddata!$A:$T,13,FALSE)</f>
        <v>1.6067803436319399</v>
      </c>
      <c r="M139" s="26">
        <f t="shared" si="29"/>
        <v>2.067637611494071E-2</v>
      </c>
      <c r="N139" s="26">
        <f t="shared" si="30"/>
        <v>2.5195756471516114E-2</v>
      </c>
      <c r="O139" s="2">
        <f>VLOOKUP($A139,Fuel_preprocessddata!$A:$T,16,FALSE)</f>
        <v>66782697</v>
      </c>
      <c r="P139" s="2">
        <f>VLOOKUP($A139,Fuel_preprocessddata!$A:$T,17,FALSE)</f>
        <v>107305126</v>
      </c>
      <c r="Q139" s="29">
        <f>VLOOKUP($A139,Fuel_preprocessddata!$A:$T,18,FALSE)</f>
        <v>1.60678036108664</v>
      </c>
      <c r="R139" s="23">
        <f t="shared" si="31"/>
        <v>2.27482678715289E-2</v>
      </c>
      <c r="S139" s="23">
        <f t="shared" si="32"/>
        <v>2.6917615931794328E-2</v>
      </c>
      <c r="T139" s="29">
        <v>0</v>
      </c>
      <c r="U139" s="38">
        <f>VLOOKUP($A139,Fuel_preprocessddata!$A:$T,9,FALSE)</f>
        <v>3790887789</v>
      </c>
      <c r="V139" s="38">
        <f>VLOOKUP($A139,Fuel_preprocessddata!$A:$T,10,FALSE)</f>
        <v>3226376953</v>
      </c>
      <c r="W139" s="38">
        <f>VLOOKUP($A139,Fuel_preprocessddata!$A:$T,14,FALSE)</f>
        <v>926180192</v>
      </c>
      <c r="X139" s="38">
        <f>VLOOKUP($A139,Fuel_preprocessddata!$A:$T,15,FALSE)</f>
        <v>760050607</v>
      </c>
      <c r="Y139" s="32">
        <f t="shared" si="33"/>
        <v>0</v>
      </c>
      <c r="Z139" s="32">
        <f t="shared" si="34"/>
        <v>0</v>
      </c>
      <c r="AA139" s="32">
        <v>-4.5532733572559506E-5</v>
      </c>
      <c r="AB139" s="32">
        <v>2.3241296411529236E-5</v>
      </c>
      <c r="AC139" s="32">
        <f t="shared" si="35"/>
        <v>0</v>
      </c>
      <c r="AD139" s="32">
        <f t="shared" si="36"/>
        <v>0</v>
      </c>
      <c r="AE139" s="32">
        <v>-2.3885059291517408E-8</v>
      </c>
      <c r="AF139" s="32">
        <v>-4.3528483886778879E-8</v>
      </c>
      <c r="AG139" s="32">
        <f t="shared" si="37"/>
        <v>0</v>
      </c>
      <c r="AH139" s="32">
        <f t="shared" si="38"/>
        <v>0</v>
      </c>
      <c r="AI139" s="32">
        <v>-3.2128471098846756E-8</v>
      </c>
      <c r="AJ139" s="32">
        <v>1.5931794329973603E-8</v>
      </c>
    </row>
    <row r="140" spans="1:36" ht="15.75" thickBot="1" x14ac:dyDescent="0.3">
      <c r="A140" s="7" t="str">
        <f t="shared" si="26"/>
        <v>B620176</v>
      </c>
      <c r="B140" s="7" t="s">
        <v>16</v>
      </c>
      <c r="C140" s="7">
        <v>2017</v>
      </c>
      <c r="D140" s="7">
        <v>6</v>
      </c>
      <c r="E140" s="12">
        <f>VLOOKUP($A140,Fuel_preprocessddata!$A:$T,6,FALSE)</f>
        <v>55411950</v>
      </c>
      <c r="F140" s="4">
        <f>VLOOKUP($A140,Fuel_preprocessddata!$A:$T,7,FALSE)</f>
        <v>86224125</v>
      </c>
      <c r="G140" s="30">
        <f>VLOOKUP($A140,Fuel_preprocessddata!$A:$T,8,FALSE)</f>
        <v>1.556056500448</v>
      </c>
      <c r="H140" s="18">
        <f t="shared" si="27"/>
        <v>2.2756175955219449E-2</v>
      </c>
      <c r="I140" s="18">
        <f t="shared" si="28"/>
        <v>2.6534512524490558E-2</v>
      </c>
      <c r="J140" s="12">
        <f>VLOOKUP($A140,Fuel_preprocessddata!$A:$T,11,FALSE)</f>
        <v>12925472</v>
      </c>
      <c r="K140" s="4">
        <f>VLOOKUP($A140,Fuel_preprocessddata!$A:$T,12,FALSE)</f>
        <v>20112765</v>
      </c>
      <c r="L140" s="30">
        <f>VLOOKUP($A140,Fuel_preprocessddata!$A:$T,13,FALSE)</f>
        <v>1.5560565215722799</v>
      </c>
      <c r="M140" s="27">
        <f t="shared" si="29"/>
        <v>2.0088680259374748E-2</v>
      </c>
      <c r="N140" s="27">
        <f t="shared" si="30"/>
        <v>2.4227654942451896E-2</v>
      </c>
      <c r="O140" s="4">
        <f>VLOOKUP($A140,Fuel_preprocessddata!$A:$T,16,FALSE)</f>
        <v>68337422</v>
      </c>
      <c r="P140" s="4">
        <f>VLOOKUP($A140,Fuel_preprocessddata!$A:$T,17,FALSE)</f>
        <v>106336890</v>
      </c>
      <c r="Q140" s="30">
        <f>VLOOKUP($A140,Fuel_preprocessddata!$A:$T,18,FALSE)</f>
        <v>1.55605650444349</v>
      </c>
      <c r="R140" s="24">
        <f t="shared" si="31"/>
        <v>2.2198647972366127E-2</v>
      </c>
      <c r="S140" s="24">
        <f t="shared" si="32"/>
        <v>2.6065097928483435E-2</v>
      </c>
      <c r="T140" s="30">
        <v>0</v>
      </c>
      <c r="U140" s="39">
        <f>VLOOKUP($A140,Fuel_preprocessddata!$A:$T,9,FALSE)</f>
        <v>3789042815</v>
      </c>
      <c r="V140" s="39">
        <f>VLOOKUP($A140,Fuel_preprocessddata!$A:$T,10,FALSE)</f>
        <v>3249508538</v>
      </c>
      <c r="W140" s="39">
        <f>VLOOKUP($A140,Fuel_preprocessddata!$A:$T,14,FALSE)</f>
        <v>1001198921</v>
      </c>
      <c r="X140" s="39">
        <f>VLOOKUP($A140,Fuel_preprocessddata!$A:$T,15,FALSE)</f>
        <v>830157316</v>
      </c>
      <c r="Y140" s="33">
        <f t="shared" si="33"/>
        <v>0</v>
      </c>
      <c r="Z140" s="33">
        <f t="shared" si="34"/>
        <v>0</v>
      </c>
      <c r="AA140" s="33">
        <v>-4.3824044780553864E-5</v>
      </c>
      <c r="AB140" s="33">
        <v>3.451252449055732E-5</v>
      </c>
      <c r="AC140" s="33">
        <f t="shared" si="35"/>
        <v>0</v>
      </c>
      <c r="AD140" s="33">
        <f t="shared" si="36"/>
        <v>0</v>
      </c>
      <c r="AE140" s="33">
        <v>-1.9740625252506749E-8</v>
      </c>
      <c r="AF140" s="33">
        <v>-4.5057548107504952E-8</v>
      </c>
      <c r="AG140" s="33">
        <f t="shared" si="37"/>
        <v>0</v>
      </c>
      <c r="AH140" s="33">
        <f t="shared" si="38"/>
        <v>0</v>
      </c>
      <c r="AI140" s="33">
        <v>4.797236612986977E-8</v>
      </c>
      <c r="AJ140" s="33">
        <v>-2.0715165659213053E-9</v>
      </c>
    </row>
    <row r="141" spans="1:36" ht="15.75" thickBot="1" x14ac:dyDescent="0.3">
      <c r="A141" s="6" t="str">
        <f t="shared" si="26"/>
        <v>B620177</v>
      </c>
      <c r="B141" s="6" t="s">
        <v>16</v>
      </c>
      <c r="C141" s="6">
        <v>2017</v>
      </c>
      <c r="D141" s="6">
        <v>7</v>
      </c>
      <c r="E141" s="11">
        <f>VLOOKUP($A141,Fuel_preprocessddata!$A:$T,6,FALSE)</f>
        <v>58409734</v>
      </c>
      <c r="F141" s="2">
        <f>VLOOKUP($A141,Fuel_preprocessddata!$A:$T,7,FALSE)</f>
        <v>91168434</v>
      </c>
      <c r="G141" s="29">
        <f>VLOOKUP($A141,Fuel_preprocessddata!$A:$T,8,FALSE)</f>
        <v>1.5608431635727</v>
      </c>
      <c r="H141" s="8">
        <f t="shared" si="27"/>
        <v>2.3088294738086643E-2</v>
      </c>
      <c r="I141" s="8">
        <f t="shared" si="28"/>
        <v>2.6586985326810982E-2</v>
      </c>
      <c r="J141" s="11">
        <f>VLOOKUP($A141,Fuel_preprocessddata!$A:$T,11,FALSE)</f>
        <v>15288778</v>
      </c>
      <c r="K141" s="2">
        <f>VLOOKUP($A141,Fuel_preprocessddata!$A:$T,12,FALSE)</f>
        <v>23863384</v>
      </c>
      <c r="L141" s="29">
        <f>VLOOKUP($A141,Fuel_preprocessddata!$A:$T,13,FALSE)</f>
        <v>1.5608431229755499</v>
      </c>
      <c r="M141" s="26">
        <f t="shared" si="29"/>
        <v>2.0077583961101736E-2</v>
      </c>
      <c r="N141" s="26">
        <f t="shared" si="30"/>
        <v>2.2748009121760067E-2</v>
      </c>
      <c r="O141" s="2">
        <f>VLOOKUP($A141,Fuel_preprocessddata!$A:$T,16,FALSE)</f>
        <v>73698512</v>
      </c>
      <c r="P141" s="2">
        <f>VLOOKUP($A141,Fuel_preprocessddata!$A:$T,17,FALSE)</f>
        <v>115031818</v>
      </c>
      <c r="Q141" s="29">
        <f>VLOOKUP($A141,Fuel_preprocessddata!$A:$T,18,FALSE)</f>
        <v>1.56084315515081</v>
      </c>
      <c r="R141" s="23">
        <f t="shared" si="31"/>
        <v>2.2391733428606397E-2</v>
      </c>
      <c r="S141" s="23">
        <f t="shared" si="32"/>
        <v>2.5687672418713836E-2</v>
      </c>
      <c r="T141" s="29">
        <v>0</v>
      </c>
      <c r="U141" s="38">
        <f>VLOOKUP($A141,Fuel_preprocessddata!$A:$T,9,FALSE)</f>
        <v>3948686338</v>
      </c>
      <c r="V141" s="38">
        <f>VLOOKUP($A141,Fuel_preprocessddata!$A:$T,10,FALSE)</f>
        <v>3429062486</v>
      </c>
      <c r="W141" s="38">
        <f>VLOOKUP($A141,Fuel_preprocessddata!$A:$T,14,FALSE)</f>
        <v>1188558546</v>
      </c>
      <c r="X141" s="38">
        <f>VLOOKUP($A141,Fuel_preprocessddata!$A:$T,15,FALSE)</f>
        <v>1049031758</v>
      </c>
      <c r="Y141" s="32">
        <f t="shared" si="33"/>
        <v>0</v>
      </c>
      <c r="Z141" s="32">
        <f t="shared" si="34"/>
        <v>0</v>
      </c>
      <c r="AA141" s="32">
        <v>-1.1705261913358064E-5</v>
      </c>
      <c r="AB141" s="32">
        <v>-1.3014673189015377E-5</v>
      </c>
      <c r="AC141" s="32">
        <f t="shared" si="35"/>
        <v>0</v>
      </c>
      <c r="AD141" s="32">
        <f t="shared" si="36"/>
        <v>0</v>
      </c>
      <c r="AE141" s="32">
        <v>-1.6038898265069435E-8</v>
      </c>
      <c r="AF141" s="32">
        <v>9.1217600660387088E-9</v>
      </c>
      <c r="AG141" s="32">
        <f t="shared" si="37"/>
        <v>0</v>
      </c>
      <c r="AH141" s="32">
        <f t="shared" si="38"/>
        <v>0</v>
      </c>
      <c r="AI141" s="32">
        <v>3.3428606398613891E-8</v>
      </c>
      <c r="AJ141" s="32">
        <v>-2.7581286162967067E-8</v>
      </c>
    </row>
    <row r="142" spans="1:36" ht="15.75" thickBot="1" x14ac:dyDescent="0.3">
      <c r="A142" s="7" t="str">
        <f t="shared" si="26"/>
        <v>B620178</v>
      </c>
      <c r="B142" s="7" t="s">
        <v>16</v>
      </c>
      <c r="C142" s="7">
        <v>2017</v>
      </c>
      <c r="D142" s="7">
        <v>8</v>
      </c>
      <c r="E142" s="12">
        <f>VLOOKUP($A142,Fuel_preprocessddata!$A:$T,6,FALSE)</f>
        <v>57803927</v>
      </c>
      <c r="F142" s="4">
        <f>VLOOKUP($A142,Fuel_preprocessddata!$A:$T,7,FALSE)</f>
        <v>98122319</v>
      </c>
      <c r="G142" s="30">
        <f>VLOOKUP($A142,Fuel_preprocessddata!$A:$T,8,FALSE)</f>
        <v>1.6975026454517499</v>
      </c>
      <c r="H142" s="18">
        <f t="shared" si="27"/>
        <v>2.5154355611611608E-2</v>
      </c>
      <c r="I142" s="18">
        <f t="shared" si="28"/>
        <v>2.9040127648860443E-2</v>
      </c>
      <c r="J142" s="12">
        <f>VLOOKUP($A142,Fuel_preprocessddata!$A:$T,11,FALSE)</f>
        <v>15149911</v>
      </c>
      <c r="K142" s="4">
        <f>VLOOKUP($A142,Fuel_preprocessddata!$A:$T,12,FALSE)</f>
        <v>25717013</v>
      </c>
      <c r="L142" s="30">
        <f>VLOOKUP($A142,Fuel_preprocessddata!$A:$T,13,FALSE)</f>
        <v>1.69750257938809</v>
      </c>
      <c r="M142" s="27">
        <f t="shared" si="29"/>
        <v>2.1902075385857832E-2</v>
      </c>
      <c r="N142" s="27">
        <f t="shared" si="30"/>
        <v>2.4607809843939767E-2</v>
      </c>
      <c r="O142" s="4">
        <f>VLOOKUP($A142,Fuel_preprocessddata!$A:$T,16,FALSE)</f>
        <v>72953838</v>
      </c>
      <c r="P142" s="4">
        <f>VLOOKUP($A142,Fuel_preprocessddata!$A:$T,17,FALSE)</f>
        <v>123839332</v>
      </c>
      <c r="Q142" s="30">
        <f>VLOOKUP($A142,Fuel_preprocessddata!$A:$T,18,FALSE)</f>
        <v>1.69750263173268</v>
      </c>
      <c r="R142" s="24">
        <f t="shared" si="31"/>
        <v>2.4401887611892707E-2</v>
      </c>
      <c r="S142" s="24">
        <f t="shared" si="32"/>
        <v>2.7993070486885808E-2</v>
      </c>
      <c r="T142" s="30">
        <v>0</v>
      </c>
      <c r="U142" s="39">
        <f>VLOOKUP($A142,Fuel_preprocessddata!$A:$T,9,FALSE)</f>
        <v>3900808294</v>
      </c>
      <c r="V142" s="39">
        <f>VLOOKUP($A142,Fuel_preprocessddata!$A:$T,10,FALSE)</f>
        <v>3378852882</v>
      </c>
      <c r="W142" s="39">
        <f>VLOOKUP($A142,Fuel_preprocessddata!$A:$T,14,FALSE)</f>
        <v>1174181558</v>
      </c>
      <c r="X142" s="39">
        <f>VLOOKUP($A142,Fuel_preprocessddata!$A:$T,15,FALSE)</f>
        <v>1045075249</v>
      </c>
      <c r="Y142" s="33">
        <f t="shared" si="33"/>
        <v>0</v>
      </c>
      <c r="Z142" s="33">
        <f t="shared" si="34"/>
        <v>0</v>
      </c>
      <c r="AA142" s="33">
        <v>-4.5644388388391827E-5</v>
      </c>
      <c r="AB142" s="33">
        <v>4.0127648860441983E-5</v>
      </c>
      <c r="AC142" s="33">
        <f t="shared" si="35"/>
        <v>0</v>
      </c>
      <c r="AD142" s="33">
        <f t="shared" si="36"/>
        <v>3.7252902984619141E-9</v>
      </c>
      <c r="AE142" s="33">
        <v>-2.461414216892166E-8</v>
      </c>
      <c r="AF142" s="33">
        <v>9.8439397657607008E-9</v>
      </c>
      <c r="AG142" s="33">
        <f t="shared" si="37"/>
        <v>0</v>
      </c>
      <c r="AH142" s="33">
        <f t="shared" si="38"/>
        <v>0</v>
      </c>
      <c r="AI142" s="33">
        <v>-1.2388107293453965E-8</v>
      </c>
      <c r="AJ142" s="33">
        <v>-2.9513114192109002E-8</v>
      </c>
    </row>
    <row r="143" spans="1:36" ht="15.75" thickBot="1" x14ac:dyDescent="0.3">
      <c r="A143" s="6" t="str">
        <f t="shared" si="26"/>
        <v>B620179</v>
      </c>
      <c r="B143" s="6" t="s">
        <v>16</v>
      </c>
      <c r="C143" s="6">
        <v>2017</v>
      </c>
      <c r="D143" s="6">
        <v>9</v>
      </c>
      <c r="E143" s="11">
        <f>VLOOKUP($A143,Fuel_preprocessddata!$A:$T,6,FALSE)</f>
        <v>47711471</v>
      </c>
      <c r="F143" s="2">
        <f>VLOOKUP($A143,Fuel_preprocessddata!$A:$T,7,FALSE)</f>
        <v>88702392</v>
      </c>
      <c r="G143" s="29">
        <f>VLOOKUP($A143,Fuel_preprocessddata!$A:$T,8,FALSE)</f>
        <v>1.85914184033437</v>
      </c>
      <c r="H143" s="8">
        <f t="shared" si="27"/>
        <v>2.7106617753557154E-2</v>
      </c>
      <c r="I143" s="8">
        <f t="shared" si="28"/>
        <v>3.3748589126343494E-2</v>
      </c>
      <c r="J143" s="11">
        <f>VLOOKUP($A143,Fuel_preprocessddata!$A:$T,11,FALSE)</f>
        <v>10398187</v>
      </c>
      <c r="K143" s="2">
        <f>VLOOKUP($A143,Fuel_preprocessddata!$A:$T,12,FALSE)</f>
        <v>19329749</v>
      </c>
      <c r="L143" s="29">
        <f>VLOOKUP($A143,Fuel_preprocessddata!$A:$T,13,FALSE)</f>
        <v>1.85895377723058</v>
      </c>
      <c r="M143" s="26">
        <f t="shared" si="29"/>
        <v>2.362187042248904E-2</v>
      </c>
      <c r="N143" s="26">
        <f t="shared" si="30"/>
        <v>2.9632005251258087E-2</v>
      </c>
      <c r="O143" s="2">
        <f>VLOOKUP($A143,Fuel_preprocessddata!$A:$T,16,FALSE)</f>
        <v>58109658</v>
      </c>
      <c r="P143" s="2">
        <f>VLOOKUP($A143,Fuel_preprocessddata!$A:$T,17,FALSE)</f>
        <v>108032141</v>
      </c>
      <c r="Q143" s="29">
        <f>VLOOKUP($A143,Fuel_preprocessddata!$A:$T,18,FALSE)</f>
        <v>1.8591081881775999</v>
      </c>
      <c r="R143" s="23">
        <f t="shared" si="31"/>
        <v>2.6409524585935387E-2</v>
      </c>
      <c r="S143" s="23">
        <f t="shared" si="32"/>
        <v>3.2930046129380039E-2</v>
      </c>
      <c r="T143" s="29">
        <v>0</v>
      </c>
      <c r="U143" s="38">
        <f>VLOOKUP($A143,Fuel_preprocessddata!$A:$T,9,FALSE)</f>
        <v>3272351896</v>
      </c>
      <c r="V143" s="38">
        <f>VLOOKUP($A143,Fuel_preprocessddata!$A:$T,10,FALSE)</f>
        <v>2628328896</v>
      </c>
      <c r="W143" s="38">
        <f>VLOOKUP($A143,Fuel_preprocessddata!$A:$T,14,FALSE)</f>
        <v>818298833</v>
      </c>
      <c r="X143" s="38">
        <f>VLOOKUP($A143,Fuel_preprocessddata!$A:$T,15,FALSE)</f>
        <v>652326727</v>
      </c>
      <c r="Y143" s="32">
        <f t="shared" si="33"/>
        <v>0</v>
      </c>
      <c r="Z143" s="32">
        <f t="shared" si="34"/>
        <v>0</v>
      </c>
      <c r="AA143" s="32">
        <v>6.6177535571528695E-6</v>
      </c>
      <c r="AB143" s="32">
        <v>4.8589126343492883E-5</v>
      </c>
      <c r="AC143" s="32">
        <f t="shared" si="35"/>
        <v>0</v>
      </c>
      <c r="AD143" s="32">
        <f t="shared" si="36"/>
        <v>0</v>
      </c>
      <c r="AE143" s="32">
        <v>-2.957751095954142E-8</v>
      </c>
      <c r="AF143" s="32">
        <v>5.2512580863556257E-9</v>
      </c>
      <c r="AG143" s="32">
        <f t="shared" si="37"/>
        <v>0</v>
      </c>
      <c r="AH143" s="32">
        <f t="shared" si="38"/>
        <v>0</v>
      </c>
      <c r="AI143" s="32">
        <v>2.4585935386525759E-8</v>
      </c>
      <c r="AJ143" s="32">
        <v>4.6129380036272205E-8</v>
      </c>
    </row>
    <row r="144" spans="1:36" ht="15.75" thickBot="1" x14ac:dyDescent="0.3">
      <c r="A144" s="7" t="str">
        <f t="shared" si="26"/>
        <v>B6201710</v>
      </c>
      <c r="B144" s="7" t="s">
        <v>16</v>
      </c>
      <c r="C144" s="7">
        <v>2017</v>
      </c>
      <c r="D144" s="7">
        <v>10</v>
      </c>
      <c r="E144" s="12">
        <f>VLOOKUP($A144,Fuel_preprocessddata!$A:$T,6,FALSE)</f>
        <v>52649434</v>
      </c>
      <c r="F144" s="4">
        <f>VLOOKUP($A144,Fuel_preprocessddata!$A:$T,7,FALSE)</f>
        <v>96933427</v>
      </c>
      <c r="G144" s="30">
        <f>VLOOKUP($A144,Fuel_preprocessddata!$A:$T,8,FALSE)</f>
        <v>1.8411105236192999</v>
      </c>
      <c r="H144" s="18">
        <f t="shared" si="27"/>
        <v>2.6806702996332834E-2</v>
      </c>
      <c r="I144" s="18">
        <f t="shared" si="28"/>
        <v>3.2171742847183091E-2</v>
      </c>
      <c r="J144" s="12">
        <f>VLOOKUP($A144,Fuel_preprocessddata!$A:$T,11,FALSE)</f>
        <v>11082379</v>
      </c>
      <c r="K144" s="4">
        <f>VLOOKUP($A144,Fuel_preprocessddata!$A:$T,12,FALSE)</f>
        <v>20404873</v>
      </c>
      <c r="L144" s="30">
        <f>VLOOKUP($A144,Fuel_preprocessddata!$A:$T,13,FALSE)</f>
        <v>1.8411997099178701</v>
      </c>
      <c r="M144" s="27">
        <f t="shared" si="29"/>
        <v>2.3069721598452116E-2</v>
      </c>
      <c r="N144" s="27">
        <f t="shared" si="30"/>
        <v>2.9427119185689823E-2</v>
      </c>
      <c r="O144" s="4">
        <f>VLOOKUP($A144,Fuel_preprocessddata!$A:$T,16,FALSE)</f>
        <v>63731813</v>
      </c>
      <c r="P144" s="4">
        <f>VLOOKUP($A144,Fuel_preprocessddata!$A:$T,17,FALSE)</f>
        <v>117338300</v>
      </c>
      <c r="Q144" s="30">
        <f>VLOOKUP($A144,Fuel_preprocessddata!$A:$T,18,FALSE)</f>
        <v>1.84112603230038</v>
      </c>
      <c r="R144" s="24">
        <f t="shared" si="31"/>
        <v>2.6072271067184068E-2</v>
      </c>
      <c r="S144" s="24">
        <f t="shared" si="32"/>
        <v>3.1658271332122678E-2</v>
      </c>
      <c r="T144" s="30">
        <v>0</v>
      </c>
      <c r="U144" s="39">
        <f>VLOOKUP($A144,Fuel_preprocessddata!$A:$T,9,FALSE)</f>
        <v>3616014510</v>
      </c>
      <c r="V144" s="39">
        <f>VLOOKUP($A144,Fuel_preprocessddata!$A:$T,10,FALSE)</f>
        <v>3012998937</v>
      </c>
      <c r="W144" s="39">
        <f>VLOOKUP($A144,Fuel_preprocessddata!$A:$T,14,FALSE)</f>
        <v>884487180</v>
      </c>
      <c r="X144" s="39">
        <f>VLOOKUP($A144,Fuel_preprocessddata!$A:$T,15,FALSE)</f>
        <v>693403689</v>
      </c>
      <c r="Y144" s="33">
        <f t="shared" si="33"/>
        <v>0</v>
      </c>
      <c r="Z144" s="33">
        <f t="shared" si="34"/>
        <v>0</v>
      </c>
      <c r="AA144" s="33">
        <v>6.702996332833E-6</v>
      </c>
      <c r="AB144" s="33">
        <v>-2.8257152816912184E-5</v>
      </c>
      <c r="AC144" s="33">
        <f t="shared" si="35"/>
        <v>3.7252902984619141E-9</v>
      </c>
      <c r="AD144" s="33">
        <f t="shared" si="36"/>
        <v>0</v>
      </c>
      <c r="AE144" s="33">
        <v>2.1598452115342837E-8</v>
      </c>
      <c r="AF144" s="33">
        <v>1.9185689821565877E-8</v>
      </c>
      <c r="AG144" s="33">
        <f t="shared" si="37"/>
        <v>0</v>
      </c>
      <c r="AH144" s="33">
        <f t="shared" si="38"/>
        <v>0</v>
      </c>
      <c r="AI144" s="33">
        <v>-2.8932815931276279E-8</v>
      </c>
      <c r="AJ144" s="33">
        <v>-2.8667877325500024E-8</v>
      </c>
    </row>
    <row r="145" spans="1:36" ht="15.75" thickBot="1" x14ac:dyDescent="0.3">
      <c r="A145" s="6" t="str">
        <f t="shared" si="26"/>
        <v>B6201711</v>
      </c>
      <c r="B145" s="6" t="s">
        <v>16</v>
      </c>
      <c r="C145" s="6">
        <v>2017</v>
      </c>
      <c r="D145" s="6">
        <v>11</v>
      </c>
      <c r="E145" s="11">
        <f>VLOOKUP($A145,Fuel_preprocessddata!$A:$T,6,FALSE)</f>
        <v>51573000</v>
      </c>
      <c r="F145" s="2">
        <f>VLOOKUP($A145,Fuel_preprocessddata!$A:$T,7,FALSE)</f>
        <v>96789777</v>
      </c>
      <c r="G145" s="29">
        <f>VLOOKUP($A145,Fuel_preprocessddata!$A:$T,8,FALSE)</f>
        <v>1.87675289395613</v>
      </c>
      <c r="H145" s="8">
        <f t="shared" si="27"/>
        <v>2.7181058116508325E-2</v>
      </c>
      <c r="I145" s="8">
        <f t="shared" si="28"/>
        <v>3.2000108147985262E-2</v>
      </c>
      <c r="J145" s="11">
        <f>VLOOKUP($A145,Fuel_preprocessddata!$A:$T,11,FALSE)</f>
        <v>11257254</v>
      </c>
      <c r="K145" s="2">
        <f>VLOOKUP($A145,Fuel_preprocessddata!$A:$T,12,FALSE)</f>
        <v>21125282</v>
      </c>
      <c r="L145" s="29">
        <f>VLOOKUP($A145,Fuel_preprocessddata!$A:$T,13,FALSE)</f>
        <v>1.87659281739578</v>
      </c>
      <c r="M145" s="26">
        <f t="shared" si="29"/>
        <v>2.3803357635059585E-2</v>
      </c>
      <c r="N145" s="26">
        <f t="shared" si="30"/>
        <v>2.9336666374826861E-2</v>
      </c>
      <c r="O145" s="2">
        <f>VLOOKUP($A145,Fuel_preprocessddata!$A:$T,16,FALSE)</f>
        <v>62830254</v>
      </c>
      <c r="P145" s="2">
        <f>VLOOKUP($A145,Fuel_preprocessddata!$A:$T,17,FALSE)</f>
        <v>117915059</v>
      </c>
      <c r="Q145" s="29">
        <f>VLOOKUP($A145,Fuel_preprocessddata!$A:$T,18,FALSE)</f>
        <v>1.87672421314737</v>
      </c>
      <c r="R145" s="23">
        <f t="shared" si="31"/>
        <v>2.6507182526589838E-2</v>
      </c>
      <c r="S145" s="23">
        <f t="shared" si="32"/>
        <v>3.1487943051262887E-2</v>
      </c>
      <c r="T145" s="29">
        <v>0</v>
      </c>
      <c r="U145" s="38">
        <f>VLOOKUP($A145,Fuel_preprocessddata!$A:$T,9,FALSE)</f>
        <v>3560927488</v>
      </c>
      <c r="V145" s="38">
        <f>VLOOKUP($A145,Fuel_preprocessddata!$A:$T,10,FALSE)</f>
        <v>3024670309</v>
      </c>
      <c r="W145" s="38">
        <f>VLOOKUP($A145,Fuel_preprocessddata!$A:$T,14,FALSE)</f>
        <v>887491686</v>
      </c>
      <c r="X145" s="38">
        <f>VLOOKUP($A145,Fuel_preprocessddata!$A:$T,15,FALSE)</f>
        <v>720098246</v>
      </c>
      <c r="Y145" s="32">
        <f t="shared" si="33"/>
        <v>0</v>
      </c>
      <c r="Z145" s="32">
        <f t="shared" si="34"/>
        <v>0</v>
      </c>
      <c r="AA145" s="32">
        <v>-1.8941883491671932E-5</v>
      </c>
      <c r="AB145" s="32">
        <v>1.0814798526333214E-7</v>
      </c>
      <c r="AC145" s="32">
        <f t="shared" si="35"/>
        <v>3.7252902984619141E-9</v>
      </c>
      <c r="AD145" s="32">
        <f t="shared" si="36"/>
        <v>0</v>
      </c>
      <c r="AE145" s="32">
        <v>-4.236494041513772E-8</v>
      </c>
      <c r="AF145" s="32">
        <v>-3.3625173140663933E-8</v>
      </c>
      <c r="AG145" s="32">
        <f t="shared" si="37"/>
        <v>0</v>
      </c>
      <c r="AH145" s="32">
        <f t="shared" si="38"/>
        <v>0</v>
      </c>
      <c r="AI145" s="32">
        <v>-1.7473410164961511E-8</v>
      </c>
      <c r="AJ145" s="32">
        <v>4.3051262884480357E-8</v>
      </c>
    </row>
    <row r="146" spans="1:36" ht="15.75" thickBot="1" x14ac:dyDescent="0.3">
      <c r="A146" s="7" t="str">
        <f t="shared" si="26"/>
        <v>B6201712</v>
      </c>
      <c r="B146" s="7" t="s">
        <v>16</v>
      </c>
      <c r="C146" s="7">
        <v>2017</v>
      </c>
      <c r="D146" s="7">
        <v>12</v>
      </c>
      <c r="E146" s="12">
        <f>VLOOKUP($A146,Fuel_preprocessddata!$A:$T,6,FALSE)</f>
        <v>53994663</v>
      </c>
      <c r="F146" s="4">
        <f>VLOOKUP($A146,Fuel_preprocessddata!$A:$T,7,FALSE)</f>
        <v>105741770</v>
      </c>
      <c r="G146" s="30">
        <f>VLOOKUP($A146,Fuel_preprocessddata!$A:$T,8,FALSE)</f>
        <v>1.95837447860356</v>
      </c>
      <c r="H146" s="18">
        <f t="shared" si="27"/>
        <v>2.7708094858778676E-2</v>
      </c>
      <c r="I146" s="18">
        <f t="shared" si="28"/>
        <v>3.3183542295086021E-2</v>
      </c>
      <c r="J146" s="12">
        <f>VLOOKUP($A146,Fuel_preprocessddata!$A:$T,11,FALSE)</f>
        <v>13882485</v>
      </c>
      <c r="K146" s="4">
        <f>VLOOKUP($A146,Fuel_preprocessddata!$A:$T,12,FALSE)</f>
        <v>27187105</v>
      </c>
      <c r="L146" s="30">
        <f>VLOOKUP($A146,Fuel_preprocessddata!$A:$T,13,FALSE)</f>
        <v>1.9583745273270501</v>
      </c>
      <c r="M146" s="27">
        <f t="shared" si="29"/>
        <v>2.4395694588497163E-2</v>
      </c>
      <c r="N146" s="27">
        <f t="shared" si="30"/>
        <v>3.0457255542199524E-2</v>
      </c>
      <c r="O146" s="4">
        <f>VLOOKUP($A146,Fuel_preprocessddata!$A:$T,16,FALSE)</f>
        <v>67877148</v>
      </c>
      <c r="P146" s="4">
        <f>VLOOKUP($A146,Fuel_preprocessddata!$A:$T,17,FALSE)</f>
        <v>132928875</v>
      </c>
      <c r="Q146" s="30">
        <f>VLOOKUP($A146,Fuel_preprocessddata!$A:$T,18,FALSE)</f>
        <v>1.95837448856867</v>
      </c>
      <c r="R146" s="24">
        <f t="shared" si="31"/>
        <v>2.6959435843381174E-2</v>
      </c>
      <c r="S146" s="24">
        <f t="shared" si="32"/>
        <v>3.2586962848516671E-2</v>
      </c>
      <c r="T146" s="30">
        <v>0</v>
      </c>
      <c r="U146" s="39">
        <f>VLOOKUP($A146,Fuel_preprocessddata!$A:$T,9,FALSE)</f>
        <v>3816277176</v>
      </c>
      <c r="V146" s="39">
        <f>VLOOKUP($A146,Fuel_preprocessddata!$A:$T,10,FALSE)</f>
        <v>3186572701</v>
      </c>
      <c r="W146" s="39">
        <f>VLOOKUP($A146,Fuel_preprocessddata!$A:$T,14,FALSE)</f>
        <v>1114422256</v>
      </c>
      <c r="X146" s="39">
        <f>VLOOKUP($A146,Fuel_preprocessddata!$A:$T,15,FALSE)</f>
        <v>892631477</v>
      </c>
      <c r="Y146" s="33">
        <f t="shared" si="33"/>
        <v>0</v>
      </c>
      <c r="Z146" s="33">
        <f t="shared" si="34"/>
        <v>0</v>
      </c>
      <c r="AA146" s="33">
        <v>8.0948587786768E-6</v>
      </c>
      <c r="AB146" s="33">
        <v>-1.6457704913978854E-5</v>
      </c>
      <c r="AC146" s="33">
        <f t="shared" si="35"/>
        <v>0</v>
      </c>
      <c r="AD146" s="33">
        <f t="shared" si="36"/>
        <v>-3.7252902984619141E-9</v>
      </c>
      <c r="AE146" s="33">
        <v>-5.4115028378515229E-9</v>
      </c>
      <c r="AF146" s="33">
        <v>-4.4457800474004272E-8</v>
      </c>
      <c r="AG146" s="33">
        <f t="shared" si="37"/>
        <v>0</v>
      </c>
      <c r="AH146" s="33">
        <f t="shared" si="38"/>
        <v>0</v>
      </c>
      <c r="AI146" s="33">
        <v>3.5843381174585631E-8</v>
      </c>
      <c r="AJ146" s="33">
        <v>-3.7151483323755174E-8</v>
      </c>
    </row>
    <row r="147" spans="1:36" ht="15.75" thickBot="1" x14ac:dyDescent="0.3">
      <c r="A147" s="6" t="str">
        <f t="shared" si="26"/>
        <v>B620181</v>
      </c>
      <c r="B147" s="6" t="s">
        <v>16</v>
      </c>
      <c r="C147" s="6">
        <v>2018</v>
      </c>
      <c r="D147" s="6">
        <v>1</v>
      </c>
      <c r="E147" s="11">
        <f>VLOOKUP($A147,Fuel_preprocessddata!$A:$T,6,FALSE)</f>
        <v>53985306</v>
      </c>
      <c r="F147" s="2">
        <f>VLOOKUP($A147,Fuel_preprocessddata!$A:$T,7,FALSE)</f>
        <v>114629092</v>
      </c>
      <c r="G147" s="29">
        <f>VLOOKUP($A147,Fuel_preprocessddata!$A:$T,8,FALSE)</f>
        <v>2.1233387470286802</v>
      </c>
      <c r="H147" s="8">
        <f t="shared" si="27"/>
        <v>3.1292002853065978E-2</v>
      </c>
      <c r="I147" s="8">
        <f t="shared" si="28"/>
        <v>3.8427528595426759E-2</v>
      </c>
      <c r="J147" s="11">
        <f>VLOOKUP($A147,Fuel_preprocessddata!$A:$T,11,FALSE)</f>
        <v>12900982</v>
      </c>
      <c r="K147" s="2">
        <f>VLOOKUP($A147,Fuel_preprocessddata!$A:$T,12,FALSE)</f>
        <v>27393107</v>
      </c>
      <c r="L147" s="29">
        <f>VLOOKUP($A147,Fuel_preprocessddata!$A:$T,13,FALSE)</f>
        <v>2.12333502984501</v>
      </c>
      <c r="M147" s="26">
        <f t="shared" si="29"/>
        <v>2.8018921090309713E-2</v>
      </c>
      <c r="N147" s="26">
        <f t="shared" si="30"/>
        <v>3.3568842316605813E-2</v>
      </c>
      <c r="O147" s="2">
        <f>VLOOKUP($A147,Fuel_preprocessddata!$A:$T,16,FALSE)</f>
        <v>66886288</v>
      </c>
      <c r="P147" s="2">
        <f>VLOOKUP($A147,Fuel_preprocessddata!$A:$T,17,FALSE)</f>
        <v>142022199</v>
      </c>
      <c r="Q147" s="29">
        <f>VLOOKUP($A147,Fuel_preprocessddata!$A:$T,18,FALSE)</f>
        <v>2.1233380300608098</v>
      </c>
      <c r="R147" s="23">
        <f t="shared" si="31"/>
        <v>3.0602482382831253E-2</v>
      </c>
      <c r="S147" s="23">
        <f t="shared" si="32"/>
        <v>3.7383885526547103E-2</v>
      </c>
      <c r="T147" s="29">
        <v>0</v>
      </c>
      <c r="U147" s="38">
        <f>VLOOKUP($A147,Fuel_preprocessddata!$A:$T,9,FALSE)</f>
        <v>3663207259</v>
      </c>
      <c r="V147" s="38">
        <f>VLOOKUP($A147,Fuel_preprocessddata!$A:$T,10,FALSE)</f>
        <v>2982994124</v>
      </c>
      <c r="W147" s="38">
        <f>VLOOKUP($A147,Fuel_preprocessddata!$A:$T,14,FALSE)</f>
        <v>977664590</v>
      </c>
      <c r="X147" s="38">
        <f>VLOOKUP($A147,Fuel_preprocessddata!$A:$T,15,FALSE)</f>
        <v>816027754</v>
      </c>
      <c r="Y147" s="32">
        <f t="shared" si="33"/>
        <v>0</v>
      </c>
      <c r="Z147" s="32">
        <f t="shared" si="34"/>
        <v>0</v>
      </c>
      <c r="AA147" s="32">
        <v>-7.9971469340266166E-6</v>
      </c>
      <c r="AB147" s="32">
        <v>2.7528595426762337E-5</v>
      </c>
      <c r="AC147" s="32">
        <f t="shared" si="35"/>
        <v>0</v>
      </c>
      <c r="AD147" s="32">
        <f t="shared" si="36"/>
        <v>-3.7252902984619141E-9</v>
      </c>
      <c r="AE147" s="32">
        <v>2.1090309715657285E-8</v>
      </c>
      <c r="AF147" s="32">
        <v>4.2316605809722407E-8</v>
      </c>
      <c r="AG147" s="32">
        <f t="shared" si="37"/>
        <v>0</v>
      </c>
      <c r="AH147" s="32">
        <f t="shared" si="38"/>
        <v>0</v>
      </c>
      <c r="AI147" s="32">
        <v>-1.7617168748124135E-8</v>
      </c>
      <c r="AJ147" s="32">
        <v>-1.4473452892779792E-8</v>
      </c>
    </row>
    <row r="148" spans="1:36" ht="15.75" thickBot="1" x14ac:dyDescent="0.3">
      <c r="A148" s="7" t="str">
        <f t="shared" si="26"/>
        <v>B620182</v>
      </c>
      <c r="B148" s="7" t="s">
        <v>16</v>
      </c>
      <c r="C148" s="7">
        <v>2018</v>
      </c>
      <c r="D148" s="7">
        <v>2</v>
      </c>
      <c r="E148" s="12">
        <f>VLOOKUP($A148,Fuel_preprocessddata!$A:$T,6,FALSE)</f>
        <v>51031327</v>
      </c>
      <c r="F148" s="4">
        <f>VLOOKUP($A148,Fuel_preprocessddata!$A:$T,7,FALSE)</f>
        <v>107836097</v>
      </c>
      <c r="G148" s="30">
        <f>VLOOKUP($A148,Fuel_preprocessddata!$A:$T,8,FALSE)</f>
        <v>2.1131352708111999</v>
      </c>
      <c r="H148" s="18">
        <f t="shared" si="27"/>
        <v>3.0388224078357201E-2</v>
      </c>
      <c r="I148" s="18">
        <f t="shared" si="28"/>
        <v>3.6647359731676266E-2</v>
      </c>
      <c r="J148" s="12">
        <f>VLOOKUP($A148,Fuel_preprocessddata!$A:$T,11,FALSE)</f>
        <v>11723595</v>
      </c>
      <c r="K148" s="4">
        <f>VLOOKUP($A148,Fuel_preprocessddata!$A:$T,12,FALSE)</f>
        <v>24773821</v>
      </c>
      <c r="L148" s="30">
        <f>VLOOKUP($A148,Fuel_preprocessddata!$A:$T,13,FALSE)</f>
        <v>2.1131590608512099</v>
      </c>
      <c r="M148" s="27">
        <f t="shared" si="29"/>
        <v>2.69065936435221E-2</v>
      </c>
      <c r="N148" s="27">
        <f t="shared" si="30"/>
        <v>3.3003810582171611E-2</v>
      </c>
      <c r="O148" s="4">
        <f>VLOOKUP($A148,Fuel_preprocessddata!$A:$T,16,FALSE)</f>
        <v>62754922</v>
      </c>
      <c r="P148" s="4">
        <f>VLOOKUP($A148,Fuel_preprocessddata!$A:$T,17,FALSE)</f>
        <v>132609918</v>
      </c>
      <c r="Q148" s="30">
        <f>VLOOKUP($A148,Fuel_preprocessddata!$A:$T,18,FALSE)</f>
        <v>2.1131397151605098</v>
      </c>
      <c r="R148" s="24">
        <f t="shared" si="31"/>
        <v>2.967097055283207E-2</v>
      </c>
      <c r="S148" s="24">
        <f t="shared" si="32"/>
        <v>3.5906809782917729E-2</v>
      </c>
      <c r="T148" s="30">
        <v>0</v>
      </c>
      <c r="U148" s="39">
        <f>VLOOKUP($A148,Fuel_preprocessddata!$A:$T,9,FALSE)</f>
        <v>3548614645</v>
      </c>
      <c r="V148" s="39">
        <f>VLOOKUP($A148,Fuel_preprocessddata!$A:$T,10,FALSE)</f>
        <v>2942533863</v>
      </c>
      <c r="W148" s="39">
        <f>VLOOKUP($A148,Fuel_preprocessddata!$A:$T,14,FALSE)</f>
        <v>920734201</v>
      </c>
      <c r="X148" s="39">
        <f>VLOOKUP($A148,Fuel_preprocessddata!$A:$T,15,FALSE)</f>
        <v>750635171</v>
      </c>
      <c r="Y148" s="33">
        <f t="shared" si="33"/>
        <v>0</v>
      </c>
      <c r="Z148" s="33">
        <f t="shared" si="34"/>
        <v>0</v>
      </c>
      <c r="AA148" s="33">
        <v>-1.177592164279713E-5</v>
      </c>
      <c r="AB148" s="33">
        <v>4.735973167626327E-5</v>
      </c>
      <c r="AC148" s="33">
        <f t="shared" si="35"/>
        <v>0</v>
      </c>
      <c r="AD148" s="33">
        <f t="shared" si="36"/>
        <v>-3.7252902984619141E-9</v>
      </c>
      <c r="AE148" s="33">
        <v>-6.3564778995939264E-9</v>
      </c>
      <c r="AF148" s="33">
        <v>1.0582171614675895E-8</v>
      </c>
      <c r="AG148" s="33">
        <f t="shared" si="37"/>
        <v>0</v>
      </c>
      <c r="AH148" s="33">
        <f t="shared" si="38"/>
        <v>0</v>
      </c>
      <c r="AI148" s="33">
        <v>-2.9447167929769202E-8</v>
      </c>
      <c r="AJ148" s="33">
        <v>9.7829177224395547E-9</v>
      </c>
    </row>
    <row r="149" spans="1:36" ht="15.75" thickBot="1" x14ac:dyDescent="0.3">
      <c r="A149" s="6" t="str">
        <f t="shared" si="26"/>
        <v>B620183</v>
      </c>
      <c r="B149" s="6" t="s">
        <v>16</v>
      </c>
      <c r="C149" s="6">
        <v>2018</v>
      </c>
      <c r="D149" s="6">
        <v>3</v>
      </c>
      <c r="E149" s="11">
        <f>VLOOKUP($A149,Fuel_preprocessddata!$A:$T,6,FALSE)</f>
        <v>56342861</v>
      </c>
      <c r="F149" s="2">
        <f>VLOOKUP($A149,Fuel_preprocessddata!$A:$T,7,FALSE)</f>
        <v>115143298</v>
      </c>
      <c r="G149" s="29">
        <f>VLOOKUP($A149,Fuel_preprocessddata!$A:$T,8,FALSE)</f>
        <v>2.0436182323080798</v>
      </c>
      <c r="H149" s="8">
        <f t="shared" si="27"/>
        <v>2.8272189025256439E-2</v>
      </c>
      <c r="I149" s="8">
        <f t="shared" si="28"/>
        <v>3.3038081815156564E-2</v>
      </c>
      <c r="J149" s="11">
        <f>VLOOKUP($A149,Fuel_preprocessddata!$A:$T,11,FALSE)</f>
        <v>13250153</v>
      </c>
      <c r="K149" s="2">
        <f>VLOOKUP($A149,Fuel_preprocessddata!$A:$T,12,FALSE)</f>
        <v>27078384</v>
      </c>
      <c r="L149" s="29">
        <f>VLOOKUP($A149,Fuel_preprocessddata!$A:$T,13,FALSE)</f>
        <v>2.04362802452167</v>
      </c>
      <c r="M149" s="26">
        <f t="shared" si="29"/>
        <v>2.5339340690073646E-2</v>
      </c>
      <c r="N149" s="26">
        <f t="shared" si="30"/>
        <v>3.0039595492618955E-2</v>
      </c>
      <c r="O149" s="2">
        <f>VLOOKUP($A149,Fuel_preprocessddata!$A:$T,16,FALSE)</f>
        <v>69593014</v>
      </c>
      <c r="P149" s="2">
        <f>VLOOKUP($A149,Fuel_preprocessddata!$A:$T,17,FALSE)</f>
        <v>142221682</v>
      </c>
      <c r="Q149" s="29">
        <f>VLOOKUP($A149,Fuel_preprocessddata!$A:$T,18,FALSE)</f>
        <v>2.0436200966953302</v>
      </c>
      <c r="R149" s="23">
        <f t="shared" si="31"/>
        <v>2.7662590271133439E-2</v>
      </c>
      <c r="S149" s="23">
        <f t="shared" si="32"/>
        <v>3.2421907645644663E-2</v>
      </c>
      <c r="T149" s="29">
        <v>0</v>
      </c>
      <c r="U149" s="38">
        <f>VLOOKUP($A149,Fuel_preprocessddata!$A:$T,9,FALSE)</f>
        <v>4072670068</v>
      </c>
      <c r="V149" s="38">
        <f>VLOOKUP($A149,Fuel_preprocessddata!$A:$T,10,FALSE)</f>
        <v>3485168983</v>
      </c>
      <c r="W149" s="38">
        <f>VLOOKUP($A149,Fuel_preprocessddata!$A:$T,14,FALSE)</f>
        <v>1068630172</v>
      </c>
      <c r="X149" s="38">
        <f>VLOOKUP($A149,Fuel_preprocessddata!$A:$T,15,FALSE)</f>
        <v>901423057</v>
      </c>
      <c r="Y149" s="32">
        <f t="shared" si="33"/>
        <v>0</v>
      </c>
      <c r="Z149" s="32">
        <f t="shared" si="34"/>
        <v>0</v>
      </c>
      <c r="AA149" s="32">
        <v>-2.7810974743559813E-5</v>
      </c>
      <c r="AB149" s="32">
        <v>3.8081815156562615E-5</v>
      </c>
      <c r="AC149" s="32">
        <f t="shared" si="35"/>
        <v>0</v>
      </c>
      <c r="AD149" s="32">
        <f t="shared" si="36"/>
        <v>0</v>
      </c>
      <c r="AE149" s="32">
        <v>4.0690073647292602E-8</v>
      </c>
      <c r="AF149" s="32">
        <v>-4.5073810430590333E-9</v>
      </c>
      <c r="AG149" s="32">
        <f t="shared" si="37"/>
        <v>0</v>
      </c>
      <c r="AH149" s="32">
        <f t="shared" si="38"/>
        <v>0</v>
      </c>
      <c r="AI149" s="32">
        <v>-9.7288665595884893E-9</v>
      </c>
      <c r="AJ149" s="32">
        <v>7.6456446659878274E-9</v>
      </c>
    </row>
    <row r="150" spans="1:36" ht="15.75" thickBot="1" x14ac:dyDescent="0.3">
      <c r="A150" s="7" t="str">
        <f t="shared" si="26"/>
        <v>B620184</v>
      </c>
      <c r="B150" s="7" t="s">
        <v>16</v>
      </c>
      <c r="C150" s="7">
        <v>2018</v>
      </c>
      <c r="D150" s="7">
        <v>4</v>
      </c>
      <c r="E150" s="12">
        <f>VLOOKUP($A150,Fuel_preprocessddata!$A:$T,6,FALSE)</f>
        <v>57303758</v>
      </c>
      <c r="F150" s="4">
        <f>VLOOKUP($A150,Fuel_preprocessddata!$A:$T,7,FALSE)</f>
        <v>124606964</v>
      </c>
      <c r="G150" s="30">
        <f>VLOOKUP($A150,Fuel_preprocessddata!$A:$T,8,FALSE)</f>
        <v>2.1744989918462201</v>
      </c>
      <c r="H150" s="18">
        <f t="shared" si="27"/>
        <v>3.120276554858337E-2</v>
      </c>
      <c r="I150" s="18">
        <f t="shared" si="28"/>
        <v>3.63380359433896E-2</v>
      </c>
      <c r="J150" s="12">
        <f>VLOOKUP($A150,Fuel_preprocessddata!$A:$T,11,FALSE)</f>
        <v>13174204</v>
      </c>
      <c r="K150" s="4">
        <f>VLOOKUP($A150,Fuel_preprocessddata!$A:$T,12,FALSE)</f>
        <v>28647292</v>
      </c>
      <c r="L150" s="30">
        <f>VLOOKUP($A150,Fuel_preprocessddata!$A:$T,13,FALSE)</f>
        <v>2.17449889192546</v>
      </c>
      <c r="M150" s="27">
        <f t="shared" si="29"/>
        <v>2.7869211647236089E-2</v>
      </c>
      <c r="N150" s="27">
        <f t="shared" si="30"/>
        <v>3.2807655610563161E-2</v>
      </c>
      <c r="O150" s="4">
        <f>VLOOKUP($A150,Fuel_preprocessddata!$A:$T,16,FALSE)</f>
        <v>70477962</v>
      </c>
      <c r="P150" s="4">
        <f>VLOOKUP($A150,Fuel_preprocessddata!$A:$T,17,FALSE)</f>
        <v>153254256</v>
      </c>
      <c r="Q150" s="30">
        <f>VLOOKUP($A150,Fuel_preprocessddata!$A:$T,18,FALSE)</f>
        <v>2.1744989731683702</v>
      </c>
      <c r="R150" s="24">
        <f t="shared" si="31"/>
        <v>3.0520358568546829E-2</v>
      </c>
      <c r="S150" s="24">
        <f t="shared" si="32"/>
        <v>3.5621513664705833E-2</v>
      </c>
      <c r="T150" s="30">
        <v>0</v>
      </c>
      <c r="U150" s="39">
        <f>VLOOKUP($A150,Fuel_preprocessddata!$A:$T,9,FALSE)</f>
        <v>3993458971</v>
      </c>
      <c r="V150" s="39">
        <f>VLOOKUP($A150,Fuel_preprocessddata!$A:$T,10,FALSE)</f>
        <v>3429105640</v>
      </c>
      <c r="W150" s="39">
        <f>VLOOKUP($A150,Fuel_preprocessddata!$A:$T,14,FALSE)</f>
        <v>1027918994</v>
      </c>
      <c r="X150" s="39">
        <f>VLOOKUP($A150,Fuel_preprocessddata!$A:$T,15,FALSE)</f>
        <v>873189244</v>
      </c>
      <c r="Y150" s="33">
        <f t="shared" si="33"/>
        <v>0</v>
      </c>
      <c r="Z150" s="33">
        <f t="shared" si="34"/>
        <v>0</v>
      </c>
      <c r="AA150" s="33">
        <v>2.7655485833714966E-6</v>
      </c>
      <c r="AB150" s="33">
        <v>3.8035943389603047E-5</v>
      </c>
      <c r="AC150" s="33">
        <f t="shared" si="35"/>
        <v>3.7252902984619141E-9</v>
      </c>
      <c r="AD150" s="33">
        <f t="shared" si="36"/>
        <v>3.7252902984619141E-9</v>
      </c>
      <c r="AE150" s="33">
        <v>1.1647236087056201E-8</v>
      </c>
      <c r="AF150" s="33">
        <v>-4.4389436845010399E-8</v>
      </c>
      <c r="AG150" s="33">
        <f t="shared" si="37"/>
        <v>0</v>
      </c>
      <c r="AH150" s="33">
        <f t="shared" si="38"/>
        <v>0</v>
      </c>
      <c r="AI150" s="33">
        <v>-4.1431453171036914E-8</v>
      </c>
      <c r="AJ150" s="33">
        <v>1.3664705832139301E-8</v>
      </c>
    </row>
    <row r="151" spans="1:36" ht="15.75" thickBot="1" x14ac:dyDescent="0.3">
      <c r="A151" s="6" t="str">
        <f t="shared" si="26"/>
        <v>B620185</v>
      </c>
      <c r="B151" s="6" t="s">
        <v>16</v>
      </c>
      <c r="C151" s="6">
        <v>2018</v>
      </c>
      <c r="D151" s="6">
        <v>5</v>
      </c>
      <c r="E151" s="11">
        <f>VLOOKUP($A151,Fuel_preprocessddata!$A:$T,6,FALSE)</f>
        <v>59886993</v>
      </c>
      <c r="F151" s="2">
        <f>VLOOKUP($A151,Fuel_preprocessddata!$A:$T,7,FALSE)</f>
        <v>140046184</v>
      </c>
      <c r="G151" s="29">
        <f>VLOOKUP($A151,Fuel_preprocessddata!$A:$T,8,FALSE)</f>
        <v>2.3385075286715402</v>
      </c>
      <c r="H151" s="8">
        <f t="shared" si="27"/>
        <v>3.2281035635650102E-2</v>
      </c>
      <c r="I151" s="8">
        <f t="shared" si="28"/>
        <v>3.9950421878565137E-2</v>
      </c>
      <c r="J151" s="11">
        <f>VLOOKUP($A151,Fuel_preprocessddata!$A:$T,11,FALSE)</f>
        <v>12806070</v>
      </c>
      <c r="K151" s="2">
        <f>VLOOKUP($A151,Fuel_preprocessddata!$A:$T,12,FALSE)</f>
        <v>29947114</v>
      </c>
      <c r="L151" s="29">
        <f>VLOOKUP($A151,Fuel_preprocessddata!$A:$T,13,FALSE)</f>
        <v>2.33850931628516</v>
      </c>
      <c r="M151" s="26">
        <f t="shared" si="29"/>
        <v>3.0234120458690256E-2</v>
      </c>
      <c r="N151" s="26">
        <f t="shared" si="30"/>
        <v>3.5785282088950279E-2</v>
      </c>
      <c r="O151" s="2">
        <f>VLOOKUP($A151,Fuel_preprocessddata!$A:$T,16,FALSE)</f>
        <v>72693063</v>
      </c>
      <c r="P151" s="2">
        <f>VLOOKUP($A151,Fuel_preprocessddata!$A:$T,17,FALSE)</f>
        <v>169993298</v>
      </c>
      <c r="Q151" s="29">
        <f>VLOOKUP($A151,Fuel_preprocessddata!$A:$T,18,FALSE)</f>
        <v>2.3385078435888702</v>
      </c>
      <c r="R151" s="23">
        <f t="shared" si="31"/>
        <v>3.1900562476942139E-2</v>
      </c>
      <c r="S151" s="23">
        <f t="shared" si="32"/>
        <v>3.9147719081869377E-2</v>
      </c>
      <c r="T151" s="29">
        <v>0</v>
      </c>
      <c r="U151" s="38">
        <f>VLOOKUP($A151,Fuel_preprocessddata!$A:$T,9,FALSE)</f>
        <v>4338342350</v>
      </c>
      <c r="V151" s="38">
        <f>VLOOKUP($A151,Fuel_preprocessddata!$A:$T,10,FALSE)</f>
        <v>3505499502</v>
      </c>
      <c r="W151" s="38">
        <f>VLOOKUP($A151,Fuel_preprocessddata!$A:$T,14,FALSE)</f>
        <v>990507200</v>
      </c>
      <c r="X151" s="38">
        <f>VLOOKUP($A151,Fuel_preprocessddata!$A:$T,15,FALSE)</f>
        <v>836855608</v>
      </c>
      <c r="Y151" s="32">
        <f t="shared" si="33"/>
        <v>0</v>
      </c>
      <c r="Z151" s="32">
        <f t="shared" si="34"/>
        <v>0</v>
      </c>
      <c r="AA151" s="32">
        <v>-1.8964364349900731E-5</v>
      </c>
      <c r="AB151" s="32">
        <v>-4.9578121434863676E-5</v>
      </c>
      <c r="AC151" s="32">
        <f t="shared" si="35"/>
        <v>0</v>
      </c>
      <c r="AD151" s="32">
        <f t="shared" si="36"/>
        <v>-3.7252902984619141E-9</v>
      </c>
      <c r="AE151" s="32">
        <v>2.0458690254063217E-8</v>
      </c>
      <c r="AF151" s="32">
        <v>-1.7911049716295979E-8</v>
      </c>
      <c r="AG151" s="32">
        <f t="shared" si="37"/>
        <v>0</v>
      </c>
      <c r="AH151" s="32">
        <f t="shared" si="38"/>
        <v>0</v>
      </c>
      <c r="AI151" s="32">
        <v>-3.7523057862254294E-8</v>
      </c>
      <c r="AJ151" s="32">
        <v>1.9081869378004268E-8</v>
      </c>
    </row>
    <row r="152" spans="1:36" ht="15.75" thickBot="1" x14ac:dyDescent="0.3">
      <c r="A152" s="7" t="str">
        <f t="shared" si="26"/>
        <v>B620186</v>
      </c>
      <c r="B152" s="7" t="s">
        <v>16</v>
      </c>
      <c r="C152" s="7">
        <v>2018</v>
      </c>
      <c r="D152" s="7">
        <v>6</v>
      </c>
      <c r="E152" s="12">
        <f>VLOOKUP($A152,Fuel_preprocessddata!$A:$T,6,FALSE)</f>
        <v>58339731</v>
      </c>
      <c r="F152" s="4">
        <f>VLOOKUP($A152,Fuel_preprocessddata!$A:$T,7,FALSE)</f>
        <v>135866314</v>
      </c>
      <c r="G152" s="30">
        <f>VLOOKUP($A152,Fuel_preprocessddata!$A:$T,8,FALSE)</f>
        <v>2.3288813930252701</v>
      </c>
      <c r="H152" s="18">
        <f t="shared" si="27"/>
        <v>3.3773670160541447E-2</v>
      </c>
      <c r="I152" s="18">
        <f t="shared" si="28"/>
        <v>3.8847654263604647E-2</v>
      </c>
      <c r="J152" s="12">
        <f>VLOOKUP($A152,Fuel_preprocessddata!$A:$T,11,FALSE)</f>
        <v>13742251</v>
      </c>
      <c r="K152" s="4">
        <f>VLOOKUP($A152,Fuel_preprocessddata!$A:$T,12,FALSE)</f>
        <v>32004074</v>
      </c>
      <c r="L152" s="30">
        <f>VLOOKUP($A152,Fuel_preprocessddata!$A:$T,13,FALSE)</f>
        <v>2.3288814911036</v>
      </c>
      <c r="M152" s="27">
        <f t="shared" si="29"/>
        <v>3.0218193110587797E-2</v>
      </c>
      <c r="N152" s="27">
        <f t="shared" si="30"/>
        <v>3.5299784864059255E-2</v>
      </c>
      <c r="O152" s="4">
        <f>VLOOKUP($A152,Fuel_preprocessddata!$A:$T,16,FALSE)</f>
        <v>72081982</v>
      </c>
      <c r="P152" s="4">
        <f>VLOOKUP($A152,Fuel_preprocessddata!$A:$T,17,FALSE)</f>
        <v>167870388</v>
      </c>
      <c r="Q152" s="30">
        <f>VLOOKUP($A152,Fuel_preprocessddata!$A:$T,18,FALSE)</f>
        <v>2.32888141172366</v>
      </c>
      <c r="R152" s="24">
        <f t="shared" si="31"/>
        <v>3.3032693469723914E-2</v>
      </c>
      <c r="S152" s="24">
        <f t="shared" si="32"/>
        <v>3.8117274754676793E-2</v>
      </c>
      <c r="T152" s="30">
        <v>0</v>
      </c>
      <c r="U152" s="39">
        <f>VLOOKUP($A152,Fuel_preprocessddata!$A:$T,9,FALSE)</f>
        <v>4022847187</v>
      </c>
      <c r="V152" s="39">
        <f>VLOOKUP($A152,Fuel_preprocessddata!$A:$T,10,FALSE)</f>
        <v>3497413591</v>
      </c>
      <c r="W152" s="39">
        <f>VLOOKUP($A152,Fuel_preprocessddata!$A:$T,14,FALSE)</f>
        <v>1059099526</v>
      </c>
      <c r="X152" s="39">
        <f>VLOOKUP($A152,Fuel_preprocessddata!$A:$T,15,FALSE)</f>
        <v>906636517</v>
      </c>
      <c r="Y152" s="33">
        <f t="shared" si="33"/>
        <v>0</v>
      </c>
      <c r="Z152" s="33">
        <f t="shared" si="34"/>
        <v>0</v>
      </c>
      <c r="AA152" s="33">
        <v>-2.6329839458551565E-5</v>
      </c>
      <c r="AB152" s="33">
        <v>4.7654263604649666E-5</v>
      </c>
      <c r="AC152" s="33">
        <f t="shared" si="35"/>
        <v>0</v>
      </c>
      <c r="AD152" s="33">
        <f t="shared" si="36"/>
        <v>0</v>
      </c>
      <c r="AE152" s="33">
        <v>-6.8894122039198091E-9</v>
      </c>
      <c r="AF152" s="33">
        <v>-1.5135940747285082E-8</v>
      </c>
      <c r="AG152" s="33">
        <f t="shared" si="37"/>
        <v>0</v>
      </c>
      <c r="AH152" s="33">
        <f t="shared" si="38"/>
        <v>0</v>
      </c>
      <c r="AI152" s="33">
        <v>-6.5302760872409937E-9</v>
      </c>
      <c r="AJ152" s="33">
        <v>-2.5245323206912751E-8</v>
      </c>
    </row>
    <row r="153" spans="1:36" ht="15.75" thickBot="1" x14ac:dyDescent="0.3">
      <c r="A153" s="6" t="str">
        <f t="shared" si="26"/>
        <v>B620187</v>
      </c>
      <c r="B153" s="6" t="s">
        <v>16</v>
      </c>
      <c r="C153" s="6">
        <v>2018</v>
      </c>
      <c r="D153" s="6">
        <v>7</v>
      </c>
      <c r="E153" s="11">
        <f>VLOOKUP($A153,Fuel_preprocessddata!$A:$T,6,FALSE)</f>
        <v>60441448</v>
      </c>
      <c r="F153" s="2">
        <f>VLOOKUP($A153,Fuel_preprocessddata!$A:$T,7,FALSE)</f>
        <v>139038615</v>
      </c>
      <c r="G153" s="29">
        <f>VLOOKUP($A153,Fuel_preprocessddata!$A:$T,8,FALSE)</f>
        <v>2.3003852422595799</v>
      </c>
      <c r="H153" s="8">
        <f t="shared" si="27"/>
        <v>3.7452150323849326E-2</v>
      </c>
      <c r="I153" s="8">
        <f t="shared" si="28"/>
        <v>4.208713442719933E-2</v>
      </c>
      <c r="J153" s="11">
        <f>VLOOKUP($A153,Fuel_preprocessddata!$A:$T,11,FALSE)</f>
        <v>16444241</v>
      </c>
      <c r="K153" s="2">
        <f>VLOOKUP($A153,Fuel_preprocessddata!$A:$T,12,FALSE)</f>
        <v>37828054</v>
      </c>
      <c r="L153" s="29">
        <f>VLOOKUP($A153,Fuel_preprocessddata!$A:$T,13,FALSE)</f>
        <v>2.30038309460436</v>
      </c>
      <c r="M153" s="26">
        <f t="shared" si="29"/>
        <v>2.3068387564296161E-2</v>
      </c>
      <c r="N153" s="26">
        <f t="shared" si="30"/>
        <v>2.602709962679127E-2</v>
      </c>
      <c r="O153" s="2">
        <f>VLOOKUP($A153,Fuel_preprocessddata!$A:$T,16,FALSE)</f>
        <v>76885689</v>
      </c>
      <c r="P153" s="2">
        <f>VLOOKUP($A153,Fuel_preprocessddata!$A:$T,17,FALSE)</f>
        <v>176866669</v>
      </c>
      <c r="Q153" s="29">
        <f>VLOOKUP($A153,Fuel_preprocessddata!$A:$T,18,FALSE)</f>
        <v>2.3003847829210402</v>
      </c>
      <c r="R153" s="23">
        <f t="shared" si="31"/>
        <v>3.3045258147910012E-2</v>
      </c>
      <c r="S153" s="23">
        <f t="shared" si="32"/>
        <v>3.7180298031820484E-2</v>
      </c>
      <c r="T153" s="29">
        <v>0</v>
      </c>
      <c r="U153" s="38">
        <f>VLOOKUP($A153,Fuel_preprocessddata!$A:$T,9,FALSE)</f>
        <v>3712433433</v>
      </c>
      <c r="V153" s="38">
        <f>VLOOKUP($A153,Fuel_preprocessddata!$A:$T,10,FALSE)</f>
        <v>3303589491</v>
      </c>
      <c r="W153" s="38">
        <f>VLOOKUP($A153,Fuel_preprocessddata!$A:$T,14,FALSE)</f>
        <v>1639822198</v>
      </c>
      <c r="X153" s="38">
        <f>VLOOKUP($A153,Fuel_preprocessddata!$A:$T,15,FALSE)</f>
        <v>1453410274</v>
      </c>
      <c r="Y153" s="32">
        <f t="shared" si="33"/>
        <v>0</v>
      </c>
      <c r="Z153" s="32">
        <f t="shared" si="34"/>
        <v>0</v>
      </c>
      <c r="AA153" s="32">
        <v>-4.784967615067276E-5</v>
      </c>
      <c r="AB153" s="32">
        <v>-1.286557280067227E-5</v>
      </c>
      <c r="AC153" s="32">
        <f t="shared" si="35"/>
        <v>0</v>
      </c>
      <c r="AD153" s="32">
        <f t="shared" si="36"/>
        <v>0</v>
      </c>
      <c r="AE153" s="32">
        <v>-1.2435703838215018E-8</v>
      </c>
      <c r="AF153" s="32">
        <v>-3.7320872954549333E-10</v>
      </c>
      <c r="AG153" s="32">
        <f t="shared" si="37"/>
        <v>0</v>
      </c>
      <c r="AH153" s="32">
        <f t="shared" si="38"/>
        <v>0</v>
      </c>
      <c r="AI153" s="32">
        <v>-4.1852089988081431E-8</v>
      </c>
      <c r="AJ153" s="32">
        <v>-1.9681795169340655E-9</v>
      </c>
    </row>
    <row r="154" spans="1:36" ht="15.75" thickBot="1" x14ac:dyDescent="0.3">
      <c r="A154" s="7" t="str">
        <f t="shared" si="26"/>
        <v>B620188</v>
      </c>
      <c r="B154" s="7" t="s">
        <v>16</v>
      </c>
      <c r="C154" s="7">
        <v>2018</v>
      </c>
      <c r="D154" s="7">
        <v>8</v>
      </c>
      <c r="E154" s="12">
        <f>VLOOKUP($A154,Fuel_preprocessddata!$A:$T,6,FALSE)</f>
        <v>60372656</v>
      </c>
      <c r="F154" s="4">
        <f>VLOOKUP($A154,Fuel_preprocessddata!$A:$T,7,FALSE)</f>
        <v>138981422</v>
      </c>
      <c r="G154" s="30">
        <f>VLOOKUP($A154,Fuel_preprocessddata!$A:$T,8,FALSE)</f>
        <v>2.3020590977478199</v>
      </c>
      <c r="H154" s="18">
        <f t="shared" si="27"/>
        <v>3.4093791538749738E-2</v>
      </c>
      <c r="I154" s="18">
        <f t="shared" si="28"/>
        <v>3.8461495215842849E-2</v>
      </c>
      <c r="J154" s="12">
        <f>VLOOKUP($A154,Fuel_preprocessddata!$A:$T,11,FALSE)</f>
        <v>16345598</v>
      </c>
      <c r="K154" s="4">
        <f>VLOOKUP($A154,Fuel_preprocessddata!$A:$T,12,FALSE)</f>
        <v>37628533</v>
      </c>
      <c r="L154" s="30">
        <f>VLOOKUP($A154,Fuel_preprocessddata!$A:$T,13,FALSE)</f>
        <v>2.3020591231963401</v>
      </c>
      <c r="M154" s="27">
        <f t="shared" si="29"/>
        <v>3.0216286913594542E-2</v>
      </c>
      <c r="N154" s="27">
        <f t="shared" si="30"/>
        <v>3.3961850044726918E-2</v>
      </c>
      <c r="O154" s="4">
        <f>VLOOKUP($A154,Fuel_preprocessddata!$A:$T,16,FALSE)</f>
        <v>76718254</v>
      </c>
      <c r="P154" s="4">
        <f>VLOOKUP($A154,Fuel_preprocessddata!$A:$T,17,FALSE)</f>
        <v>176609955</v>
      </c>
      <c r="Q154" s="30">
        <f>VLOOKUP($A154,Fuel_preprocessddata!$A:$T,18,FALSE)</f>
        <v>2.3020591031698898</v>
      </c>
      <c r="R154" s="24">
        <f t="shared" si="31"/>
        <v>3.3186443207056417E-2</v>
      </c>
      <c r="S154" s="24">
        <f t="shared" si="32"/>
        <v>3.7405588559523688E-2</v>
      </c>
      <c r="T154" s="30">
        <v>0</v>
      </c>
      <c r="U154" s="39">
        <f>VLOOKUP($A154,Fuel_preprocessddata!$A:$T,9,FALSE)</f>
        <v>4076443708</v>
      </c>
      <c r="V154" s="39">
        <f>VLOOKUP($A154,Fuel_preprocessddata!$A:$T,10,FALSE)</f>
        <v>3613521035</v>
      </c>
      <c r="W154" s="39">
        <f>VLOOKUP($A154,Fuel_preprocessddata!$A:$T,14,FALSE)</f>
        <v>1245306318</v>
      </c>
      <c r="X154" s="39">
        <f>VLOOKUP($A154,Fuel_preprocessddata!$A:$T,15,FALSE)</f>
        <v>1107964759</v>
      </c>
      <c r="Y154" s="33">
        <f t="shared" si="33"/>
        <v>0</v>
      </c>
      <c r="Z154" s="33">
        <f t="shared" si="34"/>
        <v>0</v>
      </c>
      <c r="AA154" s="33">
        <v>-6.2084612502590758E-6</v>
      </c>
      <c r="AB154" s="33">
        <v>-3.850478415715064E-5</v>
      </c>
      <c r="AC154" s="33">
        <f t="shared" si="35"/>
        <v>0</v>
      </c>
      <c r="AD154" s="33">
        <f t="shared" si="36"/>
        <v>0</v>
      </c>
      <c r="AE154" s="33">
        <v>-1.3086405461007478E-8</v>
      </c>
      <c r="AF154" s="33">
        <v>-4.9955273084822949E-8</v>
      </c>
      <c r="AG154" s="33">
        <f t="shared" si="37"/>
        <v>0</v>
      </c>
      <c r="AH154" s="33">
        <f t="shared" si="38"/>
        <v>0</v>
      </c>
      <c r="AI154" s="33">
        <v>4.3207056417068901E-8</v>
      </c>
      <c r="AJ154" s="33">
        <v>-1.1440476311089243E-8</v>
      </c>
    </row>
    <row r="155" spans="1:36" ht="15.75" thickBot="1" x14ac:dyDescent="0.3">
      <c r="A155" s="6" t="str">
        <f t="shared" si="26"/>
        <v>B620189</v>
      </c>
      <c r="B155" s="6" t="s">
        <v>16</v>
      </c>
      <c r="C155" s="6">
        <v>2018</v>
      </c>
      <c r="D155" s="6">
        <v>9</v>
      </c>
      <c r="E155" s="11">
        <f>VLOOKUP($A155,Fuel_preprocessddata!$A:$T,6,FALSE)</f>
        <v>55146389</v>
      </c>
      <c r="F155" s="2">
        <f>VLOOKUP($A155,Fuel_preprocessddata!$A:$T,7,FALSE)</f>
        <v>129367128</v>
      </c>
      <c r="G155" s="29">
        <f>VLOOKUP($A155,Fuel_preprocessddata!$A:$T,8,FALSE)</f>
        <v>2.34588574784107</v>
      </c>
      <c r="H155" s="8">
        <f t="shared" si="27"/>
        <v>3.3963230014385531E-2</v>
      </c>
      <c r="I155" s="8">
        <f t="shared" si="28"/>
        <v>4.201766614943115E-2</v>
      </c>
      <c r="J155" s="11">
        <f>VLOOKUP($A155,Fuel_preprocessddata!$A:$T,11,FALSE)</f>
        <v>13625002</v>
      </c>
      <c r="K155" s="2">
        <f>VLOOKUP($A155,Fuel_preprocessddata!$A:$T,12,FALSE)</f>
        <v>31961934</v>
      </c>
      <c r="L155" s="29">
        <f>VLOOKUP($A155,Fuel_preprocessddata!$A:$T,13,FALSE)</f>
        <v>2.3458296740066502</v>
      </c>
      <c r="M155" s="26">
        <f t="shared" si="29"/>
        <v>2.978725514848074E-2</v>
      </c>
      <c r="N155" s="26">
        <f t="shared" si="30"/>
        <v>3.9393280649273991E-2</v>
      </c>
      <c r="O155" s="2">
        <f>VLOOKUP($A155,Fuel_preprocessddata!$A:$T,16,FALSE)</f>
        <v>68771391</v>
      </c>
      <c r="P155" s="2">
        <f>VLOOKUP($A155,Fuel_preprocessddata!$A:$T,17,FALSE)</f>
        <v>161329062</v>
      </c>
      <c r="Q155" s="29">
        <f>VLOOKUP($A155,Fuel_preprocessddata!$A:$T,18,FALSE)</f>
        <v>2.3458746384815701</v>
      </c>
      <c r="R155" s="23">
        <f t="shared" si="31"/>
        <v>3.3045407012279128E-2</v>
      </c>
      <c r="S155" s="23">
        <f t="shared" si="32"/>
        <v>4.1470318456951122E-2</v>
      </c>
      <c r="T155" s="29">
        <v>0</v>
      </c>
      <c r="U155" s="38">
        <f>VLOOKUP($A155,Fuel_preprocessddata!$A:$T,9,FALSE)</f>
        <v>3809034887</v>
      </c>
      <c r="V155" s="38">
        <f>VLOOKUP($A155,Fuel_preprocessddata!$A:$T,10,FALSE)</f>
        <v>3078874670</v>
      </c>
      <c r="W155" s="38">
        <f>VLOOKUP($A155,Fuel_preprocessddata!$A:$T,14,FALSE)</f>
        <v>1073007024</v>
      </c>
      <c r="X155" s="38">
        <f>VLOOKUP($A155,Fuel_preprocessddata!$A:$T,15,FALSE)</f>
        <v>811354969</v>
      </c>
      <c r="Y155" s="32">
        <f t="shared" si="33"/>
        <v>0</v>
      </c>
      <c r="Z155" s="32">
        <f t="shared" si="34"/>
        <v>0</v>
      </c>
      <c r="AA155" s="32">
        <v>-3.6769985614470979E-5</v>
      </c>
      <c r="AB155" s="32">
        <v>1.7666149431147526E-5</v>
      </c>
      <c r="AC155" s="32">
        <f t="shared" si="35"/>
        <v>-3.7252902984619141E-9</v>
      </c>
      <c r="AD155" s="32">
        <f t="shared" si="36"/>
        <v>0</v>
      </c>
      <c r="AE155" s="32">
        <v>-4.4851519257274597E-8</v>
      </c>
      <c r="AF155" s="32">
        <v>-1.9350726009406682E-8</v>
      </c>
      <c r="AG155" s="32">
        <f t="shared" si="37"/>
        <v>0</v>
      </c>
      <c r="AH155" s="32">
        <f t="shared" si="38"/>
        <v>0</v>
      </c>
      <c r="AI155" s="32">
        <v>7.0122791271526319E-9</v>
      </c>
      <c r="AJ155" s="32">
        <v>1.8456951118503429E-8</v>
      </c>
    </row>
    <row r="156" spans="1:36" ht="15.75" thickBot="1" x14ac:dyDescent="0.3">
      <c r="A156" s="7" t="str">
        <f t="shared" si="26"/>
        <v>B6201810</v>
      </c>
      <c r="B156" s="7" t="s">
        <v>16</v>
      </c>
      <c r="C156" s="7">
        <v>2018</v>
      </c>
      <c r="D156" s="7">
        <v>10</v>
      </c>
      <c r="E156" s="12">
        <f>VLOOKUP($A156,Fuel_preprocessddata!$A:$T,6,FALSE)</f>
        <v>56269870</v>
      </c>
      <c r="F156" s="4">
        <f>VLOOKUP($A156,Fuel_preprocessddata!$A:$T,7,FALSE)</f>
        <v>137819798</v>
      </c>
      <c r="G156" s="30">
        <f>VLOOKUP($A156,Fuel_preprocessddata!$A:$T,8,FALSE)</f>
        <v>2.4492645531258499</v>
      </c>
      <c r="H156" s="18">
        <f t="shared" si="27"/>
        <v>3.5584575221681278E-2</v>
      </c>
      <c r="I156" s="18">
        <f t="shared" si="28"/>
        <v>4.195599869846834E-2</v>
      </c>
      <c r="J156" s="12">
        <f>VLOOKUP($A156,Fuel_preprocessddata!$A:$T,11,FALSE)</f>
        <v>12988246</v>
      </c>
      <c r="K156" s="4">
        <f>VLOOKUP($A156,Fuel_preprocessddata!$A:$T,12,FALSE)</f>
        <v>31812726</v>
      </c>
      <c r="L156" s="30">
        <f>VLOOKUP($A156,Fuel_preprocessddata!$A:$T,13,FALSE)</f>
        <v>2.4493473560633201</v>
      </c>
      <c r="M156" s="27">
        <f t="shared" si="29"/>
        <v>3.0996544698793788E-2</v>
      </c>
      <c r="N156" s="27">
        <f t="shared" si="30"/>
        <v>4.0977936778986243E-2</v>
      </c>
      <c r="O156" s="4">
        <f>VLOOKUP($A156,Fuel_preprocessddata!$A:$T,16,FALSE)</f>
        <v>69258116</v>
      </c>
      <c r="P156" s="4">
        <f>VLOOKUP($A156,Fuel_preprocessddata!$A:$T,17,FALSE)</f>
        <v>169632524</v>
      </c>
      <c r="Q156" s="30">
        <f>VLOOKUP($A156,Fuel_preprocessddata!$A:$T,18,FALSE)</f>
        <v>2.4492800814853202</v>
      </c>
      <c r="R156" s="24">
        <f t="shared" si="31"/>
        <v>3.4623460461846028E-2</v>
      </c>
      <c r="S156" s="24">
        <f t="shared" si="32"/>
        <v>4.176903278246466E-2</v>
      </c>
      <c r="T156" s="30">
        <v>0</v>
      </c>
      <c r="U156" s="39">
        <f>VLOOKUP($A156,Fuel_preprocessddata!$A:$T,9,FALSE)</f>
        <v>3873020744</v>
      </c>
      <c r="V156" s="39">
        <f>VLOOKUP($A156,Fuel_preprocessddata!$A:$T,10,FALSE)</f>
        <v>3284865151</v>
      </c>
      <c r="W156" s="39">
        <f>VLOOKUP($A156,Fuel_preprocessddata!$A:$T,14,FALSE)</f>
        <v>1026331364</v>
      </c>
      <c r="X156" s="39">
        <f>VLOOKUP($A156,Fuel_preprocessddata!$A:$T,15,FALSE)</f>
        <v>776337915</v>
      </c>
      <c r="Y156" s="33">
        <f t="shared" si="33"/>
        <v>0</v>
      </c>
      <c r="Z156" s="33">
        <f t="shared" si="34"/>
        <v>0</v>
      </c>
      <c r="AA156" s="33">
        <v>-1.5424778318720231E-5</v>
      </c>
      <c r="AB156" s="33">
        <v>-4.400130153166433E-5</v>
      </c>
      <c r="AC156" s="33">
        <f t="shared" si="35"/>
        <v>-3.7252902984619141E-9</v>
      </c>
      <c r="AD156" s="33">
        <f t="shared" si="36"/>
        <v>-3.7252902984619141E-9</v>
      </c>
      <c r="AE156" s="33">
        <v>4.4698793789585411E-8</v>
      </c>
      <c r="AF156" s="33">
        <v>3.6778986248903189E-8</v>
      </c>
      <c r="AG156" s="33">
        <f t="shared" si="37"/>
        <v>0</v>
      </c>
      <c r="AH156" s="33">
        <f t="shared" si="38"/>
        <v>0</v>
      </c>
      <c r="AI156" s="33">
        <v>-3.9538153973062151E-8</v>
      </c>
      <c r="AJ156" s="33">
        <v>3.2782464661276767E-8</v>
      </c>
    </row>
    <row r="157" spans="1:36" ht="15.75" thickBot="1" x14ac:dyDescent="0.3">
      <c r="A157" s="6" t="str">
        <f t="shared" si="26"/>
        <v>B6201811</v>
      </c>
      <c r="B157" s="6" t="s">
        <v>16</v>
      </c>
      <c r="C157" s="6">
        <v>2018</v>
      </c>
      <c r="D157" s="6">
        <v>11</v>
      </c>
      <c r="E157" s="11">
        <f>VLOOKUP($A157,Fuel_preprocessddata!$A:$T,6,FALSE)</f>
        <v>55678447</v>
      </c>
      <c r="F157" s="2">
        <f>VLOOKUP($A157,Fuel_preprocessddata!$A:$T,7,FALSE)</f>
        <v>127942795</v>
      </c>
      <c r="G157" s="29">
        <f>VLOOKUP($A157,Fuel_preprocessddata!$A:$T,8,FALSE)</f>
        <v>2.29788727763904</v>
      </c>
      <c r="H157" s="8">
        <f t="shared" si="27"/>
        <v>3.3250389855227977E-2</v>
      </c>
      <c r="I157" s="8">
        <f t="shared" si="28"/>
        <v>3.9209911409656656E-2</v>
      </c>
      <c r="J157" s="11">
        <f>VLOOKUP($A157,Fuel_preprocessddata!$A:$T,11,FALSE)</f>
        <v>13234946</v>
      </c>
      <c r="K157" s="2">
        <f>VLOOKUP($A157,Fuel_preprocessddata!$A:$T,12,FALSE)</f>
        <v>30412278</v>
      </c>
      <c r="L157" s="29">
        <f>VLOOKUP($A157,Fuel_preprocessddata!$A:$T,13,FALSE)</f>
        <v>2.29787699927147</v>
      </c>
      <c r="M157" s="26">
        <f t="shared" si="29"/>
        <v>2.8377805234640684E-2</v>
      </c>
      <c r="N157" s="26">
        <f t="shared" si="30"/>
        <v>3.5941099958422179E-2</v>
      </c>
      <c r="O157" s="2">
        <f>VLOOKUP($A157,Fuel_preprocessddata!$A:$T,16,FALSE)</f>
        <v>68913393</v>
      </c>
      <c r="P157" s="2">
        <f>VLOOKUP($A157,Fuel_preprocessddata!$A:$T,17,FALSE)</f>
        <v>158355073</v>
      </c>
      <c r="Q157" s="29">
        <f>VLOOKUP($A157,Fuel_preprocessddata!$A:$T,18,FALSE)</f>
        <v>2.2978853036593301</v>
      </c>
      <c r="R157" s="23">
        <f t="shared" si="31"/>
        <v>3.2188928759868098E-2</v>
      </c>
      <c r="S157" s="23">
        <f t="shared" si="32"/>
        <v>3.8536793641458796E-2</v>
      </c>
      <c r="T157" s="29">
        <v>0</v>
      </c>
      <c r="U157" s="38">
        <f>VLOOKUP($A157,Fuel_preprocessddata!$A:$T,9,FALSE)</f>
        <v>3847858493</v>
      </c>
      <c r="V157" s="38">
        <f>VLOOKUP($A157,Fuel_preprocessddata!$A:$T,10,FALSE)</f>
        <v>3263021782</v>
      </c>
      <c r="W157" s="38">
        <f>VLOOKUP($A157,Fuel_preprocessddata!$A:$T,14,FALSE)</f>
        <v>1071692393</v>
      </c>
      <c r="X157" s="38">
        <f>VLOOKUP($A157,Fuel_preprocessddata!$A:$T,15,FALSE)</f>
        <v>846169929</v>
      </c>
      <c r="Y157" s="32">
        <f t="shared" si="33"/>
        <v>0</v>
      </c>
      <c r="Z157" s="32">
        <f t="shared" si="34"/>
        <v>0</v>
      </c>
      <c r="AA157" s="32">
        <v>-4.9610144772029713E-5</v>
      </c>
      <c r="AB157" s="32">
        <v>9.91140965665889E-6</v>
      </c>
      <c r="AC157" s="32">
        <f t="shared" si="35"/>
        <v>0</v>
      </c>
      <c r="AD157" s="32">
        <f t="shared" si="36"/>
        <v>0</v>
      </c>
      <c r="AE157" s="32">
        <v>5.2346406827219472E-9</v>
      </c>
      <c r="AF157" s="32">
        <v>-4.1577817577742593E-11</v>
      </c>
      <c r="AG157" s="32">
        <f t="shared" si="37"/>
        <v>0</v>
      </c>
      <c r="AH157" s="32">
        <f t="shared" si="38"/>
        <v>0</v>
      </c>
      <c r="AI157" s="32">
        <v>2.8759868099872965E-8</v>
      </c>
      <c r="AJ157" s="32">
        <v>-6.3585412057171053E-9</v>
      </c>
    </row>
    <row r="158" spans="1:36" ht="15.75" thickBot="1" x14ac:dyDescent="0.3">
      <c r="A158" s="7" t="str">
        <f t="shared" si="26"/>
        <v>B6201812</v>
      </c>
      <c r="B158" s="7" t="s">
        <v>16</v>
      </c>
      <c r="C158" s="7">
        <v>2018</v>
      </c>
      <c r="D158" s="7">
        <v>12</v>
      </c>
      <c r="E158" s="12">
        <f>VLOOKUP($A158,Fuel_preprocessddata!$A:$T,6,FALSE)</f>
        <v>58371808</v>
      </c>
      <c r="F158" s="4">
        <f>VLOOKUP($A158,Fuel_preprocessddata!$A:$T,7,FALSE)</f>
        <v>116905050</v>
      </c>
      <c r="G158" s="30">
        <f>VLOOKUP($A158,Fuel_preprocessddata!$A:$T,8,FALSE)</f>
        <v>2.0027656158945701</v>
      </c>
      <c r="H158" s="18">
        <f t="shared" si="27"/>
        <v>2.8406046382799983E-2</v>
      </c>
      <c r="I158" s="18">
        <f t="shared" si="28"/>
        <v>3.4494040098961454E-2</v>
      </c>
      <c r="J158" s="12">
        <f>VLOOKUP($A158,Fuel_preprocessddata!$A:$T,11,FALSE)</f>
        <v>15760954</v>
      </c>
      <c r="K158" s="4">
        <f>VLOOKUP($A158,Fuel_preprocessddata!$A:$T,12,FALSE)</f>
        <v>31565497</v>
      </c>
      <c r="L158" s="30">
        <f>VLOOKUP($A158,Fuel_preprocessddata!$A:$T,13,FALSE)</f>
        <v>2.0027656320803899</v>
      </c>
      <c r="M158" s="27">
        <f t="shared" si="29"/>
        <v>2.5508573077422957E-2</v>
      </c>
      <c r="N158" s="27">
        <f t="shared" si="30"/>
        <v>3.2675136397939661E-2</v>
      </c>
      <c r="O158" s="4">
        <f>VLOOKUP($A158,Fuel_preprocessddata!$A:$T,16,FALSE)</f>
        <v>74132762</v>
      </c>
      <c r="P158" s="4">
        <f>VLOOKUP($A158,Fuel_preprocessddata!$A:$T,17,FALSE)</f>
        <v>148470547</v>
      </c>
      <c r="Q158" s="30">
        <f>VLOOKUP($A158,Fuel_preprocessddata!$A:$T,18,FALSE)</f>
        <v>2.0027656193357499</v>
      </c>
      <c r="R158" s="24">
        <f t="shared" si="31"/>
        <v>2.7736234117684555E-2</v>
      </c>
      <c r="S158" s="24">
        <f t="shared" si="32"/>
        <v>3.4090581450603626E-2</v>
      </c>
      <c r="T158" s="30">
        <v>0</v>
      </c>
      <c r="U158" s="39">
        <f>VLOOKUP($A158,Fuel_preprocessddata!$A:$T,9,FALSE)</f>
        <v>4115498807</v>
      </c>
      <c r="V158" s="39">
        <f>VLOOKUP($A158,Fuel_preprocessddata!$A:$T,10,FALSE)</f>
        <v>3389137650</v>
      </c>
      <c r="W158" s="39">
        <f>VLOOKUP($A158,Fuel_preprocessddata!$A:$T,14,FALSE)</f>
        <v>1237446599</v>
      </c>
      <c r="X158" s="39">
        <f>VLOOKUP($A158,Fuel_preprocessddata!$A:$T,15,FALSE)</f>
        <v>966040252</v>
      </c>
      <c r="Y158" s="33">
        <f t="shared" si="33"/>
        <v>0</v>
      </c>
      <c r="Z158" s="33">
        <f t="shared" si="34"/>
        <v>0</v>
      </c>
      <c r="AA158" s="33">
        <v>6.0463827999835545E-6</v>
      </c>
      <c r="AB158" s="33">
        <v>-5.9599010385456841E-6</v>
      </c>
      <c r="AC158" s="33">
        <f t="shared" si="35"/>
        <v>0</v>
      </c>
      <c r="AD158" s="33">
        <f t="shared" si="36"/>
        <v>3.7252902984619141E-9</v>
      </c>
      <c r="AE158" s="33">
        <v>-2.692257704273171E-8</v>
      </c>
      <c r="AF158" s="33">
        <v>3.6397939660523515E-8</v>
      </c>
      <c r="AG158" s="33">
        <f t="shared" si="37"/>
        <v>0</v>
      </c>
      <c r="AH158" s="33">
        <f t="shared" si="38"/>
        <v>0</v>
      </c>
      <c r="AI158" s="33">
        <v>3.4117684555995398E-8</v>
      </c>
      <c r="AJ158" s="33">
        <v>-1.8549396373079841E-8</v>
      </c>
    </row>
    <row r="159" spans="1:36" ht="15.75" thickBot="1" x14ac:dyDescent="0.3">
      <c r="A159" s="6" t="str">
        <f t="shared" si="26"/>
        <v>B620191</v>
      </c>
      <c r="B159" s="6" t="s">
        <v>16</v>
      </c>
      <c r="C159" s="6">
        <v>2019</v>
      </c>
      <c r="D159" s="6">
        <v>1</v>
      </c>
      <c r="E159" s="11">
        <f>VLOOKUP($A159,Fuel_preprocessddata!$A:$T,6,FALSE)</f>
        <v>55214112</v>
      </c>
      <c r="F159" s="2">
        <f>VLOOKUP($A159,Fuel_preprocessddata!$A:$T,7,FALSE)</f>
        <v>107587447</v>
      </c>
      <c r="G159" s="29">
        <f>VLOOKUP($A159,Fuel_preprocessddata!$A:$T,8,FALSE)</f>
        <v>1.9485498019057099</v>
      </c>
      <c r="H159" s="8">
        <f t="shared" si="27"/>
        <v>2.8063769316629624E-2</v>
      </c>
      <c r="I159" s="8">
        <f t="shared" si="28"/>
        <v>3.473966620238176E-2</v>
      </c>
      <c r="J159" s="11">
        <f>VLOOKUP($A159,Fuel_preprocessddata!$A:$T,11,FALSE)</f>
        <v>15194099</v>
      </c>
      <c r="K159" s="2">
        <f>VLOOKUP($A159,Fuel_preprocessddata!$A:$T,12,FALSE)</f>
        <v>29606459</v>
      </c>
      <c r="L159" s="29">
        <f>VLOOKUP($A159,Fuel_preprocessddata!$A:$T,13,FALSE)</f>
        <v>1.94854982845642</v>
      </c>
      <c r="M159" s="26">
        <f t="shared" si="29"/>
        <v>2.3416120842077663E-2</v>
      </c>
      <c r="N159" s="26">
        <f t="shared" si="30"/>
        <v>2.9525362719605753E-2</v>
      </c>
      <c r="O159" s="2">
        <f>VLOOKUP($A159,Fuel_preprocessddata!$A:$T,16,FALSE)</f>
        <v>70408211</v>
      </c>
      <c r="P159" s="2">
        <f>VLOOKUP($A159,Fuel_preprocessddata!$A:$T,17,FALSE)</f>
        <v>137193906</v>
      </c>
      <c r="Q159" s="29">
        <f>VLOOKUP($A159,Fuel_preprocessddata!$A:$T,18,FALSE)</f>
        <v>1.94854980763536</v>
      </c>
      <c r="R159" s="23">
        <f t="shared" si="31"/>
        <v>2.6911108433419706E-2</v>
      </c>
      <c r="S159" s="23">
        <f t="shared" si="32"/>
        <v>3.3464301270772115E-2</v>
      </c>
      <c r="T159" s="29">
        <v>0</v>
      </c>
      <c r="U159" s="38">
        <f>VLOOKUP($A159,Fuel_preprocessddata!$A:$T,9,FALSE)</f>
        <v>3833677714</v>
      </c>
      <c r="V159" s="38">
        <f>VLOOKUP($A159,Fuel_preprocessddata!$A:$T,10,FALSE)</f>
        <v>3096962601</v>
      </c>
      <c r="W159" s="38">
        <f>VLOOKUP($A159,Fuel_preprocessddata!$A:$T,14,FALSE)</f>
        <v>1264362240</v>
      </c>
      <c r="X159" s="38">
        <f>VLOOKUP($A159,Fuel_preprocessddata!$A:$T,15,FALSE)</f>
        <v>1002746665</v>
      </c>
      <c r="Y159" s="32">
        <f t="shared" si="33"/>
        <v>0</v>
      </c>
      <c r="Z159" s="32">
        <f t="shared" si="34"/>
        <v>0</v>
      </c>
      <c r="AA159" s="32">
        <v>-3.6230683370375855E-5</v>
      </c>
      <c r="AB159" s="32">
        <v>3.9666202381756152E-5</v>
      </c>
      <c r="AC159" s="32">
        <f t="shared" si="35"/>
        <v>0</v>
      </c>
      <c r="AD159" s="32">
        <f t="shared" si="36"/>
        <v>0</v>
      </c>
      <c r="AE159" s="32">
        <v>2.0842077664423586E-8</v>
      </c>
      <c r="AF159" s="32">
        <v>-3.7280394247357629E-8</v>
      </c>
      <c r="AG159" s="32">
        <f t="shared" si="37"/>
        <v>0</v>
      </c>
      <c r="AH159" s="32">
        <f t="shared" si="38"/>
        <v>0</v>
      </c>
      <c r="AI159" s="32">
        <v>8.4334197056334936E-9</v>
      </c>
      <c r="AJ159" s="32">
        <v>1.2707721090687851E-9</v>
      </c>
    </row>
    <row r="160" spans="1:36" ht="15.75" thickBot="1" x14ac:dyDescent="0.3">
      <c r="A160" s="7" t="str">
        <f t="shared" si="26"/>
        <v>B620192</v>
      </c>
      <c r="B160" s="7" t="s">
        <v>16</v>
      </c>
      <c r="C160" s="7">
        <v>2019</v>
      </c>
      <c r="D160" s="7">
        <v>2</v>
      </c>
      <c r="E160" s="12">
        <f>VLOOKUP($A160,Fuel_preprocessddata!$A:$T,6,FALSE)</f>
        <v>52645386</v>
      </c>
      <c r="F160" s="4">
        <f>VLOOKUP($A160,Fuel_preprocessddata!$A:$T,7,FALSE)</f>
        <v>108559925</v>
      </c>
      <c r="G160" s="30">
        <f>VLOOKUP($A160,Fuel_preprocessddata!$A:$T,8,FALSE)</f>
        <v>2.0620976166838201</v>
      </c>
      <c r="H160" s="18">
        <f t="shared" si="27"/>
        <v>2.9330562615606882E-2</v>
      </c>
      <c r="I160" s="18">
        <f t="shared" si="28"/>
        <v>3.5330050668176759E-2</v>
      </c>
      <c r="J160" s="12">
        <f>VLOOKUP($A160,Fuel_preprocessddata!$A:$T,11,FALSE)</f>
        <v>13782584</v>
      </c>
      <c r="K160" s="4">
        <f>VLOOKUP($A160,Fuel_preprocessddata!$A:$T,12,FALSE)</f>
        <v>28421031</v>
      </c>
      <c r="L160" s="30">
        <f>VLOOKUP($A160,Fuel_preprocessddata!$A:$T,13,FALSE)</f>
        <v>2.0620974267234602</v>
      </c>
      <c r="M160" s="27">
        <f t="shared" si="29"/>
        <v>2.5761188891030795E-2</v>
      </c>
      <c r="N160" s="27">
        <f t="shared" si="30"/>
        <v>3.3777403998631064E-2</v>
      </c>
      <c r="O160" s="4">
        <f>VLOOKUP($A160,Fuel_preprocessddata!$A:$T,16,FALSE)</f>
        <v>66427970</v>
      </c>
      <c r="P160" s="4">
        <f>VLOOKUP($A160,Fuel_preprocessddata!$A:$T,17,FALSE)</f>
        <v>136980956</v>
      </c>
      <c r="Q160" s="30">
        <f>VLOOKUP($A160,Fuel_preprocessddata!$A:$T,18,FALSE)</f>
        <v>2.0620975772705301</v>
      </c>
      <c r="R160" s="24">
        <f t="shared" si="31"/>
        <v>2.8510933838511526E-2</v>
      </c>
      <c r="S160" s="24">
        <f t="shared" si="32"/>
        <v>3.499628021492579E-2</v>
      </c>
      <c r="T160" s="30">
        <v>0</v>
      </c>
      <c r="U160" s="39">
        <f>VLOOKUP($A160,Fuel_preprocessddata!$A:$T,9,FALSE)</f>
        <v>3701256141</v>
      </c>
      <c r="V160" s="39">
        <f>VLOOKUP($A160,Fuel_preprocessddata!$A:$T,10,FALSE)</f>
        <v>3072736182</v>
      </c>
      <c r="W160" s="39">
        <f>VLOOKUP($A160,Fuel_preprocessddata!$A:$T,14,FALSE)</f>
        <v>1103249975</v>
      </c>
      <c r="X160" s="39">
        <f>VLOOKUP($A160,Fuel_preprocessddata!$A:$T,15,FALSE)</f>
        <v>841421413</v>
      </c>
      <c r="Y160" s="33">
        <f t="shared" si="33"/>
        <v>0</v>
      </c>
      <c r="Z160" s="33">
        <f t="shared" si="34"/>
        <v>0</v>
      </c>
      <c r="AA160" s="33">
        <v>3.0562615606882781E-5</v>
      </c>
      <c r="AB160" s="33">
        <v>3.0050668176762399E-5</v>
      </c>
      <c r="AC160" s="33">
        <f t="shared" si="35"/>
        <v>3.7252902984619141E-9</v>
      </c>
      <c r="AD160" s="33">
        <f t="shared" si="36"/>
        <v>0</v>
      </c>
      <c r="AE160" s="33">
        <v>-1.1108969208070696E-8</v>
      </c>
      <c r="AF160" s="33">
        <v>3.9986310651496382E-9</v>
      </c>
      <c r="AG160" s="33">
        <f t="shared" si="37"/>
        <v>0</v>
      </c>
      <c r="AH160" s="33">
        <f t="shared" si="38"/>
        <v>0</v>
      </c>
      <c r="AI160" s="33">
        <v>3.383851152928552E-8</v>
      </c>
      <c r="AJ160" s="33">
        <v>-1.9785074210909581E-8</v>
      </c>
    </row>
    <row r="161" spans="1:36" ht="15.75" thickBot="1" x14ac:dyDescent="0.3">
      <c r="A161" s="6" t="str">
        <f t="shared" si="26"/>
        <v>B620193</v>
      </c>
      <c r="B161" s="6" t="s">
        <v>16</v>
      </c>
      <c r="C161" s="6">
        <v>2019</v>
      </c>
      <c r="D161" s="6">
        <v>3</v>
      </c>
      <c r="E161" s="11">
        <f>VLOOKUP($A161,Fuel_preprocessddata!$A:$T,6,FALSE)</f>
        <v>60118439</v>
      </c>
      <c r="F161" s="2">
        <f>VLOOKUP($A161,Fuel_preprocessddata!$A:$T,7,FALSE)</f>
        <v>128209025</v>
      </c>
      <c r="G161" s="29">
        <f>VLOOKUP($A161,Fuel_preprocessddata!$A:$T,8,FALSE)</f>
        <v>2.1326073519640101</v>
      </c>
      <c r="H161" s="8">
        <f t="shared" si="27"/>
        <v>3.0297852818465677E-2</v>
      </c>
      <c r="I161" s="8">
        <f t="shared" si="28"/>
        <v>3.5036214151505381E-2</v>
      </c>
      <c r="J161" s="11">
        <f>VLOOKUP($A161,Fuel_preprocessddata!$A:$T,11,FALSE)</f>
        <v>16281212</v>
      </c>
      <c r="K161" s="2">
        <f>VLOOKUP($A161,Fuel_preprocessddata!$A:$T,12,FALSE)</f>
        <v>34721459</v>
      </c>
      <c r="L161" s="29">
        <f>VLOOKUP($A161,Fuel_preprocessddata!$A:$T,13,FALSE)</f>
        <v>2.1326089851296</v>
      </c>
      <c r="M161" s="26">
        <f t="shared" si="29"/>
        <v>2.6601722077917819E-2</v>
      </c>
      <c r="N161" s="26">
        <f t="shared" si="30"/>
        <v>3.2669382813485623E-2</v>
      </c>
      <c r="O161" s="2">
        <f>VLOOKUP($A161,Fuel_preprocessddata!$A:$T,16,FALSE)</f>
        <v>76399651</v>
      </c>
      <c r="P161" s="2">
        <f>VLOOKUP($A161,Fuel_preprocessddata!$A:$T,17,FALSE)</f>
        <v>162930484</v>
      </c>
      <c r="Q161" s="29">
        <f>VLOOKUP($A161,Fuel_preprocessddata!$A:$T,18,FALSE)</f>
        <v>2.1326077000011399</v>
      </c>
      <c r="R161" s="23">
        <f t="shared" si="31"/>
        <v>2.9426543335174544E-2</v>
      </c>
      <c r="S161" s="23">
        <f t="shared" si="32"/>
        <v>3.4503510971699014E-2</v>
      </c>
      <c r="T161" s="29">
        <v>0</v>
      </c>
      <c r="U161" s="38">
        <f>VLOOKUP($A161,Fuel_preprocessddata!$A:$T,9,FALSE)</f>
        <v>4231620827</v>
      </c>
      <c r="V161" s="38">
        <f>VLOOKUP($A161,Fuel_preprocessddata!$A:$T,10,FALSE)</f>
        <v>3659328729</v>
      </c>
      <c r="W161" s="38">
        <f>VLOOKUP($A161,Fuel_preprocessddata!$A:$T,14,FALSE)</f>
        <v>1305233507</v>
      </c>
      <c r="X161" s="38">
        <f>VLOOKUP($A161,Fuel_preprocessddata!$A:$T,15,FALSE)</f>
        <v>1062813436</v>
      </c>
      <c r="Y161" s="32">
        <f t="shared" si="33"/>
        <v>0</v>
      </c>
      <c r="Z161" s="32">
        <f t="shared" si="34"/>
        <v>0</v>
      </c>
      <c r="AA161" s="32">
        <v>-2.147181534324985E-6</v>
      </c>
      <c r="AB161" s="32">
        <v>3.6214151505377379E-5</v>
      </c>
      <c r="AC161" s="32">
        <f t="shared" si="35"/>
        <v>0</v>
      </c>
      <c r="AD161" s="32">
        <f t="shared" si="36"/>
        <v>0</v>
      </c>
      <c r="AE161" s="32">
        <v>2.207791781859425E-8</v>
      </c>
      <c r="AF161" s="32">
        <v>-1.7186514378320084E-8</v>
      </c>
      <c r="AG161" s="32">
        <f t="shared" si="37"/>
        <v>0</v>
      </c>
      <c r="AH161" s="32">
        <f t="shared" si="38"/>
        <v>0</v>
      </c>
      <c r="AI161" s="32">
        <v>4.3335174542552535E-8</v>
      </c>
      <c r="AJ161" s="32">
        <v>1.0971699011125269E-8</v>
      </c>
    </row>
    <row r="162" spans="1:36" ht="15.75" thickBot="1" x14ac:dyDescent="0.3">
      <c r="A162" s="7" t="str">
        <f t="shared" si="26"/>
        <v>B620194</v>
      </c>
      <c r="B162" s="7" t="s">
        <v>16</v>
      </c>
      <c r="C162" s="7">
        <v>2019</v>
      </c>
      <c r="D162" s="7">
        <v>4</v>
      </c>
      <c r="E162" s="12">
        <f>VLOOKUP($A162,Fuel_preprocessddata!$A:$T,6,FALSE)</f>
        <v>59527739</v>
      </c>
      <c r="F162" s="4">
        <f>VLOOKUP($A162,Fuel_preprocessddata!$A:$T,7,FALSE)</f>
        <v>128724788</v>
      </c>
      <c r="G162" s="30">
        <f>VLOOKUP($A162,Fuel_preprocessddata!$A:$T,8,FALSE)</f>
        <v>2.1624336849077999</v>
      </c>
      <c r="H162" s="18">
        <f t="shared" si="27"/>
        <v>3.1032952930717582E-2</v>
      </c>
      <c r="I162" s="18">
        <f t="shared" si="28"/>
        <v>3.6233515347507655E-2</v>
      </c>
      <c r="J162" s="12">
        <f>VLOOKUP($A162,Fuel_preprocessddata!$A:$T,11,FALSE)</f>
        <v>15649373</v>
      </c>
      <c r="K162" s="4">
        <f>VLOOKUP($A162,Fuel_preprocessddata!$A:$T,12,FALSE)</f>
        <v>33840732</v>
      </c>
      <c r="L162" s="30">
        <f>VLOOKUP($A162,Fuel_preprocessddata!$A:$T,13,FALSE)</f>
        <v>2.1624337281755599</v>
      </c>
      <c r="M162" s="27">
        <f t="shared" si="29"/>
        <v>2.7177581533452531E-2</v>
      </c>
      <c r="N162" s="27">
        <f t="shared" si="30"/>
        <v>3.2702516846060764E-2</v>
      </c>
      <c r="O162" s="4">
        <f>VLOOKUP($A162,Fuel_preprocessddata!$A:$T,16,FALSE)</f>
        <v>75177112</v>
      </c>
      <c r="P162" s="4">
        <f>VLOOKUP($A162,Fuel_preprocessddata!$A:$T,17,FALSE)</f>
        <v>162565520</v>
      </c>
      <c r="Q162" s="30">
        <f>VLOOKUP($A162,Fuel_preprocessddata!$A:$T,18,FALSE)</f>
        <v>2.1624336939147102</v>
      </c>
      <c r="R162" s="24">
        <f t="shared" si="31"/>
        <v>3.0142828487401921E-2</v>
      </c>
      <c r="S162" s="24">
        <f t="shared" si="32"/>
        <v>3.5437017100387283E-2</v>
      </c>
      <c r="T162" s="30">
        <v>0</v>
      </c>
      <c r="U162" s="39">
        <f>VLOOKUP($A162,Fuel_preprocessddata!$A:$T,9,FALSE)</f>
        <v>4148003198</v>
      </c>
      <c r="V162" s="39">
        <f>VLOOKUP($A162,Fuel_preprocessddata!$A:$T,10,FALSE)</f>
        <v>3552644196</v>
      </c>
      <c r="W162" s="39">
        <f>VLOOKUP($A162,Fuel_preprocessddata!$A:$T,14,FALSE)</f>
        <v>1245170839</v>
      </c>
      <c r="X162" s="39">
        <f>VLOOKUP($A162,Fuel_preprocessddata!$A:$T,15,FALSE)</f>
        <v>1034805124</v>
      </c>
      <c r="Y162" s="33">
        <f t="shared" si="33"/>
        <v>0</v>
      </c>
      <c r="Z162" s="33">
        <f t="shared" si="34"/>
        <v>0</v>
      </c>
      <c r="AA162" s="33">
        <v>3.2952930717582152E-5</v>
      </c>
      <c r="AB162" s="33">
        <v>3.3515347507654183E-5</v>
      </c>
      <c r="AC162" s="33">
        <f t="shared" si="35"/>
        <v>-7.4505805969238281E-9</v>
      </c>
      <c r="AD162" s="33">
        <f t="shared" si="36"/>
        <v>0</v>
      </c>
      <c r="AE162" s="33">
        <v>-1.8466547466525207E-8</v>
      </c>
      <c r="AF162" s="33">
        <v>1.6846060763367476E-8</v>
      </c>
      <c r="AG162" s="33">
        <f t="shared" si="37"/>
        <v>0</v>
      </c>
      <c r="AH162" s="33">
        <f t="shared" si="38"/>
        <v>0</v>
      </c>
      <c r="AI162" s="33">
        <v>2.8487401918311783E-8</v>
      </c>
      <c r="AJ162" s="33">
        <v>1.7100387276342E-8</v>
      </c>
    </row>
    <row r="163" spans="1:36" ht="15.75" thickBot="1" x14ac:dyDescent="0.3">
      <c r="A163" s="6" t="str">
        <f t="shared" si="26"/>
        <v>B620195</v>
      </c>
      <c r="B163" s="6" t="s">
        <v>16</v>
      </c>
      <c r="C163" s="6">
        <v>2019</v>
      </c>
      <c r="D163" s="6">
        <v>5</v>
      </c>
      <c r="E163" s="11">
        <f>VLOOKUP($A163,Fuel_preprocessddata!$A:$T,6,FALSE)</f>
        <v>59139308</v>
      </c>
      <c r="F163" s="2">
        <f>VLOOKUP($A163,Fuel_preprocessddata!$A:$T,7,FALSE)</f>
        <v>132733065</v>
      </c>
      <c r="G163" s="29">
        <f>VLOOKUP($A163,Fuel_preprocessddata!$A:$T,8,FALSE)</f>
        <v>2.2444135633105402</v>
      </c>
      <c r="H163" s="8">
        <f t="shared" si="27"/>
        <v>3.2209508439180939E-2</v>
      </c>
      <c r="I163" s="8">
        <f t="shared" si="28"/>
        <v>3.6892413491086365E-2</v>
      </c>
      <c r="J163" s="11">
        <f>VLOOKUP($A163,Fuel_preprocessddata!$A:$T,11,FALSE)</f>
        <v>15399970</v>
      </c>
      <c r="K163" s="2">
        <f>VLOOKUP($A163,Fuel_preprocessddata!$A:$T,12,FALSE)</f>
        <v>34563901</v>
      </c>
      <c r="L163" s="29">
        <f>VLOOKUP($A163,Fuel_preprocessddata!$A:$T,13,FALSE)</f>
        <v>2.2444135280783</v>
      </c>
      <c r="M163" s="26">
        <f t="shared" si="29"/>
        <v>2.8432428841251384E-2</v>
      </c>
      <c r="N163" s="26">
        <f t="shared" si="30"/>
        <v>3.4886580413578644E-2</v>
      </c>
      <c r="O163" s="2">
        <f>VLOOKUP($A163,Fuel_preprocessddata!$A:$T,16,FALSE)</f>
        <v>74539278</v>
      </c>
      <c r="P163" s="2">
        <f>VLOOKUP($A163,Fuel_preprocessddata!$A:$T,17,FALSE)</f>
        <v>167296966</v>
      </c>
      <c r="Q163" s="29">
        <f>VLOOKUP($A163,Fuel_preprocessddata!$A:$T,18,FALSE)</f>
        <v>2.24441355603149</v>
      </c>
      <c r="R163" s="23">
        <f t="shared" si="31"/>
        <v>3.1349105245400466E-2</v>
      </c>
      <c r="S163" s="23">
        <f t="shared" si="32"/>
        <v>3.645932198870111E-2</v>
      </c>
      <c r="T163" s="29">
        <v>0</v>
      </c>
      <c r="U163" s="38">
        <f>VLOOKUP($A163,Fuel_preprocessddata!$A:$T,9,FALSE)</f>
        <v>4120927994</v>
      </c>
      <c r="V163" s="38">
        <f>VLOOKUP($A163,Fuel_preprocessddata!$A:$T,10,FALSE)</f>
        <v>3597841736</v>
      </c>
      <c r="W163" s="38">
        <f>VLOOKUP($A163,Fuel_preprocessddata!$A:$T,14,FALSE)</f>
        <v>1215650664</v>
      </c>
      <c r="X163" s="38">
        <f>VLOOKUP($A163,Fuel_preprocessddata!$A:$T,15,FALSE)</f>
        <v>990750615</v>
      </c>
      <c r="Y163" s="32">
        <f t="shared" si="33"/>
        <v>0</v>
      </c>
      <c r="Z163" s="32">
        <f t="shared" si="34"/>
        <v>0</v>
      </c>
      <c r="AA163" s="32">
        <v>9.5084391809434343E-6</v>
      </c>
      <c r="AB163" s="32">
        <v>-7.5865089136338548E-6</v>
      </c>
      <c r="AC163" s="32">
        <f t="shared" si="35"/>
        <v>-7.4505805969238281E-9</v>
      </c>
      <c r="AD163" s="32">
        <f t="shared" si="36"/>
        <v>-7.4505805969238281E-9</v>
      </c>
      <c r="AE163" s="32">
        <v>2.8841251385400279E-8</v>
      </c>
      <c r="AF163" s="32">
        <v>-1.9586421351122651E-8</v>
      </c>
      <c r="AG163" s="32">
        <f t="shared" si="37"/>
        <v>0</v>
      </c>
      <c r="AH163" s="32">
        <f t="shared" si="38"/>
        <v>0</v>
      </c>
      <c r="AI163" s="32">
        <v>5.2454004698804235E-9</v>
      </c>
      <c r="AJ163" s="32">
        <v>2.198870110818596E-8</v>
      </c>
    </row>
    <row r="164" spans="1:36" ht="15.75" thickBot="1" x14ac:dyDescent="0.3">
      <c r="A164" s="7" t="str">
        <f t="shared" si="26"/>
        <v>B620196</v>
      </c>
      <c r="B164" s="7" t="s">
        <v>16</v>
      </c>
      <c r="C164" s="7">
        <v>2019</v>
      </c>
      <c r="D164" s="7">
        <v>6</v>
      </c>
      <c r="E164" s="12">
        <f>VLOOKUP($A164,Fuel_preprocessddata!$A:$T,6,FALSE)</f>
        <v>57899767</v>
      </c>
      <c r="F164" s="4">
        <f>VLOOKUP($A164,Fuel_preprocessddata!$A:$T,7,FALSE)</f>
        <v>119555227</v>
      </c>
      <c r="G164" s="30">
        <f>VLOOKUP($A164,Fuel_preprocessddata!$A:$T,8,FALSE)</f>
        <v>2.06486542510611</v>
      </c>
      <c r="H164" s="18">
        <f t="shared" si="27"/>
        <v>2.9905821128626352E-2</v>
      </c>
      <c r="I164" s="18">
        <f t="shared" si="28"/>
        <v>3.365837812025467E-2</v>
      </c>
      <c r="J164" s="12">
        <f>VLOOKUP($A164,Fuel_preprocessddata!$A:$T,11,FALSE)</f>
        <v>16881416</v>
      </c>
      <c r="K164" s="4">
        <f>VLOOKUP($A164,Fuel_preprocessddata!$A:$T,12,FALSE)</f>
        <v>34857852</v>
      </c>
      <c r="L164" s="30">
        <f>VLOOKUP($A164,Fuel_preprocessddata!$A:$T,13,FALSE)</f>
        <v>2.0648654117640302</v>
      </c>
      <c r="M164" s="27">
        <f t="shared" si="29"/>
        <v>2.6712027577743713E-2</v>
      </c>
      <c r="N164" s="27">
        <f t="shared" si="30"/>
        <v>3.2989306972994126E-2</v>
      </c>
      <c r="O164" s="4">
        <f>VLOOKUP($A164,Fuel_preprocessddata!$A:$T,16,FALSE)</f>
        <v>74781183</v>
      </c>
      <c r="P164" s="4">
        <f>VLOOKUP($A164,Fuel_preprocessddata!$A:$T,17,FALSE)</f>
        <v>154413079</v>
      </c>
      <c r="Q164" s="30">
        <f>VLOOKUP($A164,Fuel_preprocessddata!$A:$T,18,FALSE)</f>
        <v>2.06486542209421</v>
      </c>
      <c r="R164" s="24">
        <f t="shared" si="31"/>
        <v>2.9119851649004588E-2</v>
      </c>
      <c r="S164" s="24">
        <f t="shared" si="32"/>
        <v>3.35049782511938E-2</v>
      </c>
      <c r="T164" s="30">
        <v>0</v>
      </c>
      <c r="U164" s="39">
        <f>VLOOKUP($A164,Fuel_preprocessddata!$A:$T,9,FALSE)</f>
        <v>3997724272</v>
      </c>
      <c r="V164" s="39">
        <f>VLOOKUP($A164,Fuel_preprocessddata!$A:$T,10,FALSE)</f>
        <v>3552019844</v>
      </c>
      <c r="W164" s="39">
        <f>VLOOKUP($A164,Fuel_preprocessddata!$A:$T,14,FALSE)</f>
        <v>1304949686</v>
      </c>
      <c r="X164" s="39">
        <f>VLOOKUP($A164,Fuel_preprocessddata!$A:$T,15,FALSE)</f>
        <v>1056640930</v>
      </c>
      <c r="Y164" s="33">
        <f t="shared" si="33"/>
        <v>0</v>
      </c>
      <c r="Z164" s="33">
        <f t="shared" si="34"/>
        <v>0</v>
      </c>
      <c r="AA164" s="33">
        <v>5.8211286263539636E-6</v>
      </c>
      <c r="AB164" s="33">
        <v>-4.162187974533077E-5</v>
      </c>
      <c r="AC164" s="33">
        <f t="shared" si="35"/>
        <v>0</v>
      </c>
      <c r="AD164" s="33">
        <f t="shared" si="36"/>
        <v>0</v>
      </c>
      <c r="AE164" s="33">
        <v>2.7577743713647074E-8</v>
      </c>
      <c r="AF164" s="33">
        <v>6.9729941265528339E-9</v>
      </c>
      <c r="AG164" s="33">
        <f t="shared" si="37"/>
        <v>0</v>
      </c>
      <c r="AH164" s="33">
        <f t="shared" si="38"/>
        <v>0</v>
      </c>
      <c r="AI164" s="33">
        <v>-4.8350995412310693E-8</v>
      </c>
      <c r="AJ164" s="33">
        <v>-2.1748806198693127E-8</v>
      </c>
    </row>
    <row r="165" spans="1:36" ht="15.75" thickBot="1" x14ac:dyDescent="0.3">
      <c r="A165" s="6" t="str">
        <f t="shared" si="26"/>
        <v>B620197</v>
      </c>
      <c r="B165" s="6" t="s">
        <v>16</v>
      </c>
      <c r="C165" s="6">
        <v>2019</v>
      </c>
      <c r="D165" s="6">
        <v>7</v>
      </c>
      <c r="E165" s="11">
        <f>VLOOKUP($A165,Fuel_preprocessddata!$A:$T,6,FALSE)</f>
        <v>60919004</v>
      </c>
      <c r="F165" s="2">
        <f>VLOOKUP($A165,Fuel_preprocessddata!$A:$T,7,FALSE)</f>
        <v>127696495</v>
      </c>
      <c r="G165" s="29">
        <f>VLOOKUP($A165,Fuel_preprocessddata!$A:$T,8,FALSE)</f>
        <v>2.0961684632926598</v>
      </c>
      <c r="H165" s="8">
        <f t="shared" si="27"/>
        <v>3.1941833228655132E-2</v>
      </c>
      <c r="I165" s="8">
        <f t="shared" si="28"/>
        <v>3.5699417551119175E-2</v>
      </c>
      <c r="J165" s="11">
        <f>VLOOKUP($A165,Fuel_preprocessddata!$A:$T,11,FALSE)</f>
        <v>18857771</v>
      </c>
      <c r="K165" s="2">
        <f>VLOOKUP($A165,Fuel_preprocessddata!$A:$T,12,FALSE)</f>
        <v>39529064</v>
      </c>
      <c r="L165" s="29">
        <f>VLOOKUP($A165,Fuel_preprocessddata!$A:$T,13,FALSE)</f>
        <v>2.09616841778384</v>
      </c>
      <c r="M165" s="26">
        <f t="shared" si="29"/>
        <v>2.3965968488976749E-2</v>
      </c>
      <c r="N165" s="26">
        <f t="shared" si="30"/>
        <v>2.772766005550157E-2</v>
      </c>
      <c r="O165" s="2">
        <f>VLOOKUP($A165,Fuel_preprocessddata!$A:$T,16,FALSE)</f>
        <v>79776775</v>
      </c>
      <c r="P165" s="2">
        <f>VLOOKUP($A165,Fuel_preprocessddata!$A:$T,17,FALSE)</f>
        <v>167225559</v>
      </c>
      <c r="Q165" s="29">
        <f>VLOOKUP($A165,Fuel_preprocessddata!$A:$T,18,FALSE)</f>
        <v>2.0961684525352098</v>
      </c>
      <c r="R165" s="23">
        <f t="shared" si="31"/>
        <v>2.9612300488575966E-2</v>
      </c>
      <c r="S165" s="23">
        <f t="shared" si="32"/>
        <v>3.3427666228586429E-2</v>
      </c>
      <c r="T165" s="29">
        <v>0</v>
      </c>
      <c r="U165" s="38">
        <f>VLOOKUP($A165,Fuel_preprocessddata!$A:$T,9,FALSE)</f>
        <v>3997782284</v>
      </c>
      <c r="V165" s="38">
        <f>VLOOKUP($A165,Fuel_preprocessddata!$A:$T,10,FALSE)</f>
        <v>3576990992</v>
      </c>
      <c r="W165" s="38">
        <f>VLOOKUP($A165,Fuel_preprocessddata!$A:$T,14,FALSE)</f>
        <v>1649383125</v>
      </c>
      <c r="X165" s="38">
        <f>VLOOKUP($A165,Fuel_preprocessddata!$A:$T,15,FALSE)</f>
        <v>1425618459</v>
      </c>
      <c r="Y165" s="32">
        <f t="shared" si="33"/>
        <v>0</v>
      </c>
      <c r="Z165" s="32">
        <f t="shared" si="34"/>
        <v>0</v>
      </c>
      <c r="AA165" s="32">
        <v>4.1833228655132823E-5</v>
      </c>
      <c r="AB165" s="32">
        <v>-5.8244888082384372E-7</v>
      </c>
      <c r="AC165" s="32">
        <f t="shared" si="35"/>
        <v>0</v>
      </c>
      <c r="AD165" s="32">
        <f t="shared" si="36"/>
        <v>0</v>
      </c>
      <c r="AE165" s="32">
        <v>-3.1511023252522863E-8</v>
      </c>
      <c r="AF165" s="32">
        <v>-3.9944498431143671E-8</v>
      </c>
      <c r="AG165" s="32">
        <f t="shared" si="37"/>
        <v>0</v>
      </c>
      <c r="AH165" s="32">
        <f t="shared" si="38"/>
        <v>0</v>
      </c>
      <c r="AI165" s="32">
        <v>4.8857596614271248E-10</v>
      </c>
      <c r="AJ165" s="32">
        <v>-3.3771413568417508E-8</v>
      </c>
    </row>
    <row r="166" spans="1:36" ht="15.75" thickBot="1" x14ac:dyDescent="0.3">
      <c r="A166" s="7" t="str">
        <f t="shared" si="26"/>
        <v>B620198</v>
      </c>
      <c r="B166" s="7" t="s">
        <v>16</v>
      </c>
      <c r="C166" s="7">
        <v>2019</v>
      </c>
      <c r="D166" s="7">
        <v>8</v>
      </c>
      <c r="E166" s="12">
        <f>VLOOKUP($A166,Fuel_preprocessddata!$A:$T,6,FALSE)</f>
        <v>60585417</v>
      </c>
      <c r="F166" s="4">
        <f>VLOOKUP($A166,Fuel_preprocessddata!$A:$T,7,FALSE)</f>
        <v>124292370</v>
      </c>
      <c r="G166" s="30">
        <f>VLOOKUP($A166,Fuel_preprocessddata!$A:$T,8,FALSE)</f>
        <v>2.0515228937022898</v>
      </c>
      <c r="H166" s="18">
        <f t="shared" si="27"/>
        <v>2.9833509565947918E-2</v>
      </c>
      <c r="I166" s="18">
        <f t="shared" si="28"/>
        <v>3.427182938869925E-2</v>
      </c>
      <c r="J166" s="12">
        <f>VLOOKUP($A166,Fuel_preprocessddata!$A:$T,11,FALSE)</f>
        <v>19173518</v>
      </c>
      <c r="K166" s="4">
        <f>VLOOKUP($A166,Fuel_preprocessddata!$A:$T,12,FALSE)</f>
        <v>39334911</v>
      </c>
      <c r="L166" s="30">
        <f>VLOOKUP($A166,Fuel_preprocessddata!$A:$T,13,FALSE)</f>
        <v>2.0515228869318598</v>
      </c>
      <c r="M166" s="27">
        <f t="shared" si="29"/>
        <v>2.6599287486144537E-2</v>
      </c>
      <c r="N166" s="27">
        <f t="shared" si="30"/>
        <v>3.0732933917474847E-2</v>
      </c>
      <c r="O166" s="4">
        <f>VLOOKUP($A166,Fuel_preprocessddata!$A:$T,16,FALSE)</f>
        <v>79758935</v>
      </c>
      <c r="P166" s="4">
        <f>VLOOKUP($A166,Fuel_preprocessddata!$A:$T,17,FALSE)</f>
        <v>163627281</v>
      </c>
      <c r="Q166" s="30">
        <f>VLOOKUP($A166,Fuel_preprocessddata!$A:$T,18,FALSE)</f>
        <v>2.0515228920747202</v>
      </c>
      <c r="R166" s="24">
        <f t="shared" si="31"/>
        <v>2.8986254084592541E-2</v>
      </c>
      <c r="S166" s="24">
        <f t="shared" si="32"/>
        <v>3.3348694823926647E-2</v>
      </c>
      <c r="T166" s="30">
        <v>0</v>
      </c>
      <c r="U166" s="39">
        <f>VLOOKUP($A166,Fuel_preprocessddata!$A:$T,9,FALSE)</f>
        <v>4166200082</v>
      </c>
      <c r="V166" s="39">
        <f>VLOOKUP($A166,Fuel_preprocessddata!$A:$T,10,FALSE)</f>
        <v>3626662837</v>
      </c>
      <c r="W166" s="39">
        <f>VLOOKUP($A166,Fuel_preprocessddata!$A:$T,14,FALSE)</f>
        <v>1478795664</v>
      </c>
      <c r="X166" s="39">
        <f>VLOOKUP($A166,Fuel_preprocessddata!$A:$T,15,FALSE)</f>
        <v>1279894432</v>
      </c>
      <c r="Y166" s="33">
        <f t="shared" si="33"/>
        <v>0</v>
      </c>
      <c r="Z166" s="33">
        <f t="shared" si="34"/>
        <v>0</v>
      </c>
      <c r="AA166" s="33">
        <v>3.3509565947918013E-5</v>
      </c>
      <c r="AB166" s="33">
        <v>-2.8170611300745371E-5</v>
      </c>
      <c r="AC166" s="33">
        <f t="shared" si="35"/>
        <v>0</v>
      </c>
      <c r="AD166" s="33">
        <f t="shared" si="36"/>
        <v>0</v>
      </c>
      <c r="AE166" s="33">
        <v>-1.2513855462276124E-8</v>
      </c>
      <c r="AF166" s="33">
        <v>3.3917474846073548E-8</v>
      </c>
      <c r="AG166" s="33">
        <f t="shared" si="37"/>
        <v>0</v>
      </c>
      <c r="AH166" s="33">
        <f t="shared" si="38"/>
        <v>0</v>
      </c>
      <c r="AI166" s="33">
        <v>-4.5915407458768653E-8</v>
      </c>
      <c r="AJ166" s="33">
        <v>-5.1760733511818646E-9</v>
      </c>
    </row>
    <row r="167" spans="1:36" ht="15.75" thickBot="1" x14ac:dyDescent="0.3">
      <c r="A167" s="6" t="str">
        <f t="shared" si="26"/>
        <v>B620199</v>
      </c>
      <c r="B167" s="6" t="s">
        <v>16</v>
      </c>
      <c r="C167" s="6">
        <v>2019</v>
      </c>
      <c r="D167" s="6">
        <v>9</v>
      </c>
      <c r="E167" s="11">
        <f>VLOOKUP($A167,Fuel_preprocessddata!$A:$T,6,FALSE)</f>
        <v>55217487</v>
      </c>
      <c r="F167" s="2">
        <f>VLOOKUP($A167,Fuel_preprocessddata!$A:$T,7,FALSE)</f>
        <v>112135306</v>
      </c>
      <c r="G167" s="29">
        <f>VLOOKUP($A167,Fuel_preprocessddata!$A:$T,8,FALSE)</f>
        <v>2.0307933608061499</v>
      </c>
      <c r="H167" s="8">
        <f t="shared" si="27"/>
        <v>2.8935677424894481E-2</v>
      </c>
      <c r="I167" s="8">
        <f t="shared" si="28"/>
        <v>3.5288913248384582E-2</v>
      </c>
      <c r="J167" s="11">
        <f>VLOOKUP($A167,Fuel_preprocessddata!$A:$T,11,FALSE)</f>
        <v>13820935</v>
      </c>
      <c r="K167" s="2">
        <f>VLOOKUP($A167,Fuel_preprocessddata!$A:$T,12,FALSE)</f>
        <v>28067386</v>
      </c>
      <c r="L167" s="29">
        <f>VLOOKUP($A167,Fuel_preprocessddata!$A:$T,13,FALSE)</f>
        <v>2.0307877867886601</v>
      </c>
      <c r="M167" s="26">
        <f t="shared" si="29"/>
        <v>2.526055653272604E-2</v>
      </c>
      <c r="N167" s="26">
        <f t="shared" si="30"/>
        <v>3.3418746921218087E-2</v>
      </c>
      <c r="O167" s="2">
        <f>VLOOKUP($A167,Fuel_preprocessddata!$A:$T,16,FALSE)</f>
        <v>69038422</v>
      </c>
      <c r="P167" s="2">
        <f>VLOOKUP($A167,Fuel_preprocessddata!$A:$T,17,FALSE)</f>
        <v>140202692</v>
      </c>
      <c r="Q167" s="29">
        <f>VLOOKUP($A167,Fuel_preprocessddata!$A:$T,18,FALSE)</f>
        <v>2.0307922449328202</v>
      </c>
      <c r="R167" s="23">
        <f t="shared" si="31"/>
        <v>2.8116760931348156E-2</v>
      </c>
      <c r="S167" s="23">
        <f t="shared" si="32"/>
        <v>3.4897950295377136E-2</v>
      </c>
      <c r="T167" s="29">
        <v>0</v>
      </c>
      <c r="U167" s="38">
        <f>VLOOKUP($A167,Fuel_preprocessddata!$A:$T,9,FALSE)</f>
        <v>3875330249</v>
      </c>
      <c r="V167" s="38">
        <f>VLOOKUP($A167,Fuel_preprocessddata!$A:$T,10,FALSE)</f>
        <v>3177635571</v>
      </c>
      <c r="W167" s="38">
        <f>VLOOKUP($A167,Fuel_preprocessddata!$A:$T,14,FALSE)</f>
        <v>1111115108</v>
      </c>
      <c r="X167" s="38">
        <f>VLOOKUP($A167,Fuel_preprocessddata!$A:$T,15,FALSE)</f>
        <v>839869492</v>
      </c>
      <c r="Y167" s="32">
        <f t="shared" si="33"/>
        <v>0</v>
      </c>
      <c r="Z167" s="32">
        <f t="shared" si="34"/>
        <v>0</v>
      </c>
      <c r="AA167" s="32">
        <v>3.5677424894480295E-5</v>
      </c>
      <c r="AB167" s="32">
        <v>-1.1086751615417903E-5</v>
      </c>
      <c r="AC167" s="32">
        <f t="shared" si="35"/>
        <v>0</v>
      </c>
      <c r="AD167" s="32">
        <f t="shared" si="36"/>
        <v>0</v>
      </c>
      <c r="AE167" s="32">
        <v>-4.3467273959027497E-8</v>
      </c>
      <c r="AF167" s="32">
        <v>4.6921218082793259E-8</v>
      </c>
      <c r="AG167" s="32">
        <f t="shared" si="37"/>
        <v>0</v>
      </c>
      <c r="AH167" s="32">
        <f t="shared" si="38"/>
        <v>0</v>
      </c>
      <c r="AI167" s="32">
        <v>-3.9068651846649316E-8</v>
      </c>
      <c r="AJ167" s="32">
        <v>-4.9704622858554037E-8</v>
      </c>
    </row>
    <row r="168" spans="1:36" ht="15.75" thickBot="1" x14ac:dyDescent="0.3">
      <c r="A168" s="7" t="str">
        <f t="shared" si="26"/>
        <v>B6201910</v>
      </c>
      <c r="B168" s="7" t="s">
        <v>16</v>
      </c>
      <c r="C168" s="7">
        <v>2019</v>
      </c>
      <c r="D168" s="7">
        <v>10</v>
      </c>
      <c r="E168" s="12">
        <f>VLOOKUP($A168,Fuel_preprocessddata!$A:$T,6,FALSE)</f>
        <v>58297309</v>
      </c>
      <c r="F168" s="4">
        <f>VLOOKUP($A168,Fuel_preprocessddata!$A:$T,7,FALSE)</f>
        <v>120082716</v>
      </c>
      <c r="G168" s="30">
        <f>VLOOKUP($A168,Fuel_preprocessddata!$A:$T,8,FALSE)</f>
        <v>2.0598329161299702</v>
      </c>
      <c r="H168" s="18">
        <f t="shared" si="27"/>
        <v>2.9027181619653994E-2</v>
      </c>
      <c r="I168" s="18">
        <f t="shared" si="28"/>
        <v>3.4495508065542878E-2</v>
      </c>
      <c r="J168" s="12">
        <f>VLOOKUP($A168,Fuel_preprocessddata!$A:$T,11,FALSE)</f>
        <v>13411455</v>
      </c>
      <c r="K168" s="4">
        <f>VLOOKUP($A168,Fuel_preprocessddata!$A:$T,12,FALSE)</f>
        <v>27625358</v>
      </c>
      <c r="L168" s="30">
        <f>VLOOKUP($A168,Fuel_preprocessddata!$A:$T,13,FALSE)</f>
        <v>2.0598330307934498</v>
      </c>
      <c r="M168" s="27">
        <f t="shared" si="29"/>
        <v>2.5443357796533894E-2</v>
      </c>
      <c r="N168" s="27">
        <f t="shared" si="30"/>
        <v>3.3335273370822593E-2</v>
      </c>
      <c r="O168" s="4">
        <f>VLOOKUP($A168,Fuel_preprocessddata!$A:$T,16,FALSE)</f>
        <v>71708764</v>
      </c>
      <c r="P168" s="4">
        <f>VLOOKUP($A168,Fuel_preprocessddata!$A:$T,17,FALSE)</f>
        <v>147708074</v>
      </c>
      <c r="Q168" s="30">
        <f>VLOOKUP($A168,Fuel_preprocessddata!$A:$T,18,FALSE)</f>
        <v>2.0598329375750999</v>
      </c>
      <c r="R168" s="24">
        <f t="shared" si="31"/>
        <v>2.8282127229686576E-2</v>
      </c>
      <c r="S168" s="24">
        <f t="shared" si="32"/>
        <v>3.4272412885319396E-2</v>
      </c>
      <c r="T168" s="30">
        <v>0</v>
      </c>
      <c r="U168" s="39">
        <f>VLOOKUP($A168,Fuel_preprocessddata!$A:$T,9,FALSE)</f>
        <v>4136905800</v>
      </c>
      <c r="V168" s="39">
        <f>VLOOKUP($A168,Fuel_preprocessddata!$A:$T,10,FALSE)</f>
        <v>3481111679</v>
      </c>
      <c r="W168" s="39">
        <f>VLOOKUP($A168,Fuel_preprocessddata!$A:$T,14,FALSE)</f>
        <v>1085759129</v>
      </c>
      <c r="X168" s="39">
        <f>VLOOKUP($A168,Fuel_preprocessddata!$A:$T,15,FALSE)</f>
        <v>828712508</v>
      </c>
      <c r="Y168" s="33">
        <f t="shared" si="33"/>
        <v>0</v>
      </c>
      <c r="Z168" s="33">
        <f t="shared" si="34"/>
        <v>0</v>
      </c>
      <c r="AA168" s="33">
        <v>2.7181619653992434E-5</v>
      </c>
      <c r="AB168" s="33">
        <v>-4.4919344571268255E-6</v>
      </c>
      <c r="AC168" s="33">
        <f t="shared" si="35"/>
        <v>0</v>
      </c>
      <c r="AD168" s="33">
        <f t="shared" si="36"/>
        <v>3.7252902984619141E-9</v>
      </c>
      <c r="AE168" s="33">
        <v>-4.2203466107254561E-8</v>
      </c>
      <c r="AF168" s="33">
        <v>-2.6629177408282745E-8</v>
      </c>
      <c r="AG168" s="33">
        <f t="shared" si="37"/>
        <v>0</v>
      </c>
      <c r="AH168" s="33">
        <f t="shared" si="38"/>
        <v>0</v>
      </c>
      <c r="AI168" s="33">
        <v>2.7229686574981038E-8</v>
      </c>
      <c r="AJ168" s="33">
        <v>1.2885319393071692E-8</v>
      </c>
    </row>
    <row r="169" spans="1:36" ht="15.75" thickBot="1" x14ac:dyDescent="0.3">
      <c r="A169" s="6" t="str">
        <f t="shared" si="26"/>
        <v>B6201911</v>
      </c>
      <c r="B169" s="6" t="s">
        <v>16</v>
      </c>
      <c r="C169" s="6">
        <v>2019</v>
      </c>
      <c r="D169" s="6">
        <v>11</v>
      </c>
      <c r="E169" s="11">
        <f>VLOOKUP($A169,Fuel_preprocessddata!$A:$T,6,FALSE)</f>
        <v>57651980</v>
      </c>
      <c r="F169" s="2">
        <f>VLOOKUP($A169,Fuel_preprocessddata!$A:$T,7,FALSE)</f>
        <v>119344094</v>
      </c>
      <c r="G169" s="29">
        <f>VLOOKUP($A169,Fuel_preprocessddata!$A:$T,8,FALSE)</f>
        <v>2.0700779747720701</v>
      </c>
      <c r="H169" s="8">
        <f t="shared" si="27"/>
        <v>2.8584909148780605E-2</v>
      </c>
      <c r="I169" s="8">
        <f t="shared" si="28"/>
        <v>3.5117898588223451E-2</v>
      </c>
      <c r="J169" s="11">
        <f>VLOOKUP($A169,Fuel_preprocessddata!$A:$T,11,FALSE)</f>
        <v>13601592</v>
      </c>
      <c r="K169" s="2">
        <f>VLOOKUP($A169,Fuel_preprocessddata!$A:$T,12,FALSE)</f>
        <v>28156467</v>
      </c>
      <c r="L169" s="29">
        <f>VLOOKUP($A169,Fuel_preprocessddata!$A:$T,13,FALSE)</f>
        <v>2.0700861340348902</v>
      </c>
      <c r="M169" s="26">
        <f t="shared" si="29"/>
        <v>2.5709749951590481E-2</v>
      </c>
      <c r="N169" s="26">
        <f t="shared" si="30"/>
        <v>3.2715506507360236E-2</v>
      </c>
      <c r="O169" s="2">
        <f>VLOOKUP($A169,Fuel_preprocessddata!$A:$T,16,FALSE)</f>
        <v>71253572</v>
      </c>
      <c r="P169" s="2">
        <f>VLOOKUP($A169,Fuel_preprocessddata!$A:$T,17,FALSE)</f>
        <v>147500561</v>
      </c>
      <c r="Q169" s="29">
        <f>VLOOKUP($A169,Fuel_preprocessddata!$A:$T,18,FALSE)</f>
        <v>2.0700795322934802</v>
      </c>
      <c r="R169" s="23">
        <f t="shared" si="31"/>
        <v>2.7987445088604401E-2</v>
      </c>
      <c r="S169" s="23">
        <f t="shared" si="32"/>
        <v>3.4632433795171474E-2</v>
      </c>
      <c r="T169" s="29">
        <v>0</v>
      </c>
      <c r="U169" s="38">
        <f>VLOOKUP($A169,Fuel_preprocessddata!$A:$T,9,FALSE)</f>
        <v>4175073406</v>
      </c>
      <c r="V169" s="38">
        <f>VLOOKUP($A169,Fuel_preprocessddata!$A:$T,10,FALSE)</f>
        <v>3398383696</v>
      </c>
      <c r="W169" s="38">
        <f>VLOOKUP($A169,Fuel_preprocessddata!$A:$T,14,FALSE)</f>
        <v>1095166894</v>
      </c>
      <c r="X169" s="38">
        <f>VLOOKUP($A169,Fuel_preprocessddata!$A:$T,15,FALSE)</f>
        <v>860645914</v>
      </c>
      <c r="Y169" s="32">
        <f t="shared" si="33"/>
        <v>0</v>
      </c>
      <c r="Z169" s="32">
        <f t="shared" si="34"/>
        <v>0</v>
      </c>
      <c r="AA169" s="32">
        <v>-1.5090851219397641E-5</v>
      </c>
      <c r="AB169" s="32">
        <v>1.7898588223453152E-5</v>
      </c>
      <c r="AC169" s="32">
        <f t="shared" si="35"/>
        <v>-3.7252902984619141E-9</v>
      </c>
      <c r="AD169" s="32">
        <f t="shared" si="36"/>
        <v>-3.7252902984619141E-9</v>
      </c>
      <c r="AE169" s="32">
        <v>4.9951590481989161E-8</v>
      </c>
      <c r="AF169" s="32">
        <v>6.5073602357329507E-9</v>
      </c>
      <c r="AG169" s="32">
        <f t="shared" si="37"/>
        <v>0</v>
      </c>
      <c r="AH169" s="32">
        <f t="shared" si="38"/>
        <v>0</v>
      </c>
      <c r="AI169" s="32">
        <v>4.5088604402193644E-8</v>
      </c>
      <c r="AJ169" s="32">
        <v>3.3795171477252195E-8</v>
      </c>
    </row>
    <row r="170" spans="1:36" ht="15.75" thickBot="1" x14ac:dyDescent="0.3">
      <c r="A170" s="7" t="str">
        <f t="shared" si="26"/>
        <v>B6201912</v>
      </c>
      <c r="B170" s="7" t="s">
        <v>16</v>
      </c>
      <c r="C170" s="7">
        <v>2019</v>
      </c>
      <c r="D170" s="7">
        <v>12</v>
      </c>
      <c r="E170" s="12">
        <f>VLOOKUP($A170,Fuel_preprocessddata!$A:$T,6,FALSE)</f>
        <v>60055285</v>
      </c>
      <c r="F170" s="4">
        <f>VLOOKUP($A170,Fuel_preprocessddata!$A:$T,7,FALSE)</f>
        <v>125710210</v>
      </c>
      <c r="G170" s="30">
        <f>VLOOKUP($A170,Fuel_preprocessddata!$A:$T,8,FALSE)</f>
        <v>2.09324141913571</v>
      </c>
      <c r="H170" s="18">
        <f t="shared" si="27"/>
        <v>2.9300043701253334E-2</v>
      </c>
      <c r="I170" s="18">
        <f t="shared" si="28"/>
        <v>3.5203176683655565E-2</v>
      </c>
      <c r="J170" s="12">
        <f>VLOOKUP($A170,Fuel_preprocessddata!$A:$T,11,FALSE)</f>
        <v>16164519</v>
      </c>
      <c r="K170" s="4">
        <f>VLOOKUP($A170,Fuel_preprocessddata!$A:$T,12,FALSE)</f>
        <v>33836240</v>
      </c>
      <c r="L170" s="30">
        <f>VLOOKUP($A170,Fuel_preprocessddata!$A:$T,13,FALSE)</f>
        <v>2.0932413763750102</v>
      </c>
      <c r="M170" s="27">
        <f t="shared" si="29"/>
        <v>2.6063977496732817E-2</v>
      </c>
      <c r="N170" s="27">
        <f t="shared" si="30"/>
        <v>3.2756345221661223E-2</v>
      </c>
      <c r="O170" s="4">
        <f>VLOOKUP($A170,Fuel_preprocessddata!$A:$T,16,FALSE)</f>
        <v>76219804</v>
      </c>
      <c r="P170" s="4">
        <f>VLOOKUP($A170,Fuel_preprocessddata!$A:$T,17,FALSE)</f>
        <v>159546450</v>
      </c>
      <c r="Q170" s="30">
        <f>VLOOKUP($A170,Fuel_preprocessddata!$A:$T,18,FALSE)</f>
        <v>2.0932414100671202</v>
      </c>
      <c r="R170" s="24">
        <f t="shared" si="31"/>
        <v>2.8548330169350482E-2</v>
      </c>
      <c r="S170" s="24">
        <f t="shared" si="32"/>
        <v>3.4654193098524244E-2</v>
      </c>
      <c r="T170" s="30">
        <v>0</v>
      </c>
      <c r="U170" s="39">
        <f>VLOOKUP($A170,Fuel_preprocessddata!$A:$T,9,FALSE)</f>
        <v>4290444454</v>
      </c>
      <c r="V170" s="39">
        <f>VLOOKUP($A170,Fuel_preprocessddata!$A:$T,10,FALSE)</f>
        <v>3570990514</v>
      </c>
      <c r="W170" s="39">
        <f>VLOOKUP($A170,Fuel_preprocessddata!$A:$T,14,FALSE)</f>
        <v>1298199402</v>
      </c>
      <c r="X170" s="39">
        <f>VLOOKUP($A170,Fuel_preprocessddata!$A:$T,15,FALSE)</f>
        <v>1032967499</v>
      </c>
      <c r="Y170" s="33">
        <f t="shared" si="33"/>
        <v>0</v>
      </c>
      <c r="Z170" s="33">
        <f t="shared" si="34"/>
        <v>0</v>
      </c>
      <c r="AA170" s="33">
        <v>4.3701253334832435E-8</v>
      </c>
      <c r="AB170" s="33">
        <v>3.1766836555632838E-6</v>
      </c>
      <c r="AC170" s="33">
        <f t="shared" si="35"/>
        <v>0</v>
      </c>
      <c r="AD170" s="33">
        <f t="shared" si="36"/>
        <v>-7.4505805969238281E-9</v>
      </c>
      <c r="AE170" s="33">
        <v>-2.2503267185433606E-8</v>
      </c>
      <c r="AF170" s="33">
        <v>4.5221661222963339E-8</v>
      </c>
      <c r="AG170" s="33">
        <f t="shared" si="37"/>
        <v>0</v>
      </c>
      <c r="AH170" s="33">
        <f t="shared" si="38"/>
        <v>0</v>
      </c>
      <c r="AI170" s="33">
        <v>3.0169350481376589E-8</v>
      </c>
      <c r="AJ170" s="33">
        <v>-6.9014757606705723E-9</v>
      </c>
    </row>
    <row r="171" spans="1:36" ht="15.75" thickBot="1" x14ac:dyDescent="0.3">
      <c r="A171" s="6" t="str">
        <f t="shared" si="26"/>
        <v>B620201</v>
      </c>
      <c r="B171" s="6" t="s">
        <v>16</v>
      </c>
      <c r="C171" s="6">
        <v>2020</v>
      </c>
      <c r="D171" s="6">
        <v>1</v>
      </c>
      <c r="E171" s="11">
        <f>VLOOKUP($A171,Fuel_preprocessddata!$A:$T,6,FALSE)</f>
        <v>57922947</v>
      </c>
      <c r="F171" s="2">
        <f>VLOOKUP($A171,Fuel_preprocessddata!$A:$T,7,FALSE)</f>
        <v>122393395</v>
      </c>
      <c r="G171" s="29">
        <f>VLOOKUP($A171,Fuel_preprocessddata!$A:$T,8,FALSE)</f>
        <v>2.1130381194174999</v>
      </c>
      <c r="H171" s="8">
        <f t="shared" si="27"/>
        <v>2.9111056649196797E-2</v>
      </c>
      <c r="I171" s="8">
        <f t="shared" si="28"/>
        <v>3.8079046548378723E-2</v>
      </c>
      <c r="J171" s="11">
        <f>VLOOKUP($A171,Fuel_preprocessddata!$A:$T,11,FALSE)</f>
        <v>13912279</v>
      </c>
      <c r="K171" s="2">
        <f>VLOOKUP($A171,Fuel_preprocessddata!$A:$T,12,FALSE)</f>
        <v>29397175</v>
      </c>
      <c r="L171" s="29">
        <f>VLOOKUP($A171,Fuel_preprocessddata!$A:$T,13,FALSE)</f>
        <v>2.1130380579630401</v>
      </c>
      <c r="M171" s="26">
        <f t="shared" si="29"/>
        <v>2.5592086151212265E-2</v>
      </c>
      <c r="N171" s="26">
        <f t="shared" si="30"/>
        <v>3.1761175284022107E-2</v>
      </c>
      <c r="O171" s="2">
        <f>VLOOKUP($A171,Fuel_preprocessddata!$A:$T,16,FALSE)</f>
        <v>71835226</v>
      </c>
      <c r="P171" s="2">
        <f>VLOOKUP($A171,Fuel_preprocessddata!$A:$T,17,FALSE)</f>
        <v>151790570</v>
      </c>
      <c r="Q171" s="29">
        <f>VLOOKUP($A171,Fuel_preprocessddata!$A:$T,18,FALSE)</f>
        <v>2.1130381075156599</v>
      </c>
      <c r="R171" s="23">
        <f t="shared" si="31"/>
        <v>2.8355938737372924E-2</v>
      </c>
      <c r="S171" s="23">
        <f t="shared" si="32"/>
        <v>3.6666494670476411E-2</v>
      </c>
      <c r="T171" s="29">
        <v>0</v>
      </c>
      <c r="U171" s="38">
        <f>VLOOKUP($A171,Fuel_preprocessddata!$A:$T,9,FALSE)</f>
        <v>4204361129</v>
      </c>
      <c r="V171" s="38">
        <f>VLOOKUP($A171,Fuel_preprocessddata!$A:$T,10,FALSE)</f>
        <v>3214192741</v>
      </c>
      <c r="W171" s="38">
        <f>VLOOKUP($A171,Fuel_preprocessddata!$A:$T,14,FALSE)</f>
        <v>1148682246</v>
      </c>
      <c r="X171" s="38">
        <f>VLOOKUP($A171,Fuel_preprocessddata!$A:$T,15,FALSE)</f>
        <v>925569496</v>
      </c>
      <c r="Y171" s="32">
        <f t="shared" si="33"/>
        <v>0</v>
      </c>
      <c r="Z171" s="32">
        <f t="shared" si="34"/>
        <v>0</v>
      </c>
      <c r="AA171" s="32">
        <v>1.1056649196795887E-5</v>
      </c>
      <c r="AB171" s="32">
        <v>-2.0953451621279207E-5</v>
      </c>
      <c r="AC171" s="32">
        <f t="shared" si="35"/>
        <v>0</v>
      </c>
      <c r="AD171" s="32">
        <f t="shared" si="36"/>
        <v>0</v>
      </c>
      <c r="AE171" s="32">
        <v>-1.3848787732903545E-8</v>
      </c>
      <c r="AF171" s="32">
        <v>-2.4715977896272445E-8</v>
      </c>
      <c r="AG171" s="32">
        <f t="shared" si="37"/>
        <v>0</v>
      </c>
      <c r="AH171" s="32">
        <f t="shared" si="38"/>
        <v>0</v>
      </c>
      <c r="AI171" s="32">
        <v>3.8737372923952629E-8</v>
      </c>
      <c r="AJ171" s="32">
        <v>-5.3295235846045896E-9</v>
      </c>
    </row>
    <row r="172" spans="1:36" ht="15.75" thickBot="1" x14ac:dyDescent="0.3">
      <c r="A172" s="7" t="str">
        <f t="shared" si="26"/>
        <v>B620202</v>
      </c>
      <c r="B172" s="7" t="s">
        <v>16</v>
      </c>
      <c r="C172" s="7">
        <v>2020</v>
      </c>
      <c r="D172" s="7">
        <v>2</v>
      </c>
      <c r="E172" s="12">
        <f>VLOOKUP($A172,Fuel_preprocessddata!$A:$T,6,FALSE)</f>
        <v>55491120</v>
      </c>
      <c r="F172" s="4">
        <f>VLOOKUP($A172,Fuel_preprocessddata!$A:$T,7,FALSE)</f>
        <v>101207504</v>
      </c>
      <c r="G172" s="30">
        <f>VLOOKUP($A172,Fuel_preprocessddata!$A:$T,8,FALSE)</f>
        <v>1.8238504467020999</v>
      </c>
      <c r="H172" s="18">
        <f t="shared" si="27"/>
        <v>2.5024321676483087E-2</v>
      </c>
      <c r="I172" s="18">
        <f t="shared" si="28"/>
        <v>3.2189956984066723E-2</v>
      </c>
      <c r="J172" s="12">
        <f>VLOOKUP($A172,Fuel_preprocessddata!$A:$T,11,FALSE)</f>
        <v>12534569</v>
      </c>
      <c r="K172" s="4">
        <f>VLOOKUP($A172,Fuel_preprocessddata!$A:$T,12,FALSE)</f>
        <v>22860812</v>
      </c>
      <c r="L172" s="30">
        <f>VLOOKUP($A172,Fuel_preprocessddata!$A:$T,13,FALSE)</f>
        <v>1.82382114614391</v>
      </c>
      <c r="M172" s="27">
        <f t="shared" si="29"/>
        <v>2.2193955673588773E-2</v>
      </c>
      <c r="N172" s="27">
        <f t="shared" si="30"/>
        <v>2.7865951236666069E-2</v>
      </c>
      <c r="O172" s="4">
        <f>VLOOKUP($A172,Fuel_preprocessddata!$A:$T,16,FALSE)</f>
        <v>68025689</v>
      </c>
      <c r="P172" s="4">
        <f>VLOOKUP($A172,Fuel_preprocessddata!$A:$T,17,FALSE)</f>
        <v>124068316</v>
      </c>
      <c r="Q172" s="30">
        <f>VLOOKUP($A172,Fuel_preprocessddata!$A:$T,18,FALSE)</f>
        <v>1.82384504771425</v>
      </c>
      <c r="R172" s="24">
        <f t="shared" si="31"/>
        <v>2.4449790252793736E-2</v>
      </c>
      <c r="S172" s="24">
        <f t="shared" si="32"/>
        <v>3.1295168374724285E-2</v>
      </c>
      <c r="T172" s="30">
        <v>0</v>
      </c>
      <c r="U172" s="39">
        <f>VLOOKUP($A172,Fuel_preprocessddata!$A:$T,9,FALSE)</f>
        <v>4044365530</v>
      </c>
      <c r="V172" s="39">
        <f>VLOOKUP($A172,Fuel_preprocessddata!$A:$T,10,FALSE)</f>
        <v>3144070806</v>
      </c>
      <c r="W172" s="39">
        <f>VLOOKUP($A172,Fuel_preprocessddata!$A:$T,14,FALSE)</f>
        <v>1030046754</v>
      </c>
      <c r="X172" s="39">
        <f>VLOOKUP($A172,Fuel_preprocessddata!$A:$T,15,FALSE)</f>
        <v>820385129</v>
      </c>
      <c r="Y172" s="33">
        <f t="shared" si="33"/>
        <v>0</v>
      </c>
      <c r="Z172" s="33">
        <f t="shared" si="34"/>
        <v>0</v>
      </c>
      <c r="AA172" s="33">
        <v>2.4321676483083851E-5</v>
      </c>
      <c r="AB172" s="33">
        <v>-1.0043015933273308E-5</v>
      </c>
      <c r="AC172" s="33">
        <f t="shared" si="35"/>
        <v>0</v>
      </c>
      <c r="AD172" s="33">
        <f t="shared" si="36"/>
        <v>3.7252902984619141E-9</v>
      </c>
      <c r="AE172" s="33">
        <v>-4.4326411225564799E-8</v>
      </c>
      <c r="AF172" s="33">
        <v>-4.8763333931542419E-8</v>
      </c>
      <c r="AG172" s="33">
        <f t="shared" si="37"/>
        <v>0</v>
      </c>
      <c r="AH172" s="33">
        <f t="shared" si="38"/>
        <v>0</v>
      </c>
      <c r="AI172" s="33">
        <v>-9.7472062626086098E-9</v>
      </c>
      <c r="AJ172" s="33">
        <v>-3.1625275717650503E-8</v>
      </c>
    </row>
    <row r="173" spans="1:36" ht="15.75" thickBot="1" x14ac:dyDescent="0.3">
      <c r="A173" s="6" t="str">
        <f t="shared" si="26"/>
        <v>B620203</v>
      </c>
      <c r="B173" s="6" t="s">
        <v>16</v>
      </c>
      <c r="C173" s="6">
        <v>2020</v>
      </c>
      <c r="D173" s="6">
        <v>3</v>
      </c>
      <c r="E173" s="11">
        <f>VLOOKUP($A173,Fuel_preprocessddata!$A:$T,6,FALSE)</f>
        <v>48180028</v>
      </c>
      <c r="F173" s="2">
        <f>VLOOKUP($A173,Fuel_preprocessddata!$A:$T,7,FALSE)</f>
        <v>75410203</v>
      </c>
      <c r="G173" s="29">
        <f>VLOOKUP($A173,Fuel_preprocessddata!$A:$T,8,FALSE)</f>
        <v>1.56517557441021</v>
      </c>
      <c r="H173" s="8">
        <f t="shared" si="27"/>
        <v>2.0360853839084817E-2</v>
      </c>
      <c r="I173" s="8">
        <f t="shared" si="28"/>
        <v>4.2012462116237555E-2</v>
      </c>
      <c r="J173" s="11">
        <f>VLOOKUP($A173,Fuel_preprocessddata!$A:$T,11,FALSE)</f>
        <v>8922189</v>
      </c>
      <c r="K173" s="2">
        <f>VLOOKUP($A173,Fuel_preprocessddata!$A:$T,12,FALSE)</f>
        <v>13964741</v>
      </c>
      <c r="L173" s="29">
        <f>VLOOKUP($A173,Fuel_preprocessddata!$A:$T,13,FALSE)</f>
        <v>1.5651698254766799</v>
      </c>
      <c r="M173" s="26">
        <f t="shared" si="29"/>
        <v>1.8384706016937324E-2</v>
      </c>
      <c r="N173" s="26">
        <f t="shared" si="30"/>
        <v>2.8330042683241685E-2</v>
      </c>
      <c r="O173" s="2">
        <f>VLOOKUP($A173,Fuel_preprocessddata!$A:$T,16,FALSE)</f>
        <v>57102217</v>
      </c>
      <c r="P173" s="2">
        <f>VLOOKUP($A173,Fuel_preprocessddata!$A:$T,17,FALSE)</f>
        <v>89374944</v>
      </c>
      <c r="Q173" s="29">
        <f>VLOOKUP($A173,Fuel_preprocessddata!$A:$T,18,FALSE)</f>
        <v>1.5651746761426</v>
      </c>
      <c r="R173" s="23">
        <f t="shared" si="31"/>
        <v>2.0024541789084825E-2</v>
      </c>
      <c r="S173" s="23">
        <f t="shared" si="32"/>
        <v>3.9064543264703301E-2</v>
      </c>
      <c r="T173" s="29">
        <v>0</v>
      </c>
      <c r="U173" s="38">
        <f>VLOOKUP($A173,Fuel_preprocessddata!$A:$T,9,FALSE)</f>
        <v>3703685690</v>
      </c>
      <c r="V173" s="38">
        <f>VLOOKUP($A173,Fuel_preprocessddata!$A:$T,10,FALSE)</f>
        <v>1794948432</v>
      </c>
      <c r="W173" s="38">
        <f>VLOOKUP($A173,Fuel_preprocessddata!$A:$T,14,FALSE)</f>
        <v>759584678</v>
      </c>
      <c r="X173" s="38">
        <f>VLOOKUP($A173,Fuel_preprocessddata!$A:$T,15,FALSE)</f>
        <v>492930461</v>
      </c>
      <c r="Y173" s="32">
        <f t="shared" si="33"/>
        <v>0</v>
      </c>
      <c r="Z173" s="32">
        <f t="shared" si="34"/>
        <v>0</v>
      </c>
      <c r="AA173" s="32">
        <v>-3.9146160915184275E-5</v>
      </c>
      <c r="AB173" s="32">
        <v>1.2462116237550377E-5</v>
      </c>
      <c r="AC173" s="32">
        <f t="shared" si="35"/>
        <v>0</v>
      </c>
      <c r="AD173" s="32">
        <f t="shared" si="36"/>
        <v>0</v>
      </c>
      <c r="AE173" s="32">
        <v>6.0169373233831536E-9</v>
      </c>
      <c r="AF173" s="32">
        <v>4.2683241682425765E-8</v>
      </c>
      <c r="AG173" s="32">
        <f t="shared" si="37"/>
        <v>0</v>
      </c>
      <c r="AH173" s="32">
        <f t="shared" si="38"/>
        <v>0</v>
      </c>
      <c r="AI173" s="32">
        <v>4.178908482449506E-8</v>
      </c>
      <c r="AJ173" s="32">
        <v>4.3264703300863183E-8</v>
      </c>
    </row>
    <row r="174" spans="1:36" ht="15.75" thickBot="1" x14ac:dyDescent="0.3">
      <c r="A174" s="7" t="str">
        <f t="shared" si="26"/>
        <v>B620204</v>
      </c>
      <c r="B174" s="7" t="s">
        <v>16</v>
      </c>
      <c r="C174" s="7">
        <v>2020</v>
      </c>
      <c r="D174" s="7">
        <v>4</v>
      </c>
      <c r="E174" s="12">
        <f>VLOOKUP($A174,Fuel_preprocessddata!$A:$T,6,FALSE)</f>
        <v>9790822</v>
      </c>
      <c r="F174" s="4">
        <f>VLOOKUP($A174,Fuel_preprocessddata!$A:$T,7,FALSE)</f>
        <v>8373816</v>
      </c>
      <c r="G174" s="30">
        <f>VLOOKUP($A174,Fuel_preprocessddata!$A:$T,8,FALSE)</f>
        <v>0.85527200882622501</v>
      </c>
      <c r="H174" s="18">
        <f t="shared" si="27"/>
        <v>1.0446974010653627E-2</v>
      </c>
      <c r="I174" s="18">
        <f t="shared" si="28"/>
        <v>7.7982999798128186E-2</v>
      </c>
      <c r="J174" s="17">
        <f>VLOOKUP($A174,Fuel_preprocessddata!$A:$T,11,FALSE)</f>
        <v>223445</v>
      </c>
      <c r="K174" s="5">
        <f>VLOOKUP($A174,Fuel_preprocessddata!$A:$T,12,FALSE)</f>
        <v>191107</v>
      </c>
      <c r="L174" s="30">
        <f>VLOOKUP($A174,Fuel_preprocessddata!$A:$T,13,FALSE)</f>
        <v>0.85527534740092603</v>
      </c>
      <c r="M174" s="27">
        <f t="shared" si="29"/>
        <v>8.8226264610929955E-3</v>
      </c>
      <c r="N174" s="27">
        <f t="shared" si="30"/>
        <v>3.175319746807849E-2</v>
      </c>
      <c r="O174" s="4">
        <f>VLOOKUP($A174,Fuel_preprocessddata!$A:$T,16,FALSE)</f>
        <v>10014267</v>
      </c>
      <c r="P174" s="4">
        <f>VLOOKUP($A174,Fuel_preprocessddata!$A:$T,17,FALSE)</f>
        <v>8564923</v>
      </c>
      <c r="Q174" s="30">
        <f>VLOOKUP($A174,Fuel_preprocessddata!$A:$T,18,FALSE)</f>
        <v>0.85527208331872895</v>
      </c>
      <c r="R174" s="24">
        <f t="shared" si="31"/>
        <v>1.0404233050987565E-2</v>
      </c>
      <c r="S174" s="24">
        <f t="shared" si="32"/>
        <v>7.5529399935524738E-2</v>
      </c>
      <c r="T174" s="30">
        <v>0</v>
      </c>
      <c r="U174" s="39">
        <f>VLOOKUP($A174,Fuel_preprocessddata!$A:$T,9,FALSE)</f>
        <v>801554210</v>
      </c>
      <c r="V174" s="39">
        <f>VLOOKUP($A174,Fuel_preprocessddata!$A:$T,10,FALSE)</f>
        <v>107380019</v>
      </c>
      <c r="W174" s="39">
        <f>VLOOKUP($A174,Fuel_preprocessddata!$A:$T,14,FALSE)</f>
        <v>21661010</v>
      </c>
      <c r="X174" s="39">
        <f>VLOOKUP($A174,Fuel_preprocessddata!$A:$T,15,FALSE)</f>
        <v>6018512</v>
      </c>
      <c r="Y174" s="33">
        <f t="shared" si="33"/>
        <v>0</v>
      </c>
      <c r="Z174" s="33">
        <f t="shared" si="34"/>
        <v>0</v>
      </c>
      <c r="AA174" s="33">
        <v>4.697401065362726E-5</v>
      </c>
      <c r="AB174" s="33">
        <v>-1.7000201871819262E-5</v>
      </c>
      <c r="AC174" s="33">
        <f t="shared" si="35"/>
        <v>0</v>
      </c>
      <c r="AD174" s="33">
        <f t="shared" si="36"/>
        <v>0</v>
      </c>
      <c r="AE174" s="33">
        <v>2.6461092995574975E-8</v>
      </c>
      <c r="AF174" s="33">
        <v>-2.5319215144620211E-9</v>
      </c>
      <c r="AG174" s="33">
        <f t="shared" si="37"/>
        <v>0</v>
      </c>
      <c r="AH174" s="33">
        <f t="shared" si="38"/>
        <v>0</v>
      </c>
      <c r="AI174" s="33">
        <v>3.3050987564842149E-8</v>
      </c>
      <c r="AJ174" s="33">
        <v>-6.4475261934981987E-11</v>
      </c>
    </row>
    <row r="175" spans="1:36" ht="15.75" thickBot="1" x14ac:dyDescent="0.3">
      <c r="A175" s="6" t="str">
        <f t="shared" si="26"/>
        <v>B620205</v>
      </c>
      <c r="B175" s="6" t="s">
        <v>16</v>
      </c>
      <c r="C175" s="6">
        <v>2020</v>
      </c>
      <c r="D175" s="6">
        <v>5</v>
      </c>
      <c r="E175" s="11">
        <f>VLOOKUP($A175,Fuel_preprocessddata!$A:$T,6,FALSE)</f>
        <v>5692778</v>
      </c>
      <c r="F175" s="2">
        <f>VLOOKUP($A175,Fuel_preprocessddata!$A:$T,7,FALSE)</f>
        <v>4889354</v>
      </c>
      <c r="G175" s="29">
        <f>VLOOKUP($A175,Fuel_preprocessddata!$A:$T,8,FALSE)</f>
        <v>0.85886960636792797</v>
      </c>
      <c r="H175" s="8">
        <f t="shared" si="27"/>
        <v>1.0893274709107684E-2</v>
      </c>
      <c r="I175" s="8">
        <f t="shared" si="28"/>
        <v>2.9804802795277176E-2</v>
      </c>
      <c r="J175" s="16">
        <f>VLOOKUP($A175,Fuel_preprocessddata!$A:$T,11,FALSE)</f>
        <v>372420</v>
      </c>
      <c r="K175" s="3">
        <f>VLOOKUP($A175,Fuel_preprocessddata!$A:$T,12,FALSE)</f>
        <v>322410</v>
      </c>
      <c r="L175" s="29">
        <f>VLOOKUP($A175,Fuel_preprocessddata!$A:$T,13,FALSE)</f>
        <v>0.86571612695343902</v>
      </c>
      <c r="M175" s="26">
        <f t="shared" si="29"/>
        <v>9.781534504051231E-3</v>
      </c>
      <c r="N175" s="26">
        <f t="shared" si="30"/>
        <v>2.5832677387429427E-2</v>
      </c>
      <c r="O175" s="2">
        <f>VLOOKUP($A175,Fuel_preprocessddata!$A:$T,16,FALSE)</f>
        <v>6065198</v>
      </c>
      <c r="P175" s="2">
        <f>VLOOKUP($A175,Fuel_preprocessddata!$A:$T,17,FALSE)</f>
        <v>5211764</v>
      </c>
      <c r="Q175" s="29">
        <f>VLOOKUP($A175,Fuel_preprocessddata!$A:$T,18,FALSE)</f>
        <v>0.85929000174437797</v>
      </c>
      <c r="R175" s="23">
        <f t="shared" si="31"/>
        <v>1.0817218324397282E-2</v>
      </c>
      <c r="S175" s="23">
        <f t="shared" si="32"/>
        <v>2.9523967293145999E-2</v>
      </c>
      <c r="T175" s="29">
        <v>0</v>
      </c>
      <c r="U175" s="38">
        <f>VLOOKUP($A175,Fuel_preprocessddata!$A:$T,9,FALSE)</f>
        <v>448841522</v>
      </c>
      <c r="V175" s="38">
        <f>VLOOKUP($A175,Fuel_preprocessddata!$A:$T,10,FALSE)</f>
        <v>164045843</v>
      </c>
      <c r="W175" s="38">
        <f>VLOOKUP($A175,Fuel_preprocessddata!$A:$T,14,FALSE)</f>
        <v>32961086</v>
      </c>
      <c r="X175" s="38">
        <f>VLOOKUP($A175,Fuel_preprocessddata!$A:$T,15,FALSE)</f>
        <v>12480704</v>
      </c>
      <c r="Y175" s="32">
        <f t="shared" si="33"/>
        <v>0</v>
      </c>
      <c r="Z175" s="32">
        <f t="shared" si="34"/>
        <v>0</v>
      </c>
      <c r="AA175" s="32">
        <v>-6.7252908923162713E-6</v>
      </c>
      <c r="AB175" s="32">
        <v>4.8027952771739074E-6</v>
      </c>
      <c r="AC175" s="32">
        <f t="shared" si="35"/>
        <v>0</v>
      </c>
      <c r="AD175" s="32">
        <f t="shared" si="36"/>
        <v>0</v>
      </c>
      <c r="AE175" s="32">
        <v>3.4504051230760391E-8</v>
      </c>
      <c r="AF175" s="32">
        <v>-2.2612570572955182E-8</v>
      </c>
      <c r="AG175" s="32">
        <f t="shared" si="37"/>
        <v>0</v>
      </c>
      <c r="AH175" s="32">
        <f t="shared" si="38"/>
        <v>0</v>
      </c>
      <c r="AI175" s="32">
        <v>1.8324397280805593E-8</v>
      </c>
      <c r="AJ175" s="32">
        <v>-3.2706854002917396E-8</v>
      </c>
    </row>
    <row r="176" spans="1:36" ht="15.75" thickBot="1" x14ac:dyDescent="0.3">
      <c r="A176" s="7" t="str">
        <f t="shared" si="26"/>
        <v>B620206</v>
      </c>
      <c r="B176" s="7" t="s">
        <v>16</v>
      </c>
      <c r="C176" s="7">
        <v>2020</v>
      </c>
      <c r="D176" s="7">
        <v>6</v>
      </c>
      <c r="E176" s="12">
        <f>VLOOKUP($A176,Fuel_preprocessddata!$A:$T,6,FALSE)</f>
        <v>13096557</v>
      </c>
      <c r="F176" s="4">
        <f>VLOOKUP($A176,Fuel_preprocessddata!$A:$T,7,FALSE)</f>
        <v>14623090</v>
      </c>
      <c r="G176" s="30">
        <f>VLOOKUP($A176,Fuel_preprocessddata!$A:$T,8,FALSE)</f>
        <v>1.1165598714226901</v>
      </c>
      <c r="H176" s="18">
        <f t="shared" si="27"/>
        <v>1.3853870296339775E-2</v>
      </c>
      <c r="I176" s="18">
        <f t="shared" si="28"/>
        <v>2.9232544421189645E-2</v>
      </c>
      <c r="J176" s="17">
        <f>VLOOKUP($A176,Fuel_preprocessddata!$A:$T,11,FALSE)</f>
        <v>712052</v>
      </c>
      <c r="K176" s="5">
        <f>VLOOKUP($A176,Fuel_preprocessddata!$A:$T,12,FALSE)</f>
        <v>795350</v>
      </c>
      <c r="L176" s="30">
        <f>VLOOKUP($A176,Fuel_preprocessddata!$A:$T,13,FALSE)</f>
        <v>1.1169830293293099</v>
      </c>
      <c r="M176" s="27">
        <f t="shared" si="29"/>
        <v>1.3333647611886462E-2</v>
      </c>
      <c r="N176" s="27">
        <f t="shared" si="30"/>
        <v>2.6208276167316982E-2</v>
      </c>
      <c r="O176" s="4">
        <f>VLOOKUP($A176,Fuel_preprocessddata!$A:$T,16,FALSE)</f>
        <v>13808609</v>
      </c>
      <c r="P176" s="4">
        <f>VLOOKUP($A176,Fuel_preprocessddata!$A:$T,17,FALSE)</f>
        <v>15418440</v>
      </c>
      <c r="Q176" s="30">
        <f>VLOOKUP($A176,Fuel_preprocessddata!$A:$T,18,FALSE)</f>
        <v>1.1165816918995899</v>
      </c>
      <c r="R176" s="24">
        <f t="shared" si="31"/>
        <v>1.3826043955771097E-2</v>
      </c>
      <c r="S176" s="24">
        <f t="shared" si="32"/>
        <v>2.9059567227601332E-2</v>
      </c>
      <c r="T176" s="30">
        <v>0</v>
      </c>
      <c r="U176" s="39">
        <f>VLOOKUP($A176,Fuel_preprocessddata!$A:$T,9,FALSE)</f>
        <v>1055523813</v>
      </c>
      <c r="V176" s="39">
        <f>VLOOKUP($A176,Fuel_preprocessddata!$A:$T,10,FALSE)</f>
        <v>500233226</v>
      </c>
      <c r="W176" s="39">
        <f>VLOOKUP($A176,Fuel_preprocessddata!$A:$T,14,FALSE)</f>
        <v>59649844</v>
      </c>
      <c r="X176" s="39">
        <f>VLOOKUP($A176,Fuel_preprocessddata!$A:$T,15,FALSE)</f>
        <v>30347284</v>
      </c>
      <c r="Y176" s="33">
        <f t="shared" si="33"/>
        <v>0</v>
      </c>
      <c r="Z176" s="33">
        <f t="shared" si="34"/>
        <v>0</v>
      </c>
      <c r="AA176" s="33">
        <v>-4.6129703660224494E-5</v>
      </c>
      <c r="AB176" s="33">
        <v>3.254442118964633E-5</v>
      </c>
      <c r="AC176" s="33">
        <f t="shared" si="35"/>
        <v>0</v>
      </c>
      <c r="AD176" s="33">
        <f t="shared" si="36"/>
        <v>0</v>
      </c>
      <c r="AE176" s="33">
        <v>4.7611886462919917E-8</v>
      </c>
      <c r="AF176" s="33">
        <v>-2.3832683016325462E-8</v>
      </c>
      <c r="AG176" s="33">
        <f t="shared" si="37"/>
        <v>0</v>
      </c>
      <c r="AH176" s="33">
        <f t="shared" si="38"/>
        <v>0</v>
      </c>
      <c r="AI176" s="33">
        <v>4.3955771097600738E-8</v>
      </c>
      <c r="AJ176" s="33">
        <v>-3.2772398669833613E-8</v>
      </c>
    </row>
    <row r="177" spans="1:36" ht="15.75" thickBot="1" x14ac:dyDescent="0.3">
      <c r="A177" s="6" t="str">
        <f t="shared" si="26"/>
        <v>B620207</v>
      </c>
      <c r="B177" s="6" t="s">
        <v>16</v>
      </c>
      <c r="C177" s="6">
        <v>2020</v>
      </c>
      <c r="D177" s="6">
        <v>7</v>
      </c>
      <c r="E177" s="11">
        <f>VLOOKUP($A177,Fuel_preprocessddata!$A:$T,6,FALSE)</f>
        <v>25690502</v>
      </c>
      <c r="F177" s="2">
        <f>VLOOKUP($A177,Fuel_preprocessddata!$A:$T,7,FALSE)</f>
        <v>30876440</v>
      </c>
      <c r="G177" s="29">
        <f>VLOOKUP($A177,Fuel_preprocessddata!$A:$T,8,FALSE)</f>
        <v>1.2018620733841601</v>
      </c>
      <c r="H177" s="8">
        <f t="shared" si="27"/>
        <v>1.442948400044849E-2</v>
      </c>
      <c r="I177" s="8">
        <f t="shared" si="28"/>
        <v>4.0390783925621149E-2</v>
      </c>
      <c r="J177" s="11">
        <f>VLOOKUP($A177,Fuel_preprocessddata!$A:$T,11,FALSE)</f>
        <v>7554717</v>
      </c>
      <c r="K177" s="2">
        <f>VLOOKUP($A177,Fuel_preprocessddata!$A:$T,12,FALSE)</f>
        <v>9081588</v>
      </c>
      <c r="L177" s="29">
        <f>VLOOKUP($A177,Fuel_preprocessddata!$A:$T,13,FALSE)</f>
        <v>1.2021082986960301</v>
      </c>
      <c r="M177" s="26">
        <f t="shared" si="29"/>
        <v>1.3744352448619646E-2</v>
      </c>
      <c r="N177" s="26">
        <f t="shared" si="30"/>
        <v>3.2979513770506744E-2</v>
      </c>
      <c r="O177" s="2">
        <f>VLOOKUP($A177,Fuel_preprocessddata!$A:$T,16,FALSE)</f>
        <v>33245219</v>
      </c>
      <c r="P177" s="2">
        <f>VLOOKUP($A177,Fuel_preprocessddata!$A:$T,17,FALSE)</f>
        <v>39958028</v>
      </c>
      <c r="Q177" s="29">
        <f>VLOOKUP($A177,Fuel_preprocessddata!$A:$T,18,FALSE)</f>
        <v>1.2019180261679101</v>
      </c>
      <c r="R177" s="23">
        <f t="shared" si="31"/>
        <v>1.4267837764551795E-2</v>
      </c>
      <c r="S177" s="23">
        <f t="shared" si="32"/>
        <v>3.8428079828912588E-2</v>
      </c>
      <c r="T177" s="29">
        <v>0</v>
      </c>
      <c r="U177" s="38">
        <f>VLOOKUP($A177,Fuel_preprocessddata!$A:$T,9,FALSE)</f>
        <v>2139815949</v>
      </c>
      <c r="V177" s="38">
        <f>VLOOKUP($A177,Fuel_preprocessddata!$A:$T,10,FALSE)</f>
        <v>764442702</v>
      </c>
      <c r="W177" s="38">
        <f>VLOOKUP($A177,Fuel_preprocessddata!$A:$T,14,FALSE)</f>
        <v>660750518</v>
      </c>
      <c r="X177" s="38">
        <f>VLOOKUP($A177,Fuel_preprocessddata!$A:$T,15,FALSE)</f>
        <v>275370585</v>
      </c>
      <c r="Y177" s="32">
        <f t="shared" si="33"/>
        <v>0</v>
      </c>
      <c r="Z177" s="32">
        <f t="shared" si="34"/>
        <v>0</v>
      </c>
      <c r="AA177" s="32">
        <v>2.9484000448489964E-5</v>
      </c>
      <c r="AB177" s="32">
        <v>-9.2160743788479577E-6</v>
      </c>
      <c r="AC177" s="32">
        <f t="shared" si="35"/>
        <v>0</v>
      </c>
      <c r="AD177" s="32">
        <f t="shared" si="36"/>
        <v>-1.862645149230957E-9</v>
      </c>
      <c r="AE177" s="32">
        <v>-4.7551380354116102E-8</v>
      </c>
      <c r="AF177" s="32">
        <v>1.3770506745308664E-8</v>
      </c>
      <c r="AG177" s="32">
        <f t="shared" si="37"/>
        <v>0</v>
      </c>
      <c r="AH177" s="32">
        <f t="shared" si="38"/>
        <v>0</v>
      </c>
      <c r="AI177" s="32">
        <v>3.7764551794744472E-8</v>
      </c>
      <c r="AJ177" s="32">
        <v>-2.0171087409745492E-8</v>
      </c>
    </row>
    <row r="178" spans="1:36" ht="15.75" thickBot="1" x14ac:dyDescent="0.3">
      <c r="A178" s="7" t="str">
        <f t="shared" si="26"/>
        <v>B620208</v>
      </c>
      <c r="B178" s="7" t="s">
        <v>16</v>
      </c>
      <c r="C178" s="7">
        <v>2020</v>
      </c>
      <c r="D178" s="7">
        <v>8</v>
      </c>
      <c r="E178" s="12">
        <f>VLOOKUP($A178,Fuel_preprocessddata!$A:$T,6,FALSE)</f>
        <v>19769890</v>
      </c>
      <c r="F178" s="4">
        <f>VLOOKUP($A178,Fuel_preprocessddata!$A:$T,7,FALSE)</f>
        <v>24444659</v>
      </c>
      <c r="G178" s="30">
        <f>VLOOKUP($A178,Fuel_preprocessddata!$A:$T,8,FALSE)</f>
        <v>1.2364590293623201</v>
      </c>
      <c r="H178" s="18">
        <f t="shared" si="27"/>
        <v>1.5494078842653785E-2</v>
      </c>
      <c r="I178" s="18">
        <f t="shared" si="28"/>
        <v>3.5773416265537462E-2</v>
      </c>
      <c r="J178" s="12">
        <f>VLOOKUP($A178,Fuel_preprocessddata!$A:$T,11,FALSE)</f>
        <v>7287305</v>
      </c>
      <c r="K178" s="4">
        <f>VLOOKUP($A178,Fuel_preprocessddata!$A:$T,12,FALSE)</f>
        <v>9010454</v>
      </c>
      <c r="L178" s="30">
        <f>VLOOKUP($A178,Fuel_preprocessddata!$A:$T,13,FALSE)</f>
        <v>1.2364590201727499</v>
      </c>
      <c r="M178" s="27">
        <f t="shared" si="29"/>
        <v>1.3951073150111699E-2</v>
      </c>
      <c r="N178" s="27">
        <f t="shared" si="30"/>
        <v>3.0428977593223189E-2</v>
      </c>
      <c r="O178" s="4">
        <f>VLOOKUP($A178,Fuel_preprocessddata!$A:$T,16,FALSE)</f>
        <v>27057195</v>
      </c>
      <c r="P178" s="4">
        <f>VLOOKUP($A178,Fuel_preprocessddata!$A:$T,17,FALSE)</f>
        <v>33455113</v>
      </c>
      <c r="Q178" s="30">
        <f>VLOOKUP($A178,Fuel_preprocessddata!$A:$T,18,FALSE)</f>
        <v>1.2364590268872999</v>
      </c>
      <c r="R178" s="24">
        <f t="shared" si="31"/>
        <v>1.5045889071352464E-2</v>
      </c>
      <c r="S178" s="24">
        <f t="shared" si="32"/>
        <v>3.4157620309371431E-2</v>
      </c>
      <c r="T178" s="30">
        <v>0</v>
      </c>
      <c r="U178" s="39">
        <f>VLOOKUP($A178,Fuel_preprocessddata!$A:$T,9,FALSE)</f>
        <v>1577677463</v>
      </c>
      <c r="V178" s="39">
        <f>VLOOKUP($A178,Fuel_preprocessddata!$A:$T,10,FALSE)</f>
        <v>683319111</v>
      </c>
      <c r="W178" s="39">
        <f>VLOOKUP($A178,Fuel_preprocessddata!$A:$T,14,FALSE)</f>
        <v>645860996</v>
      </c>
      <c r="X178" s="39">
        <f>VLOOKUP($A178,Fuel_preprocessddata!$A:$T,15,FALSE)</f>
        <v>296114254</v>
      </c>
      <c r="Y178" s="33">
        <f t="shared" si="33"/>
        <v>0</v>
      </c>
      <c r="Z178" s="33">
        <f t="shared" si="34"/>
        <v>0</v>
      </c>
      <c r="AA178" s="33">
        <v>-5.9211573462149281E-6</v>
      </c>
      <c r="AB178" s="33">
        <v>-2.6583734462536091E-5</v>
      </c>
      <c r="AC178" s="33">
        <f t="shared" si="35"/>
        <v>0</v>
      </c>
      <c r="AD178" s="33">
        <f t="shared" si="36"/>
        <v>0</v>
      </c>
      <c r="AE178" s="33">
        <v>-2.684988830055357E-8</v>
      </c>
      <c r="AF178" s="33">
        <v>-2.2406776814185014E-8</v>
      </c>
      <c r="AG178" s="33">
        <f t="shared" si="37"/>
        <v>0</v>
      </c>
      <c r="AH178" s="33">
        <f t="shared" si="38"/>
        <v>0</v>
      </c>
      <c r="AI178" s="33">
        <v>-1.0928647535546343E-8</v>
      </c>
      <c r="AJ178" s="33">
        <v>2.0309371427662537E-8</v>
      </c>
    </row>
    <row r="179" spans="1:36" ht="15.75" thickBot="1" x14ac:dyDescent="0.3">
      <c r="A179" s="6" t="str">
        <f t="shared" si="26"/>
        <v>B620209</v>
      </c>
      <c r="B179" s="6" t="s">
        <v>16</v>
      </c>
      <c r="C179" s="6">
        <v>2020</v>
      </c>
      <c r="D179" s="6">
        <v>9</v>
      </c>
      <c r="E179" s="11">
        <f>VLOOKUP($A179,Fuel_preprocessddata!$A:$T,6,FALSE)</f>
        <v>16785721</v>
      </c>
      <c r="F179" s="2">
        <f>VLOOKUP($A179,Fuel_preprocessddata!$A:$T,7,FALSE)</f>
        <v>20714670</v>
      </c>
      <c r="G179" s="29">
        <f>VLOOKUP($A179,Fuel_preprocessddata!$A:$T,8,FALSE)</f>
        <v>1.2340649531825201</v>
      </c>
      <c r="H179" s="8">
        <f t="shared" si="27"/>
        <v>1.5198605510168432E-2</v>
      </c>
      <c r="I179" s="8">
        <f t="shared" si="28"/>
        <v>3.1671168123866084E-2</v>
      </c>
      <c r="J179" s="11">
        <f>VLOOKUP($A179,Fuel_preprocessddata!$A:$T,11,FALSE)</f>
        <v>5825011</v>
      </c>
      <c r="K179" s="2">
        <f>VLOOKUP($A179,Fuel_preprocessddata!$A:$T,12,FALSE)</f>
        <v>7188828</v>
      </c>
      <c r="L179" s="29">
        <f>VLOOKUP($A179,Fuel_preprocessddata!$A:$T,13,FALSE)</f>
        <v>1.23413123168351</v>
      </c>
      <c r="M179" s="26">
        <f t="shared" si="29"/>
        <v>1.3745310259055947E-2</v>
      </c>
      <c r="N179" s="26">
        <f t="shared" si="30"/>
        <v>2.6228787722032972E-2</v>
      </c>
      <c r="O179" s="2">
        <f>VLOOKUP($A179,Fuel_preprocessddata!$A:$T,16,FALSE)</f>
        <v>22610732</v>
      </c>
      <c r="P179" s="2">
        <f>VLOOKUP($A179,Fuel_preprocessddata!$A:$T,17,FALSE)</f>
        <v>27903498</v>
      </c>
      <c r="Q179" s="29">
        <f>VLOOKUP($A179,Fuel_preprocessddata!$A:$T,18,FALSE)</f>
        <v>1.23408202795026</v>
      </c>
      <c r="R179" s="23">
        <f t="shared" si="31"/>
        <v>1.4795581618795892E-2</v>
      </c>
      <c r="S179" s="23">
        <f t="shared" si="32"/>
        <v>3.006401555797698E-2</v>
      </c>
      <c r="T179" s="29">
        <v>0</v>
      </c>
      <c r="U179" s="38">
        <f>VLOOKUP($A179,Fuel_preprocessddata!$A:$T,9,FALSE)</f>
        <v>1362932276</v>
      </c>
      <c r="V179" s="38">
        <f>VLOOKUP($A179,Fuel_preprocessddata!$A:$T,10,FALSE)</f>
        <v>654054499</v>
      </c>
      <c r="W179" s="38">
        <f>VLOOKUP($A179,Fuel_preprocessddata!$A:$T,14,FALSE)</f>
        <v>523002236</v>
      </c>
      <c r="X179" s="38">
        <f>VLOOKUP($A179,Fuel_preprocessddata!$A:$T,15,FALSE)</f>
        <v>274081596</v>
      </c>
      <c r="Y179" s="32">
        <f t="shared" si="33"/>
        <v>0</v>
      </c>
      <c r="Z179" s="32">
        <f t="shared" si="34"/>
        <v>0</v>
      </c>
      <c r="AA179" s="32">
        <v>-1.3944898315677162E-6</v>
      </c>
      <c r="AB179" s="32">
        <v>-2.8831876133915413E-5</v>
      </c>
      <c r="AC179" s="32">
        <f t="shared" si="35"/>
        <v>-9.3132257461547852E-10</v>
      </c>
      <c r="AD179" s="32">
        <f t="shared" si="36"/>
        <v>9.3132257461547852E-10</v>
      </c>
      <c r="AE179" s="32">
        <v>1.0259055946773565E-8</v>
      </c>
      <c r="AF179" s="32">
        <v>-1.2277967030224768E-8</v>
      </c>
      <c r="AG179" s="32">
        <f t="shared" si="37"/>
        <v>0</v>
      </c>
      <c r="AH179" s="32">
        <f t="shared" si="38"/>
        <v>0</v>
      </c>
      <c r="AI179" s="32">
        <v>-1.8381204109144123E-8</v>
      </c>
      <c r="AJ179" s="32">
        <v>1.5557976979635457E-8</v>
      </c>
    </row>
    <row r="180" spans="1:36" ht="15.75" thickBot="1" x14ac:dyDescent="0.3">
      <c r="A180" s="7" t="str">
        <f t="shared" si="26"/>
        <v>B6202010</v>
      </c>
      <c r="B180" s="7" t="s">
        <v>16</v>
      </c>
      <c r="C180" s="7">
        <v>2020</v>
      </c>
      <c r="D180" s="7">
        <v>10</v>
      </c>
      <c r="E180" s="12">
        <f>VLOOKUP($A180,Fuel_preprocessddata!$A:$T,6,FALSE)</f>
        <v>23159121</v>
      </c>
      <c r="F180" s="4">
        <f>VLOOKUP($A180,Fuel_preprocessddata!$A:$T,7,FALSE)</f>
        <v>26955427</v>
      </c>
      <c r="G180" s="30">
        <f>VLOOKUP($A180,Fuel_preprocessddata!$A:$T,8,FALSE)</f>
        <v>1.16392271537421</v>
      </c>
      <c r="H180" s="18">
        <f t="shared" si="27"/>
        <v>1.4290114050379462E-2</v>
      </c>
      <c r="I180" s="18">
        <f t="shared" si="28"/>
        <v>2.7427938854396719E-2</v>
      </c>
      <c r="J180" s="12">
        <f>VLOOKUP($A180,Fuel_preprocessddata!$A:$T,11,FALSE)</f>
        <v>6713737</v>
      </c>
      <c r="K180" s="4">
        <f>VLOOKUP($A180,Fuel_preprocessddata!$A:$T,12,FALSE)</f>
        <v>7813803</v>
      </c>
      <c r="L180" s="30">
        <f>VLOOKUP($A180,Fuel_preprocessddata!$A:$T,13,FALSE)</f>
        <v>1.1638530076468501</v>
      </c>
      <c r="M180" s="27">
        <f t="shared" si="29"/>
        <v>1.2991482078141136E-2</v>
      </c>
      <c r="N180" s="27">
        <f t="shared" si="30"/>
        <v>2.3468230817533128E-2</v>
      </c>
      <c r="O180" s="4">
        <f>VLOOKUP($A180,Fuel_preprocessddata!$A:$T,16,FALSE)</f>
        <v>29872858</v>
      </c>
      <c r="P180" s="4">
        <f>VLOOKUP($A180,Fuel_preprocessddata!$A:$T,17,FALSE)</f>
        <v>34769230</v>
      </c>
      <c r="Q180" s="30">
        <f>VLOOKUP($A180,Fuel_preprocessddata!$A:$T,18,FALSE)</f>
        <v>1.1639070490008001</v>
      </c>
      <c r="R180" s="24">
        <f t="shared" si="31"/>
        <v>1.3976148298046153E-2</v>
      </c>
      <c r="S180" s="24">
        <f t="shared" si="32"/>
        <v>2.6425910171690707E-2</v>
      </c>
      <c r="T180" s="30">
        <v>0</v>
      </c>
      <c r="U180" s="39">
        <f>VLOOKUP($A180,Fuel_preprocessddata!$A:$T,9,FALSE)</f>
        <v>1886298941</v>
      </c>
      <c r="V180" s="39">
        <f>VLOOKUP($A180,Fuel_preprocessddata!$A:$T,10,FALSE)</f>
        <v>982772608</v>
      </c>
      <c r="W180" s="39">
        <f>VLOOKUP($A180,Fuel_preprocessddata!$A:$T,14,FALSE)</f>
        <v>601455858</v>
      </c>
      <c r="X180" s="39">
        <f>VLOOKUP($A180,Fuel_preprocessddata!$A:$T,15,FALSE)</f>
        <v>332952367</v>
      </c>
      <c r="Y180" s="33">
        <f t="shared" si="33"/>
        <v>0</v>
      </c>
      <c r="Z180" s="33">
        <f t="shared" si="34"/>
        <v>0</v>
      </c>
      <c r="AA180" s="33">
        <v>-9.8859496205378622E-6</v>
      </c>
      <c r="AB180" s="33">
        <v>2.7938854396719962E-5</v>
      </c>
      <c r="AC180" s="33">
        <f t="shared" si="35"/>
        <v>0</v>
      </c>
      <c r="AD180" s="33">
        <f t="shared" si="36"/>
        <v>0</v>
      </c>
      <c r="AE180" s="33">
        <v>-1.7921858863276241E-8</v>
      </c>
      <c r="AF180" s="33">
        <v>3.0817533126087371E-8</v>
      </c>
      <c r="AG180" s="33">
        <f t="shared" si="37"/>
        <v>0</v>
      </c>
      <c r="AH180" s="33">
        <f t="shared" si="38"/>
        <v>0</v>
      </c>
      <c r="AI180" s="33">
        <v>4.8298046152750462E-8</v>
      </c>
      <c r="AJ180" s="33">
        <v>1.0171690706731185E-8</v>
      </c>
    </row>
    <row r="181" spans="1:36" ht="15.75" thickBot="1" x14ac:dyDescent="0.3">
      <c r="A181" s="6" t="str">
        <f t="shared" si="26"/>
        <v>B6202011</v>
      </c>
      <c r="B181" s="6" t="s">
        <v>16</v>
      </c>
      <c r="C181" s="6">
        <v>2020</v>
      </c>
      <c r="D181" s="6">
        <v>11</v>
      </c>
      <c r="E181" s="11">
        <f>VLOOKUP($A181,Fuel_preprocessddata!$A:$T,6,FALSE)</f>
        <v>26362044</v>
      </c>
      <c r="F181" s="2">
        <f>VLOOKUP($A181,Fuel_preprocessddata!$A:$T,7,FALSE)</f>
        <v>33047367</v>
      </c>
      <c r="G181" s="29">
        <f>VLOOKUP($A181,Fuel_preprocessddata!$A:$T,8,FALSE)</f>
        <v>1.2535965344720601</v>
      </c>
      <c r="H181" s="8">
        <f t="shared" si="27"/>
        <v>1.5531039410861841E-2</v>
      </c>
      <c r="I181" s="8">
        <f t="shared" si="28"/>
        <v>3.1080566381378568E-2</v>
      </c>
      <c r="J181" s="11">
        <f>VLOOKUP($A181,Fuel_preprocessddata!$A:$T,11,FALSE)</f>
        <v>7509513</v>
      </c>
      <c r="K181" s="2">
        <f>VLOOKUP($A181,Fuel_preprocessddata!$A:$T,12,FALSE)</f>
        <v>9414170</v>
      </c>
      <c r="L181" s="29">
        <f>VLOOKUP($A181,Fuel_preprocessddata!$A:$T,13,FALSE)</f>
        <v>1.2536325591286599</v>
      </c>
      <c r="M181" s="26">
        <f t="shared" si="29"/>
        <v>1.3946060061043647E-2</v>
      </c>
      <c r="N181" s="26">
        <f t="shared" si="30"/>
        <v>2.6245981860551302E-2</v>
      </c>
      <c r="O181" s="2">
        <f>VLOOKUP($A181,Fuel_preprocessddata!$A:$T,16,FALSE)</f>
        <v>33871557</v>
      </c>
      <c r="P181" s="2">
        <f>VLOOKUP($A181,Fuel_preprocessddata!$A:$T,17,FALSE)</f>
        <v>42461537</v>
      </c>
      <c r="Q181" s="29">
        <f>VLOOKUP($A181,Fuel_preprocessddata!$A:$T,18,FALSE)</f>
        <v>1.2536045213392399</v>
      </c>
      <c r="R181" s="23">
        <f t="shared" si="31"/>
        <v>1.5149313743499862E-2</v>
      </c>
      <c r="S181" s="23">
        <f t="shared" si="32"/>
        <v>2.9861049743323362E-2</v>
      </c>
      <c r="T181" s="29">
        <v>0</v>
      </c>
      <c r="U181" s="38">
        <f>VLOOKUP($A181,Fuel_preprocessddata!$A:$T,9,FALSE)</f>
        <v>2127827129</v>
      </c>
      <c r="V181" s="38">
        <f>VLOOKUP($A181,Fuel_preprocessddata!$A:$T,10,FALSE)</f>
        <v>1063280720</v>
      </c>
      <c r="W181" s="38">
        <f>VLOOKUP($A181,Fuel_preprocessddata!$A:$T,14,FALSE)</f>
        <v>675041550</v>
      </c>
      <c r="X181" s="38">
        <f>VLOOKUP($A181,Fuel_preprocessddata!$A:$T,15,FALSE)</f>
        <v>358689953</v>
      </c>
      <c r="Y181" s="32">
        <f t="shared" si="33"/>
        <v>0</v>
      </c>
      <c r="Z181" s="32">
        <f t="shared" si="34"/>
        <v>0</v>
      </c>
      <c r="AA181" s="32">
        <v>3.1039410861841144E-5</v>
      </c>
      <c r="AB181" s="32">
        <v>-1.9433618621431115E-5</v>
      </c>
      <c r="AC181" s="32">
        <f t="shared" si="35"/>
        <v>-1.862645149230957E-9</v>
      </c>
      <c r="AD181" s="32">
        <f t="shared" si="36"/>
        <v>-1.862645149230957E-9</v>
      </c>
      <c r="AE181" s="32">
        <v>-3.9938956352195132E-8</v>
      </c>
      <c r="AF181" s="32">
        <v>-1.813944869658024E-8</v>
      </c>
      <c r="AG181" s="32">
        <f t="shared" si="37"/>
        <v>0</v>
      </c>
      <c r="AH181" s="32">
        <f t="shared" si="38"/>
        <v>0</v>
      </c>
      <c r="AI181" s="32">
        <v>1.3743499862467479E-8</v>
      </c>
      <c r="AJ181" s="32">
        <v>4.9743323364895287E-8</v>
      </c>
    </row>
    <row r="182" spans="1:36" ht="15.75" thickBot="1" x14ac:dyDescent="0.3">
      <c r="A182" s="7" t="str">
        <f t="shared" si="26"/>
        <v>B6202012</v>
      </c>
      <c r="B182" s="7" t="s">
        <v>16</v>
      </c>
      <c r="C182" s="7">
        <v>2020</v>
      </c>
      <c r="D182" s="7">
        <v>12</v>
      </c>
      <c r="E182" s="12">
        <f>VLOOKUP($A182,Fuel_preprocessddata!$A:$T,6,FALSE)</f>
        <v>26865668</v>
      </c>
      <c r="F182" s="4">
        <f>VLOOKUP($A182,Fuel_preprocessddata!$A:$T,7,FALSE)</f>
        <v>39325566</v>
      </c>
      <c r="G182" s="30">
        <f>VLOOKUP($A182,Fuel_preprocessddata!$A:$T,8,FALSE)</f>
        <v>1.46378515509087</v>
      </c>
      <c r="H182" s="18">
        <f t="shared" si="27"/>
        <v>1.8160956231864141E-2</v>
      </c>
      <c r="I182" s="18">
        <f t="shared" si="28"/>
        <v>3.3550232442945332E-2</v>
      </c>
      <c r="J182" s="12">
        <f>VLOOKUP($A182,Fuel_preprocessddata!$A:$T,11,FALSE)</f>
        <v>11871726</v>
      </c>
      <c r="K182" s="4">
        <f>VLOOKUP($A182,Fuel_preprocessddata!$A:$T,12,FALSE)</f>
        <v>17377719</v>
      </c>
      <c r="L182" s="30">
        <f>VLOOKUP($A182,Fuel_preprocessddata!$A:$T,13,FALSE)</f>
        <v>1.46379043788578</v>
      </c>
      <c r="M182" s="27">
        <f t="shared" si="29"/>
        <v>1.682556203490131E-2</v>
      </c>
      <c r="N182" s="27">
        <f t="shared" si="30"/>
        <v>3.2184089225783363E-2</v>
      </c>
      <c r="O182" s="4">
        <f>VLOOKUP($A182,Fuel_preprocessddata!$A:$T,16,FALSE)</f>
        <v>38737394</v>
      </c>
      <c r="P182" s="4">
        <f>VLOOKUP($A182,Fuel_preprocessddata!$A:$T,17,FALSE)</f>
        <v>56703285</v>
      </c>
      <c r="Q182" s="30">
        <f>VLOOKUP($A182,Fuel_preprocessddata!$A:$T,18,FALSE)</f>
        <v>1.4637867740922299</v>
      </c>
      <c r="R182" s="24">
        <f t="shared" si="31"/>
        <v>1.7729709249810349E-2</v>
      </c>
      <c r="S182" s="24">
        <f t="shared" si="32"/>
        <v>3.3119386663652425E-2</v>
      </c>
      <c r="T182" s="30">
        <v>0</v>
      </c>
      <c r="U182" s="39">
        <f>VLOOKUP($A182,Fuel_preprocessddata!$A:$T,9,FALSE)</f>
        <v>2165390715</v>
      </c>
      <c r="V182" s="39">
        <f>VLOOKUP($A182,Fuel_preprocessddata!$A:$T,10,FALSE)</f>
        <v>1172139897</v>
      </c>
      <c r="W182" s="39">
        <f>VLOOKUP($A182,Fuel_preprocessddata!$A:$T,14,FALSE)</f>
        <v>1032816554</v>
      </c>
      <c r="X182" s="39">
        <f>VLOOKUP($A182,Fuel_preprocessddata!$A:$T,15,FALSE)</f>
        <v>539947515</v>
      </c>
      <c r="Y182" s="33">
        <f t="shared" si="33"/>
        <v>0</v>
      </c>
      <c r="Z182" s="33">
        <f t="shared" si="34"/>
        <v>0</v>
      </c>
      <c r="AA182" s="33">
        <v>-3.9043768135859497E-5</v>
      </c>
      <c r="AB182" s="33">
        <v>-4.9767557054668926E-5</v>
      </c>
      <c r="AC182" s="33">
        <f t="shared" si="35"/>
        <v>0</v>
      </c>
      <c r="AD182" s="33">
        <f t="shared" si="36"/>
        <v>0</v>
      </c>
      <c r="AE182" s="33">
        <v>-3.7965098689807242E-8</v>
      </c>
      <c r="AF182" s="33">
        <v>-1.0774216635187073E-8</v>
      </c>
      <c r="AG182" s="33">
        <f t="shared" si="37"/>
        <v>0</v>
      </c>
      <c r="AH182" s="33">
        <f t="shared" si="38"/>
        <v>0</v>
      </c>
      <c r="AI182" s="33">
        <v>9.2498103499566442E-9</v>
      </c>
      <c r="AJ182" s="33">
        <v>-1.3336347571418772E-8</v>
      </c>
    </row>
    <row r="183" spans="1:36" ht="15.75" thickBot="1" x14ac:dyDescent="0.3">
      <c r="A183" s="6" t="str">
        <f t="shared" si="26"/>
        <v>B620211</v>
      </c>
      <c r="B183" s="6" t="s">
        <v>16</v>
      </c>
      <c r="C183" s="6">
        <v>2021</v>
      </c>
      <c r="D183" s="6">
        <v>1</v>
      </c>
      <c r="E183" s="11">
        <f>VLOOKUP($A183,Fuel_preprocessddata!$A:$T,6,FALSE)</f>
        <v>22382214</v>
      </c>
      <c r="F183" s="2">
        <f>VLOOKUP($A183,Fuel_preprocessddata!$A:$T,7,FALSE)</f>
        <v>34366969</v>
      </c>
      <c r="G183" s="29">
        <f>VLOOKUP($A183,Fuel_preprocessddata!$A:$T,8,FALSE)</f>
        <v>1.5354588692611</v>
      </c>
      <c r="H183" s="8">
        <f t="shared" si="27"/>
        <v>1.9607396132381112E-2</v>
      </c>
      <c r="I183" s="8">
        <f t="shared" si="28"/>
        <v>3.0799455282100863E-2</v>
      </c>
      <c r="J183" s="11">
        <f>VLOOKUP($A183,Fuel_preprocessddata!$A:$T,11,FALSE)</f>
        <v>10606921</v>
      </c>
      <c r="K183" s="2">
        <f>VLOOKUP($A183,Fuel_preprocessddata!$A:$T,12,FALSE)</f>
        <v>16285751</v>
      </c>
      <c r="L183" s="29">
        <f>VLOOKUP($A183,Fuel_preprocessddata!$A:$T,13,FALSE)</f>
        <v>1.5353891105628099</v>
      </c>
      <c r="M183" s="26">
        <f t="shared" si="29"/>
        <v>1.7237168805059447E-2</v>
      </c>
      <c r="N183" s="26">
        <f t="shared" si="30"/>
        <v>3.0624317894050308E-2</v>
      </c>
      <c r="O183" s="2">
        <f>VLOOKUP($A183,Fuel_preprocessddata!$A:$T,16,FALSE)</f>
        <v>32989135</v>
      </c>
      <c r="P183" s="2">
        <f>VLOOKUP($A183,Fuel_preprocessddata!$A:$T,17,FALSE)</f>
        <v>50652720</v>
      </c>
      <c r="Q183" s="29">
        <f>VLOOKUP($A183,Fuel_preprocessddata!$A:$T,18,FALSE)</f>
        <v>1.53543643990665</v>
      </c>
      <c r="R183" s="23">
        <f t="shared" si="31"/>
        <v>1.8777238056011634E-2</v>
      </c>
      <c r="S183" s="23">
        <f t="shared" si="32"/>
        <v>3.0742927404123429E-2</v>
      </c>
      <c r="T183" s="29">
        <v>0</v>
      </c>
      <c r="U183" s="38">
        <f>VLOOKUP($A183,Fuel_preprocessddata!$A:$T,9,FALSE)</f>
        <v>1752755377</v>
      </c>
      <c r="V183" s="38">
        <f>VLOOKUP($A183,Fuel_preprocessddata!$A:$T,10,FALSE)</f>
        <v>1115830416</v>
      </c>
      <c r="W183" s="38">
        <f>VLOOKUP($A183,Fuel_preprocessddata!$A:$T,14,FALSE)</f>
        <v>944804288</v>
      </c>
      <c r="X183" s="38">
        <f>VLOOKUP($A183,Fuel_preprocessddata!$A:$T,15,FALSE)</f>
        <v>531791469</v>
      </c>
      <c r="Y183" s="32">
        <f t="shared" si="33"/>
        <v>0</v>
      </c>
      <c r="Z183" s="32">
        <f t="shared" si="34"/>
        <v>0</v>
      </c>
      <c r="AA183" s="32">
        <v>7.396132381111073E-6</v>
      </c>
      <c r="AB183" s="32">
        <v>-5.4471789913759783E-7</v>
      </c>
      <c r="AC183" s="32">
        <f t="shared" si="35"/>
        <v>1.862645149230957E-9</v>
      </c>
      <c r="AD183" s="32">
        <f t="shared" si="36"/>
        <v>0</v>
      </c>
      <c r="AE183" s="32">
        <v>-3.1194940554313266E-8</v>
      </c>
      <c r="AF183" s="32">
        <v>1.7894050307470932E-8</v>
      </c>
      <c r="AG183" s="32">
        <f t="shared" si="37"/>
        <v>0</v>
      </c>
      <c r="AH183" s="32">
        <f t="shared" si="38"/>
        <v>0</v>
      </c>
      <c r="AI183" s="32">
        <v>3.8056011635381748E-8</v>
      </c>
      <c r="AJ183" s="32">
        <v>2.7404123428831362E-8</v>
      </c>
    </row>
    <row r="184" spans="1:36" ht="15.75" thickBot="1" x14ac:dyDescent="0.3">
      <c r="A184" s="7" t="str">
        <f t="shared" si="26"/>
        <v>B620212</v>
      </c>
      <c r="B184" s="7" t="s">
        <v>16</v>
      </c>
      <c r="C184" s="7">
        <v>2021</v>
      </c>
      <c r="D184" s="7">
        <v>2</v>
      </c>
      <c r="E184" s="12">
        <f>VLOOKUP($A184,Fuel_preprocessddata!$A:$T,6,FALSE)</f>
        <v>24278153</v>
      </c>
      <c r="F184" s="4">
        <f>VLOOKUP($A184,Fuel_preprocessddata!$A:$T,7,FALSE)</f>
        <v>41234363</v>
      </c>
      <c r="G184" s="30">
        <f>VLOOKUP($A184,Fuel_preprocessddata!$A:$T,8,FALSE)</f>
        <v>1.6984143316009199</v>
      </c>
      <c r="H184" s="18">
        <f t="shared" si="27"/>
        <v>2.1959649854894479E-2</v>
      </c>
      <c r="I184" s="18">
        <f t="shared" si="28"/>
        <v>3.224624342274196E-2</v>
      </c>
      <c r="J184" s="12">
        <f>VLOOKUP($A184,Fuel_preprocessddata!$A:$T,11,FALSE)</f>
        <v>9154946</v>
      </c>
      <c r="K184" s="4">
        <f>VLOOKUP($A184,Fuel_preprocessddata!$A:$T,12,FALSE)</f>
        <v>15548437</v>
      </c>
      <c r="L184" s="30">
        <f>VLOOKUP($A184,Fuel_preprocessddata!$A:$T,13,FALSE)</f>
        <v>1.6983646872411899</v>
      </c>
      <c r="M184" s="27">
        <f t="shared" si="29"/>
        <v>1.917840223286179E-2</v>
      </c>
      <c r="N184" s="27">
        <f t="shared" si="30"/>
        <v>3.8968923788325976E-2</v>
      </c>
      <c r="O184" s="4">
        <f>VLOOKUP($A184,Fuel_preprocessddata!$A:$T,16,FALSE)</f>
        <v>33433099</v>
      </c>
      <c r="P184" s="4">
        <f>VLOOKUP($A184,Fuel_preprocessddata!$A:$T,17,FALSE)</f>
        <v>56782800</v>
      </c>
      <c r="Q184" s="30">
        <f>VLOOKUP($A184,Fuel_preprocessddata!$A:$T,18,FALSE)</f>
        <v>1.69840073754455</v>
      </c>
      <c r="R184" s="24">
        <f t="shared" si="31"/>
        <v>2.1120942479576577E-2</v>
      </c>
      <c r="S184" s="24">
        <f t="shared" si="32"/>
        <v>3.3845023798864109E-2</v>
      </c>
      <c r="T184" s="30">
        <v>0</v>
      </c>
      <c r="U184" s="39">
        <f>VLOOKUP($A184,Fuel_preprocessddata!$A:$T,9,FALSE)</f>
        <v>1877733173</v>
      </c>
      <c r="V184" s="39">
        <f>VLOOKUP($A184,Fuel_preprocessddata!$A:$T,10,FALSE)</f>
        <v>1278733850</v>
      </c>
      <c r="W184" s="39">
        <f>VLOOKUP($A184,Fuel_preprocessddata!$A:$T,14,FALSE)</f>
        <v>810726400</v>
      </c>
      <c r="X184" s="39">
        <f>VLOOKUP($A184,Fuel_preprocessddata!$A:$T,15,FALSE)</f>
        <v>398995802</v>
      </c>
      <c r="Y184" s="33">
        <f t="shared" si="33"/>
        <v>0</v>
      </c>
      <c r="Z184" s="33">
        <f t="shared" si="34"/>
        <v>0</v>
      </c>
      <c r="AA184" s="33">
        <v>-4.035014510551764E-5</v>
      </c>
      <c r="AB184" s="33">
        <v>4.6243422741957391E-5</v>
      </c>
      <c r="AC184" s="33">
        <f t="shared" si="35"/>
        <v>0</v>
      </c>
      <c r="AD184" s="33">
        <f t="shared" si="36"/>
        <v>1.862645149230957E-9</v>
      </c>
      <c r="AE184" s="33">
        <v>2.2328617878264456E-9</v>
      </c>
      <c r="AF184" s="33">
        <v>2.3788325972246005E-8</v>
      </c>
      <c r="AG184" s="33">
        <f t="shared" si="37"/>
        <v>0</v>
      </c>
      <c r="AH184" s="33">
        <f t="shared" si="38"/>
        <v>0</v>
      </c>
      <c r="AI184" s="33">
        <v>4.247957657334267E-8</v>
      </c>
      <c r="AJ184" s="33">
        <v>2.3798864110316509E-8</v>
      </c>
    </row>
    <row r="185" spans="1:36" ht="15.75" thickBot="1" x14ac:dyDescent="0.3">
      <c r="A185" s="6" t="str">
        <f t="shared" si="26"/>
        <v>B620213</v>
      </c>
      <c r="B185" s="6" t="s">
        <v>16</v>
      </c>
      <c r="C185" s="6">
        <v>2021</v>
      </c>
      <c r="D185" s="6">
        <v>3</v>
      </c>
      <c r="E185" s="11">
        <f>VLOOKUP($A185,Fuel_preprocessddata!$A:$T,6,FALSE)</f>
        <v>34278645</v>
      </c>
      <c r="F185" s="2">
        <f>VLOOKUP($A185,Fuel_preprocessddata!$A:$T,7,FALSE)</f>
        <v>64145893</v>
      </c>
      <c r="G185" s="29">
        <f>VLOOKUP($A185,Fuel_preprocessddata!$A:$T,8,FALSE)</f>
        <v>1.87130771942706</v>
      </c>
      <c r="H185" s="8">
        <f t="shared" si="27"/>
        <v>2.3853139805602219E-2</v>
      </c>
      <c r="I185" s="8">
        <f t="shared" si="28"/>
        <v>3.3617067865260475E-2</v>
      </c>
      <c r="J185" s="11">
        <f>VLOOKUP($A185,Fuel_preprocessddata!$A:$T,11,FALSE)</f>
        <v>11656023</v>
      </c>
      <c r="K185" s="2">
        <f>VLOOKUP($A185,Fuel_preprocessddata!$A:$T,12,FALSE)</f>
        <v>21812660</v>
      </c>
      <c r="L185" s="29">
        <f>VLOOKUP($A185,Fuel_preprocessddata!$A:$T,13,FALSE)</f>
        <v>1.8713638433966699</v>
      </c>
      <c r="M185" s="26">
        <f t="shared" si="29"/>
        <v>2.1345143971281927E-2</v>
      </c>
      <c r="N185" s="26">
        <f t="shared" si="30"/>
        <v>3.7770840938708743E-2</v>
      </c>
      <c r="O185" s="2">
        <f>VLOOKUP($A185,Fuel_preprocessddata!$A:$T,16,FALSE)</f>
        <v>45934668</v>
      </c>
      <c r="P185" s="2">
        <f>VLOOKUP($A185,Fuel_preprocessddata!$A:$T,17,FALSE)</f>
        <v>85958553</v>
      </c>
      <c r="Q185" s="29">
        <f>VLOOKUP($A185,Fuel_preprocessddata!$A:$T,18,FALSE)</f>
        <v>1.8713219610077501</v>
      </c>
      <c r="R185" s="23">
        <f t="shared" si="31"/>
        <v>2.3162529211436082E-2</v>
      </c>
      <c r="S185" s="23">
        <f t="shared" si="32"/>
        <v>3.4582134822192953E-2</v>
      </c>
      <c r="T185" s="29">
        <v>0</v>
      </c>
      <c r="U185" s="38">
        <f>VLOOKUP($A185,Fuel_preprocessddata!$A:$T,9,FALSE)</f>
        <v>2689201234</v>
      </c>
      <c r="V185" s="38">
        <f>VLOOKUP($A185,Fuel_preprocessddata!$A:$T,10,FALSE)</f>
        <v>1908134679</v>
      </c>
      <c r="W185" s="38">
        <f>VLOOKUP($A185,Fuel_preprocessddata!$A:$T,14,FALSE)</f>
        <v>1021902688</v>
      </c>
      <c r="X185" s="38">
        <f>VLOOKUP($A185,Fuel_preprocessddata!$A:$T,15,FALSE)</f>
        <v>577499983</v>
      </c>
      <c r="Y185" s="32">
        <f t="shared" si="33"/>
        <v>0</v>
      </c>
      <c r="Z185" s="32">
        <f t="shared" si="34"/>
        <v>0</v>
      </c>
      <c r="AA185" s="32">
        <v>-4.6860194397783592E-5</v>
      </c>
      <c r="AB185" s="32">
        <v>1.7067865260473464E-5</v>
      </c>
      <c r="AC185" s="32">
        <f t="shared" si="35"/>
        <v>-3.7252902984619141E-9</v>
      </c>
      <c r="AD185" s="32">
        <f t="shared" si="36"/>
        <v>3.7252902984619141E-9</v>
      </c>
      <c r="AE185" s="32">
        <v>4.3971281929802708E-8</v>
      </c>
      <c r="AF185" s="32">
        <v>4.0938708740709262E-8</v>
      </c>
      <c r="AG185" s="32">
        <f t="shared" si="37"/>
        <v>0</v>
      </c>
      <c r="AH185" s="32">
        <f t="shared" si="38"/>
        <v>0</v>
      </c>
      <c r="AI185" s="32">
        <v>2.9211436082532405E-8</v>
      </c>
      <c r="AJ185" s="32">
        <v>3.4822192953795628E-8</v>
      </c>
    </row>
    <row r="186" spans="1:36" ht="15.75" thickBot="1" x14ac:dyDescent="0.3">
      <c r="A186" s="7" t="str">
        <f t="shared" si="26"/>
        <v>B620214</v>
      </c>
      <c r="B186" s="7" t="s">
        <v>16</v>
      </c>
      <c r="C186" s="7">
        <v>2021</v>
      </c>
      <c r="D186" s="7">
        <v>4</v>
      </c>
      <c r="E186" s="12">
        <f>VLOOKUP($A186,Fuel_preprocessddata!$A:$T,6,FALSE)</f>
        <v>37979580</v>
      </c>
      <c r="F186" s="4">
        <f>VLOOKUP($A186,Fuel_preprocessddata!$A:$T,7,FALSE)</f>
        <v>67393635</v>
      </c>
      <c r="G186" s="30">
        <f>VLOOKUP($A186,Fuel_preprocessddata!$A:$T,8,FALSE)</f>
        <v>1.7744702548053399</v>
      </c>
      <c r="H186" s="18">
        <f t="shared" si="27"/>
        <v>2.3103630043987331E-2</v>
      </c>
      <c r="I186" s="18">
        <f t="shared" si="28"/>
        <v>2.9461932871201628E-2</v>
      </c>
      <c r="J186" s="12">
        <f>VLOOKUP($A186,Fuel_preprocessddata!$A:$T,11,FALSE)</f>
        <v>10918449</v>
      </c>
      <c r="K186" s="4">
        <f>VLOOKUP($A186,Fuel_preprocessddata!$A:$T,12,FALSE)</f>
        <v>19374618</v>
      </c>
      <c r="L186" s="30">
        <f>VLOOKUP($A186,Fuel_preprocessddata!$A:$T,13,FALSE)</f>
        <v>1.7744844528742101</v>
      </c>
      <c r="M186" s="27">
        <f t="shared" si="29"/>
        <v>2.0323776638698637E-2</v>
      </c>
      <c r="N186" s="27">
        <f t="shared" si="30"/>
        <v>2.9373753004641689E-2</v>
      </c>
      <c r="O186" s="4">
        <f>VLOOKUP($A186,Fuel_preprocessddata!$A:$T,16,FALSE)</f>
        <v>48898029</v>
      </c>
      <c r="P186" s="4">
        <f>VLOOKUP($A186,Fuel_preprocessddata!$A:$T,17,FALSE)</f>
        <v>86768253</v>
      </c>
      <c r="Q186" s="30">
        <f>VLOOKUP($A186,Fuel_preprocessddata!$A:$T,18,FALSE)</f>
        <v>1.77447342509449</v>
      </c>
      <c r="R186" s="24">
        <f t="shared" si="31"/>
        <v>2.2418923419916595E-2</v>
      </c>
      <c r="S186" s="24">
        <f t="shared" si="32"/>
        <v>2.9442197172310246E-2</v>
      </c>
      <c r="T186" s="30">
        <v>0</v>
      </c>
      <c r="U186" s="39">
        <f>VLOOKUP($A186,Fuel_preprocessddata!$A:$T,9,FALSE)</f>
        <v>2917014983</v>
      </c>
      <c r="V186" s="39">
        <f>VLOOKUP($A186,Fuel_preprocessddata!$A:$T,10,FALSE)</f>
        <v>2287481792</v>
      </c>
      <c r="W186" s="39">
        <f>VLOOKUP($A186,Fuel_preprocessddata!$A:$T,14,FALSE)</f>
        <v>953298117</v>
      </c>
      <c r="X186" s="39">
        <f>VLOOKUP($A186,Fuel_preprocessddata!$A:$T,15,FALSE)</f>
        <v>659589464</v>
      </c>
      <c r="Y186" s="33">
        <f t="shared" si="33"/>
        <v>0</v>
      </c>
      <c r="Z186" s="33">
        <f t="shared" si="34"/>
        <v>0</v>
      </c>
      <c r="AA186" s="33">
        <v>3.6300439873321322E-6</v>
      </c>
      <c r="AB186" s="33">
        <v>-3.8067128798370542E-5</v>
      </c>
      <c r="AC186" s="33">
        <f t="shared" si="35"/>
        <v>0</v>
      </c>
      <c r="AD186" s="33">
        <f t="shared" si="36"/>
        <v>0</v>
      </c>
      <c r="AE186" s="33">
        <v>-2.336130136386394E-8</v>
      </c>
      <c r="AF186" s="33">
        <v>-4.6995358309737112E-8</v>
      </c>
      <c r="AG186" s="33">
        <f t="shared" si="37"/>
        <v>0</v>
      </c>
      <c r="AH186" s="33">
        <f t="shared" si="38"/>
        <v>0</v>
      </c>
      <c r="AI186" s="33">
        <v>2.3419916598058088E-8</v>
      </c>
      <c r="AJ186" s="33">
        <v>-2.8276897559575964E-9</v>
      </c>
    </row>
    <row r="187" spans="1:36" ht="15.75" thickBot="1" x14ac:dyDescent="0.3">
      <c r="A187" s="6" t="str">
        <f t="shared" si="26"/>
        <v>B620215</v>
      </c>
      <c r="B187" s="6" t="s">
        <v>16</v>
      </c>
      <c r="C187" s="6">
        <v>2021</v>
      </c>
      <c r="D187" s="6">
        <v>5</v>
      </c>
      <c r="E187" s="11">
        <f>VLOOKUP($A187,Fuel_preprocessddata!$A:$T,6,FALSE)</f>
        <v>44231736</v>
      </c>
      <c r="F187" s="2">
        <f>VLOOKUP($A187,Fuel_preprocessddata!$A:$T,7,FALSE)</f>
        <v>84930738</v>
      </c>
      <c r="G187" s="29">
        <f>VLOOKUP($A187,Fuel_preprocessddata!$A:$T,8,FALSE)</f>
        <v>1.9201312378966899</v>
      </c>
      <c r="H187" s="8">
        <f t="shared" si="27"/>
        <v>2.5320396596749919E-2</v>
      </c>
      <c r="I187" s="8">
        <f t="shared" si="28"/>
        <v>3.1357734161523883E-2</v>
      </c>
      <c r="J187" s="11">
        <f>VLOOKUP($A187,Fuel_preprocessddata!$A:$T,11,FALSE)</f>
        <v>14977069</v>
      </c>
      <c r="K187" s="2">
        <f>VLOOKUP($A187,Fuel_preprocessddata!$A:$T,12,FALSE)</f>
        <v>28758156</v>
      </c>
      <c r="L187" s="29">
        <f>VLOOKUP($A187,Fuel_preprocessddata!$A:$T,13,FALSE)</f>
        <v>1.9201457908753701</v>
      </c>
      <c r="M187" s="26">
        <f t="shared" si="29"/>
        <v>2.2317985695796232E-2</v>
      </c>
      <c r="N187" s="26">
        <f t="shared" si="30"/>
        <v>3.270526089039448E-2</v>
      </c>
      <c r="O187" s="2">
        <f>VLOOKUP($A187,Fuel_preprocessddata!$A:$T,16,FALSE)</f>
        <v>59208805</v>
      </c>
      <c r="P187" s="2">
        <f>VLOOKUP($A187,Fuel_preprocessddata!$A:$T,17,FALSE)</f>
        <v>113688894</v>
      </c>
      <c r="Q187" s="29">
        <f>VLOOKUP($A187,Fuel_preprocessddata!$A:$T,18,FALSE)</f>
        <v>1.9201349191222401</v>
      </c>
      <c r="R187" s="23">
        <f t="shared" si="31"/>
        <v>2.4487107656753472E-2</v>
      </c>
      <c r="S187" s="23">
        <f t="shared" si="32"/>
        <v>3.1687995342672824E-2</v>
      </c>
      <c r="T187" s="29">
        <v>0</v>
      </c>
      <c r="U187" s="38">
        <f>VLOOKUP($A187,Fuel_preprocessddata!$A:$T,9,FALSE)</f>
        <v>3354242011</v>
      </c>
      <c r="V187" s="38">
        <f>VLOOKUP($A187,Fuel_preprocessddata!$A:$T,10,FALSE)</f>
        <v>2708446266</v>
      </c>
      <c r="W187" s="38">
        <f>VLOOKUP($A187,Fuel_preprocessddata!$A:$T,14,FALSE)</f>
        <v>1288564138</v>
      </c>
      <c r="X187" s="38">
        <f>VLOOKUP($A187,Fuel_preprocessddata!$A:$T,15,FALSE)</f>
        <v>879312845</v>
      </c>
      <c r="Y187" s="32">
        <f t="shared" si="33"/>
        <v>0</v>
      </c>
      <c r="Z187" s="32">
        <f t="shared" si="34"/>
        <v>0</v>
      </c>
      <c r="AA187" s="32">
        <v>2.0396596749919227E-5</v>
      </c>
      <c r="AB187" s="32">
        <v>-4.2265838476116327E-5</v>
      </c>
      <c r="AC187" s="32">
        <f t="shared" si="35"/>
        <v>0</v>
      </c>
      <c r="AD187" s="32">
        <f t="shared" si="36"/>
        <v>3.7252902984619141E-9</v>
      </c>
      <c r="AE187" s="32">
        <v>-1.4304203771117741E-8</v>
      </c>
      <c r="AF187" s="32">
        <v>-3.9109605522863466E-8</v>
      </c>
      <c r="AG187" s="32">
        <f t="shared" si="37"/>
        <v>0</v>
      </c>
      <c r="AH187" s="32">
        <f t="shared" si="38"/>
        <v>0</v>
      </c>
      <c r="AI187" s="32">
        <v>7.6567534691013295E-9</v>
      </c>
      <c r="AJ187" s="32">
        <v>-4.6573271749589251E-9</v>
      </c>
    </row>
    <row r="188" spans="1:36" ht="15.75" thickBot="1" x14ac:dyDescent="0.3">
      <c r="A188" s="7" t="str">
        <f t="shared" si="26"/>
        <v>B620216</v>
      </c>
      <c r="B188" s="7" t="s">
        <v>16</v>
      </c>
      <c r="C188" s="7">
        <v>2021</v>
      </c>
      <c r="D188" s="7">
        <v>6</v>
      </c>
      <c r="E188" s="12">
        <f>VLOOKUP($A188,Fuel_preprocessddata!$A:$T,6,FALSE)</f>
        <v>48599708</v>
      </c>
      <c r="F188" s="4">
        <f>VLOOKUP($A188,Fuel_preprocessddata!$A:$T,7,FALSE)</f>
        <v>97345665</v>
      </c>
      <c r="G188" s="30">
        <f>VLOOKUP($A188,Fuel_preprocessddata!$A:$T,8,FALSE)</f>
        <v>2.0030092567634301</v>
      </c>
      <c r="H188" s="18">
        <f t="shared" si="27"/>
        <v>2.7013677928075953E-2</v>
      </c>
      <c r="I188" s="18">
        <f t="shared" si="28"/>
        <v>3.0927067217649963E-2</v>
      </c>
      <c r="J188" s="12">
        <f>VLOOKUP($A188,Fuel_preprocessddata!$A:$T,11,FALSE)</f>
        <v>18517826</v>
      </c>
      <c r="K188" s="4">
        <f>VLOOKUP($A188,Fuel_preprocessddata!$A:$T,12,FALSE)</f>
        <v>37086999</v>
      </c>
      <c r="L188" s="30">
        <f>VLOOKUP($A188,Fuel_preprocessddata!$A:$T,13,FALSE)</f>
        <v>2.0027728416931798</v>
      </c>
      <c r="M188" s="27">
        <f t="shared" si="29"/>
        <v>2.4138793472372282E-2</v>
      </c>
      <c r="N188" s="27">
        <f t="shared" si="30"/>
        <v>3.2873519586029666E-2</v>
      </c>
      <c r="O188" s="4">
        <f>VLOOKUP($A188,Fuel_preprocessddata!$A:$T,16,FALSE)</f>
        <v>67117534</v>
      </c>
      <c r="P188" s="4">
        <f>VLOOKUP($A188,Fuel_preprocessddata!$A:$T,17,FALSE)</f>
        <v>134432664</v>
      </c>
      <c r="Q188" s="30">
        <f>VLOOKUP($A188,Fuel_preprocessddata!$A:$T,18,FALSE)</f>
        <v>2.0029440294990501</v>
      </c>
      <c r="R188" s="24">
        <f t="shared" si="31"/>
        <v>2.6154337110946332E-2</v>
      </c>
      <c r="S188" s="24">
        <f t="shared" si="32"/>
        <v>3.1440644619372009E-2</v>
      </c>
      <c r="T188" s="30">
        <v>0</v>
      </c>
      <c r="U188" s="39">
        <f>VLOOKUP($A188,Fuel_preprocessddata!$A:$T,9,FALSE)</f>
        <v>3603569468</v>
      </c>
      <c r="V188" s="39">
        <f>VLOOKUP($A188,Fuel_preprocessddata!$A:$T,10,FALSE)</f>
        <v>3147587979</v>
      </c>
      <c r="W188" s="39">
        <f>VLOOKUP($A188,Fuel_preprocessddata!$A:$T,14,FALSE)</f>
        <v>1536406492</v>
      </c>
      <c r="X188" s="39">
        <f>VLOOKUP($A188,Fuel_preprocessddata!$A:$T,15,FALSE)</f>
        <v>1128172446</v>
      </c>
      <c r="Y188" s="33">
        <f t="shared" si="33"/>
        <v>0</v>
      </c>
      <c r="Z188" s="33">
        <f t="shared" si="34"/>
        <v>0</v>
      </c>
      <c r="AA188" s="33">
        <v>1.3677928075953028E-5</v>
      </c>
      <c r="AB188" s="33">
        <v>2.7067217649962699E-5</v>
      </c>
      <c r="AC188" s="33">
        <f t="shared" si="35"/>
        <v>0</v>
      </c>
      <c r="AD188" s="33">
        <f t="shared" si="36"/>
        <v>-7.4505805969238281E-9</v>
      </c>
      <c r="AE188" s="33">
        <v>-6.5276277161352425E-9</v>
      </c>
      <c r="AF188" s="33">
        <v>1.9586029667909011E-8</v>
      </c>
      <c r="AG188" s="33">
        <f t="shared" si="37"/>
        <v>0</v>
      </c>
      <c r="AH188" s="33">
        <f t="shared" si="38"/>
        <v>0</v>
      </c>
      <c r="AI188" s="33">
        <v>3.7110946333324124E-8</v>
      </c>
      <c r="AJ188" s="33">
        <v>4.4619372007934088E-8</v>
      </c>
    </row>
    <row r="189" spans="1:36" ht="15.75" thickBot="1" x14ac:dyDescent="0.3">
      <c r="A189" s="6" t="str">
        <f t="shared" si="26"/>
        <v>B620217</v>
      </c>
      <c r="B189" s="6" t="s">
        <v>16</v>
      </c>
      <c r="C189" s="6">
        <v>2021</v>
      </c>
      <c r="D189" s="6">
        <v>7</v>
      </c>
      <c r="E189" s="11">
        <f>VLOOKUP($A189,Fuel_preprocessddata!$A:$T,6,FALSE)</f>
        <v>54295424</v>
      </c>
      <c r="F189" s="2">
        <f>VLOOKUP($A189,Fuel_preprocessddata!$A:$T,7,FALSE)</f>
        <v>111904275</v>
      </c>
      <c r="G189" s="29">
        <f>VLOOKUP($A189,Fuel_preprocessddata!$A:$T,8,FALSE)</f>
        <v>2.0610258978730802</v>
      </c>
      <c r="H189" s="8">
        <f t="shared" si="27"/>
        <v>2.8213058846345389E-2</v>
      </c>
      <c r="I189" s="8">
        <f t="shared" si="28"/>
        <v>3.1689930395619417E-2</v>
      </c>
      <c r="J189" s="11">
        <f>VLOOKUP($A189,Fuel_preprocessddata!$A:$T,11,FALSE)</f>
        <v>19341922</v>
      </c>
      <c r="K189" s="2">
        <f>VLOOKUP($A189,Fuel_preprocessddata!$A:$T,12,FALSE)</f>
        <v>39912051</v>
      </c>
      <c r="L189" s="29">
        <f>VLOOKUP($A189,Fuel_preprocessddata!$A:$T,13,FALSE)</f>
        <v>2.06349973906419</v>
      </c>
      <c r="M189" s="26">
        <f t="shared" si="29"/>
        <v>2.5108676923589184E-2</v>
      </c>
      <c r="N189" s="26">
        <f t="shared" si="30"/>
        <v>2.9696124526327812E-2</v>
      </c>
      <c r="O189" s="2">
        <f>VLOOKUP($A189,Fuel_preprocessddata!$A:$T,16,FALSE)</f>
        <v>73637346</v>
      </c>
      <c r="P189" s="2">
        <f>VLOOKUP($A189,Fuel_preprocessddata!$A:$T,17,FALSE)</f>
        <v>151816326</v>
      </c>
      <c r="Q189" s="29">
        <f>VLOOKUP($A189,Fuel_preprocessddata!$A:$T,18,FALSE)</f>
        <v>2.0616756883117402</v>
      </c>
      <c r="R189" s="23">
        <f t="shared" si="31"/>
        <v>2.7324890450478156E-2</v>
      </c>
      <c r="S189" s="23">
        <f t="shared" si="32"/>
        <v>3.1140274239948036E-2</v>
      </c>
      <c r="T189" s="29">
        <v>0</v>
      </c>
      <c r="U189" s="38">
        <f>VLOOKUP($A189,Fuel_preprocessddata!$A:$T,9,FALSE)</f>
        <v>3966399943</v>
      </c>
      <c r="V189" s="38">
        <f>VLOOKUP($A189,Fuel_preprocessddata!$A:$T,10,FALSE)</f>
        <v>3531225017</v>
      </c>
      <c r="W189" s="38">
        <f>VLOOKUP($A189,Fuel_preprocessddata!$A:$T,14,FALSE)</f>
        <v>1589572048</v>
      </c>
      <c r="X189" s="38">
        <f>VLOOKUP($A189,Fuel_preprocessddata!$A:$T,15,FALSE)</f>
        <v>1344015478</v>
      </c>
      <c r="Y189" s="32">
        <f t="shared" si="33"/>
        <v>0</v>
      </c>
      <c r="Z189" s="32">
        <f t="shared" si="34"/>
        <v>0</v>
      </c>
      <c r="AA189" s="32">
        <v>1.3058846345389424E-5</v>
      </c>
      <c r="AB189" s="32">
        <v>-1.0069604380581743E-5</v>
      </c>
      <c r="AC189" s="32">
        <f t="shared" si="35"/>
        <v>0</v>
      </c>
      <c r="AD189" s="32">
        <f t="shared" si="36"/>
        <v>0</v>
      </c>
      <c r="AE189" s="32">
        <v>-2.307641081694678E-8</v>
      </c>
      <c r="AF189" s="32">
        <v>2.4526327812440796E-8</v>
      </c>
      <c r="AG189" s="32">
        <f t="shared" si="37"/>
        <v>0</v>
      </c>
      <c r="AH189" s="32">
        <f t="shared" si="38"/>
        <v>0</v>
      </c>
      <c r="AI189" s="32">
        <v>-9.5495218434271667E-9</v>
      </c>
      <c r="AJ189" s="32">
        <v>-2.5760051964793251E-8</v>
      </c>
    </row>
    <row r="190" spans="1:36" ht="15.75" thickBot="1" x14ac:dyDescent="0.3">
      <c r="A190" s="7" t="str">
        <f t="shared" si="26"/>
        <v>B620218</v>
      </c>
      <c r="B190" s="7" t="s">
        <v>16</v>
      </c>
      <c r="C190" s="7">
        <v>2021</v>
      </c>
      <c r="D190" s="7">
        <v>8</v>
      </c>
      <c r="E190" s="12">
        <f>VLOOKUP($A190,Fuel_preprocessddata!$A:$T,6,FALSE)</f>
        <v>54415971</v>
      </c>
      <c r="F190" s="4">
        <f>VLOOKUP($A190,Fuel_preprocessddata!$A:$T,7,FALSE)</f>
        <v>112593397</v>
      </c>
      <c r="G190" s="30">
        <f>VLOOKUP($A190,Fuel_preprocessddata!$A:$T,8,FALSE)</f>
        <v>2.0691240996140601</v>
      </c>
      <c r="H190" s="18">
        <f t="shared" si="27"/>
        <v>2.8222579417595487E-2</v>
      </c>
      <c r="I190" s="18">
        <f t="shared" si="28"/>
        <v>3.4362579086592557E-2</v>
      </c>
      <c r="J190" s="12">
        <f>VLOOKUP($A190,Fuel_preprocessddata!$A:$T,11,FALSE)</f>
        <v>19641780</v>
      </c>
      <c r="K190" s="4">
        <f>VLOOKUP($A190,Fuel_preprocessddata!$A:$T,12,FALSE)</f>
        <v>40672781</v>
      </c>
      <c r="L190" s="30">
        <f>VLOOKUP($A190,Fuel_preprocessddata!$A:$T,13,FALSE)</f>
        <v>2.0707278566402798</v>
      </c>
      <c r="M190" s="27">
        <f t="shared" si="29"/>
        <v>2.481402656933205E-2</v>
      </c>
      <c r="N190" s="27">
        <f t="shared" si="30"/>
        <v>3.1051595697936245E-2</v>
      </c>
      <c r="O190" s="4">
        <f>VLOOKUP($A190,Fuel_preprocessddata!$A:$T,16,FALSE)</f>
        <v>74057751</v>
      </c>
      <c r="P190" s="4">
        <f>VLOOKUP($A190,Fuel_preprocessddata!$A:$T,17,FALSE)</f>
        <v>153266178</v>
      </c>
      <c r="Q190" s="30">
        <f>VLOOKUP($A190,Fuel_preprocessddata!$A:$T,18,FALSE)</f>
        <v>2.0695494520215698</v>
      </c>
      <c r="R190" s="24">
        <f t="shared" si="31"/>
        <v>2.7229971981742332E-2</v>
      </c>
      <c r="S190" s="24">
        <f t="shared" si="32"/>
        <v>3.3416999533966117E-2</v>
      </c>
      <c r="T190" s="30">
        <v>0</v>
      </c>
      <c r="U190" s="39">
        <f>VLOOKUP($A190,Fuel_preprocessddata!$A:$T,9,FALSE)</f>
        <v>3989479322</v>
      </c>
      <c r="V190" s="39">
        <f>VLOOKUP($A190,Fuel_preprocessddata!$A:$T,10,FALSE)</f>
        <v>3276628239</v>
      </c>
      <c r="W190" s="39">
        <f>VLOOKUP($A190,Fuel_preprocessddata!$A:$T,14,FALSE)</f>
        <v>1639104435</v>
      </c>
      <c r="X190" s="39">
        <f>VLOOKUP($A190,Fuel_preprocessddata!$A:$T,15,FALSE)</f>
        <v>1309845117</v>
      </c>
      <c r="Y190" s="33">
        <f t="shared" si="33"/>
        <v>0</v>
      </c>
      <c r="Z190" s="33">
        <f t="shared" si="34"/>
        <v>0</v>
      </c>
      <c r="AA190" s="33">
        <v>2.2579417595487705E-5</v>
      </c>
      <c r="AB190" s="33">
        <v>-3.7420913407441511E-5</v>
      </c>
      <c r="AC190" s="33">
        <f t="shared" si="35"/>
        <v>0</v>
      </c>
      <c r="AD190" s="33">
        <f t="shared" si="36"/>
        <v>0</v>
      </c>
      <c r="AE190" s="33">
        <v>2.6569332052181482E-8</v>
      </c>
      <c r="AF190" s="33">
        <v>-4.302063752112395E-9</v>
      </c>
      <c r="AG190" s="33">
        <f t="shared" si="37"/>
        <v>0</v>
      </c>
      <c r="AH190" s="33">
        <f t="shared" si="38"/>
        <v>0</v>
      </c>
      <c r="AI190" s="33">
        <v>-2.8018257667086766E-8</v>
      </c>
      <c r="AJ190" s="33">
        <v>-4.6603388682842084E-10</v>
      </c>
    </row>
    <row r="191" spans="1:36" ht="15.75" thickBot="1" x14ac:dyDescent="0.3">
      <c r="A191" s="6" t="str">
        <f t="shared" si="26"/>
        <v>B620219</v>
      </c>
      <c r="B191" s="6" t="s">
        <v>16</v>
      </c>
      <c r="C191" s="6">
        <v>2021</v>
      </c>
      <c r="D191" s="6">
        <v>9</v>
      </c>
      <c r="E191" s="11">
        <f>VLOOKUP($A191,Fuel_preprocessddata!$A:$T,6,FALSE)</f>
        <v>47845509</v>
      </c>
      <c r="F191" s="2">
        <f>VLOOKUP($A191,Fuel_preprocessddata!$A:$T,7,FALSE)</f>
        <v>101306741</v>
      </c>
      <c r="G191" s="29">
        <f>VLOOKUP($A191,Fuel_preprocessddata!$A:$T,8,FALSE)</f>
        <v>2.1173719982788701</v>
      </c>
      <c r="H191" s="8">
        <f t="shared" si="27"/>
        <v>2.8480925874531951E-2</v>
      </c>
      <c r="I191" s="8">
        <f t="shared" si="28"/>
        <v>3.989175993169404E-2</v>
      </c>
      <c r="J191" s="11">
        <f>VLOOKUP($A191,Fuel_preprocessddata!$A:$T,11,FALSE)</f>
        <v>17081408</v>
      </c>
      <c r="K191" s="2">
        <f>VLOOKUP($A191,Fuel_preprocessddata!$A:$T,12,FALSE)</f>
        <v>36165426</v>
      </c>
      <c r="L191" s="29">
        <f>VLOOKUP($A191,Fuel_preprocessddata!$A:$T,13,FALSE)</f>
        <v>2.1172391643592801</v>
      </c>
      <c r="M191" s="26">
        <f t="shared" si="29"/>
        <v>2.4927225558573567E-2</v>
      </c>
      <c r="N191" s="26">
        <f t="shared" si="30"/>
        <v>3.8789613442196058E-2</v>
      </c>
      <c r="O191" s="2">
        <f>VLOOKUP($A191,Fuel_preprocessddata!$A:$T,16,FALSE)</f>
        <v>64926917</v>
      </c>
      <c r="P191" s="2">
        <f>VLOOKUP($A191,Fuel_preprocessddata!$A:$T,17,FALSE)</f>
        <v>137472167</v>
      </c>
      <c r="Q191" s="29">
        <f>VLOOKUP($A191,Fuel_preprocessddata!$A:$T,18,FALSE)</f>
        <v>2.117337051442</v>
      </c>
      <c r="R191" s="23">
        <f t="shared" si="31"/>
        <v>2.7451370533868459E-2</v>
      </c>
      <c r="S191" s="23">
        <f t="shared" si="32"/>
        <v>3.959578722891665E-2</v>
      </c>
      <c r="T191" s="29">
        <v>0</v>
      </c>
      <c r="U191" s="38">
        <f>VLOOKUP($A191,Fuel_preprocessddata!$A:$T,9,FALSE)</f>
        <v>3557003078</v>
      </c>
      <c r="V191" s="38">
        <f>VLOOKUP($A191,Fuel_preprocessddata!$A:$T,10,FALSE)</f>
        <v>2539540526</v>
      </c>
      <c r="W191" s="38">
        <f>VLOOKUP($A191,Fuel_preprocessddata!$A:$T,14,FALSE)</f>
        <v>1450840404</v>
      </c>
      <c r="X191" s="38">
        <f>VLOOKUP($A191,Fuel_preprocessddata!$A:$T,15,FALSE)</f>
        <v>932348193</v>
      </c>
      <c r="Y191" s="32">
        <f t="shared" si="33"/>
        <v>0</v>
      </c>
      <c r="Z191" s="32">
        <f t="shared" si="34"/>
        <v>0</v>
      </c>
      <c r="AA191" s="32">
        <v>-1.9074125468048278E-5</v>
      </c>
      <c r="AB191" s="32">
        <v>-8.2400683059612179E-6</v>
      </c>
      <c r="AC191" s="32">
        <f t="shared" si="35"/>
        <v>0</v>
      </c>
      <c r="AD191" s="32">
        <f t="shared" si="36"/>
        <v>7.4505805969238281E-9</v>
      </c>
      <c r="AE191" s="32">
        <v>2.5558573564857245E-8</v>
      </c>
      <c r="AF191" s="32">
        <v>1.3442196054175293E-8</v>
      </c>
      <c r="AG191" s="32">
        <f t="shared" si="37"/>
        <v>0</v>
      </c>
      <c r="AH191" s="32">
        <f t="shared" si="38"/>
        <v>0</v>
      </c>
      <c r="AI191" s="32">
        <v>-2.9466131543434693E-8</v>
      </c>
      <c r="AJ191" s="32">
        <v>-1.2771083348836476E-8</v>
      </c>
    </row>
    <row r="192" spans="1:36" ht="15.75" thickBot="1" x14ac:dyDescent="0.3">
      <c r="A192" s="7" t="str">
        <f t="shared" si="26"/>
        <v>B6202110</v>
      </c>
      <c r="B192" s="7" t="s">
        <v>16</v>
      </c>
      <c r="C192" s="7">
        <v>2021</v>
      </c>
      <c r="D192" s="7">
        <v>10</v>
      </c>
      <c r="E192" s="12">
        <f>VLOOKUP($A192,Fuel_preprocessddata!$A:$T,6,FALSE)</f>
        <v>48929521</v>
      </c>
      <c r="F192" s="4">
        <f>VLOOKUP($A192,Fuel_preprocessddata!$A:$T,7,FALSE)</f>
        <v>114882796</v>
      </c>
      <c r="G192" s="30">
        <f>VLOOKUP($A192,Fuel_preprocessddata!$A:$T,8,FALSE)</f>
        <v>2.3479239864212</v>
      </c>
      <c r="H192" s="18">
        <f t="shared" si="27"/>
        <v>3.0678689900954497E-2</v>
      </c>
      <c r="I192" s="18">
        <f t="shared" si="28"/>
        <v>3.8532584022326434E-2</v>
      </c>
      <c r="J192" s="12">
        <f>VLOOKUP($A192,Fuel_preprocessddata!$A:$T,11,FALSE)</f>
        <v>15626327</v>
      </c>
      <c r="K192" s="4">
        <f>VLOOKUP($A192,Fuel_preprocessddata!$A:$T,12,FALSE)</f>
        <v>36685466</v>
      </c>
      <c r="L192" s="30">
        <f>VLOOKUP($A192,Fuel_preprocessddata!$A:$T,13,FALSE)</f>
        <v>2.3476704410447802</v>
      </c>
      <c r="M192" s="27">
        <f t="shared" si="29"/>
        <v>2.7404446581174781E-2</v>
      </c>
      <c r="N192" s="27">
        <f t="shared" si="30"/>
        <v>4.1484879270216005E-2</v>
      </c>
      <c r="O192" s="4">
        <f>VLOOKUP($A192,Fuel_preprocessddata!$A:$T,16,FALSE)</f>
        <v>64555848</v>
      </c>
      <c r="P192" s="4">
        <f>VLOOKUP($A192,Fuel_preprocessddata!$A:$T,17,FALSE)</f>
        <v>151568262</v>
      </c>
      <c r="Q192" s="30">
        <f>VLOOKUP($A192,Fuel_preprocessddata!$A:$T,18,FALSE)</f>
        <v>2.3478626134691898</v>
      </c>
      <c r="R192" s="24">
        <f t="shared" si="31"/>
        <v>2.9816443243818928E-2</v>
      </c>
      <c r="S192" s="24">
        <f t="shared" si="32"/>
        <v>3.920793525786706E-2</v>
      </c>
      <c r="T192" s="30">
        <v>0</v>
      </c>
      <c r="U192" s="39">
        <f>VLOOKUP($A192,Fuel_preprocessddata!$A:$T,9,FALSE)</f>
        <v>3744709972</v>
      </c>
      <c r="V192" s="39">
        <f>VLOOKUP($A192,Fuel_preprocessddata!$A:$T,10,FALSE)</f>
        <v>2981445416</v>
      </c>
      <c r="W192" s="39">
        <f>VLOOKUP($A192,Fuel_preprocessddata!$A:$T,14,FALSE)</f>
        <v>1338668376</v>
      </c>
      <c r="X192" s="39">
        <f>VLOOKUP($A192,Fuel_preprocessddata!$A:$T,15,FALSE)</f>
        <v>884309335</v>
      </c>
      <c r="Y192" s="33">
        <f t="shared" si="33"/>
        <v>0</v>
      </c>
      <c r="Z192" s="33">
        <f t="shared" si="34"/>
        <v>0</v>
      </c>
      <c r="AA192" s="33">
        <v>-2.1310099045504516E-5</v>
      </c>
      <c r="AB192" s="33">
        <v>3.2584022326436271E-5</v>
      </c>
      <c r="AC192" s="33">
        <f t="shared" si="35"/>
        <v>-7.4505805969238281E-9</v>
      </c>
      <c r="AD192" s="33">
        <f t="shared" si="36"/>
        <v>0</v>
      </c>
      <c r="AE192" s="33">
        <v>4.6581174783719148E-8</v>
      </c>
      <c r="AF192" s="33">
        <v>-2.0729783997003315E-8</v>
      </c>
      <c r="AG192" s="33">
        <f t="shared" si="37"/>
        <v>0</v>
      </c>
      <c r="AH192" s="33">
        <f t="shared" si="38"/>
        <v>0</v>
      </c>
      <c r="AI192" s="33">
        <v>4.3243818926771982E-8</v>
      </c>
      <c r="AJ192" s="33">
        <v>3.5257867066901261E-8</v>
      </c>
    </row>
    <row r="193" spans="1:36" ht="15.75" thickBot="1" x14ac:dyDescent="0.3">
      <c r="A193" s="6" t="str">
        <f t="shared" si="26"/>
        <v>B6202111</v>
      </c>
      <c r="B193" s="6" t="s">
        <v>16</v>
      </c>
      <c r="C193" s="6">
        <v>2021</v>
      </c>
      <c r="D193" s="6">
        <v>11</v>
      </c>
      <c r="E193" s="11">
        <f>VLOOKUP($A193,Fuel_preprocessddata!$A:$T,6,FALSE)</f>
        <v>46238283</v>
      </c>
      <c r="F193" s="2">
        <f>VLOOKUP($A193,Fuel_preprocessddata!$A:$T,7,FALSE)</f>
        <v>113405348</v>
      </c>
      <c r="G193" s="29">
        <f>VLOOKUP($A193,Fuel_preprocessddata!$A:$T,8,FALSE)</f>
        <v>2.4526288746491698</v>
      </c>
      <c r="H193" s="8">
        <f t="shared" si="27"/>
        <v>3.2295357988700132E-2</v>
      </c>
      <c r="I193" s="8">
        <f t="shared" si="28"/>
        <v>4.012169018290284E-2</v>
      </c>
      <c r="J193" s="11">
        <f>VLOOKUP($A193,Fuel_preprocessddata!$A:$T,11,FALSE)</f>
        <v>14760580</v>
      </c>
      <c r="K193" s="2">
        <f>VLOOKUP($A193,Fuel_preprocessddata!$A:$T,12,FALSE)</f>
        <v>36200850</v>
      </c>
      <c r="L193" s="29">
        <f>VLOOKUP($A193,Fuel_preprocessddata!$A:$T,13,FALSE)</f>
        <v>2.4525357404654802</v>
      </c>
      <c r="M193" s="26">
        <f t="shared" si="29"/>
        <v>2.7511230987345398E-2</v>
      </c>
      <c r="N193" s="26">
        <f t="shared" si="30"/>
        <v>4.0562103649833675E-2</v>
      </c>
      <c r="O193" s="2">
        <f>VLOOKUP($A193,Fuel_preprocessddata!$A:$T,16,FALSE)</f>
        <v>60998863</v>
      </c>
      <c r="P193" s="2">
        <f>VLOOKUP($A193,Fuel_preprocessddata!$A:$T,17,FALSE)</f>
        <v>149606198</v>
      </c>
      <c r="Q193" s="29">
        <f>VLOOKUP($A193,Fuel_preprocessddata!$A:$T,18,FALSE)</f>
        <v>2.4526063379246898</v>
      </c>
      <c r="R193" s="23">
        <f t="shared" si="31"/>
        <v>3.099128631689016E-2</v>
      </c>
      <c r="S193" s="23">
        <f t="shared" si="32"/>
        <v>4.0227379488395026E-2</v>
      </c>
      <c r="T193" s="29">
        <v>0</v>
      </c>
      <c r="U193" s="38">
        <f>VLOOKUP($A193,Fuel_preprocessddata!$A:$T,9,FALSE)</f>
        <v>3511506144</v>
      </c>
      <c r="V193" s="38">
        <f>VLOOKUP($A193,Fuel_preprocessddata!$A:$T,10,FALSE)</f>
        <v>2826534662</v>
      </c>
      <c r="W193" s="38">
        <f>VLOOKUP($A193,Fuel_preprocessddata!$A:$T,14,FALSE)</f>
        <v>1315857150</v>
      </c>
      <c r="X193" s="38">
        <f>VLOOKUP($A193,Fuel_preprocessddata!$A:$T,15,FALSE)</f>
        <v>892479599</v>
      </c>
      <c r="Y193" s="32">
        <f t="shared" si="33"/>
        <v>0</v>
      </c>
      <c r="Z193" s="32">
        <f t="shared" si="34"/>
        <v>0</v>
      </c>
      <c r="AA193" s="32">
        <v>-4.6420112998681734E-6</v>
      </c>
      <c r="AB193" s="32">
        <v>2.1690182902841734E-5</v>
      </c>
      <c r="AC193" s="32">
        <f t="shared" si="35"/>
        <v>0</v>
      </c>
      <c r="AD193" s="32">
        <f t="shared" si="36"/>
        <v>-7.4505805969238281E-9</v>
      </c>
      <c r="AE193" s="32">
        <v>3.0987345397970323E-8</v>
      </c>
      <c r="AF193" s="32">
        <v>3.6498336818124866E-9</v>
      </c>
      <c r="AG193" s="32">
        <f t="shared" si="37"/>
        <v>0</v>
      </c>
      <c r="AH193" s="32">
        <f t="shared" si="38"/>
        <v>0</v>
      </c>
      <c r="AI193" s="32">
        <v>-1.3683109839623953E-8</v>
      </c>
      <c r="AJ193" s="32">
        <v>-2.0511604973544317E-8</v>
      </c>
    </row>
    <row r="194" spans="1:36" ht="15.75" thickBot="1" x14ac:dyDescent="0.3">
      <c r="A194" s="7" t="str">
        <f t="shared" si="26"/>
        <v>B6202112</v>
      </c>
      <c r="B194" s="7" t="s">
        <v>16</v>
      </c>
      <c r="C194" s="7">
        <v>2021</v>
      </c>
      <c r="D194" s="7">
        <v>12</v>
      </c>
      <c r="E194" s="12">
        <f>VLOOKUP($A194,Fuel_preprocessddata!$A:$T,6,FALSE)</f>
        <v>50919882</v>
      </c>
      <c r="F194" s="4">
        <f>VLOOKUP($A194,Fuel_preprocessddata!$A:$T,7,FALSE)</f>
        <v>117082769</v>
      </c>
      <c r="G194" s="30">
        <f>VLOOKUP($A194,Fuel_preprocessddata!$A:$T,8,FALSE)</f>
        <v>2.2993527164890102</v>
      </c>
      <c r="H194" s="18">
        <f t="shared" si="27"/>
        <v>3.1638648563611073E-2</v>
      </c>
      <c r="I194" s="18">
        <f t="shared" si="28"/>
        <v>3.9274059367499482E-2</v>
      </c>
      <c r="J194" s="12">
        <f>VLOOKUP($A194,Fuel_preprocessddata!$A:$T,11,FALSE)</f>
        <v>18986026</v>
      </c>
      <c r="K194" s="4">
        <f>VLOOKUP($A194,Fuel_preprocessddata!$A:$T,12,FALSE)</f>
        <v>43656412</v>
      </c>
      <c r="L194" s="30">
        <f>VLOOKUP($A194,Fuel_preprocessddata!$A:$T,13,FALSE)</f>
        <v>2.2993970407498598</v>
      </c>
      <c r="M194" s="27">
        <f t="shared" si="29"/>
        <v>2.7068993548782973E-2</v>
      </c>
      <c r="N194" s="27">
        <f t="shared" si="30"/>
        <v>4.0735944931583654E-2</v>
      </c>
      <c r="O194" s="4">
        <f>VLOOKUP($A194,Fuel_preprocessddata!$A:$T,16,FALSE)</f>
        <v>69905908</v>
      </c>
      <c r="P194" s="4">
        <f>VLOOKUP($A194,Fuel_preprocessddata!$A:$T,17,FALSE)</f>
        <v>160739181</v>
      </c>
      <c r="Q194" s="30">
        <f>VLOOKUP($A194,Fuel_preprocessddata!$A:$T,18,FALSE)</f>
        <v>2.2993647546928302</v>
      </c>
      <c r="R194" s="24">
        <f t="shared" si="31"/>
        <v>3.0251617478703814E-2</v>
      </c>
      <c r="S194" s="24">
        <f t="shared" si="32"/>
        <v>3.9660623367758191E-2</v>
      </c>
      <c r="T194" s="30">
        <v>0</v>
      </c>
      <c r="U194" s="39">
        <f>VLOOKUP($A194,Fuel_preprocessddata!$A:$T,9,FALSE)</f>
        <v>3700624847</v>
      </c>
      <c r="V194" s="39">
        <f>VLOOKUP($A194,Fuel_preprocessddata!$A:$T,10,FALSE)</f>
        <v>2981173092</v>
      </c>
      <c r="W194" s="39">
        <f>VLOOKUP($A194,Fuel_preprocessddata!$A:$T,14,FALSE)</f>
        <v>1612782977</v>
      </c>
      <c r="X194" s="39">
        <f>VLOOKUP($A194,Fuel_preprocessddata!$A:$T,15,FALSE)</f>
        <v>1071692631</v>
      </c>
      <c r="Y194" s="33">
        <f t="shared" si="33"/>
        <v>0</v>
      </c>
      <c r="Z194" s="33">
        <f t="shared" si="34"/>
        <v>0</v>
      </c>
      <c r="AA194" s="33">
        <v>3.864856361107151E-5</v>
      </c>
      <c r="AB194" s="33">
        <v>-2.5940632500519312E-5</v>
      </c>
      <c r="AC194" s="33">
        <f t="shared" si="35"/>
        <v>0</v>
      </c>
      <c r="AD194" s="33">
        <f t="shared" si="36"/>
        <v>0</v>
      </c>
      <c r="AE194" s="33">
        <v>-6.4512170258601564E-9</v>
      </c>
      <c r="AF194" s="33">
        <v>4.4931583656829255E-8</v>
      </c>
      <c r="AG194" s="33">
        <f t="shared" si="37"/>
        <v>0</v>
      </c>
      <c r="AH194" s="33">
        <f t="shared" si="38"/>
        <v>0</v>
      </c>
      <c r="AI194" s="33">
        <v>1.7478703814161056E-8</v>
      </c>
      <c r="AJ194" s="33">
        <v>2.3367758193726385E-8</v>
      </c>
    </row>
    <row r="195" spans="1:36" ht="15.75" thickBot="1" x14ac:dyDescent="0.3">
      <c r="A195" s="6" t="str">
        <f t="shared" si="26"/>
        <v>B620221</v>
      </c>
      <c r="B195" s="6" t="s">
        <v>16</v>
      </c>
      <c r="C195" s="6">
        <v>2022</v>
      </c>
      <c r="D195" s="6">
        <v>1</v>
      </c>
      <c r="E195" s="11">
        <f>VLOOKUP($A195,Fuel_preprocessddata!$A:$T,6,FALSE)</f>
        <v>45035712</v>
      </c>
      <c r="F195" s="2">
        <f>VLOOKUP($A195,Fuel_preprocessddata!$A:$T,7,FALSE)</f>
        <v>110746021</v>
      </c>
      <c r="G195" s="29">
        <f>VLOOKUP($A195,Fuel_preprocessddata!$A:$T,8,FALSE)</f>
        <v>2.4590711700083698</v>
      </c>
      <c r="H195" s="8">
        <f t="shared" si="27"/>
        <v>3.1776156725123891E-2</v>
      </c>
      <c r="I195" s="8">
        <f t="shared" si="28"/>
        <v>5.1649045810433031E-2</v>
      </c>
      <c r="J195" s="11">
        <f>VLOOKUP($A195,Fuel_preprocessddata!$A:$T,11,FALSE)</f>
        <v>15951665</v>
      </c>
      <c r="K195" s="2">
        <f>VLOOKUP($A195,Fuel_preprocessddata!$A:$T,12,FALSE)</f>
        <v>39227660</v>
      </c>
      <c r="L195" s="29">
        <f>VLOOKUP($A195,Fuel_preprocessddata!$A:$T,13,FALSE)</f>
        <v>2.45915771174983</v>
      </c>
      <c r="M195" s="26">
        <f t="shared" si="29"/>
        <v>2.6966350225155786E-2</v>
      </c>
      <c r="N195" s="26">
        <f t="shared" si="30"/>
        <v>4.2924542723683165E-2</v>
      </c>
      <c r="O195" s="2">
        <f>VLOOKUP($A195,Fuel_preprocessddata!$A:$T,16,FALSE)</f>
        <v>60987377</v>
      </c>
      <c r="P195" s="2">
        <f>VLOOKUP($A195,Fuel_preprocessddata!$A:$T,17,FALSE)</f>
        <v>149973681</v>
      </c>
      <c r="Q195" s="29">
        <f>VLOOKUP($A195,Fuel_preprocessddata!$A:$T,18,FALSE)</f>
        <v>2.4590938055919298</v>
      </c>
      <c r="R195" s="23">
        <f t="shared" si="31"/>
        <v>3.0359771822648741E-2</v>
      </c>
      <c r="S195" s="23">
        <f t="shared" si="32"/>
        <v>4.9041818250504833E-2</v>
      </c>
      <c r="T195" s="29">
        <v>0</v>
      </c>
      <c r="U195" s="38">
        <f>VLOOKUP($A195,Fuel_preprocessddata!$A:$T,9,FALSE)</f>
        <v>3485192434</v>
      </c>
      <c r="V195" s="38">
        <f>VLOOKUP($A195,Fuel_preprocessddata!$A:$T,10,FALSE)</f>
        <v>2144202652</v>
      </c>
      <c r="W195" s="38">
        <f>VLOOKUP($A195,Fuel_preprocessddata!$A:$T,14,FALSE)</f>
        <v>1454689258</v>
      </c>
      <c r="X195" s="38">
        <f>VLOOKUP($A195,Fuel_preprocessddata!$A:$T,15,FALSE)</f>
        <v>913874849</v>
      </c>
      <c r="Y195" s="32">
        <f t="shared" si="33"/>
        <v>0</v>
      </c>
      <c r="Z195" s="32">
        <f t="shared" si="34"/>
        <v>0</v>
      </c>
      <c r="AA195" s="32">
        <v>-2.3843274876114012E-5</v>
      </c>
      <c r="AB195" s="32">
        <v>4.9045810433034215E-5</v>
      </c>
      <c r="AC195" s="32">
        <f t="shared" si="35"/>
        <v>7.4505805969238281E-9</v>
      </c>
      <c r="AD195" s="32">
        <f t="shared" si="36"/>
        <v>0</v>
      </c>
      <c r="AE195" s="32">
        <v>-4.9774844215061398E-8</v>
      </c>
      <c r="AF195" s="32">
        <v>4.2723683165921122E-8</v>
      </c>
      <c r="AG195" s="32">
        <f t="shared" si="37"/>
        <v>0</v>
      </c>
      <c r="AH195" s="32">
        <f t="shared" si="38"/>
        <v>0</v>
      </c>
      <c r="AI195" s="32">
        <v>-2.8177351256084004E-8</v>
      </c>
      <c r="AJ195" s="32">
        <v>1.8250504829619985E-8</v>
      </c>
    </row>
    <row r="196" spans="1:36" ht="15.75" thickBot="1" x14ac:dyDescent="0.3">
      <c r="A196" s="7" t="str">
        <f t="shared" ref="A196:A259" si="39">B196&amp;C196&amp;D196</f>
        <v>B620222</v>
      </c>
      <c r="B196" s="7" t="s">
        <v>16</v>
      </c>
      <c r="C196" s="7">
        <v>2022</v>
      </c>
      <c r="D196" s="7">
        <v>2</v>
      </c>
      <c r="E196" s="12">
        <f>VLOOKUP($A196,Fuel_preprocessddata!$A:$T,6,FALSE)</f>
        <v>47539261</v>
      </c>
      <c r="F196" s="4">
        <f>VLOOKUP($A196,Fuel_preprocessddata!$A:$T,7,FALSE)</f>
        <v>133259855</v>
      </c>
      <c r="G196" s="30">
        <f>VLOOKUP($A196,Fuel_preprocessddata!$A:$T,8,FALSE)</f>
        <v>2.8031536922713198</v>
      </c>
      <c r="H196" s="18">
        <f t="shared" ref="H196:H259" si="40">ROUND(+E196/U196*G196,4)+AA196</f>
        <v>3.7903801977789656E-2</v>
      </c>
      <c r="I196" s="18">
        <f t="shared" ref="I196:I259" si="41">ROUND(+E196/V196*G196,4)+AB196</f>
        <v>5.3925626169727764E-2</v>
      </c>
      <c r="J196" s="12">
        <f>VLOOKUP($A196,Fuel_preprocessddata!$A:$T,11,FALSE)</f>
        <v>15300952</v>
      </c>
      <c r="K196" s="4">
        <f>VLOOKUP($A196,Fuel_preprocessddata!$A:$T,12,FALSE)</f>
        <v>42893689</v>
      </c>
      <c r="L196" s="30">
        <f>VLOOKUP($A196,Fuel_preprocessddata!$A:$T,13,FALSE)</f>
        <v>2.8033346552554299</v>
      </c>
      <c r="M196" s="27">
        <f t="shared" ref="M196:M259" si="42">ROUND(+J196/W196*L196,7)+AE196</f>
        <v>3.1919978464224535E-2</v>
      </c>
      <c r="N196" s="27">
        <f t="shared" ref="N196:N259" si="43">ROUND(+J196/X196*L196,7)+AF196</f>
        <v>4.7273464851290886E-2</v>
      </c>
      <c r="O196" s="4">
        <f>VLOOKUP($A196,Fuel_preprocessddata!$A:$T,16,FALSE)</f>
        <v>62840213</v>
      </c>
      <c r="P196" s="4">
        <f>VLOOKUP($A196,Fuel_preprocessddata!$A:$T,17,FALSE)</f>
        <v>176153544</v>
      </c>
      <c r="Q196" s="30">
        <f>VLOOKUP($A196,Fuel_preprocessddata!$A:$T,18,FALSE)</f>
        <v>2.8031977549153102</v>
      </c>
      <c r="R196" s="24">
        <f t="shared" ref="R196:R259" si="44">ROUND(+O196/(+U196+W196)*Q196,7)+AI196</f>
        <v>3.6249115878906453E-2</v>
      </c>
      <c r="S196" s="24">
        <f t="shared" ref="S196:S259" si="45">ROUND(+O196/(+V196+X196)*Q196,7)+AJ196</f>
        <v>5.213909403584982E-2</v>
      </c>
      <c r="T196" s="30">
        <v>0</v>
      </c>
      <c r="U196" s="39">
        <f>VLOOKUP($A196,Fuel_preprocessddata!$A:$T,9,FALSE)</f>
        <v>3515738476</v>
      </c>
      <c r="V196" s="39">
        <f>VLOOKUP($A196,Fuel_preprocessddata!$A:$T,10,FALSE)</f>
        <v>2471178630</v>
      </c>
      <c r="W196" s="39">
        <f>VLOOKUP($A196,Fuel_preprocessddata!$A:$T,14,FALSE)</f>
        <v>1343788156</v>
      </c>
      <c r="X196" s="39">
        <f>VLOOKUP($A196,Fuel_preprocessddata!$A:$T,15,FALSE)</f>
        <v>907352341</v>
      </c>
      <c r="Y196" s="33">
        <f t="shared" ref="Y196:Y259" si="46">+(H196*U196)-F196</f>
        <v>0</v>
      </c>
      <c r="Z196" s="33">
        <f t="shared" ref="Z196:Z259" si="47">+I196*V196-F196</f>
        <v>0</v>
      </c>
      <c r="AA196" s="33">
        <v>3.8019777896542567E-6</v>
      </c>
      <c r="AB196" s="33">
        <v>2.5626169727760439E-5</v>
      </c>
      <c r="AC196" s="33">
        <f t="shared" ref="AC196:AC259" si="48">IF(K196=0,0,+M196*W196-K196)</f>
        <v>0</v>
      </c>
      <c r="AD196" s="33">
        <f t="shared" ref="AD196:AD259" si="49">IF(K196=0,0,+N196*X196-K196)</f>
        <v>0</v>
      </c>
      <c r="AE196" s="33">
        <v>-2.1535775459810558E-8</v>
      </c>
      <c r="AF196" s="33">
        <v>-3.5148709118595911E-8</v>
      </c>
      <c r="AG196" s="33">
        <f t="shared" ref="AG196:AG259" si="50">+R196*(U196+W196)-P196</f>
        <v>0</v>
      </c>
      <c r="AH196" s="33">
        <f t="shared" ref="AH196:AH259" si="51">+S196*(V196+X196)-P196</f>
        <v>0</v>
      </c>
      <c r="AI196" s="33">
        <v>1.587890645360357E-8</v>
      </c>
      <c r="AJ196" s="33">
        <v>-5.96415018240537E-9</v>
      </c>
    </row>
    <row r="197" spans="1:36" ht="15.75" thickBot="1" x14ac:dyDescent="0.3">
      <c r="A197" s="6" t="str">
        <f t="shared" si="39"/>
        <v>B620223</v>
      </c>
      <c r="B197" s="6" t="s">
        <v>16</v>
      </c>
      <c r="C197" s="6">
        <v>2022</v>
      </c>
      <c r="D197" s="6">
        <v>3</v>
      </c>
      <c r="E197" s="11">
        <f>VLOOKUP($A197,Fuel_preprocessddata!$A:$T,6,FALSE)</f>
        <v>55151842</v>
      </c>
      <c r="F197" s="2">
        <f>VLOOKUP($A197,Fuel_preprocessddata!$A:$T,7,FALSE)</f>
        <v>184999488</v>
      </c>
      <c r="G197" s="29">
        <f>VLOOKUP($A197,Fuel_preprocessddata!$A:$T,8,FALSE)</f>
        <v>3.3543664416503001</v>
      </c>
      <c r="H197" s="8">
        <f t="shared" si="40"/>
        <v>4.5441426076589478E-2</v>
      </c>
      <c r="I197" s="8">
        <f t="shared" si="41"/>
        <v>5.5303403043789653E-2</v>
      </c>
      <c r="J197" s="11">
        <f>VLOOKUP($A197,Fuel_preprocessddata!$A:$T,11,FALSE)</f>
        <v>17840353</v>
      </c>
      <c r="K197" s="2">
        <f>VLOOKUP($A197,Fuel_preprocessddata!$A:$T,12,FALSE)</f>
        <v>59847531</v>
      </c>
      <c r="L197" s="29">
        <f>VLOOKUP($A197,Fuel_preprocessddata!$A:$T,13,FALSE)</f>
        <v>3.3546158531728598</v>
      </c>
      <c r="M197" s="26">
        <f t="shared" si="42"/>
        <v>3.9379921999954673E-2</v>
      </c>
      <c r="N197" s="26">
        <f t="shared" si="43"/>
        <v>5.1907632049148618E-2</v>
      </c>
      <c r="O197" s="2">
        <f>VLOOKUP($A197,Fuel_preprocessddata!$A:$T,16,FALSE)</f>
        <v>72992195</v>
      </c>
      <c r="P197" s="2">
        <f>VLOOKUP($A197,Fuel_preprocessddata!$A:$T,17,FALSE)</f>
        <v>244847019</v>
      </c>
      <c r="Q197" s="29">
        <f>VLOOKUP($A197,Fuel_preprocessddata!$A:$T,18,FALSE)</f>
        <v>3.3544274014502502</v>
      </c>
      <c r="R197" s="23">
        <f t="shared" si="44"/>
        <v>4.3793759995328613E-2</v>
      </c>
      <c r="S197" s="23">
        <f t="shared" si="45"/>
        <v>5.4432999084853988E-2</v>
      </c>
      <c r="T197" s="29">
        <v>0</v>
      </c>
      <c r="U197" s="38">
        <f>VLOOKUP($A197,Fuel_preprocessddata!$A:$T,9,FALSE)</f>
        <v>4071163781</v>
      </c>
      <c r="V197" s="38">
        <f>VLOOKUP($A197,Fuel_preprocessddata!$A:$T,10,FALSE)</f>
        <v>3345173675</v>
      </c>
      <c r="W197" s="38">
        <f>VLOOKUP($A197,Fuel_preprocessddata!$A:$T,14,FALSE)</f>
        <v>1519747322</v>
      </c>
      <c r="X197" s="38">
        <f>VLOOKUP($A197,Fuel_preprocessddata!$A:$T,15,FALSE)</f>
        <v>1152962072</v>
      </c>
      <c r="Y197" s="32">
        <f t="shared" si="46"/>
        <v>0</v>
      </c>
      <c r="Z197" s="32">
        <f t="shared" si="47"/>
        <v>0</v>
      </c>
      <c r="AA197" s="32">
        <v>4.1426076589471533E-5</v>
      </c>
      <c r="AB197" s="32">
        <v>3.4030437896497706E-6</v>
      </c>
      <c r="AC197" s="32">
        <f t="shared" si="48"/>
        <v>0</v>
      </c>
      <c r="AD197" s="32">
        <f t="shared" si="49"/>
        <v>0</v>
      </c>
      <c r="AE197" s="32">
        <v>2.1999954668769361E-8</v>
      </c>
      <c r="AF197" s="32">
        <v>3.2049148621440815E-8</v>
      </c>
      <c r="AG197" s="32">
        <f t="shared" si="50"/>
        <v>0</v>
      </c>
      <c r="AH197" s="32">
        <f t="shared" si="51"/>
        <v>0</v>
      </c>
      <c r="AI197" s="32">
        <v>-4.0004671384569201E-8</v>
      </c>
      <c r="AJ197" s="32">
        <v>-9.1514601278930297E-10</v>
      </c>
    </row>
    <row r="198" spans="1:36" ht="15.75" thickBot="1" x14ac:dyDescent="0.3">
      <c r="A198" s="7" t="str">
        <f t="shared" si="39"/>
        <v>B620224</v>
      </c>
      <c r="B198" s="7" t="s">
        <v>16</v>
      </c>
      <c r="C198" s="7">
        <v>2022</v>
      </c>
      <c r="D198" s="7">
        <v>4</v>
      </c>
      <c r="E198" s="12">
        <f>VLOOKUP($A198,Fuel_preprocessddata!$A:$T,6,FALSE)</f>
        <v>54383775</v>
      </c>
      <c r="F198" s="4">
        <f>VLOOKUP($A198,Fuel_preprocessddata!$A:$T,7,FALSE)</f>
        <v>221523336</v>
      </c>
      <c r="G198" s="30">
        <f>VLOOKUP($A198,Fuel_preprocessddata!$A:$T,8,FALSE)</f>
        <v>4.0733350342082701</v>
      </c>
      <c r="H198" s="18">
        <f t="shared" si="40"/>
        <v>5.382738139782027E-2</v>
      </c>
      <c r="I198" s="18">
        <f t="shared" si="41"/>
        <v>6.3025614277173819E-2</v>
      </c>
      <c r="J198" s="12">
        <f>VLOOKUP($A198,Fuel_preprocessddata!$A:$T,11,FALSE)</f>
        <v>18395265</v>
      </c>
      <c r="K198" s="4">
        <f>VLOOKUP($A198,Fuel_preprocessddata!$A:$T,12,FALSE)</f>
        <v>74930132</v>
      </c>
      <c r="L198" s="30">
        <f>VLOOKUP($A198,Fuel_preprocessddata!$A:$T,13,FALSE)</f>
        <v>4.0733380030132702</v>
      </c>
      <c r="M198" s="27">
        <f t="shared" si="42"/>
        <v>4.8606266007524046E-2</v>
      </c>
      <c r="N198" s="27">
        <f t="shared" si="43"/>
        <v>6.0076413904910288E-2</v>
      </c>
      <c r="O198" s="4">
        <f>VLOOKUP($A198,Fuel_preprocessddata!$A:$T,16,FALSE)</f>
        <v>72779040</v>
      </c>
      <c r="P198" s="4">
        <f>VLOOKUP($A198,Fuel_preprocessddata!$A:$T,17,FALSE)</f>
        <v>296453468</v>
      </c>
      <c r="Q198" s="30">
        <f>VLOOKUP($A198,Fuel_preprocessddata!$A:$T,18,FALSE)</f>
        <v>4.0733357845885303</v>
      </c>
      <c r="R198" s="24">
        <f t="shared" si="44"/>
        <v>5.2404592897981078E-2</v>
      </c>
      <c r="S198" s="24">
        <f t="shared" si="45"/>
        <v>6.2253179569570001E-2</v>
      </c>
      <c r="T198" s="30">
        <v>0</v>
      </c>
      <c r="U198" s="39">
        <f>VLOOKUP($A198,Fuel_preprocessddata!$A:$T,9,FALSE)</f>
        <v>4115439582</v>
      </c>
      <c r="V198" s="39">
        <f>VLOOKUP($A198,Fuel_preprocessddata!$A:$T,10,FALSE)</f>
        <v>3514814390</v>
      </c>
      <c r="W198" s="39">
        <f>VLOOKUP($A198,Fuel_preprocessddata!$A:$T,14,FALSE)</f>
        <v>1541573508</v>
      </c>
      <c r="X198" s="39">
        <f>VLOOKUP($A198,Fuel_preprocessddata!$A:$T,15,FALSE)</f>
        <v>1247247083</v>
      </c>
      <c r="Y198" s="33">
        <f t="shared" si="46"/>
        <v>0</v>
      </c>
      <c r="Z198" s="33">
        <f t="shared" si="47"/>
        <v>0</v>
      </c>
      <c r="AA198" s="33">
        <v>2.7381397820266246E-5</v>
      </c>
      <c r="AB198" s="33">
        <v>2.5614277173824015E-5</v>
      </c>
      <c r="AC198" s="33">
        <f t="shared" si="48"/>
        <v>0</v>
      </c>
      <c r="AD198" s="33">
        <f t="shared" si="49"/>
        <v>0</v>
      </c>
      <c r="AE198" s="33">
        <v>-3.3992475950359036E-8</v>
      </c>
      <c r="AF198" s="33">
        <v>1.3904910283954464E-8</v>
      </c>
      <c r="AG198" s="33">
        <f t="shared" si="50"/>
        <v>0</v>
      </c>
      <c r="AH198" s="33">
        <f t="shared" si="51"/>
        <v>0</v>
      </c>
      <c r="AI198" s="33">
        <v>-7.1020189278125923E-9</v>
      </c>
      <c r="AJ198" s="33">
        <v>-2.0430430002285616E-8</v>
      </c>
    </row>
    <row r="199" spans="1:36" ht="15.75" thickBot="1" x14ac:dyDescent="0.3">
      <c r="A199" s="6" t="str">
        <f t="shared" si="39"/>
        <v>B620225</v>
      </c>
      <c r="B199" s="6" t="s">
        <v>16</v>
      </c>
      <c r="C199" s="6">
        <v>2022</v>
      </c>
      <c r="D199" s="6">
        <v>5</v>
      </c>
      <c r="E199" s="11">
        <f>VLOOKUP($A199,Fuel_preprocessddata!$A:$T,6,FALSE)</f>
        <v>56818954</v>
      </c>
      <c r="F199" s="2">
        <f>VLOOKUP($A199,Fuel_preprocessddata!$A:$T,7,FALSE)</f>
        <v>251005206</v>
      </c>
      <c r="G199" s="29">
        <f>VLOOKUP($A199,Fuel_preprocessddata!$A:$T,8,FALSE)</f>
        <v>4.4176315882196597</v>
      </c>
      <c r="H199" s="8">
        <f t="shared" si="40"/>
        <v>5.9318913992024172E-2</v>
      </c>
      <c r="I199" s="8">
        <f t="shared" si="41"/>
        <v>6.9797707084818389E-2</v>
      </c>
      <c r="J199" s="11">
        <f>VLOOKUP($A199,Fuel_preprocessddata!$A:$T,11,FALSE)</f>
        <v>16667282</v>
      </c>
      <c r="K199" s="2">
        <f>VLOOKUP($A199,Fuel_preprocessddata!$A:$T,12,FALSE)</f>
        <v>73626713</v>
      </c>
      <c r="L199" s="29">
        <f>VLOOKUP($A199,Fuel_preprocessddata!$A:$T,13,FALSE)</f>
        <v>4.4174396881267102</v>
      </c>
      <c r="M199" s="26">
        <f t="shared" si="42"/>
        <v>5.3586417057081483E-2</v>
      </c>
      <c r="N199" s="26">
        <f t="shared" si="43"/>
        <v>6.6139881051433397E-2</v>
      </c>
      <c r="O199" s="2">
        <f>VLOOKUP($A199,Fuel_preprocessddata!$A:$T,16,FALSE)</f>
        <v>73486236</v>
      </c>
      <c r="P199" s="2">
        <f>VLOOKUP($A199,Fuel_preprocessddata!$A:$T,17,FALSE)</f>
        <v>324631919</v>
      </c>
      <c r="Q199" s="29">
        <f>VLOOKUP($A199,Fuel_preprocessddata!$A:$T,18,FALSE)</f>
        <v>4.4175880637021603</v>
      </c>
      <c r="R199" s="23">
        <f t="shared" si="44"/>
        <v>5.7913787971140933E-2</v>
      </c>
      <c r="S199" s="23">
        <f t="shared" si="45"/>
        <v>6.8933074734494337E-2</v>
      </c>
      <c r="T199" s="29">
        <v>0</v>
      </c>
      <c r="U199" s="38">
        <f>VLOOKUP($A199,Fuel_preprocessddata!$A:$T,9,FALSE)</f>
        <v>4231453159</v>
      </c>
      <c r="V199" s="38">
        <f>VLOOKUP($A199,Fuel_preprocessddata!$A:$T,10,FALSE)</f>
        <v>3596181257</v>
      </c>
      <c r="W199" s="38">
        <f>VLOOKUP($A199,Fuel_preprocessddata!$A:$T,14,FALSE)</f>
        <v>1373980890</v>
      </c>
      <c r="X199" s="38">
        <f>VLOOKUP($A199,Fuel_preprocessddata!$A:$T,15,FALSE)</f>
        <v>1113196937</v>
      </c>
      <c r="Y199" s="32">
        <f t="shared" si="46"/>
        <v>0</v>
      </c>
      <c r="Z199" s="32">
        <f t="shared" si="47"/>
        <v>0</v>
      </c>
      <c r="AA199" s="32">
        <v>1.8913992024173487E-5</v>
      </c>
      <c r="AB199" s="32">
        <v>-2.2929151816154791E-6</v>
      </c>
      <c r="AC199" s="32">
        <f t="shared" si="48"/>
        <v>0</v>
      </c>
      <c r="AD199" s="32">
        <f t="shared" si="49"/>
        <v>0</v>
      </c>
      <c r="AE199" s="32">
        <v>1.7057081485097325E-8</v>
      </c>
      <c r="AF199" s="32">
        <v>-1.8948566608140149E-8</v>
      </c>
      <c r="AG199" s="32">
        <f t="shared" si="50"/>
        <v>0</v>
      </c>
      <c r="AH199" s="32">
        <f t="shared" si="51"/>
        <v>0</v>
      </c>
      <c r="AI199" s="32">
        <v>-1.2028859070270514E-8</v>
      </c>
      <c r="AJ199" s="32">
        <v>-2.5265505652904974E-8</v>
      </c>
    </row>
    <row r="200" spans="1:36" ht="15.75" thickBot="1" x14ac:dyDescent="0.3">
      <c r="A200" s="7" t="str">
        <f t="shared" si="39"/>
        <v>B620226</v>
      </c>
      <c r="B200" s="7" t="s">
        <v>16</v>
      </c>
      <c r="C200" s="7">
        <v>2022</v>
      </c>
      <c r="D200" s="7">
        <v>6</v>
      </c>
      <c r="E200" s="12">
        <f>VLOOKUP($A200,Fuel_preprocessddata!$A:$T,6,FALSE)</f>
        <v>50283018</v>
      </c>
      <c r="F200" s="4">
        <f>VLOOKUP($A200,Fuel_preprocessddata!$A:$T,7,FALSE)</f>
        <v>212647202</v>
      </c>
      <c r="G200" s="30">
        <f>VLOOKUP($A200,Fuel_preprocessddata!$A:$T,8,FALSE)</f>
        <v>4.2290063416638901</v>
      </c>
      <c r="H200" s="18">
        <f t="shared" si="40"/>
        <v>5.820752657698388E-2</v>
      </c>
      <c r="I200" s="18">
        <f t="shared" si="41"/>
        <v>6.5066862821518648E-2</v>
      </c>
      <c r="J200" s="12">
        <f>VLOOKUP($A200,Fuel_preprocessddata!$A:$T,11,FALSE)</f>
        <v>18113195</v>
      </c>
      <c r="K200" s="4">
        <f>VLOOKUP($A200,Fuel_preprocessddata!$A:$T,12,FALSE)</f>
        <v>76600815</v>
      </c>
      <c r="L200" s="30">
        <f>VLOOKUP($A200,Fuel_preprocessddata!$A:$T,13,FALSE)</f>
        <v>4.2290062575928697</v>
      </c>
      <c r="M200" s="27">
        <f t="shared" si="42"/>
        <v>5.1215682625028111E-2</v>
      </c>
      <c r="N200" s="27">
        <f t="shared" si="43"/>
        <v>6.2153218196067846E-2</v>
      </c>
      <c r="O200" s="4">
        <f>VLOOKUP($A200,Fuel_preprocessddata!$A:$T,16,FALSE)</f>
        <v>68396213</v>
      </c>
      <c r="P200" s="4">
        <f>VLOOKUP($A200,Fuel_preprocessddata!$A:$T,17,FALSE)</f>
        <v>289248017</v>
      </c>
      <c r="Q200" s="30">
        <f>VLOOKUP($A200,Fuel_preprocessddata!$A:$T,18,FALSE)</f>
        <v>4.2290063193995797</v>
      </c>
      <c r="R200" s="24">
        <f t="shared" si="44"/>
        <v>5.6176541375789604E-2</v>
      </c>
      <c r="S200" s="24">
        <f t="shared" si="45"/>
        <v>6.4268983171602539E-2</v>
      </c>
      <c r="T200" s="30">
        <v>0</v>
      </c>
      <c r="U200" s="39">
        <f>VLOOKUP($A200,Fuel_preprocessddata!$A:$T,9,FALSE)</f>
        <v>3653259544</v>
      </c>
      <c r="V200" s="39">
        <f>VLOOKUP($A200,Fuel_preprocessddata!$A:$T,10,FALSE)</f>
        <v>3268133621</v>
      </c>
      <c r="W200" s="39">
        <f>VLOOKUP($A200,Fuel_preprocessddata!$A:$T,14,FALSE)</f>
        <v>1495651548</v>
      </c>
      <c r="X200" s="39">
        <f>VLOOKUP($A200,Fuel_preprocessddata!$A:$T,15,FALSE)</f>
        <v>1232451307</v>
      </c>
      <c r="Y200" s="33">
        <f t="shared" si="46"/>
        <v>0</v>
      </c>
      <c r="Z200" s="33">
        <f t="shared" si="47"/>
        <v>0</v>
      </c>
      <c r="AA200" s="33">
        <v>7.5265769838780971E-6</v>
      </c>
      <c r="AB200" s="33">
        <v>-3.3137178481362425E-5</v>
      </c>
      <c r="AC200" s="33">
        <f t="shared" si="48"/>
        <v>0</v>
      </c>
      <c r="AD200" s="33">
        <f t="shared" si="49"/>
        <v>0</v>
      </c>
      <c r="AE200" s="33">
        <v>-1.7374971893538427E-8</v>
      </c>
      <c r="AF200" s="33">
        <v>1.8196067846920627E-8</v>
      </c>
      <c r="AG200" s="33">
        <f t="shared" si="50"/>
        <v>0</v>
      </c>
      <c r="AH200" s="33">
        <f t="shared" si="51"/>
        <v>0</v>
      </c>
      <c r="AI200" s="33">
        <v>4.1375789607001057E-8</v>
      </c>
      <c r="AJ200" s="33">
        <v>-1.682839747413345E-8</v>
      </c>
    </row>
    <row r="201" spans="1:36" ht="15.75" thickBot="1" x14ac:dyDescent="0.3">
      <c r="A201" s="6" t="str">
        <f t="shared" si="39"/>
        <v>DL20171</v>
      </c>
      <c r="B201" s="6" t="s">
        <v>15</v>
      </c>
      <c r="C201" s="6">
        <v>2017</v>
      </c>
      <c r="D201" s="6">
        <v>1</v>
      </c>
      <c r="E201" s="11">
        <f>VLOOKUP($A201,Fuel_preprocessddata!$A:$T,6,FALSE)</f>
        <v>152284041</v>
      </c>
      <c r="F201" s="2">
        <f>VLOOKUP($A201,Fuel_preprocessddata!$A:$T,7,FALSE)</f>
        <v>254460963</v>
      </c>
      <c r="G201" s="29">
        <f>VLOOKUP($A201,Fuel_preprocessddata!$A:$T,8,FALSE)</f>
        <v>1.6709627701565899</v>
      </c>
      <c r="H201" s="8">
        <f t="shared" si="40"/>
        <v>2.5428311807378361E-2</v>
      </c>
      <c r="I201" s="8">
        <f t="shared" si="41"/>
        <v>3.08288356077774E-2</v>
      </c>
      <c r="J201" s="11">
        <f>VLOOKUP($A201,Fuel_preprocessddata!$A:$T,11,FALSE)</f>
        <v>105902941</v>
      </c>
      <c r="K201" s="2">
        <f>VLOOKUP($A201,Fuel_preprocessddata!$A:$T,12,FALSE)</f>
        <v>176244009</v>
      </c>
      <c r="L201" s="29">
        <f>VLOOKUP($A201,Fuel_preprocessddata!$A:$T,13,FALSE)</f>
        <v>1.66420315938157</v>
      </c>
      <c r="M201" s="26">
        <f t="shared" si="42"/>
        <v>2.4797264724124926E-2</v>
      </c>
      <c r="N201" s="26">
        <f t="shared" si="43"/>
        <v>3.0347143580809394E-2</v>
      </c>
      <c r="O201" s="2">
        <f>VLOOKUP($A201,Fuel_preprocessddata!$A:$T,16,FALSE)</f>
        <v>258186982</v>
      </c>
      <c r="P201" s="2">
        <f>VLOOKUP($A201,Fuel_preprocessddata!$A:$T,17,FALSE)</f>
        <v>430704972</v>
      </c>
      <c r="Q201" s="29">
        <f>VLOOKUP($A201,Fuel_preprocessddata!$A:$T,18,FALSE)</f>
        <v>1.66819011812144</v>
      </c>
      <c r="R201" s="23">
        <f t="shared" si="44"/>
        <v>2.5166245677515381E-2</v>
      </c>
      <c r="S201" s="23">
        <f t="shared" si="45"/>
        <v>3.0629891275285152E-2</v>
      </c>
      <c r="T201" s="29">
        <v>0</v>
      </c>
      <c r="U201" s="38">
        <f>VLOOKUP($A201,Fuel_preprocessddata!$A:$T,9,FALSE)</f>
        <v>10006993973</v>
      </c>
      <c r="V201" s="38">
        <f>VLOOKUP($A201,Fuel_preprocessddata!$A:$T,10,FALSE)</f>
        <v>8253992017</v>
      </c>
      <c r="W201" s="38">
        <f>VLOOKUP($A201,Fuel_preprocessddata!$A:$T,14,FALSE)</f>
        <v>7107397165</v>
      </c>
      <c r="X201" s="38">
        <f>VLOOKUP($A201,Fuel_preprocessddata!$A:$T,15,FALSE)</f>
        <v>5807597955</v>
      </c>
      <c r="Y201" s="32">
        <f t="shared" si="46"/>
        <v>0</v>
      </c>
      <c r="Z201" s="32">
        <f t="shared" si="47"/>
        <v>0</v>
      </c>
      <c r="AA201" s="32">
        <v>2.8311807378363432E-5</v>
      </c>
      <c r="AB201" s="32">
        <v>2.8835607777399214E-5</v>
      </c>
      <c r="AC201" s="32">
        <f t="shared" si="48"/>
        <v>0</v>
      </c>
      <c r="AD201" s="32">
        <f t="shared" si="49"/>
        <v>0</v>
      </c>
      <c r="AE201" s="32">
        <v>-3.5275875075180263E-8</v>
      </c>
      <c r="AF201" s="32">
        <v>4.3580809393553577E-8</v>
      </c>
      <c r="AG201" s="32">
        <f t="shared" si="50"/>
        <v>0</v>
      </c>
      <c r="AH201" s="32">
        <f t="shared" si="51"/>
        <v>0</v>
      </c>
      <c r="AI201" s="32">
        <v>4.5677515381203904E-8</v>
      </c>
      <c r="AJ201" s="32">
        <v>-8.7247148498892368E-9</v>
      </c>
    </row>
    <row r="202" spans="1:36" ht="15.75" thickBot="1" x14ac:dyDescent="0.3">
      <c r="A202" s="7" t="str">
        <f t="shared" si="39"/>
        <v>DL20172</v>
      </c>
      <c r="B202" s="7" t="s">
        <v>15</v>
      </c>
      <c r="C202" s="7">
        <v>2017</v>
      </c>
      <c r="D202" s="7">
        <v>2</v>
      </c>
      <c r="E202" s="12">
        <f>VLOOKUP($A202,Fuel_preprocessddata!$A:$T,6,FALSE)</f>
        <v>141386742</v>
      </c>
      <c r="F202" s="4">
        <f>VLOOKUP($A202,Fuel_preprocessddata!$A:$T,7,FALSE)</f>
        <v>254905563</v>
      </c>
      <c r="G202" s="30">
        <f>VLOOKUP($A202,Fuel_preprocessddata!$A:$T,8,FALSE)</f>
        <v>1.8028957976837701</v>
      </c>
      <c r="H202" s="18">
        <f t="shared" si="40"/>
        <v>2.7351553966863035E-2</v>
      </c>
      <c r="I202" s="18">
        <f t="shared" si="41"/>
        <v>3.2708425457808915E-2</v>
      </c>
      <c r="J202" s="12">
        <f>VLOOKUP($A202,Fuel_preprocessddata!$A:$T,11,FALSE)</f>
        <v>91207330</v>
      </c>
      <c r="K202" s="4">
        <f>VLOOKUP($A202,Fuel_preprocessddata!$A:$T,12,FALSE)</f>
        <v>163806330</v>
      </c>
      <c r="L202" s="30">
        <f>VLOOKUP($A202,Fuel_preprocessddata!$A:$T,13,FALSE)</f>
        <v>1.7959776917052599</v>
      </c>
      <c r="M202" s="27">
        <f t="shared" si="42"/>
        <v>2.6521055044165451E-2</v>
      </c>
      <c r="N202" s="27">
        <f t="shared" si="43"/>
        <v>3.3495477330266595E-2</v>
      </c>
      <c r="O202" s="4">
        <f>VLOOKUP($A202,Fuel_preprocessddata!$A:$T,16,FALSE)</f>
        <v>232594072</v>
      </c>
      <c r="P202" s="4">
        <f>VLOOKUP($A202,Fuel_preprocessddata!$A:$T,17,FALSE)</f>
        <v>418711893</v>
      </c>
      <c r="Q202" s="30">
        <f>VLOOKUP($A202,Fuel_preprocessddata!$A:$T,18,FALSE)</f>
        <v>1.80018299434561</v>
      </c>
      <c r="R202" s="24">
        <f t="shared" si="44"/>
        <v>2.7020531442214848E-2</v>
      </c>
      <c r="S202" s="24">
        <f t="shared" si="45"/>
        <v>3.3011886476880338E-2</v>
      </c>
      <c r="T202" s="30">
        <v>0</v>
      </c>
      <c r="U202" s="39">
        <f>VLOOKUP($A202,Fuel_preprocessddata!$A:$T,9,FALSE)</f>
        <v>9319600755</v>
      </c>
      <c r="V202" s="39">
        <f>VLOOKUP($A202,Fuel_preprocessddata!$A:$T,10,FALSE)</f>
        <v>7793269148</v>
      </c>
      <c r="W202" s="39">
        <f>VLOOKUP($A202,Fuel_preprocessddata!$A:$T,14,FALSE)</f>
        <v>6176463558</v>
      </c>
      <c r="X202" s="39">
        <f>VLOOKUP($A202,Fuel_preprocessddata!$A:$T,15,FALSE)</f>
        <v>4890401423</v>
      </c>
      <c r="Y202" s="33">
        <f t="shared" si="46"/>
        <v>0</v>
      </c>
      <c r="Z202" s="33">
        <f t="shared" si="47"/>
        <v>0</v>
      </c>
      <c r="AA202" s="33">
        <v>-4.8446033136965994E-5</v>
      </c>
      <c r="AB202" s="33">
        <v>8.4254578089151821E-6</v>
      </c>
      <c r="AC202" s="33">
        <f t="shared" si="48"/>
        <v>0</v>
      </c>
      <c r="AD202" s="33">
        <f t="shared" si="49"/>
        <v>0</v>
      </c>
      <c r="AE202" s="33">
        <v>-4.4955834548054963E-8</v>
      </c>
      <c r="AF202" s="33">
        <v>-2.2669733402980174E-8</v>
      </c>
      <c r="AG202" s="33">
        <f t="shared" si="50"/>
        <v>0</v>
      </c>
      <c r="AH202" s="33">
        <f t="shared" si="51"/>
        <v>0</v>
      </c>
      <c r="AI202" s="33">
        <v>3.1442214850838091E-8</v>
      </c>
      <c r="AJ202" s="33">
        <v>-1.3523119658798155E-8</v>
      </c>
    </row>
    <row r="203" spans="1:36" ht="15.75" thickBot="1" x14ac:dyDescent="0.3">
      <c r="A203" s="6" t="str">
        <f t="shared" si="39"/>
        <v>DL20173</v>
      </c>
      <c r="B203" s="6" t="s">
        <v>15</v>
      </c>
      <c r="C203" s="6">
        <v>2017</v>
      </c>
      <c r="D203" s="6">
        <v>3</v>
      </c>
      <c r="E203" s="11">
        <f>VLOOKUP($A203,Fuel_preprocessddata!$A:$T,6,FALSE)</f>
        <v>173731457</v>
      </c>
      <c r="F203" s="2">
        <f>VLOOKUP($A203,Fuel_preprocessddata!$A:$T,7,FALSE)</f>
        <v>291972249</v>
      </c>
      <c r="G203" s="29">
        <f>VLOOKUP($A203,Fuel_preprocessddata!$A:$T,8,FALSE)</f>
        <v>1.6805951785691799</v>
      </c>
      <c r="H203" s="8">
        <f t="shared" si="40"/>
        <v>2.5315576462635395E-2</v>
      </c>
      <c r="I203" s="8">
        <f t="shared" si="41"/>
        <v>2.8868582668509939E-2</v>
      </c>
      <c r="J203" s="11">
        <f>VLOOKUP($A203,Fuel_preprocessddata!$A:$T,11,FALSE)</f>
        <v>108916061</v>
      </c>
      <c r="K203" s="2">
        <f>VLOOKUP($A203,Fuel_preprocessddata!$A:$T,12,FALSE)</f>
        <v>182308117</v>
      </c>
      <c r="L203" s="29">
        <f>VLOOKUP($A203,Fuel_preprocessddata!$A:$T,13,FALSE)</f>
        <v>1.6738405275232999</v>
      </c>
      <c r="M203" s="26">
        <f t="shared" si="42"/>
        <v>2.4812382385527222E-2</v>
      </c>
      <c r="N203" s="26">
        <f t="shared" si="43"/>
        <v>2.9324965405102765E-2</v>
      </c>
      <c r="O203" s="2">
        <f>VLOOKUP($A203,Fuel_preprocessddata!$A:$T,16,FALSE)</f>
        <v>282647518</v>
      </c>
      <c r="P203" s="2">
        <f>VLOOKUP($A203,Fuel_preprocessddata!$A:$T,17,FALSE)</f>
        <v>474280366</v>
      </c>
      <c r="Q203" s="29">
        <f>VLOOKUP($A203,Fuel_preprocessddata!$A:$T,18,FALSE)</f>
        <v>1.6779923254093401</v>
      </c>
      <c r="R203" s="23">
        <f t="shared" si="44"/>
        <v>2.5119758121385307E-2</v>
      </c>
      <c r="S203" s="23">
        <f t="shared" si="45"/>
        <v>2.9042320289136614E-2</v>
      </c>
      <c r="T203" s="29">
        <v>0</v>
      </c>
      <c r="U203" s="38">
        <f>VLOOKUP($A203,Fuel_preprocessddata!$A:$T,9,FALSE)</f>
        <v>11533304384</v>
      </c>
      <c r="V203" s="38">
        <f>VLOOKUP($A203,Fuel_preprocessddata!$A:$T,10,FALSE)</f>
        <v>10113840792</v>
      </c>
      <c r="W203" s="38">
        <f>VLOOKUP($A203,Fuel_preprocessddata!$A:$T,14,FALSE)</f>
        <v>7347465236</v>
      </c>
      <c r="X203" s="38">
        <f>VLOOKUP($A203,Fuel_preprocessddata!$A:$T,15,FALSE)</f>
        <v>6216822918</v>
      </c>
      <c r="Y203" s="32">
        <f t="shared" si="46"/>
        <v>0</v>
      </c>
      <c r="Z203" s="32">
        <f t="shared" si="47"/>
        <v>0</v>
      </c>
      <c r="AA203" s="32">
        <v>1.5576462635393321E-5</v>
      </c>
      <c r="AB203" s="32">
        <v>-3.1417331490061692E-5</v>
      </c>
      <c r="AC203" s="32">
        <f t="shared" si="48"/>
        <v>0</v>
      </c>
      <c r="AD203" s="32">
        <f t="shared" si="49"/>
        <v>2.9802322387695313E-8</v>
      </c>
      <c r="AE203" s="32">
        <v>-1.7614472776206203E-8</v>
      </c>
      <c r="AF203" s="32">
        <v>-3.4594897236825406E-8</v>
      </c>
      <c r="AG203" s="32">
        <f t="shared" si="50"/>
        <v>0</v>
      </c>
      <c r="AH203" s="32">
        <f t="shared" si="51"/>
        <v>0</v>
      </c>
      <c r="AI203" s="32">
        <v>-4.1878614694124128E-8</v>
      </c>
      <c r="AJ203" s="32">
        <v>2.0289136612103298E-8</v>
      </c>
    </row>
    <row r="204" spans="1:36" ht="15.75" thickBot="1" x14ac:dyDescent="0.3">
      <c r="A204" s="7" t="str">
        <f t="shared" si="39"/>
        <v>DL20174</v>
      </c>
      <c r="B204" s="7" t="s">
        <v>15</v>
      </c>
      <c r="C204" s="7">
        <v>2017</v>
      </c>
      <c r="D204" s="7">
        <v>4</v>
      </c>
      <c r="E204" s="12">
        <f>VLOOKUP($A204,Fuel_preprocessddata!$A:$T,6,FALSE)</f>
        <v>159491723</v>
      </c>
      <c r="F204" s="4">
        <f>VLOOKUP($A204,Fuel_preprocessddata!$A:$T,7,FALSE)</f>
        <v>270564166</v>
      </c>
      <c r="G204" s="30">
        <f>VLOOKUP($A204,Fuel_preprocessddata!$A:$T,8,FALSE)</f>
        <v>1.69641509233679</v>
      </c>
      <c r="H204" s="18">
        <f t="shared" si="40"/>
        <v>2.5343519568423671E-2</v>
      </c>
      <c r="I204" s="18">
        <f t="shared" si="41"/>
        <v>2.9232065341680206E-2</v>
      </c>
      <c r="J204" s="12">
        <f>VLOOKUP($A204,Fuel_preprocessddata!$A:$T,11,FALSE)</f>
        <v>116662693</v>
      </c>
      <c r="K204" s="4">
        <f>VLOOKUP($A204,Fuel_preprocessddata!$A:$T,12,FALSE)</f>
        <v>197130948</v>
      </c>
      <c r="L204" s="30">
        <f>VLOOKUP($A204,Fuel_preprocessddata!$A:$T,13,FALSE)</f>
        <v>1.6897513929324399</v>
      </c>
      <c r="M204" s="27">
        <f t="shared" si="42"/>
        <v>2.5168934758556159E-2</v>
      </c>
      <c r="N204" s="27">
        <f t="shared" si="43"/>
        <v>2.9695073158602897E-2</v>
      </c>
      <c r="O204" s="4">
        <f>VLOOKUP($A204,Fuel_preprocessddata!$A:$T,16,FALSE)</f>
        <v>276154416</v>
      </c>
      <c r="P204" s="4">
        <f>VLOOKUP($A204,Fuel_preprocessddata!$A:$T,17,FALSE)</f>
        <v>467695114</v>
      </c>
      <c r="Q204" s="30">
        <f>VLOOKUP($A204,Fuel_preprocessddata!$A:$T,18,FALSE)</f>
        <v>1.69359998212014</v>
      </c>
      <c r="R204" s="24">
        <f t="shared" si="44"/>
        <v>2.5269638591835081E-2</v>
      </c>
      <c r="S204" s="24">
        <f t="shared" si="45"/>
        <v>2.9425448653945856E-2</v>
      </c>
      <c r="T204" s="30">
        <v>0</v>
      </c>
      <c r="U204" s="39">
        <f>VLOOKUP($A204,Fuel_preprocessddata!$A:$T,9,FALSE)</f>
        <v>10675871805</v>
      </c>
      <c r="V204" s="39">
        <f>VLOOKUP($A204,Fuel_preprocessddata!$A:$T,10,FALSE)</f>
        <v>9255732116</v>
      </c>
      <c r="W204" s="39">
        <f>VLOOKUP($A204,Fuel_preprocessddata!$A:$T,14,FALSE)</f>
        <v>7832311931</v>
      </c>
      <c r="X204" s="39">
        <f>VLOOKUP($A204,Fuel_preprocessddata!$A:$T,15,FALSE)</f>
        <v>6638506898</v>
      </c>
      <c r="Y204" s="33">
        <f t="shared" si="46"/>
        <v>0</v>
      </c>
      <c r="Z204" s="33">
        <f t="shared" si="47"/>
        <v>0</v>
      </c>
      <c r="AA204" s="33">
        <v>4.3519568423671523E-5</v>
      </c>
      <c r="AB204" s="33">
        <v>3.2065341680207957E-5</v>
      </c>
      <c r="AC204" s="33">
        <f t="shared" si="48"/>
        <v>0</v>
      </c>
      <c r="AD204" s="33">
        <f t="shared" si="49"/>
        <v>-2.9802322387695313E-8</v>
      </c>
      <c r="AE204" s="33">
        <v>3.4758556158309695E-8</v>
      </c>
      <c r="AF204" s="33">
        <v>-2.6841397099755526E-8</v>
      </c>
      <c r="AG204" s="33">
        <f t="shared" si="50"/>
        <v>0</v>
      </c>
      <c r="AH204" s="33">
        <f t="shared" si="51"/>
        <v>0</v>
      </c>
      <c r="AI204" s="33">
        <v>3.859183508175823E-8</v>
      </c>
      <c r="AJ204" s="33">
        <v>4.8653945854820746E-8</v>
      </c>
    </row>
    <row r="205" spans="1:36" ht="15.75" thickBot="1" x14ac:dyDescent="0.3">
      <c r="A205" s="6" t="str">
        <f t="shared" si="39"/>
        <v>DL20175</v>
      </c>
      <c r="B205" s="6" t="s">
        <v>15</v>
      </c>
      <c r="C205" s="6">
        <v>2017</v>
      </c>
      <c r="D205" s="6">
        <v>5</v>
      </c>
      <c r="E205" s="11">
        <f>VLOOKUP($A205,Fuel_preprocessddata!$A:$T,6,FALSE)</f>
        <v>172868906</v>
      </c>
      <c r="F205" s="2">
        <f>VLOOKUP($A205,Fuel_preprocessddata!$A:$T,7,FALSE)</f>
        <v>293977963</v>
      </c>
      <c r="G205" s="29">
        <f>VLOOKUP($A205,Fuel_preprocessddata!$A:$T,8,FALSE)</f>
        <v>1.7005832327069801</v>
      </c>
      <c r="H205" s="8">
        <f t="shared" si="40"/>
        <v>2.5533899010029823E-2</v>
      </c>
      <c r="I205" s="8">
        <f t="shared" si="41"/>
        <v>2.8860203964652314E-2</v>
      </c>
      <c r="J205" s="11">
        <f>VLOOKUP($A205,Fuel_preprocessddata!$A:$T,11,FALSE)</f>
        <v>125120027</v>
      </c>
      <c r="K205" s="2">
        <f>VLOOKUP($A205,Fuel_preprocessddata!$A:$T,12,FALSE)</f>
        <v>211990108</v>
      </c>
      <c r="L205" s="29">
        <f>VLOOKUP($A205,Fuel_preprocessddata!$A:$T,13,FALSE)</f>
        <v>1.6942939758157101</v>
      </c>
      <c r="M205" s="26">
        <f t="shared" si="42"/>
        <v>2.5366388763486826E-2</v>
      </c>
      <c r="N205" s="26">
        <f t="shared" si="43"/>
        <v>2.9641020059663712E-2</v>
      </c>
      <c r="O205" s="2">
        <f>VLOOKUP($A205,Fuel_preprocessddata!$A:$T,16,FALSE)</f>
        <v>297988933</v>
      </c>
      <c r="P205" s="2">
        <f>VLOOKUP($A205,Fuel_preprocessddata!$A:$T,17,FALSE)</f>
        <v>505968071</v>
      </c>
      <c r="Q205" s="29">
        <f>VLOOKUP($A205,Fuel_preprocessddata!$A:$T,18,FALSE)</f>
        <v>1.6979424903675799</v>
      </c>
      <c r="R205" s="23">
        <f t="shared" si="44"/>
        <v>2.5463447157913016E-2</v>
      </c>
      <c r="S205" s="23">
        <f t="shared" si="45"/>
        <v>2.9182286677528022E-2</v>
      </c>
      <c r="T205" s="29">
        <v>0</v>
      </c>
      <c r="U205" s="38">
        <f>VLOOKUP($A205,Fuel_preprocessddata!$A:$T,9,FALSE)</f>
        <v>11513242176</v>
      </c>
      <c r="V205" s="38">
        <f>VLOOKUP($A205,Fuel_preprocessddata!$A:$T,10,FALSE)</f>
        <v>10186274614</v>
      </c>
      <c r="W205" s="38">
        <f>VLOOKUP($A205,Fuel_preprocessddata!$A:$T,14,FALSE)</f>
        <v>8357126037</v>
      </c>
      <c r="X205" s="38">
        <f>VLOOKUP($A205,Fuel_preprocessddata!$A:$T,15,FALSE)</f>
        <v>7151916755</v>
      </c>
      <c r="Y205" s="32">
        <f t="shared" si="46"/>
        <v>0</v>
      </c>
      <c r="Z205" s="32">
        <f t="shared" si="47"/>
        <v>0</v>
      </c>
      <c r="AA205" s="32">
        <v>3.3899010029824622E-5</v>
      </c>
      <c r="AB205" s="32">
        <v>-3.9796035347684777E-5</v>
      </c>
      <c r="AC205" s="32">
        <f t="shared" si="48"/>
        <v>0</v>
      </c>
      <c r="AD205" s="32">
        <f t="shared" si="49"/>
        <v>0</v>
      </c>
      <c r="AE205" s="32">
        <v>-1.1236513174778251E-8</v>
      </c>
      <c r="AF205" s="32">
        <v>2.0059663711352593E-8</v>
      </c>
      <c r="AG205" s="32">
        <f t="shared" si="50"/>
        <v>0</v>
      </c>
      <c r="AH205" s="32">
        <f t="shared" si="51"/>
        <v>0</v>
      </c>
      <c r="AI205" s="32">
        <v>4.7157913017278896E-8</v>
      </c>
      <c r="AJ205" s="32">
        <v>-1.3322471981505601E-8</v>
      </c>
    </row>
    <row r="206" spans="1:36" ht="15.75" thickBot="1" x14ac:dyDescent="0.3">
      <c r="A206" s="7" t="str">
        <f t="shared" si="39"/>
        <v>DL20176</v>
      </c>
      <c r="B206" s="7" t="s">
        <v>15</v>
      </c>
      <c r="C206" s="7">
        <v>2017</v>
      </c>
      <c r="D206" s="7">
        <v>6</v>
      </c>
      <c r="E206" s="12">
        <f>VLOOKUP($A206,Fuel_preprocessddata!$A:$T,6,FALSE)</f>
        <v>182177909</v>
      </c>
      <c r="F206" s="4">
        <f>VLOOKUP($A206,Fuel_preprocessddata!$A:$T,7,FALSE)</f>
        <v>298982922</v>
      </c>
      <c r="G206" s="30">
        <f>VLOOKUP($A206,Fuel_preprocessddata!$A:$T,8,FALSE)</f>
        <v>1.6411590386625801</v>
      </c>
      <c r="H206" s="18">
        <f t="shared" si="40"/>
        <v>2.5201132718296548E-2</v>
      </c>
      <c r="I206" s="18">
        <f t="shared" si="41"/>
        <v>2.8323782323222302E-2</v>
      </c>
      <c r="J206" s="12">
        <f>VLOOKUP($A206,Fuel_preprocessddata!$A:$T,11,FALSE)</f>
        <v>139135939</v>
      </c>
      <c r="K206" s="4">
        <f>VLOOKUP($A206,Fuel_preprocessddata!$A:$T,12,FALSE)</f>
        <v>227521518</v>
      </c>
      <c r="L206" s="30">
        <f>VLOOKUP($A206,Fuel_preprocessddata!$A:$T,13,FALSE)</f>
        <v>1.6352462177295499</v>
      </c>
      <c r="M206" s="27">
        <f t="shared" si="42"/>
        <v>2.4275652028169274E-2</v>
      </c>
      <c r="N206" s="27">
        <f t="shared" si="43"/>
        <v>2.7250470175717273E-2</v>
      </c>
      <c r="O206" s="4">
        <f>VLOOKUP($A206,Fuel_preprocessddata!$A:$T,16,FALSE)</f>
        <v>321313848</v>
      </c>
      <c r="P206" s="4">
        <f>VLOOKUP($A206,Fuel_preprocessddata!$A:$T,17,FALSE)</f>
        <v>526504440</v>
      </c>
      <c r="Q206" s="30">
        <f>VLOOKUP($A206,Fuel_preprocessddata!$A:$T,18,FALSE)</f>
        <v>1.6385986575966001</v>
      </c>
      <c r="R206" s="24">
        <f t="shared" si="44"/>
        <v>2.4792681312788389E-2</v>
      </c>
      <c r="S206" s="24">
        <f t="shared" si="45"/>
        <v>2.7849765209493407E-2</v>
      </c>
      <c r="T206" s="30">
        <v>0</v>
      </c>
      <c r="U206" s="39">
        <f>VLOOKUP($A206,Fuel_preprocessddata!$A:$T,9,FALSE)</f>
        <v>11863868396</v>
      </c>
      <c r="V206" s="39">
        <f>VLOOKUP($A206,Fuel_preprocessddata!$A:$T,10,FALSE)</f>
        <v>10555896758</v>
      </c>
      <c r="W206" s="39">
        <f>VLOOKUP($A206,Fuel_preprocessddata!$A:$T,14,FALSE)</f>
        <v>9372416351</v>
      </c>
      <c r="X206" s="39">
        <f>VLOOKUP($A206,Fuel_preprocessddata!$A:$T,15,FALSE)</f>
        <v>8349269445</v>
      </c>
      <c r="Y206" s="33">
        <f t="shared" si="46"/>
        <v>0</v>
      </c>
      <c r="Z206" s="33">
        <f t="shared" si="47"/>
        <v>0</v>
      </c>
      <c r="AA206" s="33">
        <v>1.1327182965464172E-6</v>
      </c>
      <c r="AB206" s="33">
        <v>2.3782323222301324E-5</v>
      </c>
      <c r="AC206" s="33">
        <f t="shared" si="48"/>
        <v>2.9802322387695313E-8</v>
      </c>
      <c r="AD206" s="33">
        <f t="shared" si="49"/>
        <v>0</v>
      </c>
      <c r="AE206" s="33">
        <v>-4.7971830726550868E-8</v>
      </c>
      <c r="AF206" s="33">
        <v>-2.9824282729226659E-8</v>
      </c>
      <c r="AG206" s="33">
        <f t="shared" si="50"/>
        <v>0</v>
      </c>
      <c r="AH206" s="33">
        <f t="shared" si="51"/>
        <v>0</v>
      </c>
      <c r="AI206" s="33">
        <v>-1.8687211611467802E-8</v>
      </c>
      <c r="AJ206" s="33">
        <v>-3.4790506593662673E-8</v>
      </c>
    </row>
    <row r="207" spans="1:36" ht="15.75" thickBot="1" x14ac:dyDescent="0.3">
      <c r="A207" s="6" t="str">
        <f t="shared" si="39"/>
        <v>DL20177</v>
      </c>
      <c r="B207" s="6" t="s">
        <v>15</v>
      </c>
      <c r="C207" s="6">
        <v>2017</v>
      </c>
      <c r="D207" s="6">
        <v>7</v>
      </c>
      <c r="E207" s="11">
        <f>VLOOKUP($A207,Fuel_preprocessddata!$A:$T,6,FALSE)</f>
        <v>191063533</v>
      </c>
      <c r="F207" s="2">
        <f>VLOOKUP($A207,Fuel_preprocessddata!$A:$T,7,FALSE)</f>
        <v>318321781</v>
      </c>
      <c r="G207" s="29">
        <f>VLOOKUP($A207,Fuel_preprocessddata!$A:$T,8,FALSE)</f>
        <v>1.66605199852553</v>
      </c>
      <c r="H207" s="8">
        <f t="shared" si="40"/>
        <v>2.4871687693208737E-2</v>
      </c>
      <c r="I207" s="8">
        <f t="shared" si="41"/>
        <v>2.8025224351540957E-2</v>
      </c>
      <c r="J207" s="11">
        <f>VLOOKUP($A207,Fuel_preprocessddata!$A:$T,11,FALSE)</f>
        <v>144949549</v>
      </c>
      <c r="K207" s="2">
        <f>VLOOKUP($A207,Fuel_preprocessddata!$A:$T,12,FALSE)</f>
        <v>240621928</v>
      </c>
      <c r="L207" s="29">
        <f>VLOOKUP($A207,Fuel_preprocessddata!$A:$T,13,FALSE)</f>
        <v>1.6600391630055999</v>
      </c>
      <c r="M207" s="26">
        <f t="shared" si="42"/>
        <v>2.5122451041565602E-2</v>
      </c>
      <c r="N207" s="26">
        <f t="shared" si="43"/>
        <v>2.8371877037955469E-2</v>
      </c>
      <c r="O207" s="2">
        <f>VLOOKUP($A207,Fuel_preprocessddata!$A:$T,16,FALSE)</f>
        <v>336013082</v>
      </c>
      <c r="P207" s="2">
        <f>VLOOKUP($A207,Fuel_preprocessddata!$A:$T,17,FALSE)</f>
        <v>558943709</v>
      </c>
      <c r="Q207" s="29">
        <f>VLOOKUP($A207,Fuel_preprocessddata!$A:$T,18,FALSE)</f>
        <v>1.6634581775003601</v>
      </c>
      <c r="R207" s="23">
        <f t="shared" si="44"/>
        <v>2.4979023503233673E-2</v>
      </c>
      <c r="S207" s="23">
        <f t="shared" si="45"/>
        <v>2.8173412367339407E-2</v>
      </c>
      <c r="T207" s="29">
        <v>0</v>
      </c>
      <c r="U207" s="38">
        <f>VLOOKUP($A207,Fuel_preprocessddata!$A:$T,9,FALSE)</f>
        <v>12798559749</v>
      </c>
      <c r="V207" s="38">
        <f>VLOOKUP($A207,Fuel_preprocessddata!$A:$T,10,FALSE)</f>
        <v>11358402595</v>
      </c>
      <c r="W207" s="38">
        <f>VLOOKUP($A207,Fuel_preprocessddata!$A:$T,14,FALSE)</f>
        <v>9577963854</v>
      </c>
      <c r="X207" s="38">
        <f>VLOOKUP($A207,Fuel_preprocessddata!$A:$T,15,FALSE)</f>
        <v>8481001369</v>
      </c>
      <c r="Y207" s="32">
        <f t="shared" si="46"/>
        <v>0</v>
      </c>
      <c r="Z207" s="32">
        <f t="shared" si="47"/>
        <v>0</v>
      </c>
      <c r="AA207" s="32">
        <v>-2.8312306791259886E-5</v>
      </c>
      <c r="AB207" s="32">
        <v>2.5224351540955106E-5</v>
      </c>
      <c r="AC207" s="32">
        <f t="shared" si="48"/>
        <v>0</v>
      </c>
      <c r="AD207" s="32">
        <f t="shared" si="49"/>
        <v>0</v>
      </c>
      <c r="AE207" s="32">
        <v>-4.8958434396839667E-8</v>
      </c>
      <c r="AF207" s="32">
        <v>-2.296204453140771E-8</v>
      </c>
      <c r="AG207" s="32">
        <f t="shared" si="50"/>
        <v>0</v>
      </c>
      <c r="AH207" s="32">
        <f t="shared" si="51"/>
        <v>0</v>
      </c>
      <c r="AI207" s="32">
        <v>2.3503233671784418E-8</v>
      </c>
      <c r="AJ207" s="32">
        <v>1.2367339406044175E-8</v>
      </c>
    </row>
    <row r="208" spans="1:36" ht="15.75" thickBot="1" x14ac:dyDescent="0.3">
      <c r="A208" s="7" t="str">
        <f t="shared" si="39"/>
        <v>DL20178</v>
      </c>
      <c r="B208" s="7" t="s">
        <v>15</v>
      </c>
      <c r="C208" s="7">
        <v>2017</v>
      </c>
      <c r="D208" s="7">
        <v>8</v>
      </c>
      <c r="E208" s="12">
        <f>VLOOKUP($A208,Fuel_preprocessddata!$A:$T,6,FALSE)</f>
        <v>191308531</v>
      </c>
      <c r="F208" s="4">
        <f>VLOOKUP($A208,Fuel_preprocessddata!$A:$T,7,FALSE)</f>
        <v>306314812</v>
      </c>
      <c r="G208" s="30">
        <f>VLOOKUP($A208,Fuel_preprocessddata!$A:$T,8,FALSE)</f>
        <v>1.6011560509029199</v>
      </c>
      <c r="H208" s="18">
        <f t="shared" si="40"/>
        <v>2.399170348393391E-2</v>
      </c>
      <c r="I208" s="18">
        <f t="shared" si="41"/>
        <v>2.7211154624084084E-2</v>
      </c>
      <c r="J208" s="12">
        <f>VLOOKUP($A208,Fuel_preprocessddata!$A:$T,11,FALSE)</f>
        <v>143908121</v>
      </c>
      <c r="K208" s="4">
        <f>VLOOKUP($A208,Fuel_preprocessddata!$A:$T,12,FALSE)</f>
        <v>229470419</v>
      </c>
      <c r="L208" s="30">
        <f>VLOOKUP($A208,Fuel_preprocessddata!$A:$T,13,FALSE)</f>
        <v>1.59456198444839</v>
      </c>
      <c r="M208" s="27">
        <f t="shared" si="42"/>
        <v>2.4217738159554088E-2</v>
      </c>
      <c r="N208" s="27">
        <f t="shared" si="43"/>
        <v>2.7155894337485928E-2</v>
      </c>
      <c r="O208" s="4">
        <f>VLOOKUP($A208,Fuel_preprocessddata!$A:$T,16,FALSE)</f>
        <v>335216652</v>
      </c>
      <c r="P208" s="4">
        <f>VLOOKUP($A208,Fuel_preprocessddata!$A:$T,17,FALSE)</f>
        <v>535785231</v>
      </c>
      <c r="Q208" s="30">
        <f>VLOOKUP($A208,Fuel_preprocessddata!$A:$T,18,FALSE)</f>
        <v>1.59832522580053</v>
      </c>
      <c r="R208" s="24">
        <f t="shared" si="44"/>
        <v>2.4087992793474147E-2</v>
      </c>
      <c r="S208" s="24">
        <f t="shared" si="45"/>
        <v>2.7187459792543257E-2</v>
      </c>
      <c r="T208" s="30">
        <v>0</v>
      </c>
      <c r="U208" s="39">
        <f>VLOOKUP($A208,Fuel_preprocessddata!$A:$T,9,FALSE)</f>
        <v>12767530751</v>
      </c>
      <c r="V208" s="39">
        <f>VLOOKUP($A208,Fuel_preprocessddata!$A:$T,10,FALSE)</f>
        <v>11256957532</v>
      </c>
      <c r="W208" s="39">
        <f>VLOOKUP($A208,Fuel_preprocessddata!$A:$T,14,FALSE)</f>
        <v>9475303494</v>
      </c>
      <c r="X208" s="39">
        <f>VLOOKUP($A208,Fuel_preprocessddata!$A:$T,15,FALSE)</f>
        <v>8450114592</v>
      </c>
      <c r="Y208" s="33">
        <f t="shared" si="46"/>
        <v>0</v>
      </c>
      <c r="Z208" s="33">
        <f t="shared" si="47"/>
        <v>0</v>
      </c>
      <c r="AA208" s="33">
        <v>-8.2965160660905535E-6</v>
      </c>
      <c r="AB208" s="33">
        <v>1.1154624084085824E-5</v>
      </c>
      <c r="AC208" s="33">
        <f t="shared" si="48"/>
        <v>-2.9802322387695313E-8</v>
      </c>
      <c r="AD208" s="33">
        <f t="shared" si="49"/>
        <v>0</v>
      </c>
      <c r="AE208" s="33">
        <v>3.8159554087771608E-8</v>
      </c>
      <c r="AF208" s="33">
        <v>-5.6625140739535729E-9</v>
      </c>
      <c r="AG208" s="33">
        <f t="shared" si="50"/>
        <v>0</v>
      </c>
      <c r="AH208" s="33">
        <f t="shared" si="51"/>
        <v>0</v>
      </c>
      <c r="AI208" s="33">
        <v>-7.2065258517606257E-9</v>
      </c>
      <c r="AJ208" s="33">
        <v>-4.0207456744253967E-8</v>
      </c>
    </row>
    <row r="209" spans="1:36" ht="15.75" thickBot="1" x14ac:dyDescent="0.3">
      <c r="A209" s="6" t="str">
        <f t="shared" si="39"/>
        <v>DL20179</v>
      </c>
      <c r="B209" s="6" t="s">
        <v>15</v>
      </c>
      <c r="C209" s="6">
        <v>2017</v>
      </c>
      <c r="D209" s="6">
        <v>9</v>
      </c>
      <c r="E209" s="11">
        <f>VLOOKUP($A209,Fuel_preprocessddata!$A:$T,6,FALSE)</f>
        <v>159091986</v>
      </c>
      <c r="F209" s="2">
        <f>VLOOKUP($A209,Fuel_preprocessddata!$A:$T,7,FALSE)</f>
        <v>280177726</v>
      </c>
      <c r="G209" s="29">
        <f>VLOOKUP($A209,Fuel_preprocessddata!$A:$T,8,FALSE)</f>
        <v>1.7611052136843599</v>
      </c>
      <c r="H209" s="8">
        <f t="shared" si="40"/>
        <v>2.625879493110013E-2</v>
      </c>
      <c r="I209" s="8">
        <f t="shared" si="41"/>
        <v>3.114805527191649E-2</v>
      </c>
      <c r="J209" s="11">
        <f>VLOOKUP($A209,Fuel_preprocessddata!$A:$T,11,FALSE)</f>
        <v>124392045</v>
      </c>
      <c r="K209" s="2">
        <f>VLOOKUP($A209,Fuel_preprocessddata!$A:$T,12,FALSE)</f>
        <v>218051341</v>
      </c>
      <c r="L209" s="29">
        <f>VLOOKUP($A209,Fuel_preprocessddata!$A:$T,13,FALSE)</f>
        <v>1.7529363794927499</v>
      </c>
      <c r="M209" s="26">
        <f t="shared" si="42"/>
        <v>2.6534903853545469E-2</v>
      </c>
      <c r="N209" s="26">
        <f t="shared" si="43"/>
        <v>3.0990054484731508E-2</v>
      </c>
      <c r="O209" s="2">
        <f>VLOOKUP($A209,Fuel_preprocessddata!$A:$T,16,FALSE)</f>
        <v>283484031</v>
      </c>
      <c r="P209" s="2">
        <f>VLOOKUP($A209,Fuel_preprocessddata!$A:$T,17,FALSE)</f>
        <v>498229067</v>
      </c>
      <c r="Q209" s="29">
        <f>VLOOKUP($A209,Fuel_preprocessddata!$A:$T,18,FALSE)</f>
        <v>1.75752075078966</v>
      </c>
      <c r="R209" s="23">
        <f t="shared" si="44"/>
        <v>2.6378924441640552E-2</v>
      </c>
      <c r="S209" s="23">
        <f t="shared" si="45"/>
        <v>3.1078707970195824E-2</v>
      </c>
      <c r="T209" s="29">
        <v>0</v>
      </c>
      <c r="U209" s="38">
        <f>VLOOKUP($A209,Fuel_preprocessddata!$A:$T,9,FALSE)</f>
        <v>10669862297</v>
      </c>
      <c r="V209" s="38">
        <f>VLOOKUP($A209,Fuel_preprocessddata!$A:$T,10,FALSE)</f>
        <v>8995031104</v>
      </c>
      <c r="W209" s="38">
        <f>VLOOKUP($A209,Fuel_preprocessddata!$A:$T,14,FALSE)</f>
        <v>8217528965</v>
      </c>
      <c r="X209" s="38">
        <f>VLOOKUP($A209,Fuel_preprocessddata!$A:$T,15,FALSE)</f>
        <v>7036171592</v>
      </c>
      <c r="Y209" s="32">
        <f t="shared" si="46"/>
        <v>0</v>
      </c>
      <c r="Z209" s="32">
        <f t="shared" si="47"/>
        <v>0</v>
      </c>
      <c r="AA209" s="32">
        <v>-4.1205068899872674E-5</v>
      </c>
      <c r="AB209" s="32">
        <v>4.8055271916489298E-5</v>
      </c>
      <c r="AC209" s="32">
        <f t="shared" si="48"/>
        <v>0</v>
      </c>
      <c r="AD209" s="32">
        <f t="shared" si="49"/>
        <v>2.9802322387695313E-8</v>
      </c>
      <c r="AE209" s="32">
        <v>3.8535454688348736E-9</v>
      </c>
      <c r="AF209" s="32">
        <v>-4.5515268493404037E-8</v>
      </c>
      <c r="AG209" s="32">
        <f t="shared" si="50"/>
        <v>0</v>
      </c>
      <c r="AH209" s="32">
        <f t="shared" si="51"/>
        <v>0</v>
      </c>
      <c r="AI209" s="32">
        <v>2.4441640551764454E-8</v>
      </c>
      <c r="AJ209" s="32">
        <v>7.9701958245054216E-9</v>
      </c>
    </row>
    <row r="210" spans="1:36" ht="15.75" thickBot="1" x14ac:dyDescent="0.3">
      <c r="A210" s="7" t="str">
        <f t="shared" si="39"/>
        <v>DL201710</v>
      </c>
      <c r="B210" s="7" t="s">
        <v>15</v>
      </c>
      <c r="C210" s="7">
        <v>2017</v>
      </c>
      <c r="D210" s="7">
        <v>10</v>
      </c>
      <c r="E210" s="12">
        <f>VLOOKUP($A210,Fuel_preprocessddata!$A:$T,6,FALSE)</f>
        <v>171769288</v>
      </c>
      <c r="F210" s="4">
        <f>VLOOKUP($A210,Fuel_preprocessddata!$A:$T,7,FALSE)</f>
        <v>326818536</v>
      </c>
      <c r="G210" s="30">
        <f>VLOOKUP($A210,Fuel_preprocessddata!$A:$T,8,FALSE)</f>
        <v>1.9026598980837599</v>
      </c>
      <c r="H210" s="18">
        <f t="shared" si="40"/>
        <v>2.8802220673746298E-2</v>
      </c>
      <c r="I210" s="18">
        <f t="shared" si="41"/>
        <v>3.2767157231687924E-2</v>
      </c>
      <c r="J210" s="12">
        <f>VLOOKUP($A210,Fuel_preprocessddata!$A:$T,11,FALSE)</f>
        <v>118888472</v>
      </c>
      <c r="K210" s="4">
        <f>VLOOKUP($A210,Fuel_preprocessddata!$A:$T,12,FALSE)</f>
        <v>225411298</v>
      </c>
      <c r="L210" s="30">
        <f>VLOOKUP($A210,Fuel_preprocessddata!$A:$T,13,FALSE)</f>
        <v>1.8959895287408499</v>
      </c>
      <c r="M210" s="27">
        <f t="shared" si="42"/>
        <v>2.8921819194739136E-2</v>
      </c>
      <c r="N210" s="27">
        <f t="shared" si="43"/>
        <v>3.440722320798386E-2</v>
      </c>
      <c r="O210" s="4">
        <f>VLOOKUP($A210,Fuel_preprocessddata!$A:$T,16,FALSE)</f>
        <v>290657760</v>
      </c>
      <c r="P210" s="4">
        <f>VLOOKUP($A210,Fuel_preprocessddata!$A:$T,17,FALSE)</f>
        <v>552229834</v>
      </c>
      <c r="Q210" s="30">
        <f>VLOOKUP($A210,Fuel_preprocessddata!$A:$T,18,FALSE)</f>
        <v>1.89993150019459</v>
      </c>
      <c r="R210" s="24">
        <f t="shared" si="44"/>
        <v>2.8850919183432744E-2</v>
      </c>
      <c r="S210" s="24">
        <f t="shared" si="45"/>
        <v>3.3417346001410803E-2</v>
      </c>
      <c r="T210" s="30">
        <v>0</v>
      </c>
      <c r="U210" s="39">
        <f>VLOOKUP($A210,Fuel_preprocessddata!$A:$T,9,FALSE)</f>
        <v>11346990904</v>
      </c>
      <c r="V210" s="39">
        <f>VLOOKUP($A210,Fuel_preprocessddata!$A:$T,10,FALSE)</f>
        <v>9973966728</v>
      </c>
      <c r="W210" s="39">
        <f>VLOOKUP($A210,Fuel_preprocessddata!$A:$T,14,FALSE)</f>
        <v>7793814645</v>
      </c>
      <c r="X210" s="39">
        <f>VLOOKUP($A210,Fuel_preprocessddata!$A:$T,15,FALSE)</f>
        <v>6551278394</v>
      </c>
      <c r="Y210" s="33">
        <f t="shared" si="46"/>
        <v>0</v>
      </c>
      <c r="Z210" s="33">
        <f t="shared" si="47"/>
        <v>0</v>
      </c>
      <c r="AA210" s="33">
        <v>2.2206737462990289E-6</v>
      </c>
      <c r="AB210" s="33">
        <v>-3.284276831207536E-5</v>
      </c>
      <c r="AC210" s="33">
        <f t="shared" si="48"/>
        <v>-2.9802322387695313E-8</v>
      </c>
      <c r="AD210" s="33">
        <f t="shared" si="49"/>
        <v>2.9802322387695313E-8</v>
      </c>
      <c r="AE210" s="33">
        <v>1.9194739134947847E-8</v>
      </c>
      <c r="AF210" s="33">
        <v>2.3207983859338532E-8</v>
      </c>
      <c r="AG210" s="33">
        <f t="shared" si="50"/>
        <v>0</v>
      </c>
      <c r="AH210" s="33">
        <f t="shared" si="51"/>
        <v>0</v>
      </c>
      <c r="AI210" s="33">
        <v>1.9183432745095708E-8</v>
      </c>
      <c r="AJ210" s="33">
        <v>4.6001410803839238E-8</v>
      </c>
    </row>
    <row r="211" spans="1:36" ht="15.75" thickBot="1" x14ac:dyDescent="0.3">
      <c r="A211" s="6" t="str">
        <f t="shared" si="39"/>
        <v>DL201711</v>
      </c>
      <c r="B211" s="6" t="s">
        <v>15</v>
      </c>
      <c r="C211" s="6">
        <v>2017</v>
      </c>
      <c r="D211" s="6">
        <v>11</v>
      </c>
      <c r="E211" s="11">
        <f>VLOOKUP($A211,Fuel_preprocessddata!$A:$T,6,FALSE)</f>
        <v>161553444</v>
      </c>
      <c r="F211" s="2">
        <f>VLOOKUP($A211,Fuel_preprocessddata!$A:$T,7,FALSE)</f>
        <v>313200381</v>
      </c>
      <c r="G211" s="29">
        <f>VLOOKUP($A211,Fuel_preprocessddata!$A:$T,8,FALSE)</f>
        <v>1.9386796916567099</v>
      </c>
      <c r="H211" s="8">
        <f t="shared" si="40"/>
        <v>2.979045243759159E-2</v>
      </c>
      <c r="I211" s="8">
        <f t="shared" si="41"/>
        <v>3.412133397316218E-2</v>
      </c>
      <c r="J211" s="11">
        <f>VLOOKUP($A211,Fuel_preprocessddata!$A:$T,11,FALSE)</f>
        <v>94315795</v>
      </c>
      <c r="K211" s="2">
        <f>VLOOKUP($A211,Fuel_preprocessddata!$A:$T,12,FALSE)</f>
        <v>182175613</v>
      </c>
      <c r="L211" s="29">
        <f>VLOOKUP($A211,Fuel_preprocessddata!$A:$T,13,FALSE)</f>
        <v>1.9315493550152401</v>
      </c>
      <c r="M211" s="26">
        <f t="shared" si="42"/>
        <v>2.8619303373950994E-2</v>
      </c>
      <c r="N211" s="26">
        <f t="shared" si="43"/>
        <v>3.4218254294673942E-2</v>
      </c>
      <c r="O211" s="2">
        <f>VLOOKUP($A211,Fuel_preprocessddata!$A:$T,16,FALSE)</f>
        <v>255869239</v>
      </c>
      <c r="P211" s="2">
        <f>VLOOKUP($A211,Fuel_preprocessddata!$A:$T,17,FALSE)</f>
        <v>495375994</v>
      </c>
      <c r="Q211" s="29">
        <f>VLOOKUP($A211,Fuel_preprocessddata!$A:$T,18,FALSE)</f>
        <v>1.9360513828706001</v>
      </c>
      <c r="R211" s="23">
        <f t="shared" si="44"/>
        <v>2.9348781848924817E-2</v>
      </c>
      <c r="S211" s="23">
        <f t="shared" si="45"/>
        <v>3.4156912739865528E-2</v>
      </c>
      <c r="T211" s="29">
        <v>0</v>
      </c>
      <c r="U211" s="38">
        <f>VLOOKUP($A211,Fuel_preprocessddata!$A:$T,9,FALSE)</f>
        <v>10513448282</v>
      </c>
      <c r="V211" s="38">
        <f>VLOOKUP($A211,Fuel_preprocessddata!$A:$T,10,FALSE)</f>
        <v>9179019239</v>
      </c>
      <c r="W211" s="38">
        <f>VLOOKUP($A211,Fuel_preprocessddata!$A:$T,14,FALSE)</f>
        <v>6365480341</v>
      </c>
      <c r="X211" s="38">
        <f>VLOOKUP($A211,Fuel_preprocessddata!$A:$T,15,FALSE)</f>
        <v>5323930655</v>
      </c>
      <c r="Y211" s="32">
        <f t="shared" si="46"/>
        <v>0</v>
      </c>
      <c r="Z211" s="32">
        <f t="shared" si="47"/>
        <v>0</v>
      </c>
      <c r="AA211" s="32">
        <v>-9.5475624084118832E-6</v>
      </c>
      <c r="AB211" s="32">
        <v>2.1333973162184633E-5</v>
      </c>
      <c r="AC211" s="32">
        <f t="shared" si="48"/>
        <v>2.9802322387695313E-8</v>
      </c>
      <c r="AD211" s="32">
        <f t="shared" si="49"/>
        <v>0</v>
      </c>
      <c r="AE211" s="32">
        <v>3.3739509918556676E-9</v>
      </c>
      <c r="AF211" s="32">
        <v>-4.57053260568413E-8</v>
      </c>
      <c r="AG211" s="32">
        <f t="shared" si="50"/>
        <v>0</v>
      </c>
      <c r="AH211" s="32">
        <f t="shared" si="51"/>
        <v>0</v>
      </c>
      <c r="AI211" s="32">
        <v>-1.8151075182812337E-8</v>
      </c>
      <c r="AJ211" s="32">
        <v>1.2739865530575489E-8</v>
      </c>
    </row>
    <row r="212" spans="1:36" ht="15.75" thickBot="1" x14ac:dyDescent="0.3">
      <c r="A212" s="7" t="str">
        <f t="shared" si="39"/>
        <v>DL201712</v>
      </c>
      <c r="B212" s="7" t="s">
        <v>15</v>
      </c>
      <c r="C212" s="7">
        <v>2017</v>
      </c>
      <c r="D212" s="7">
        <v>12</v>
      </c>
      <c r="E212" s="12">
        <f>VLOOKUP($A212,Fuel_preprocessddata!$A:$T,6,FALSE)</f>
        <v>162230141</v>
      </c>
      <c r="F212" s="4">
        <f>VLOOKUP($A212,Fuel_preprocessddata!$A:$T,7,FALSE)</f>
        <v>319643796</v>
      </c>
      <c r="G212" s="30">
        <f>VLOOKUP($A212,Fuel_preprocessddata!$A:$T,8,FALSE)</f>
        <v>1.97031078213758</v>
      </c>
      <c r="H212" s="18">
        <f t="shared" si="40"/>
        <v>2.9881949944752628E-2</v>
      </c>
      <c r="I212" s="18">
        <f t="shared" si="41"/>
        <v>3.5176352026962537E-2</v>
      </c>
      <c r="J212" s="12">
        <f>VLOOKUP($A212,Fuel_preprocessddata!$A:$T,11,FALSE)</f>
        <v>105775680</v>
      </c>
      <c r="K212" s="4">
        <f>VLOOKUP($A212,Fuel_preprocessddata!$A:$T,12,FALSE)</f>
        <v>207554607</v>
      </c>
      <c r="L212" s="30">
        <f>VLOOKUP($A212,Fuel_preprocessddata!$A:$T,13,FALSE)</f>
        <v>1.9622148210250201</v>
      </c>
      <c r="M212" s="27">
        <f t="shared" si="42"/>
        <v>2.9286806015090157E-2</v>
      </c>
      <c r="N212" s="27">
        <f t="shared" si="43"/>
        <v>3.4731581818540677E-2</v>
      </c>
      <c r="O212" s="4">
        <f>VLOOKUP($A212,Fuel_preprocessddata!$A:$T,16,FALSE)</f>
        <v>268005821</v>
      </c>
      <c r="P212" s="4">
        <f>VLOOKUP($A212,Fuel_preprocessddata!$A:$T,17,FALSE)</f>
        <v>527198403</v>
      </c>
      <c r="Q212" s="30">
        <f>VLOOKUP($A212,Fuel_preprocessddata!$A:$T,18,FALSE)</f>
        <v>1.9671154941071201</v>
      </c>
      <c r="R212" s="24">
        <f t="shared" si="44"/>
        <v>2.9644781696505994E-2</v>
      </c>
      <c r="S212" s="24">
        <f t="shared" si="45"/>
        <v>3.4999896131253094E-2</v>
      </c>
      <c r="T212" s="30">
        <v>0</v>
      </c>
      <c r="U212" s="39">
        <f>VLOOKUP($A212,Fuel_preprocessddata!$A:$T,9,FALSE)</f>
        <v>10696885464</v>
      </c>
      <c r="V212" s="39">
        <f>VLOOKUP($A212,Fuel_preprocessddata!$A:$T,10,FALSE)</f>
        <v>9086894393</v>
      </c>
      <c r="W212" s="39">
        <f>VLOOKUP($A212,Fuel_preprocessddata!$A:$T,14,FALSE)</f>
        <v>7086966291</v>
      </c>
      <c r="X212" s="39">
        <f>VLOOKUP($A212,Fuel_preprocessddata!$A:$T,15,FALSE)</f>
        <v>5975961823</v>
      </c>
      <c r="Y212" s="33">
        <f t="shared" si="46"/>
        <v>0</v>
      </c>
      <c r="Z212" s="33">
        <f t="shared" si="47"/>
        <v>0</v>
      </c>
      <c r="AA212" s="33">
        <v>-1.8050055247371272E-5</v>
      </c>
      <c r="AB212" s="33">
        <v>-2.3647973037468212E-5</v>
      </c>
      <c r="AC212" s="33">
        <f t="shared" si="48"/>
        <v>-2.9802322387695313E-8</v>
      </c>
      <c r="AD212" s="33">
        <f t="shared" si="49"/>
        <v>0</v>
      </c>
      <c r="AE212" s="33">
        <v>6.0150901551314639E-9</v>
      </c>
      <c r="AF212" s="33">
        <v>-1.8181459325930516E-8</v>
      </c>
      <c r="AG212" s="33">
        <f t="shared" si="50"/>
        <v>0</v>
      </c>
      <c r="AH212" s="33">
        <f t="shared" si="51"/>
        <v>0</v>
      </c>
      <c r="AI212" s="33">
        <v>-1.8303494005167398E-8</v>
      </c>
      <c r="AJ212" s="33">
        <v>-3.8687469079007331E-9</v>
      </c>
    </row>
    <row r="213" spans="1:36" ht="15.75" thickBot="1" x14ac:dyDescent="0.3">
      <c r="A213" s="6" t="str">
        <f t="shared" si="39"/>
        <v>DL20181</v>
      </c>
      <c r="B213" s="6" t="s">
        <v>15</v>
      </c>
      <c r="C213" s="6">
        <v>2018</v>
      </c>
      <c r="D213" s="6">
        <v>1</v>
      </c>
      <c r="E213" s="11">
        <f>VLOOKUP($A213,Fuel_preprocessddata!$A:$T,6,FALSE)</f>
        <v>157691468</v>
      </c>
      <c r="F213" s="2">
        <f>VLOOKUP($A213,Fuel_preprocessddata!$A:$T,7,FALSE)</f>
        <v>326289455</v>
      </c>
      <c r="G213" s="29">
        <f>VLOOKUP($A213,Fuel_preprocessddata!$A:$T,8,FALSE)</f>
        <v>2.0691636595075602</v>
      </c>
      <c r="H213" s="8">
        <f t="shared" si="40"/>
        <v>3.1177382178174361E-2</v>
      </c>
      <c r="I213" s="8">
        <f t="shared" si="41"/>
        <v>3.8772306396958015E-2</v>
      </c>
      <c r="J213" s="11">
        <f>VLOOKUP($A213,Fuel_preprocessddata!$A:$T,11,FALSE)</f>
        <v>106874624</v>
      </c>
      <c r="K213" s="2">
        <f>VLOOKUP($A213,Fuel_preprocessddata!$A:$T,12,FALSE)</f>
        <v>220291555</v>
      </c>
      <c r="L213" s="29">
        <f>VLOOKUP($A213,Fuel_preprocessddata!$A:$T,13,FALSE)</f>
        <v>2.0612147837825301</v>
      </c>
      <c r="M213" s="26">
        <f t="shared" si="42"/>
        <v>3.0551582940515649E-2</v>
      </c>
      <c r="N213" s="26">
        <f t="shared" si="43"/>
        <v>3.7773121938092465E-2</v>
      </c>
      <c r="O213" s="2">
        <f>VLOOKUP($A213,Fuel_preprocessddata!$A:$T,16,FALSE)</f>
        <v>264566092</v>
      </c>
      <c r="P213" s="2">
        <f>VLOOKUP($A213,Fuel_preprocessddata!$A:$T,17,FALSE)</f>
        <v>546581010</v>
      </c>
      <c r="Q213" s="29">
        <f>VLOOKUP($A213,Fuel_preprocessddata!$A:$T,18,FALSE)</f>
        <v>2.0659526164826798</v>
      </c>
      <c r="R213" s="23">
        <f t="shared" si="44"/>
        <v>3.092210401904745E-2</v>
      </c>
      <c r="S213" s="23">
        <f t="shared" si="45"/>
        <v>3.8363307494660083E-2</v>
      </c>
      <c r="T213" s="29">
        <v>0</v>
      </c>
      <c r="U213" s="38">
        <f>VLOOKUP($A213,Fuel_preprocessddata!$A:$T,9,FALSE)</f>
        <v>10465582169</v>
      </c>
      <c r="V213" s="38">
        <f>VLOOKUP($A213,Fuel_preprocessddata!$A:$T,10,FALSE)</f>
        <v>8415528642</v>
      </c>
      <c r="W213" s="38">
        <f>VLOOKUP($A213,Fuel_preprocessddata!$A:$T,14,FALSE)</f>
        <v>7210479255</v>
      </c>
      <c r="X213" s="38">
        <f>VLOOKUP($A213,Fuel_preprocessddata!$A:$T,15,FALSE)</f>
        <v>5831965792</v>
      </c>
      <c r="Y213" s="32">
        <f t="shared" si="46"/>
        <v>0</v>
      </c>
      <c r="Z213" s="32">
        <f t="shared" si="47"/>
        <v>0</v>
      </c>
      <c r="AA213" s="32">
        <v>-2.2617821825636139E-5</v>
      </c>
      <c r="AB213" s="32">
        <v>-2.7693603041984913E-5</v>
      </c>
      <c r="AC213" s="32">
        <f t="shared" si="48"/>
        <v>-2.9802322387695313E-8</v>
      </c>
      <c r="AD213" s="32">
        <f t="shared" si="49"/>
        <v>0</v>
      </c>
      <c r="AE213" s="32">
        <v>-1.7059484352932586E-8</v>
      </c>
      <c r="AF213" s="32">
        <v>2.1938092465909054E-8</v>
      </c>
      <c r="AG213" s="32">
        <f t="shared" si="50"/>
        <v>0</v>
      </c>
      <c r="AH213" s="32">
        <f t="shared" si="51"/>
        <v>0</v>
      </c>
      <c r="AI213" s="32">
        <v>4.0190474472762139E-9</v>
      </c>
      <c r="AJ213" s="32">
        <v>7.4946600800429586E-9</v>
      </c>
    </row>
    <row r="214" spans="1:36" ht="15.75" thickBot="1" x14ac:dyDescent="0.3">
      <c r="A214" s="7" t="str">
        <f t="shared" si="39"/>
        <v>DL20182</v>
      </c>
      <c r="B214" s="7" t="s">
        <v>15</v>
      </c>
      <c r="C214" s="7">
        <v>2018</v>
      </c>
      <c r="D214" s="7">
        <v>2</v>
      </c>
      <c r="E214" s="12">
        <f>VLOOKUP($A214,Fuel_preprocessddata!$A:$T,6,FALSE)</f>
        <v>149957685</v>
      </c>
      <c r="F214" s="4">
        <f>VLOOKUP($A214,Fuel_preprocessddata!$A:$T,7,FALSE)</f>
        <v>308111950</v>
      </c>
      <c r="G214" s="30">
        <f>VLOOKUP($A214,Fuel_preprocessddata!$A:$T,8,FALSE)</f>
        <v>2.05465928605126</v>
      </c>
      <c r="H214" s="18">
        <f t="shared" si="40"/>
        <v>3.1202282717294621E-2</v>
      </c>
      <c r="I214" s="18">
        <f t="shared" si="41"/>
        <v>3.730701299729941E-2</v>
      </c>
      <c r="J214" s="12">
        <f>VLOOKUP($A214,Fuel_preprocessddata!$A:$T,11,FALSE)</f>
        <v>93583853</v>
      </c>
      <c r="K214" s="4">
        <f>VLOOKUP($A214,Fuel_preprocessddata!$A:$T,12,FALSE)</f>
        <v>191545431</v>
      </c>
      <c r="L214" s="30">
        <f>VLOOKUP($A214,Fuel_preprocessddata!$A:$T,13,FALSE)</f>
        <v>2.0467786360538001</v>
      </c>
      <c r="M214" s="27">
        <f t="shared" si="42"/>
        <v>3.0249172594527966E-2</v>
      </c>
      <c r="N214" s="27">
        <f t="shared" si="43"/>
        <v>3.7865751654669974E-2</v>
      </c>
      <c r="O214" s="4">
        <f>VLOOKUP($A214,Fuel_preprocessddata!$A:$T,16,FALSE)</f>
        <v>243541538</v>
      </c>
      <c r="P214" s="4">
        <f>VLOOKUP($A214,Fuel_preprocessddata!$A:$T,17,FALSE)</f>
        <v>499657381</v>
      </c>
      <c r="Q214" s="30">
        <f>VLOOKUP($A214,Fuel_preprocessddata!$A:$T,18,FALSE)</f>
        <v>2.0516310486632401</v>
      </c>
      <c r="R214" s="24">
        <f t="shared" si="44"/>
        <v>3.0829890111736993E-2</v>
      </c>
      <c r="S214" s="24">
        <f t="shared" si="45"/>
        <v>3.7519247381494321E-2</v>
      </c>
      <c r="T214" s="30">
        <v>0</v>
      </c>
      <c r="U214" s="39">
        <f>VLOOKUP($A214,Fuel_preprocessddata!$A:$T,9,FALSE)</f>
        <v>9874660543</v>
      </c>
      <c r="V214" s="39">
        <f>VLOOKUP($A214,Fuel_preprocessddata!$A:$T,10,FALSE)</f>
        <v>8258821204</v>
      </c>
      <c r="W214" s="39">
        <f>VLOOKUP($A214,Fuel_preprocessddata!$A:$T,14,FALSE)</f>
        <v>6332253565</v>
      </c>
      <c r="X214" s="39">
        <f>VLOOKUP($A214,Fuel_preprocessddata!$A:$T,15,FALSE)</f>
        <v>5058540307</v>
      </c>
      <c r="Y214" s="33">
        <f t="shared" si="46"/>
        <v>0</v>
      </c>
      <c r="Z214" s="33">
        <f t="shared" si="47"/>
        <v>0</v>
      </c>
      <c r="AA214" s="33">
        <v>2.2827172946222885E-6</v>
      </c>
      <c r="AB214" s="33">
        <v>7.0129972994121409E-6</v>
      </c>
      <c r="AC214" s="33">
        <f t="shared" si="48"/>
        <v>0</v>
      </c>
      <c r="AD214" s="33">
        <f t="shared" si="49"/>
        <v>0</v>
      </c>
      <c r="AE214" s="33">
        <v>-2.7405472035821332E-8</v>
      </c>
      <c r="AF214" s="33">
        <v>-4.8345330027482758E-8</v>
      </c>
      <c r="AG214" s="33">
        <f t="shared" si="50"/>
        <v>0</v>
      </c>
      <c r="AH214" s="33">
        <f t="shared" si="51"/>
        <v>0</v>
      </c>
      <c r="AI214" s="33">
        <v>-9.8882630052837817E-9</v>
      </c>
      <c r="AJ214" s="33">
        <v>4.7381494316586781E-8</v>
      </c>
    </row>
    <row r="215" spans="1:36" ht="15.75" thickBot="1" x14ac:dyDescent="0.3">
      <c r="A215" s="6" t="str">
        <f t="shared" si="39"/>
        <v>DL20183</v>
      </c>
      <c r="B215" s="6" t="s">
        <v>15</v>
      </c>
      <c r="C215" s="6">
        <v>2018</v>
      </c>
      <c r="D215" s="6">
        <v>3</v>
      </c>
      <c r="E215" s="11">
        <f>VLOOKUP($A215,Fuel_preprocessddata!$A:$T,6,FALSE)</f>
        <v>181163772</v>
      </c>
      <c r="F215" s="2">
        <f>VLOOKUP($A215,Fuel_preprocessddata!$A:$T,7,FALSE)</f>
        <v>344828575</v>
      </c>
      <c r="G215" s="29">
        <f>VLOOKUP($A215,Fuel_preprocessddata!$A:$T,8,FALSE)</f>
        <v>1.90340801139865</v>
      </c>
      <c r="H215" s="8">
        <f t="shared" si="40"/>
        <v>2.847816934224754E-2</v>
      </c>
      <c r="I215" s="8">
        <f t="shared" si="41"/>
        <v>3.249855797643867E-2</v>
      </c>
      <c r="J215" s="11">
        <f>VLOOKUP($A215,Fuel_preprocessddata!$A:$T,11,FALSE)</f>
        <v>110714430</v>
      </c>
      <c r="K215" s="2">
        <f>VLOOKUP($A215,Fuel_preprocessddata!$A:$T,12,FALSE)</f>
        <v>209866945</v>
      </c>
      <c r="L215" s="29">
        <f>VLOOKUP($A215,Fuel_preprocessddata!$A:$T,13,FALSE)</f>
        <v>1.8955699360959499</v>
      </c>
      <c r="M215" s="26">
        <f t="shared" si="42"/>
        <v>2.7760272008562237E-2</v>
      </c>
      <c r="N215" s="26">
        <f t="shared" si="43"/>
        <v>3.1745906172958513E-2</v>
      </c>
      <c r="O215" s="2">
        <f>VLOOKUP($A215,Fuel_preprocessddata!$A:$T,16,FALSE)</f>
        <v>291878202</v>
      </c>
      <c r="P215" s="2">
        <f>VLOOKUP($A215,Fuel_preprocessddata!$A:$T,17,FALSE)</f>
        <v>554695520</v>
      </c>
      <c r="Q215" s="29">
        <f>VLOOKUP($A215,Fuel_preprocessddata!$A:$T,18,FALSE)</f>
        <v>1.9004348944153</v>
      </c>
      <c r="R215" s="23">
        <f t="shared" si="44"/>
        <v>2.8202231364910825E-2</v>
      </c>
      <c r="S215" s="23">
        <f t="shared" si="45"/>
        <v>3.2209635340393235E-2</v>
      </c>
      <c r="T215" s="29">
        <v>0</v>
      </c>
      <c r="U215" s="38">
        <f>VLOOKUP($A215,Fuel_preprocessddata!$A:$T,9,FALSE)</f>
        <v>12108523229</v>
      </c>
      <c r="V215" s="38">
        <f>VLOOKUP($A215,Fuel_preprocessddata!$A:$T,10,FALSE)</f>
        <v>10610580791</v>
      </c>
      <c r="W215" s="38">
        <f>VLOOKUP($A215,Fuel_preprocessddata!$A:$T,14,FALSE)</f>
        <v>7559974374</v>
      </c>
      <c r="X215" s="38">
        <f>VLOOKUP($A215,Fuel_preprocessddata!$A:$T,15,FALSE)</f>
        <v>6610834917</v>
      </c>
      <c r="Y215" s="32">
        <f t="shared" si="46"/>
        <v>0</v>
      </c>
      <c r="Z215" s="32">
        <f t="shared" si="47"/>
        <v>0</v>
      </c>
      <c r="AA215" s="32">
        <v>-2.1830657752458862E-5</v>
      </c>
      <c r="AB215" s="32">
        <v>-1.4420235613325089E-6</v>
      </c>
      <c r="AC215" s="32">
        <f t="shared" si="48"/>
        <v>2.9802322387695313E-8</v>
      </c>
      <c r="AD215" s="32">
        <f t="shared" si="49"/>
        <v>-2.9802322387695313E-8</v>
      </c>
      <c r="AE215" s="32">
        <v>-2.7991437766619609E-8</v>
      </c>
      <c r="AF215" s="32">
        <v>6.1729585158765143E-9</v>
      </c>
      <c r="AG215" s="32">
        <f t="shared" si="50"/>
        <v>0</v>
      </c>
      <c r="AH215" s="32">
        <f t="shared" si="51"/>
        <v>0</v>
      </c>
      <c r="AI215" s="32">
        <v>3.136491082481041E-8</v>
      </c>
      <c r="AJ215" s="32">
        <v>3.5340393238561529E-8</v>
      </c>
    </row>
    <row r="216" spans="1:36" ht="15.75" thickBot="1" x14ac:dyDescent="0.3">
      <c r="A216" s="7" t="str">
        <f t="shared" si="39"/>
        <v>DL20184</v>
      </c>
      <c r="B216" s="7" t="s">
        <v>15</v>
      </c>
      <c r="C216" s="7">
        <v>2018</v>
      </c>
      <c r="D216" s="7">
        <v>4</v>
      </c>
      <c r="E216" s="12">
        <f>VLOOKUP($A216,Fuel_preprocessddata!$A:$T,6,FALSE)</f>
        <v>172728275</v>
      </c>
      <c r="F216" s="4">
        <f>VLOOKUP($A216,Fuel_preprocessddata!$A:$T,7,FALSE)</f>
        <v>376793506</v>
      </c>
      <c r="G216" s="30">
        <f>VLOOKUP($A216,Fuel_preprocessddata!$A:$T,8,FALSE)</f>
        <v>2.1814234293719399</v>
      </c>
      <c r="H216" s="18">
        <f t="shared" si="40"/>
        <v>3.243876687489388E-2</v>
      </c>
      <c r="I216" s="18">
        <f t="shared" si="41"/>
        <v>3.7674423339241245E-2</v>
      </c>
      <c r="J216" s="12">
        <f>VLOOKUP($A216,Fuel_preprocessddata!$A:$T,11,FALSE)</f>
        <v>113091077</v>
      </c>
      <c r="K216" s="4">
        <f>VLOOKUP($A216,Fuel_preprocessddata!$A:$T,12,FALSE)</f>
        <v>245875326</v>
      </c>
      <c r="L216" s="30">
        <f>VLOOKUP($A216,Fuel_preprocessddata!$A:$T,13,FALSE)</f>
        <v>2.1741355067296699</v>
      </c>
      <c r="M216" s="27">
        <f t="shared" si="42"/>
        <v>3.1597284571401464E-2</v>
      </c>
      <c r="N216" s="27">
        <f t="shared" si="43"/>
        <v>3.7169120905507794E-2</v>
      </c>
      <c r="O216" s="4">
        <f>VLOOKUP($A216,Fuel_preprocessddata!$A:$T,16,FALSE)</f>
        <v>285819352</v>
      </c>
      <c r="P216" s="4">
        <f>VLOOKUP($A216,Fuel_preprocessddata!$A:$T,17,FALSE)</f>
        <v>622668832</v>
      </c>
      <c r="Q216" s="30">
        <f>VLOOKUP($A216,Fuel_preprocessddata!$A:$T,18,FALSE)</f>
        <v>2.1785397932047599</v>
      </c>
      <c r="R216" s="24">
        <f t="shared" si="44"/>
        <v>3.210118885339338E-2</v>
      </c>
      <c r="S216" s="24">
        <f t="shared" si="45"/>
        <v>3.7473260201863132E-2</v>
      </c>
      <c r="T216" s="30">
        <v>0</v>
      </c>
      <c r="U216" s="39">
        <f>VLOOKUP($A216,Fuel_preprocessddata!$A:$T,9,FALSE)</f>
        <v>11615531116</v>
      </c>
      <c r="V216" s="39">
        <f>VLOOKUP($A216,Fuel_preprocessddata!$A:$T,10,FALSE)</f>
        <v>10001307853</v>
      </c>
      <c r="W216" s="39">
        <f>VLOOKUP($A216,Fuel_preprocessddata!$A:$T,14,FALSE)</f>
        <v>7781533424</v>
      </c>
      <c r="X216" s="39">
        <f>VLOOKUP($A216,Fuel_preprocessddata!$A:$T,15,FALSE)</f>
        <v>6615042810</v>
      </c>
      <c r="Y216" s="33">
        <f t="shared" si="46"/>
        <v>0</v>
      </c>
      <c r="Z216" s="33">
        <f t="shared" si="47"/>
        <v>0</v>
      </c>
      <c r="AA216" s="33">
        <v>3.8766874893883876E-5</v>
      </c>
      <c r="AB216" s="33">
        <v>-2.5576660758749176E-5</v>
      </c>
      <c r="AC216" s="33">
        <f t="shared" si="48"/>
        <v>0</v>
      </c>
      <c r="AD216" s="33">
        <f t="shared" si="49"/>
        <v>2.9802322387695313E-8</v>
      </c>
      <c r="AE216" s="33">
        <v>-1.5428598537647886E-8</v>
      </c>
      <c r="AF216" s="33">
        <v>2.0905507795362932E-8</v>
      </c>
      <c r="AG216" s="33">
        <f t="shared" si="50"/>
        <v>0</v>
      </c>
      <c r="AH216" s="33">
        <f t="shared" si="51"/>
        <v>0</v>
      </c>
      <c r="AI216" s="33">
        <v>-1.1146606623824162E-8</v>
      </c>
      <c r="AJ216" s="33">
        <v>-3.9798136865915046E-8</v>
      </c>
    </row>
    <row r="217" spans="1:36" ht="15.75" thickBot="1" x14ac:dyDescent="0.3">
      <c r="A217" s="6" t="str">
        <f t="shared" si="39"/>
        <v>DL20185</v>
      </c>
      <c r="B217" s="6" t="s">
        <v>15</v>
      </c>
      <c r="C217" s="6">
        <v>2018</v>
      </c>
      <c r="D217" s="6">
        <v>5</v>
      </c>
      <c r="E217" s="11">
        <f>VLOOKUP($A217,Fuel_preprocessddata!$A:$T,6,FALSE)</f>
        <v>180873427</v>
      </c>
      <c r="F217" s="2">
        <f>VLOOKUP($A217,Fuel_preprocessddata!$A:$T,7,FALSE)</f>
        <v>383353725</v>
      </c>
      <c r="G217" s="29">
        <f>VLOOKUP($A217,Fuel_preprocessddata!$A:$T,8,FALSE)</f>
        <v>2.1194585150421199</v>
      </c>
      <c r="H217" s="8">
        <f t="shared" si="40"/>
        <v>3.1679428762712687E-2</v>
      </c>
      <c r="I217" s="8">
        <f t="shared" si="41"/>
        <v>3.6201204519043059E-2</v>
      </c>
      <c r="J217" s="11">
        <f>VLOOKUP($A217,Fuel_preprocessddata!$A:$T,11,FALSE)</f>
        <v>126783203</v>
      </c>
      <c r="K217" s="2">
        <f>VLOOKUP($A217,Fuel_preprocessddata!$A:$T,12,FALSE)</f>
        <v>267717190</v>
      </c>
      <c r="L217" s="29">
        <f>VLOOKUP($A217,Fuel_preprocessddata!$A:$T,13,FALSE)</f>
        <v>2.11161402824</v>
      </c>
      <c r="M217" s="26">
        <f t="shared" si="42"/>
        <v>3.1120122439935907E-2</v>
      </c>
      <c r="N217" s="26">
        <f t="shared" si="43"/>
        <v>3.6406882039797868E-2</v>
      </c>
      <c r="O217" s="2">
        <f>VLOOKUP($A217,Fuel_preprocessddata!$A:$T,16,FALSE)</f>
        <v>307656630</v>
      </c>
      <c r="P217" s="2">
        <f>VLOOKUP($A217,Fuel_preprocessddata!$A:$T,17,FALSE)</f>
        <v>651070915</v>
      </c>
      <c r="Q217" s="29">
        <f>VLOOKUP($A217,Fuel_preprocessddata!$A:$T,18,FALSE)</f>
        <v>2.1162258554285001</v>
      </c>
      <c r="R217" s="23">
        <f t="shared" si="44"/>
        <v>3.1447028821535064E-2</v>
      </c>
      <c r="S217" s="23">
        <f t="shared" si="45"/>
        <v>3.6285496133254137E-2</v>
      </c>
      <c r="T217" s="29">
        <v>0</v>
      </c>
      <c r="U217" s="38">
        <f>VLOOKUP($A217,Fuel_preprocessddata!$A:$T,9,FALSE)</f>
        <v>12101030226</v>
      </c>
      <c r="V217" s="38">
        <f>VLOOKUP($A217,Fuel_preprocessddata!$A:$T,10,FALSE)</f>
        <v>10589529550</v>
      </c>
      <c r="W217" s="38">
        <f>VLOOKUP($A217,Fuel_preprocessddata!$A:$T,14,FALSE)</f>
        <v>8602703621</v>
      </c>
      <c r="X217" s="38">
        <f>VLOOKUP($A217,Fuel_preprocessddata!$A:$T,15,FALSE)</f>
        <v>7353477557</v>
      </c>
      <c r="Y217" s="32">
        <f t="shared" si="46"/>
        <v>0</v>
      </c>
      <c r="Z217" s="32">
        <f t="shared" si="47"/>
        <v>0</v>
      </c>
      <c r="AA217" s="32">
        <v>-2.057123728731354E-5</v>
      </c>
      <c r="AB217" s="32">
        <v>1.2045190430545055E-6</v>
      </c>
      <c r="AC217" s="32">
        <f t="shared" si="48"/>
        <v>-2.9802322387695313E-8</v>
      </c>
      <c r="AD217" s="32">
        <f t="shared" si="49"/>
        <v>0</v>
      </c>
      <c r="AE217" s="32">
        <v>2.2439935907711539E-8</v>
      </c>
      <c r="AF217" s="32">
        <v>-1.7960202129338465E-8</v>
      </c>
      <c r="AG217" s="32">
        <f t="shared" si="50"/>
        <v>0</v>
      </c>
      <c r="AH217" s="32">
        <f t="shared" si="51"/>
        <v>0</v>
      </c>
      <c r="AI217" s="32">
        <v>2.8821535061340775E-8</v>
      </c>
      <c r="AJ217" s="32">
        <v>-3.8667458610031069E-9</v>
      </c>
    </row>
    <row r="218" spans="1:36" ht="15.75" thickBot="1" x14ac:dyDescent="0.3">
      <c r="A218" s="7" t="str">
        <f t="shared" si="39"/>
        <v>DL20186</v>
      </c>
      <c r="B218" s="7" t="s">
        <v>15</v>
      </c>
      <c r="C218" s="7">
        <v>2018</v>
      </c>
      <c r="D218" s="7">
        <v>6</v>
      </c>
      <c r="E218" s="12">
        <f>VLOOKUP($A218,Fuel_preprocessddata!$A:$T,6,FALSE)</f>
        <v>190645694</v>
      </c>
      <c r="F218" s="4">
        <f>VLOOKUP($A218,Fuel_preprocessddata!$A:$T,7,FALSE)</f>
        <v>414219712</v>
      </c>
      <c r="G218" s="30">
        <f>VLOOKUP($A218,Fuel_preprocessddata!$A:$T,8,FALSE)</f>
        <v>2.17271999859592</v>
      </c>
      <c r="H218" s="18">
        <f t="shared" si="40"/>
        <v>3.2234079999530749E-2</v>
      </c>
      <c r="I218" s="18">
        <f t="shared" si="41"/>
        <v>3.6361234092294664E-2</v>
      </c>
      <c r="J218" s="12">
        <f>VLOOKUP($A218,Fuel_preprocessddata!$A:$T,11,FALSE)</f>
        <v>134726747</v>
      </c>
      <c r="K218" s="4">
        <f>VLOOKUP($A218,Fuel_preprocessddata!$A:$T,12,FALSE)</f>
        <v>291642934</v>
      </c>
      <c r="L218" s="30">
        <f>VLOOKUP($A218,Fuel_preprocessddata!$A:$T,13,FALSE)</f>
        <v>2.1646995900524399</v>
      </c>
      <c r="M218" s="27">
        <f t="shared" si="42"/>
        <v>3.1729897457924622E-2</v>
      </c>
      <c r="N218" s="27">
        <f t="shared" si="43"/>
        <v>3.5496558808408483E-2</v>
      </c>
      <c r="O218" s="4">
        <f>VLOOKUP($A218,Fuel_preprocessddata!$A:$T,16,FALSE)</f>
        <v>325372441</v>
      </c>
      <c r="P218" s="4">
        <f>VLOOKUP($A218,Fuel_preprocessddata!$A:$T,17,FALSE)</f>
        <v>705862646</v>
      </c>
      <c r="Q218" s="30">
        <f>VLOOKUP($A218,Fuel_preprocessddata!$A:$T,18,FALSE)</f>
        <v>2.1693989934445601</v>
      </c>
      <c r="R218" s="24">
        <f t="shared" si="44"/>
        <v>3.2023835934167515E-2</v>
      </c>
      <c r="S218" s="24">
        <f t="shared" si="45"/>
        <v>3.5998918102997407E-2</v>
      </c>
      <c r="T218" s="30">
        <v>0</v>
      </c>
      <c r="U218" s="39">
        <f>VLOOKUP($A218,Fuel_preprocessddata!$A:$T,9,FALSE)</f>
        <v>12850365576</v>
      </c>
      <c r="V218" s="39">
        <f>VLOOKUP($A218,Fuel_preprocessddata!$A:$T,10,FALSE)</f>
        <v>11391794650</v>
      </c>
      <c r="W218" s="39">
        <f>VLOOKUP($A218,Fuel_preprocessddata!$A:$T,14,FALSE)</f>
        <v>9191423779</v>
      </c>
      <c r="X218" s="39">
        <f>VLOOKUP($A218,Fuel_preprocessddata!$A:$T,15,FALSE)</f>
        <v>8216090342</v>
      </c>
      <c r="Y218" s="33">
        <f t="shared" si="46"/>
        <v>0</v>
      </c>
      <c r="Z218" s="33">
        <f t="shared" si="47"/>
        <v>0</v>
      </c>
      <c r="AA218" s="33">
        <v>3.4079999530749194E-5</v>
      </c>
      <c r="AB218" s="33">
        <v>-3.876590770533761E-5</v>
      </c>
      <c r="AC218" s="33">
        <f t="shared" si="48"/>
        <v>0</v>
      </c>
      <c r="AD218" s="33">
        <f t="shared" si="49"/>
        <v>-5.9604644775390625E-8</v>
      </c>
      <c r="AE218" s="33">
        <v>-2.5420753765881265E-9</v>
      </c>
      <c r="AF218" s="33">
        <v>-4.1191591517927839E-8</v>
      </c>
      <c r="AG218" s="33">
        <f t="shared" si="50"/>
        <v>0</v>
      </c>
      <c r="AH218" s="33">
        <f t="shared" si="51"/>
        <v>0</v>
      </c>
      <c r="AI218" s="33">
        <v>3.5934167516571414E-8</v>
      </c>
      <c r="AJ218" s="33">
        <v>1.8102997410146537E-8</v>
      </c>
    </row>
    <row r="219" spans="1:36" ht="15.75" thickBot="1" x14ac:dyDescent="0.3">
      <c r="A219" s="6" t="str">
        <f t="shared" si="39"/>
        <v>DL20187</v>
      </c>
      <c r="B219" s="6" t="s">
        <v>15</v>
      </c>
      <c r="C219" s="6">
        <v>2018</v>
      </c>
      <c r="D219" s="6">
        <v>7</v>
      </c>
      <c r="E219" s="11">
        <f>VLOOKUP($A219,Fuel_preprocessddata!$A:$T,6,FALSE)</f>
        <v>201400497</v>
      </c>
      <c r="F219" s="2">
        <f>VLOOKUP($A219,Fuel_preprocessddata!$A:$T,7,FALSE)</f>
        <v>455203610</v>
      </c>
      <c r="G219" s="29">
        <f>VLOOKUP($A219,Fuel_preprocessddata!$A:$T,8,FALSE)</f>
        <v>2.2601910957548399</v>
      </c>
      <c r="H219" s="8">
        <f t="shared" si="40"/>
        <v>3.3329795289886804E-2</v>
      </c>
      <c r="I219" s="8">
        <f t="shared" si="41"/>
        <v>3.7413641050660473E-2</v>
      </c>
      <c r="J219" s="11">
        <f>VLOOKUP($A219,Fuel_preprocessddata!$A:$T,11,FALSE)</f>
        <v>142368198</v>
      </c>
      <c r="K219" s="2">
        <f>VLOOKUP($A219,Fuel_preprocessddata!$A:$T,12,FALSE)</f>
        <v>320800928</v>
      </c>
      <c r="L219" s="29">
        <f>VLOOKUP($A219,Fuel_preprocessddata!$A:$T,13,FALSE)</f>
        <v>2.2533187362531599</v>
      </c>
      <c r="M219" s="26">
        <f t="shared" si="42"/>
        <v>3.3117996216251798E-2</v>
      </c>
      <c r="N219" s="26">
        <f t="shared" si="43"/>
        <v>3.7242376380255182E-2</v>
      </c>
      <c r="O219" s="2">
        <f>VLOOKUP($A219,Fuel_preprocessddata!$A:$T,16,FALSE)</f>
        <v>343768695</v>
      </c>
      <c r="P219" s="2">
        <f>VLOOKUP($A219,Fuel_preprocessddata!$A:$T,17,FALSE)</f>
        <v>776004538</v>
      </c>
      <c r="Q219" s="29">
        <f>VLOOKUP($A219,Fuel_preprocessddata!$A:$T,18,FALSE)</f>
        <v>2.2573449801762702</v>
      </c>
      <c r="R219" s="23">
        <f t="shared" si="44"/>
        <v>3.3241909770158388E-2</v>
      </c>
      <c r="S219" s="23">
        <f t="shared" si="45"/>
        <v>3.734264946426856E-2</v>
      </c>
      <c r="T219" s="29">
        <v>0</v>
      </c>
      <c r="U219" s="38">
        <f>VLOOKUP($A219,Fuel_preprocessddata!$A:$T,9,FALSE)</f>
        <v>13657557931</v>
      </c>
      <c r="V219" s="38">
        <f>VLOOKUP($A219,Fuel_preprocessddata!$A:$T,10,FALSE)</f>
        <v>12166781880</v>
      </c>
      <c r="W219" s="38">
        <f>VLOOKUP($A219,Fuel_preprocessddata!$A:$T,14,FALSE)</f>
        <v>9686604404</v>
      </c>
      <c r="X219" s="38">
        <f>VLOOKUP($A219,Fuel_preprocessddata!$A:$T,15,FALSE)</f>
        <v>8613868372</v>
      </c>
      <c r="Y219" s="32">
        <f t="shared" si="46"/>
        <v>0</v>
      </c>
      <c r="Z219" s="32">
        <f t="shared" si="47"/>
        <v>0</v>
      </c>
      <c r="AA219" s="32">
        <v>2.9795289886802925E-5</v>
      </c>
      <c r="AB219" s="32">
        <v>1.3641050660470611E-5</v>
      </c>
      <c r="AC219" s="32">
        <f t="shared" si="48"/>
        <v>0</v>
      </c>
      <c r="AD219" s="32">
        <f t="shared" si="49"/>
        <v>-5.9604644775390625E-8</v>
      </c>
      <c r="AE219" s="32">
        <v>-3.783748203645132E-9</v>
      </c>
      <c r="AF219" s="32">
        <v>-2.3619744818001442E-8</v>
      </c>
      <c r="AG219" s="32">
        <f t="shared" si="50"/>
        <v>0</v>
      </c>
      <c r="AH219" s="32">
        <f t="shared" si="51"/>
        <v>0</v>
      </c>
      <c r="AI219" s="32">
        <v>9.7701583906539824E-9</v>
      </c>
      <c r="AJ219" s="32">
        <v>4.9464268559590296E-8</v>
      </c>
    </row>
    <row r="220" spans="1:36" ht="15.75" thickBot="1" x14ac:dyDescent="0.3">
      <c r="A220" s="7" t="str">
        <f t="shared" si="39"/>
        <v>DL20188</v>
      </c>
      <c r="B220" s="7" t="s">
        <v>15</v>
      </c>
      <c r="C220" s="7">
        <v>2018</v>
      </c>
      <c r="D220" s="7">
        <v>8</v>
      </c>
      <c r="E220" s="12">
        <f>VLOOKUP($A220,Fuel_preprocessddata!$A:$T,6,FALSE)</f>
        <v>202074912</v>
      </c>
      <c r="F220" s="4">
        <f>VLOOKUP($A220,Fuel_preprocessddata!$A:$T,7,FALSE)</f>
        <v>441798512</v>
      </c>
      <c r="G220" s="30">
        <f>VLOOKUP($A220,Fuel_preprocessddata!$A:$T,8,FALSE)</f>
        <v>2.1863105500201798</v>
      </c>
      <c r="H220" s="18">
        <f t="shared" si="40"/>
        <v>3.2543086235919429E-2</v>
      </c>
      <c r="I220" s="18">
        <f t="shared" si="41"/>
        <v>3.6841691517569261E-2</v>
      </c>
      <c r="J220" s="12">
        <f>VLOOKUP($A220,Fuel_preprocessddata!$A:$T,11,FALSE)</f>
        <v>142546081</v>
      </c>
      <c r="K220" s="4">
        <f>VLOOKUP($A220,Fuel_preprocessddata!$A:$T,12,FALSE)</f>
        <v>310532621</v>
      </c>
      <c r="L220" s="30">
        <f>VLOOKUP($A220,Fuel_preprocessddata!$A:$T,13,FALSE)</f>
        <v>2.1784718234379201</v>
      </c>
      <c r="M220" s="27">
        <f t="shared" si="42"/>
        <v>3.2174746705649244E-2</v>
      </c>
      <c r="N220" s="27">
        <f t="shared" si="43"/>
        <v>3.6263612818582786E-2</v>
      </c>
      <c r="O220" s="4">
        <f>VLOOKUP($A220,Fuel_preprocessddata!$A:$T,16,FALSE)</f>
        <v>344620993</v>
      </c>
      <c r="P220" s="4">
        <f>VLOOKUP($A220,Fuel_preprocessddata!$A:$T,17,FALSE)</f>
        <v>752331133</v>
      </c>
      <c r="Q220" s="30">
        <f>VLOOKUP($A220,Fuel_preprocessddata!$A:$T,18,FALSE)</f>
        <v>2.1830682061786</v>
      </c>
      <c r="R220" s="24">
        <f t="shared" si="44"/>
        <v>3.2390032907948334E-2</v>
      </c>
      <c r="S220" s="24">
        <f t="shared" si="45"/>
        <v>3.6600864374164994E-2</v>
      </c>
      <c r="T220" s="30">
        <v>0</v>
      </c>
      <c r="U220" s="39">
        <f>VLOOKUP($A220,Fuel_preprocessddata!$A:$T,9,FALSE)</f>
        <v>13575802516</v>
      </c>
      <c r="V220" s="39">
        <f>VLOOKUP($A220,Fuel_preprocessddata!$A:$T,10,FALSE)</f>
        <v>11991808568</v>
      </c>
      <c r="W220" s="39">
        <f>VLOOKUP($A220,Fuel_preprocessddata!$A:$T,14,FALSE)</f>
        <v>9651439492</v>
      </c>
      <c r="X220" s="39">
        <f>VLOOKUP($A220,Fuel_preprocessddata!$A:$T,15,FALSE)</f>
        <v>8563201426</v>
      </c>
      <c r="Y220" s="33">
        <f t="shared" si="46"/>
        <v>0</v>
      </c>
      <c r="Z220" s="33">
        <f t="shared" si="47"/>
        <v>0</v>
      </c>
      <c r="AA220" s="33">
        <v>4.3086235919429297E-5</v>
      </c>
      <c r="AB220" s="33">
        <v>4.1691517569261705E-5</v>
      </c>
      <c r="AC220" s="33">
        <f t="shared" si="48"/>
        <v>0</v>
      </c>
      <c r="AD220" s="33">
        <f t="shared" si="49"/>
        <v>0</v>
      </c>
      <c r="AE220" s="33">
        <v>4.6705649242237413E-8</v>
      </c>
      <c r="AF220" s="33">
        <v>1.2818582787246791E-8</v>
      </c>
      <c r="AG220" s="33">
        <f t="shared" si="50"/>
        <v>0</v>
      </c>
      <c r="AH220" s="33">
        <f t="shared" si="51"/>
        <v>0</v>
      </c>
      <c r="AI220" s="33">
        <v>3.2907948331606374E-8</v>
      </c>
      <c r="AJ220" s="33">
        <v>-3.5625835006006246E-8</v>
      </c>
    </row>
    <row r="221" spans="1:36" ht="15.75" thickBot="1" x14ac:dyDescent="0.3">
      <c r="A221" s="6" t="str">
        <f t="shared" si="39"/>
        <v>DL20189</v>
      </c>
      <c r="B221" s="6" t="s">
        <v>15</v>
      </c>
      <c r="C221" s="6">
        <v>2018</v>
      </c>
      <c r="D221" s="6">
        <v>9</v>
      </c>
      <c r="E221" s="11">
        <f>VLOOKUP($A221,Fuel_preprocessddata!$A:$T,6,FALSE)</f>
        <v>170130440</v>
      </c>
      <c r="F221" s="2">
        <f>VLOOKUP($A221,Fuel_preprocessddata!$A:$T,7,FALSE)</f>
        <v>380946080</v>
      </c>
      <c r="G221" s="29">
        <f>VLOOKUP($A221,Fuel_preprocessddata!$A:$T,8,FALSE)</f>
        <v>2.2391412142353802</v>
      </c>
      <c r="H221" s="8">
        <f t="shared" si="40"/>
        <v>3.3040185274883754E-2</v>
      </c>
      <c r="I221" s="8">
        <f t="shared" si="41"/>
        <v>3.9524896615624E-2</v>
      </c>
      <c r="J221" s="11">
        <f>VLOOKUP($A221,Fuel_preprocessddata!$A:$T,11,FALSE)</f>
        <v>123230180</v>
      </c>
      <c r="K221" s="2">
        <f>VLOOKUP($A221,Fuel_preprocessddata!$A:$T,12,FALSE)</f>
        <v>275073302</v>
      </c>
      <c r="L221" s="29">
        <f>VLOOKUP($A221,Fuel_preprocessddata!$A:$T,13,FALSE)</f>
        <v>2.2321910265813099</v>
      </c>
      <c r="M221" s="26">
        <f t="shared" si="42"/>
        <v>3.2817686812165237E-2</v>
      </c>
      <c r="N221" s="26">
        <f t="shared" si="43"/>
        <v>3.8697178128136681E-2</v>
      </c>
      <c r="O221" s="2">
        <f>VLOOKUP($A221,Fuel_preprocessddata!$A:$T,16,FALSE)</f>
        <v>293360620</v>
      </c>
      <c r="P221" s="2">
        <f>VLOOKUP($A221,Fuel_preprocessddata!$A:$T,17,FALSE)</f>
        <v>656019382</v>
      </c>
      <c r="Q221" s="29">
        <f>VLOOKUP($A221,Fuel_preprocessddata!$A:$T,18,FALSE)</f>
        <v>2.2362216919230602</v>
      </c>
      <c r="R221" s="23">
        <f t="shared" si="44"/>
        <v>3.2946523923632592E-2</v>
      </c>
      <c r="S221" s="23">
        <f t="shared" si="45"/>
        <v>3.9173556186302846E-2</v>
      </c>
      <c r="T221" s="29">
        <v>0</v>
      </c>
      <c r="U221" s="38">
        <f>VLOOKUP($A221,Fuel_preprocessddata!$A:$T,9,FALSE)</f>
        <v>11529780382</v>
      </c>
      <c r="V221" s="38">
        <f>VLOOKUP($A221,Fuel_preprocessddata!$A:$T,10,FALSE)</f>
        <v>9638129701</v>
      </c>
      <c r="W221" s="38">
        <f>VLOOKUP($A221,Fuel_preprocessddata!$A:$T,14,FALSE)</f>
        <v>8381861390</v>
      </c>
      <c r="X221" s="38">
        <f>VLOOKUP($A221,Fuel_preprocessddata!$A:$T,15,FALSE)</f>
        <v>7108355578</v>
      </c>
      <c r="Y221" s="32">
        <f t="shared" si="46"/>
        <v>0</v>
      </c>
      <c r="Z221" s="32">
        <f t="shared" si="47"/>
        <v>0</v>
      </c>
      <c r="AA221" s="32">
        <v>4.0185274883756256E-5</v>
      </c>
      <c r="AB221" s="32">
        <v>2.4896615623997906E-5</v>
      </c>
      <c r="AC221" s="32">
        <f t="shared" si="48"/>
        <v>0</v>
      </c>
      <c r="AD221" s="32">
        <f t="shared" si="49"/>
        <v>0</v>
      </c>
      <c r="AE221" s="32">
        <v>-1.31878347617298E-8</v>
      </c>
      <c r="AF221" s="32">
        <v>-2.1871863320477303E-8</v>
      </c>
      <c r="AG221" s="32">
        <f t="shared" si="50"/>
        <v>0</v>
      </c>
      <c r="AH221" s="32">
        <f t="shared" si="51"/>
        <v>0</v>
      </c>
      <c r="AI221" s="32">
        <v>2.392363259405561E-8</v>
      </c>
      <c r="AJ221" s="32">
        <v>-4.3813697154712616E-8</v>
      </c>
    </row>
    <row r="222" spans="1:36" ht="15.75" thickBot="1" x14ac:dyDescent="0.3">
      <c r="A222" s="7" t="str">
        <f t="shared" si="39"/>
        <v>DL201810</v>
      </c>
      <c r="B222" s="7" t="s">
        <v>15</v>
      </c>
      <c r="C222" s="7">
        <v>2018</v>
      </c>
      <c r="D222" s="7">
        <v>10</v>
      </c>
      <c r="E222" s="12">
        <f>VLOOKUP($A222,Fuel_preprocessddata!$A:$T,6,FALSE)</f>
        <v>177956053</v>
      </c>
      <c r="F222" s="4">
        <f>VLOOKUP($A222,Fuel_preprocessddata!$A:$T,7,FALSE)</f>
        <v>435327025</v>
      </c>
      <c r="G222" s="30">
        <f>VLOOKUP($A222,Fuel_preprocessddata!$A:$T,8,FALSE)</f>
        <v>2.4462614092705199</v>
      </c>
      <c r="H222" s="18">
        <f t="shared" si="40"/>
        <v>3.6355521491701334E-2</v>
      </c>
      <c r="I222" s="18">
        <f t="shared" si="41"/>
        <v>4.1904167972275558E-2</v>
      </c>
      <c r="J222" s="12">
        <f>VLOOKUP($A222,Fuel_preprocessddata!$A:$T,11,FALSE)</f>
        <v>114942532</v>
      </c>
      <c r="K222" s="4">
        <f>VLOOKUP($A222,Fuel_preprocessddata!$A:$T,12,FALSE)</f>
        <v>280260519</v>
      </c>
      <c r="L222" s="30">
        <f>VLOOKUP($A222,Fuel_preprocessddata!$A:$T,13,FALSE)</f>
        <v>2.43826644605323</v>
      </c>
      <c r="M222" s="27">
        <f t="shared" si="42"/>
        <v>3.5540513627518422E-2</v>
      </c>
      <c r="N222" s="27">
        <f t="shared" si="43"/>
        <v>4.1984028360525658E-2</v>
      </c>
      <c r="O222" s="4">
        <f>VLOOKUP($A222,Fuel_preprocessddata!$A:$T,16,FALSE)</f>
        <v>292898585</v>
      </c>
      <c r="P222" s="4">
        <f>VLOOKUP($A222,Fuel_preprocessddata!$A:$T,17,FALSE)</f>
        <v>715587544</v>
      </c>
      <c r="Q222" s="30">
        <f>VLOOKUP($A222,Fuel_preprocessddata!$A:$T,18,FALSE)</f>
        <v>2.4431239365666402</v>
      </c>
      <c r="R222" s="24">
        <f t="shared" si="44"/>
        <v>3.6031909558550269E-2</v>
      </c>
      <c r="S222" s="24">
        <f t="shared" si="45"/>
        <v>4.1935409146203174E-2</v>
      </c>
      <c r="T222" s="30">
        <v>0</v>
      </c>
      <c r="U222" s="39">
        <f>VLOOKUP($A222,Fuel_preprocessddata!$A:$T,9,FALSE)</f>
        <v>11974165330</v>
      </c>
      <c r="V222" s="39">
        <f>VLOOKUP($A222,Fuel_preprocessddata!$A:$T,10,FALSE)</f>
        <v>10388633066</v>
      </c>
      <c r="W222" s="39">
        <f>VLOOKUP($A222,Fuel_preprocessddata!$A:$T,14,FALSE)</f>
        <v>7885663160</v>
      </c>
      <c r="X222" s="39">
        <f>VLOOKUP($A222,Fuel_preprocessddata!$A:$T,15,FALSE)</f>
        <v>6675408005</v>
      </c>
      <c r="Y222" s="33">
        <f t="shared" si="46"/>
        <v>0</v>
      </c>
      <c r="Z222" s="33">
        <f t="shared" si="47"/>
        <v>0</v>
      </c>
      <c r="AA222" s="33">
        <v>-4.4478508298667618E-5</v>
      </c>
      <c r="AB222" s="33">
        <v>4.1679722755563059E-6</v>
      </c>
      <c r="AC222" s="33">
        <f t="shared" si="48"/>
        <v>0</v>
      </c>
      <c r="AD222" s="33">
        <f t="shared" si="49"/>
        <v>0</v>
      </c>
      <c r="AE222" s="33">
        <v>1.3627518421002738E-8</v>
      </c>
      <c r="AF222" s="33">
        <v>2.8360525658813196E-8</v>
      </c>
      <c r="AG222" s="33">
        <f t="shared" si="50"/>
        <v>0</v>
      </c>
      <c r="AH222" s="33">
        <f t="shared" si="51"/>
        <v>0</v>
      </c>
      <c r="AI222" s="33">
        <v>9.5585502707384862E-9</v>
      </c>
      <c r="AJ222" s="33">
        <v>9.1462031767686192E-9</v>
      </c>
    </row>
    <row r="223" spans="1:36" ht="15.75" thickBot="1" x14ac:dyDescent="0.3">
      <c r="A223" s="6" t="str">
        <f t="shared" si="39"/>
        <v>DL201811</v>
      </c>
      <c r="B223" s="6" t="s">
        <v>15</v>
      </c>
      <c r="C223" s="6">
        <v>2018</v>
      </c>
      <c r="D223" s="6">
        <v>11</v>
      </c>
      <c r="E223" s="11">
        <f>VLOOKUP($A223,Fuel_preprocessddata!$A:$T,6,FALSE)</f>
        <v>168745755</v>
      </c>
      <c r="F223" s="2">
        <f>VLOOKUP($A223,Fuel_preprocessddata!$A:$T,7,FALSE)</f>
        <v>416274199</v>
      </c>
      <c r="G223" s="29">
        <f>VLOOKUP($A223,Fuel_preprocessddata!$A:$T,8,FALSE)</f>
        <v>2.4668721236868998</v>
      </c>
      <c r="H223" s="8">
        <f t="shared" si="40"/>
        <v>3.7132423406299089E-2</v>
      </c>
      <c r="I223" s="8">
        <f t="shared" si="41"/>
        <v>4.2248722249676324E-2</v>
      </c>
      <c r="J223" s="11">
        <f>VLOOKUP($A223,Fuel_preprocessddata!$A:$T,11,FALSE)</f>
        <v>94572449</v>
      </c>
      <c r="K223" s="2">
        <f>VLOOKUP($A223,Fuel_preprocessddata!$A:$T,12,FALSE)</f>
        <v>232658645</v>
      </c>
      <c r="L223" s="29">
        <f>VLOOKUP($A223,Fuel_preprocessddata!$A:$T,13,FALSE)</f>
        <v>2.4601101849440301</v>
      </c>
      <c r="M223" s="26">
        <f t="shared" si="42"/>
        <v>3.586940655464755E-2</v>
      </c>
      <c r="N223" s="26">
        <f t="shared" si="43"/>
        <v>4.3079729972591282E-2</v>
      </c>
      <c r="O223" s="2">
        <f>VLOOKUP($A223,Fuel_preprocessddata!$A:$T,16,FALSE)</f>
        <v>263318204</v>
      </c>
      <c r="P223" s="2">
        <f>VLOOKUP($A223,Fuel_preprocessddata!$A:$T,17,FALSE)</f>
        <v>648932844</v>
      </c>
      <c r="Q223" s="29">
        <f>VLOOKUP($A223,Fuel_preprocessddata!$A:$T,18,FALSE)</f>
        <v>2.4644435293201301</v>
      </c>
      <c r="R223" s="23">
        <f t="shared" si="44"/>
        <v>3.6669499746480025E-2</v>
      </c>
      <c r="S223" s="23">
        <f t="shared" si="45"/>
        <v>4.2542946927849462E-2</v>
      </c>
      <c r="T223" s="29">
        <v>0</v>
      </c>
      <c r="U223" s="38">
        <f>VLOOKUP($A223,Fuel_preprocessddata!$A:$T,9,FALSE)</f>
        <v>11210531412</v>
      </c>
      <c r="V223" s="38">
        <f>VLOOKUP($A223,Fuel_preprocessddata!$A:$T,10,FALSE)</f>
        <v>9852941742</v>
      </c>
      <c r="W223" s="38">
        <f>VLOOKUP($A223,Fuel_preprocessddata!$A:$T,14,FALSE)</f>
        <v>6486269703</v>
      </c>
      <c r="X223" s="38">
        <f>VLOOKUP($A223,Fuel_preprocessddata!$A:$T,15,FALSE)</f>
        <v>5400652352</v>
      </c>
      <c r="Y223" s="32">
        <f t="shared" si="46"/>
        <v>0</v>
      </c>
      <c r="Z223" s="32">
        <f t="shared" si="47"/>
        <v>0</v>
      </c>
      <c r="AA223" s="32">
        <v>3.2423406299088298E-5</v>
      </c>
      <c r="AB223" s="32">
        <v>4.8722249676320592E-5</v>
      </c>
      <c r="AC223" s="32">
        <f t="shared" si="48"/>
        <v>2.9802322387695313E-8</v>
      </c>
      <c r="AD223" s="32">
        <f t="shared" si="49"/>
        <v>0</v>
      </c>
      <c r="AE223" s="32">
        <v>6.5546475452177289E-9</v>
      </c>
      <c r="AF223" s="32">
        <v>2.9972591283899952E-8</v>
      </c>
      <c r="AG223" s="32">
        <f t="shared" si="50"/>
        <v>0</v>
      </c>
      <c r="AH223" s="32">
        <f t="shared" si="51"/>
        <v>0</v>
      </c>
      <c r="AI223" s="32">
        <v>-2.5351997237632595E-10</v>
      </c>
      <c r="AJ223" s="32">
        <v>4.6927849460531856E-8</v>
      </c>
    </row>
    <row r="224" spans="1:36" ht="15.75" thickBot="1" x14ac:dyDescent="0.3">
      <c r="A224" s="7" t="str">
        <f t="shared" si="39"/>
        <v>DL201812</v>
      </c>
      <c r="B224" s="7" t="s">
        <v>15</v>
      </c>
      <c r="C224" s="7">
        <v>2018</v>
      </c>
      <c r="D224" s="7">
        <v>12</v>
      </c>
      <c r="E224" s="12">
        <f>VLOOKUP($A224,Fuel_preprocessddata!$A:$T,6,FALSE)</f>
        <v>171295959</v>
      </c>
      <c r="F224" s="4">
        <f>VLOOKUP($A224,Fuel_preprocessddata!$A:$T,7,FALSE)</f>
        <v>420310062</v>
      </c>
      <c r="G224" s="30">
        <f>VLOOKUP($A224,Fuel_preprocessddata!$A:$T,8,FALSE)</f>
        <v>2.4537068151152299</v>
      </c>
      <c r="H224" s="18">
        <f t="shared" si="40"/>
        <v>3.6267861936302909E-2</v>
      </c>
      <c r="I224" s="18">
        <f t="shared" si="41"/>
        <v>4.2561911658067483E-2</v>
      </c>
      <c r="J224" s="12">
        <f>VLOOKUP($A224,Fuel_preprocessddata!$A:$T,11,FALSE)</f>
        <v>104193282</v>
      </c>
      <c r="K224" s="4">
        <f>VLOOKUP($A224,Fuel_preprocessddata!$A:$T,12,FALSE)</f>
        <v>255050793</v>
      </c>
      <c r="L224" s="30">
        <f>VLOOKUP($A224,Fuel_preprocessddata!$A:$T,13,FALSE)</f>
        <v>2.4478621663918698</v>
      </c>
      <c r="M224" s="27">
        <f t="shared" si="42"/>
        <v>3.5105597654213519E-2</v>
      </c>
      <c r="N224" s="27">
        <f t="shared" si="43"/>
        <v>4.185458138523912E-2</v>
      </c>
      <c r="O224" s="4">
        <f>VLOOKUP($A224,Fuel_preprocessddata!$A:$T,16,FALSE)</f>
        <v>275489241</v>
      </c>
      <c r="P224" s="4">
        <f>VLOOKUP($A224,Fuel_preprocessddata!$A:$T,17,FALSE)</f>
        <v>675360855</v>
      </c>
      <c r="Q224" s="30">
        <f>VLOOKUP($A224,Fuel_preprocessddata!$A:$T,18,FALSE)</f>
        <v>2.4514962999952501</v>
      </c>
      <c r="R224" s="24">
        <f t="shared" si="44"/>
        <v>3.5819999244114963E-2</v>
      </c>
      <c r="S224" s="24">
        <f t="shared" si="45"/>
        <v>4.2291995913554342E-2</v>
      </c>
      <c r="T224" s="30">
        <v>0</v>
      </c>
      <c r="U224" s="39">
        <f>VLOOKUP($A224,Fuel_preprocessddata!$A:$T,9,FALSE)</f>
        <v>11589049907</v>
      </c>
      <c r="V224" s="39">
        <f>VLOOKUP($A224,Fuel_preprocessddata!$A:$T,10,FALSE)</f>
        <v>9875262779</v>
      </c>
      <c r="W224" s="39">
        <f>VLOOKUP($A224,Fuel_preprocessddata!$A:$T,14,FALSE)</f>
        <v>7265245717</v>
      </c>
      <c r="X224" s="39">
        <f>VLOOKUP($A224,Fuel_preprocessddata!$A:$T,15,FALSE)</f>
        <v>6093736565</v>
      </c>
      <c r="Y224" s="33">
        <f t="shared" si="46"/>
        <v>0</v>
      </c>
      <c r="Z224" s="33">
        <f t="shared" si="47"/>
        <v>0</v>
      </c>
      <c r="AA224" s="33">
        <v>-3.2138063697093738E-5</v>
      </c>
      <c r="AB224" s="33">
        <v>-3.8088341932515646E-5</v>
      </c>
      <c r="AC224" s="33">
        <f t="shared" si="48"/>
        <v>2.9802322387695313E-8</v>
      </c>
      <c r="AD224" s="33">
        <f t="shared" si="49"/>
        <v>-2.9802322387695313E-8</v>
      </c>
      <c r="AE224" s="33">
        <v>-2.3457864817277851E-9</v>
      </c>
      <c r="AF224" s="33">
        <v>-1.861476087508529E-8</v>
      </c>
      <c r="AG224" s="33">
        <f t="shared" si="50"/>
        <v>0</v>
      </c>
      <c r="AH224" s="33">
        <f t="shared" si="51"/>
        <v>0</v>
      </c>
      <c r="AI224" s="33">
        <v>-7.5588503511969662E-10</v>
      </c>
      <c r="AJ224" s="33">
        <v>-4.0864456575528951E-9</v>
      </c>
    </row>
    <row r="225" spans="1:36" ht="15.75" thickBot="1" x14ac:dyDescent="0.3">
      <c r="A225" s="6" t="str">
        <f t="shared" si="39"/>
        <v>DL20191</v>
      </c>
      <c r="B225" s="6" t="s">
        <v>15</v>
      </c>
      <c r="C225" s="6">
        <v>2019</v>
      </c>
      <c r="D225" s="6">
        <v>1</v>
      </c>
      <c r="E225" s="11">
        <f>VLOOKUP($A225,Fuel_preprocessddata!$A:$T,6,FALSE)</f>
        <v>167883633</v>
      </c>
      <c r="F225" s="2">
        <f>VLOOKUP($A225,Fuel_preprocessddata!$A:$T,7,FALSE)</f>
        <v>345424031</v>
      </c>
      <c r="G225" s="29">
        <f>VLOOKUP($A225,Fuel_preprocessddata!$A:$T,8,FALSE)</f>
        <v>2.0575205862980099</v>
      </c>
      <c r="H225" s="8">
        <f t="shared" si="40"/>
        <v>3.0346145021606423E-2</v>
      </c>
      <c r="I225" s="8">
        <f t="shared" si="41"/>
        <v>3.7675786440270739E-2</v>
      </c>
      <c r="J225" s="11">
        <f>VLOOKUP($A225,Fuel_preprocessddata!$A:$T,11,FALSE)</f>
        <v>105823230</v>
      </c>
      <c r="K225" s="2">
        <f>VLOOKUP($A225,Fuel_preprocessddata!$A:$T,12,FALSE)</f>
        <v>216968407</v>
      </c>
      <c r="L225" s="29">
        <f>VLOOKUP($A225,Fuel_preprocessddata!$A:$T,13,FALSE)</f>
        <v>2.0502909143861801</v>
      </c>
      <c r="M225" s="26">
        <f t="shared" si="42"/>
        <v>2.9367266408792652E-2</v>
      </c>
      <c r="N225" s="26">
        <f t="shared" si="43"/>
        <v>3.6398310612106445E-2</v>
      </c>
      <c r="O225" s="2">
        <f>VLOOKUP($A225,Fuel_preprocessddata!$A:$T,16,FALSE)</f>
        <v>273706863</v>
      </c>
      <c r="P225" s="2">
        <f>VLOOKUP($A225,Fuel_preprocessddata!$A:$T,17,FALSE)</f>
        <v>562392438</v>
      </c>
      <c r="Q225" s="29">
        <f>VLOOKUP($A225,Fuel_preprocessddata!$A:$T,18,FALSE)</f>
        <v>2.05472537968476</v>
      </c>
      <c r="R225" s="23">
        <f t="shared" si="44"/>
        <v>2.9960864822299982E-2</v>
      </c>
      <c r="S225" s="23">
        <f t="shared" si="45"/>
        <v>3.7172459942488779E-2</v>
      </c>
      <c r="T225" s="29">
        <v>0</v>
      </c>
      <c r="U225" s="38">
        <f>VLOOKUP($A225,Fuel_preprocessddata!$A:$T,9,FALSE)</f>
        <v>11382797741</v>
      </c>
      <c r="V225" s="38">
        <f>VLOOKUP($A225,Fuel_preprocessddata!$A:$T,10,FALSE)</f>
        <v>9168329679</v>
      </c>
      <c r="W225" s="38">
        <f>VLOOKUP($A225,Fuel_preprocessddata!$A:$T,14,FALSE)</f>
        <v>7388103611</v>
      </c>
      <c r="X225" s="38">
        <f>VLOOKUP($A225,Fuel_preprocessddata!$A:$T,15,FALSE)</f>
        <v>5960947180</v>
      </c>
      <c r="Y225" s="32">
        <f t="shared" si="46"/>
        <v>0</v>
      </c>
      <c r="Z225" s="32">
        <f t="shared" si="47"/>
        <v>0</v>
      </c>
      <c r="AA225" s="32">
        <v>4.6145021606420686E-5</v>
      </c>
      <c r="AB225" s="32">
        <v>-2.4213559729258094E-5</v>
      </c>
      <c r="AC225" s="32">
        <f t="shared" si="48"/>
        <v>0</v>
      </c>
      <c r="AD225" s="32">
        <f t="shared" si="49"/>
        <v>0</v>
      </c>
      <c r="AE225" s="32">
        <v>-3.3591207346944651E-8</v>
      </c>
      <c r="AF225" s="32">
        <v>1.0612106443597114E-8</v>
      </c>
      <c r="AG225" s="32">
        <f t="shared" si="50"/>
        <v>0</v>
      </c>
      <c r="AH225" s="32">
        <f t="shared" si="51"/>
        <v>0</v>
      </c>
      <c r="AI225" s="32">
        <v>-3.5177700015084912E-8</v>
      </c>
      <c r="AJ225" s="32">
        <v>-4.0057511219507291E-8</v>
      </c>
    </row>
    <row r="226" spans="1:36" ht="15.75" thickBot="1" x14ac:dyDescent="0.3">
      <c r="A226" s="7" t="str">
        <f t="shared" si="39"/>
        <v>DL20192</v>
      </c>
      <c r="B226" s="7" t="s">
        <v>15</v>
      </c>
      <c r="C226" s="7">
        <v>2019</v>
      </c>
      <c r="D226" s="7">
        <v>2</v>
      </c>
      <c r="E226" s="12">
        <f>VLOOKUP($A226,Fuel_preprocessddata!$A:$T,6,FALSE)</f>
        <v>154407088</v>
      </c>
      <c r="F226" s="4">
        <f>VLOOKUP($A226,Fuel_preprocessddata!$A:$T,7,FALSE)</f>
        <v>319361813</v>
      </c>
      <c r="G226" s="30">
        <f>VLOOKUP($A226,Fuel_preprocessddata!$A:$T,8,FALSE)</f>
        <v>2.0683105752243698</v>
      </c>
      <c r="H226" s="18">
        <f t="shared" si="40"/>
        <v>3.0872116589535203E-2</v>
      </c>
      <c r="I226" s="18">
        <f t="shared" si="41"/>
        <v>3.696585926052004E-2</v>
      </c>
      <c r="J226" s="12">
        <f>VLOOKUP($A226,Fuel_preprocessddata!$A:$T,11,FALSE)</f>
        <v>93667362</v>
      </c>
      <c r="K226" s="4">
        <f>VLOOKUP($A226,Fuel_preprocessddata!$A:$T,12,FALSE)</f>
        <v>193062831</v>
      </c>
      <c r="L226" s="30">
        <f>VLOOKUP($A226,Fuel_preprocessddata!$A:$T,13,FALSE)</f>
        <v>2.0611537132859499</v>
      </c>
      <c r="M226" s="27">
        <f t="shared" si="42"/>
        <v>2.9626449439222696E-2</v>
      </c>
      <c r="N226" s="27">
        <f t="shared" si="43"/>
        <v>3.7519469838581093E-2</v>
      </c>
      <c r="O226" s="4">
        <f>VLOOKUP($A226,Fuel_preprocessddata!$A:$T,16,FALSE)</f>
        <v>248074450</v>
      </c>
      <c r="P226" s="4">
        <f>VLOOKUP($A226,Fuel_preprocessddata!$A:$T,17,FALSE)</f>
        <v>512424644</v>
      </c>
      <c r="Q226" s="30">
        <f>VLOOKUP($A226,Fuel_preprocessddata!$A:$T,18,FALSE)</f>
        <v>2.0656083042812301</v>
      </c>
      <c r="R226" s="24">
        <f t="shared" si="44"/>
        <v>3.039068830357286E-2</v>
      </c>
      <c r="S226" s="24">
        <f t="shared" si="45"/>
        <v>3.717251060871328E-2</v>
      </c>
      <c r="T226" s="30">
        <v>0</v>
      </c>
      <c r="U226" s="39">
        <f>VLOOKUP($A226,Fuel_preprocessddata!$A:$T,9,FALSE)</f>
        <v>10344668532</v>
      </c>
      <c r="V226" s="39">
        <f>VLOOKUP($A226,Fuel_preprocessddata!$A:$T,10,FALSE)</f>
        <v>8639372096</v>
      </c>
      <c r="W226" s="39">
        <f>VLOOKUP($A226,Fuel_preprocessddata!$A:$T,14,FALSE)</f>
        <v>6516569979</v>
      </c>
      <c r="X226" s="39">
        <f>VLOOKUP($A226,Fuel_preprocessddata!$A:$T,15,FALSE)</f>
        <v>5145670550</v>
      </c>
      <c r="Y226" s="33">
        <f t="shared" si="46"/>
        <v>0</v>
      </c>
      <c r="Z226" s="33">
        <f t="shared" si="47"/>
        <v>0</v>
      </c>
      <c r="AA226" s="33">
        <v>-2.7883410464798683E-5</v>
      </c>
      <c r="AB226" s="33">
        <v>-3.4140739479960117E-5</v>
      </c>
      <c r="AC226" s="33">
        <f t="shared" si="48"/>
        <v>0</v>
      </c>
      <c r="AD226" s="33">
        <f t="shared" si="49"/>
        <v>-2.9802322387695313E-8</v>
      </c>
      <c r="AE226" s="33">
        <v>4.9439222694902529E-8</v>
      </c>
      <c r="AF226" s="33">
        <v>-3.0161418902371895E-8</v>
      </c>
      <c r="AG226" s="33">
        <f t="shared" si="50"/>
        <v>0</v>
      </c>
      <c r="AH226" s="33">
        <f t="shared" si="51"/>
        <v>0</v>
      </c>
      <c r="AI226" s="33">
        <v>-1.1696427137594667E-8</v>
      </c>
      <c r="AJ226" s="33">
        <v>1.0608713284579463E-8</v>
      </c>
    </row>
    <row r="227" spans="1:36" ht="15.75" thickBot="1" x14ac:dyDescent="0.3">
      <c r="A227" s="6" t="str">
        <f t="shared" si="39"/>
        <v>DL20193</v>
      </c>
      <c r="B227" s="6" t="s">
        <v>15</v>
      </c>
      <c r="C227" s="6">
        <v>2019</v>
      </c>
      <c r="D227" s="6">
        <v>3</v>
      </c>
      <c r="E227" s="11">
        <f>VLOOKUP($A227,Fuel_preprocessddata!$A:$T,6,FALSE)</f>
        <v>189695114</v>
      </c>
      <c r="F227" s="2">
        <f>VLOOKUP($A227,Fuel_preprocessddata!$A:$T,7,FALSE)</f>
        <v>385807332</v>
      </c>
      <c r="G227" s="29">
        <f>VLOOKUP($A227,Fuel_preprocessddata!$A:$T,8,FALSE)</f>
        <v>2.0338285149505699</v>
      </c>
      <c r="H227" s="8">
        <f t="shared" si="40"/>
        <v>2.9659172540161004E-2</v>
      </c>
      <c r="I227" s="8">
        <f t="shared" si="41"/>
        <v>3.3676864455302269E-2</v>
      </c>
      <c r="J227" s="11">
        <f>VLOOKUP($A227,Fuel_preprocessddata!$A:$T,11,FALSE)</f>
        <v>110256891</v>
      </c>
      <c r="K227" s="2">
        <f>VLOOKUP($A227,Fuel_preprocessddata!$A:$T,12,FALSE)</f>
        <v>223449795</v>
      </c>
      <c r="L227" s="29">
        <f>VLOOKUP($A227,Fuel_preprocessddata!$A:$T,13,FALSE)</f>
        <v>2.0266288390083398</v>
      </c>
      <c r="M227" s="26">
        <f t="shared" si="42"/>
        <v>2.8789369127178714E-2</v>
      </c>
      <c r="N227" s="26">
        <f t="shared" si="43"/>
        <v>3.3352858846702665E-2</v>
      </c>
      <c r="O227" s="2">
        <f>VLOOKUP($A227,Fuel_preprocessddata!$A:$T,16,FALSE)</f>
        <v>299952005</v>
      </c>
      <c r="P227" s="2">
        <f>VLOOKUP($A227,Fuel_preprocessddata!$A:$T,17,FALSE)</f>
        <v>609257127</v>
      </c>
      <c r="Q227" s="29">
        <f>VLOOKUP($A227,Fuel_preprocessddata!$A:$T,18,FALSE)</f>
        <v>2.03118204527421</v>
      </c>
      <c r="R227" s="23">
        <f t="shared" si="44"/>
        <v>2.9334129029756933E-2</v>
      </c>
      <c r="S227" s="23">
        <f t="shared" si="45"/>
        <v>3.3557304464449149E-2</v>
      </c>
      <c r="T227" s="29">
        <v>0</v>
      </c>
      <c r="U227" s="38">
        <f>VLOOKUP($A227,Fuel_preprocessddata!$A:$T,9,FALSE)</f>
        <v>13008027499</v>
      </c>
      <c r="V227" s="38">
        <f>VLOOKUP($A227,Fuel_preprocessddata!$A:$T,10,FALSE)</f>
        <v>11456153601</v>
      </c>
      <c r="W227" s="38">
        <f>VLOOKUP($A227,Fuel_preprocessddata!$A:$T,14,FALSE)</f>
        <v>7761538435</v>
      </c>
      <c r="X227" s="38">
        <f>VLOOKUP($A227,Fuel_preprocessddata!$A:$T,15,FALSE)</f>
        <v>6699569474</v>
      </c>
      <c r="Y227" s="32">
        <f t="shared" si="46"/>
        <v>0</v>
      </c>
      <c r="Z227" s="32">
        <f t="shared" si="47"/>
        <v>0</v>
      </c>
      <c r="AA227" s="32">
        <v>-4.08274598389987E-5</v>
      </c>
      <c r="AB227" s="32">
        <v>-2.3135544697728411E-5</v>
      </c>
      <c r="AC227" s="32">
        <f t="shared" si="48"/>
        <v>0</v>
      </c>
      <c r="AD227" s="32">
        <f t="shared" si="49"/>
        <v>2.9802322387695313E-8</v>
      </c>
      <c r="AE227" s="32">
        <v>-3.0872821283819962E-8</v>
      </c>
      <c r="AF227" s="32">
        <v>-4.1153297334131644E-8</v>
      </c>
      <c r="AG227" s="32">
        <f t="shared" si="50"/>
        <v>0</v>
      </c>
      <c r="AH227" s="32">
        <f t="shared" si="51"/>
        <v>0</v>
      </c>
      <c r="AI227" s="32">
        <v>2.9029756933376949E-8</v>
      </c>
      <c r="AJ227" s="32">
        <v>4.4644491523776475E-9</v>
      </c>
    </row>
    <row r="228" spans="1:36" ht="15.75" thickBot="1" x14ac:dyDescent="0.3">
      <c r="A228" s="7" t="str">
        <f t="shared" si="39"/>
        <v>DL20194</v>
      </c>
      <c r="B228" s="7" t="s">
        <v>15</v>
      </c>
      <c r="C228" s="7">
        <v>2019</v>
      </c>
      <c r="D228" s="7">
        <v>4</v>
      </c>
      <c r="E228" s="12">
        <f>VLOOKUP($A228,Fuel_preprocessddata!$A:$T,6,FALSE)</f>
        <v>180070679</v>
      </c>
      <c r="F228" s="4">
        <f>VLOOKUP($A228,Fuel_preprocessddata!$A:$T,7,FALSE)</f>
        <v>364498097</v>
      </c>
      <c r="G228" s="30">
        <f>VLOOKUP($A228,Fuel_preprocessddata!$A:$T,8,FALSE)</f>
        <v>2.02419460527496</v>
      </c>
      <c r="H228" s="18">
        <f t="shared" si="40"/>
        <v>2.9526155100528421E-2</v>
      </c>
      <c r="I228" s="18">
        <f t="shared" si="41"/>
        <v>3.3674760752800854E-2</v>
      </c>
      <c r="J228" s="12">
        <f>VLOOKUP($A228,Fuel_preprocessddata!$A:$T,11,FALSE)</f>
        <v>116040467</v>
      </c>
      <c r="K228" s="4">
        <f>VLOOKUP($A228,Fuel_preprocessddata!$A:$T,12,FALSE)</f>
        <v>234126688</v>
      </c>
      <c r="L228" s="30">
        <f>VLOOKUP($A228,Fuel_preprocessddata!$A:$T,13,FALSE)</f>
        <v>2.01762966017708</v>
      </c>
      <c r="M228" s="27">
        <f t="shared" si="42"/>
        <v>2.8844903829172722E-2</v>
      </c>
      <c r="N228" s="27">
        <f t="shared" si="43"/>
        <v>3.4322366584111835E-2</v>
      </c>
      <c r="O228" s="4">
        <f>VLOOKUP($A228,Fuel_preprocessddata!$A:$T,16,FALSE)</f>
        <v>296111146</v>
      </c>
      <c r="P228" s="4">
        <f>VLOOKUP($A228,Fuel_preprocessddata!$A:$T,17,FALSE)</f>
        <v>598624785</v>
      </c>
      <c r="Q228" s="30">
        <f>VLOOKUP($A228,Fuel_preprocessddata!$A:$T,18,FALSE)</f>
        <v>2.0216219250321599</v>
      </c>
      <c r="R228" s="24">
        <f t="shared" si="44"/>
        <v>2.9255916017513359E-2</v>
      </c>
      <c r="S228" s="24">
        <f t="shared" si="45"/>
        <v>3.3925112745336314E-2</v>
      </c>
      <c r="T228" s="30">
        <v>0</v>
      </c>
      <c r="U228" s="39">
        <f>VLOOKUP($A228,Fuel_preprocessddata!$A:$T,9,FALSE)</f>
        <v>12344922519</v>
      </c>
      <c r="V228" s="39">
        <f>VLOOKUP($A228,Fuel_preprocessddata!$A:$T,10,FALSE)</f>
        <v>10824073842</v>
      </c>
      <c r="W228" s="39">
        <f>VLOOKUP($A228,Fuel_preprocessddata!$A:$T,14,FALSE)</f>
        <v>8116743581</v>
      </c>
      <c r="X228" s="39">
        <f>VLOOKUP($A228,Fuel_preprocessddata!$A:$T,15,FALSE)</f>
        <v>6821402814</v>
      </c>
      <c r="Y228" s="33">
        <f t="shared" si="46"/>
        <v>0</v>
      </c>
      <c r="Z228" s="33">
        <f t="shared" si="47"/>
        <v>0</v>
      </c>
      <c r="AA228" s="33">
        <v>2.615510052842232E-5</v>
      </c>
      <c r="AB228" s="33">
        <v>-2.5239247199144652E-5</v>
      </c>
      <c r="AC228" s="33">
        <f t="shared" si="48"/>
        <v>0</v>
      </c>
      <c r="AD228" s="33">
        <f t="shared" si="49"/>
        <v>2.9802322387695313E-8</v>
      </c>
      <c r="AE228" s="33">
        <v>3.8291727202238723E-9</v>
      </c>
      <c r="AF228" s="33">
        <v>-3.3415888171101082E-8</v>
      </c>
      <c r="AG228" s="33">
        <f t="shared" si="50"/>
        <v>0</v>
      </c>
      <c r="AH228" s="33">
        <f t="shared" si="51"/>
        <v>0</v>
      </c>
      <c r="AI228" s="33">
        <v>1.6017513355601198E-8</v>
      </c>
      <c r="AJ228" s="33">
        <v>1.2745336310654443E-8</v>
      </c>
    </row>
    <row r="229" spans="1:36" ht="15.75" thickBot="1" x14ac:dyDescent="0.3">
      <c r="A229" s="6" t="str">
        <f t="shared" si="39"/>
        <v>DL20195</v>
      </c>
      <c r="B229" s="6" t="s">
        <v>15</v>
      </c>
      <c r="C229" s="6">
        <v>2019</v>
      </c>
      <c r="D229" s="6">
        <v>5</v>
      </c>
      <c r="E229" s="11">
        <f>VLOOKUP($A229,Fuel_preprocessddata!$A:$T,6,FALSE)</f>
        <v>188366304</v>
      </c>
      <c r="F229" s="2">
        <f>VLOOKUP($A229,Fuel_preprocessddata!$A:$T,7,FALSE)</f>
        <v>388155077</v>
      </c>
      <c r="G229" s="29">
        <f>VLOOKUP($A229,Fuel_preprocessddata!$A:$T,8,FALSE)</f>
        <v>2.06063966196416</v>
      </c>
      <c r="H229" s="8">
        <f t="shared" si="40"/>
        <v>3.0047059965291376E-2</v>
      </c>
      <c r="I229" s="8">
        <f t="shared" si="41"/>
        <v>3.3460805103710162E-2</v>
      </c>
      <c r="J229" s="11">
        <f>VLOOKUP($A229,Fuel_preprocessddata!$A:$T,11,FALSE)</f>
        <v>129806984</v>
      </c>
      <c r="K229" s="2">
        <f>VLOOKUP($A229,Fuel_preprocessddata!$A:$T,12,FALSE)</f>
        <v>266657846</v>
      </c>
      <c r="L229" s="29">
        <f>VLOOKUP($A229,Fuel_preprocessddata!$A:$T,13,FALSE)</f>
        <v>2.05426424513491</v>
      </c>
      <c r="M229" s="26">
        <f t="shared" si="42"/>
        <v>2.9586582799847855E-2</v>
      </c>
      <c r="N229" s="26">
        <f t="shared" si="43"/>
        <v>3.4685106719075792E-2</v>
      </c>
      <c r="O229" s="2">
        <f>VLOOKUP($A229,Fuel_preprocessddata!$A:$T,16,FALSE)</f>
        <v>318173288</v>
      </c>
      <c r="P229" s="2">
        <f>VLOOKUP($A229,Fuel_preprocessddata!$A:$T,17,FALSE)</f>
        <v>654812923</v>
      </c>
      <c r="Q229" s="29">
        <f>VLOOKUP($A229,Fuel_preprocessddata!$A:$T,18,FALSE)</f>
        <v>2.0580386465377898</v>
      </c>
      <c r="R229" s="23">
        <f t="shared" si="44"/>
        <v>2.9857821882761031E-2</v>
      </c>
      <c r="S229" s="23">
        <f t="shared" si="45"/>
        <v>3.3948790492272285E-2</v>
      </c>
      <c r="T229" s="29">
        <v>0</v>
      </c>
      <c r="U229" s="38">
        <f>VLOOKUP($A229,Fuel_preprocessddata!$A:$T,9,FALSE)</f>
        <v>12918238172</v>
      </c>
      <c r="V229" s="38">
        <f>VLOOKUP($A229,Fuel_preprocessddata!$A:$T,10,FALSE)</f>
        <v>11600291021</v>
      </c>
      <c r="W229" s="38">
        <f>VLOOKUP($A229,Fuel_preprocessddata!$A:$T,14,FALSE)</f>
        <v>9012796368</v>
      </c>
      <c r="X229" s="38">
        <f>VLOOKUP($A229,Fuel_preprocessddata!$A:$T,15,FALSE)</f>
        <v>7687963833</v>
      </c>
      <c r="Y229" s="32">
        <f t="shared" si="46"/>
        <v>0</v>
      </c>
      <c r="Z229" s="32">
        <f t="shared" si="47"/>
        <v>0</v>
      </c>
      <c r="AA229" s="32">
        <v>4.7059965291374947E-5</v>
      </c>
      <c r="AB229" s="32">
        <v>-3.9194896289838563E-5</v>
      </c>
      <c r="AC229" s="32">
        <f t="shared" si="48"/>
        <v>2.9802322387695313E-8</v>
      </c>
      <c r="AD229" s="32">
        <f t="shared" si="49"/>
        <v>-2.9802322387695313E-8</v>
      </c>
      <c r="AE229" s="32">
        <v>-1.7200152148053038E-8</v>
      </c>
      <c r="AF229" s="32">
        <v>6.7190757905427612E-9</v>
      </c>
      <c r="AG229" s="32">
        <f t="shared" si="50"/>
        <v>0</v>
      </c>
      <c r="AH229" s="32">
        <f t="shared" si="51"/>
        <v>0</v>
      </c>
      <c r="AI229" s="32">
        <v>2.188276102856046E-8</v>
      </c>
      <c r="AJ229" s="32">
        <v>-9.5077277145055872E-9</v>
      </c>
    </row>
    <row r="230" spans="1:36" ht="15.75" thickBot="1" x14ac:dyDescent="0.3">
      <c r="A230" s="7" t="str">
        <f t="shared" si="39"/>
        <v>DL20196</v>
      </c>
      <c r="B230" s="7" t="s">
        <v>15</v>
      </c>
      <c r="C230" s="7">
        <v>2019</v>
      </c>
      <c r="D230" s="7">
        <v>6</v>
      </c>
      <c r="E230" s="12">
        <f>VLOOKUP($A230,Fuel_preprocessddata!$A:$T,6,FALSE)</f>
        <v>198074942</v>
      </c>
      <c r="F230" s="4">
        <f>VLOOKUP($A230,Fuel_preprocessddata!$A:$T,7,FALSE)</f>
        <v>420444587</v>
      </c>
      <c r="G230" s="30">
        <f>VLOOKUP($A230,Fuel_preprocessddata!$A:$T,8,FALSE)</f>
        <v>2.1226540962460501</v>
      </c>
      <c r="H230" s="18">
        <f t="shared" si="40"/>
        <v>3.0894407458109584E-2</v>
      </c>
      <c r="I230" s="18">
        <f t="shared" si="41"/>
        <v>3.3700452349702509E-2</v>
      </c>
      <c r="J230" s="12">
        <f>VLOOKUP($A230,Fuel_preprocessddata!$A:$T,11,FALSE)</f>
        <v>138108715</v>
      </c>
      <c r="K230" s="4">
        <f>VLOOKUP($A230,Fuel_preprocessddata!$A:$T,12,FALSE)</f>
        <v>292419863</v>
      </c>
      <c r="L230" s="30">
        <f>VLOOKUP($A230,Fuel_preprocessddata!$A:$T,13,FALSE)</f>
        <v>2.1173165140230199</v>
      </c>
      <c r="M230" s="27">
        <f t="shared" si="42"/>
        <v>3.0836226385908602E-2</v>
      </c>
      <c r="N230" s="27">
        <f t="shared" si="43"/>
        <v>3.4480020565421106E-2</v>
      </c>
      <c r="O230" s="4">
        <f>VLOOKUP($A230,Fuel_preprocessddata!$A:$T,16,FALSE)</f>
        <v>336183657</v>
      </c>
      <c r="P230" s="4">
        <f>VLOOKUP($A230,Fuel_preprocessddata!$A:$T,17,FALSE)</f>
        <v>712864450</v>
      </c>
      <c r="Q230" s="30">
        <f>VLOOKUP($A230,Fuel_preprocessddata!$A:$T,18,FALSE)</f>
        <v>2.1204613465192899</v>
      </c>
      <c r="R230" s="24">
        <f t="shared" si="44"/>
        <v>3.0870514810428809E-2</v>
      </c>
      <c r="S230" s="24">
        <f t="shared" si="45"/>
        <v>3.4015930198938435E-2</v>
      </c>
      <c r="T230" s="30">
        <v>0</v>
      </c>
      <c r="U230" s="39">
        <f>VLOOKUP($A230,Fuel_preprocessddata!$A:$T,9,FALSE)</f>
        <v>13609084025</v>
      </c>
      <c r="V230" s="39">
        <f>VLOOKUP($A230,Fuel_preprocessddata!$A:$T,10,FALSE)</f>
        <v>12475933042</v>
      </c>
      <c r="W230" s="39">
        <f>VLOOKUP($A230,Fuel_preprocessddata!$A:$T,14,FALSE)</f>
        <v>9482997671</v>
      </c>
      <c r="X230" s="39">
        <f>VLOOKUP($A230,Fuel_preprocessddata!$A:$T,15,FALSE)</f>
        <v>8480849437</v>
      </c>
      <c r="Y230" s="33">
        <f t="shared" si="46"/>
        <v>0</v>
      </c>
      <c r="Z230" s="33">
        <f t="shared" si="47"/>
        <v>0</v>
      </c>
      <c r="AA230" s="33">
        <v>-5.5925418904166635E-6</v>
      </c>
      <c r="AB230" s="33">
        <v>4.5234970250454531E-7</v>
      </c>
      <c r="AC230" s="33">
        <f t="shared" si="48"/>
        <v>0</v>
      </c>
      <c r="AD230" s="33">
        <f t="shared" si="49"/>
        <v>0</v>
      </c>
      <c r="AE230" s="33">
        <v>2.6385908600407015E-8</v>
      </c>
      <c r="AF230" s="33">
        <v>2.056542110738524E-8</v>
      </c>
      <c r="AG230" s="33">
        <f t="shared" si="50"/>
        <v>0</v>
      </c>
      <c r="AH230" s="33">
        <f t="shared" si="51"/>
        <v>0</v>
      </c>
      <c r="AI230" s="33">
        <v>1.4810428812170318E-8</v>
      </c>
      <c r="AJ230" s="33">
        <v>3.0198938434991551E-8</v>
      </c>
    </row>
    <row r="231" spans="1:36" ht="15.75" thickBot="1" x14ac:dyDescent="0.3">
      <c r="A231" s="6" t="str">
        <f t="shared" si="39"/>
        <v>DL20197</v>
      </c>
      <c r="B231" s="6" t="s">
        <v>15</v>
      </c>
      <c r="C231" s="6">
        <v>2019</v>
      </c>
      <c r="D231" s="6">
        <v>7</v>
      </c>
      <c r="E231" s="11">
        <f>VLOOKUP($A231,Fuel_preprocessddata!$A:$T,6,FALSE)</f>
        <v>207363151</v>
      </c>
      <c r="F231" s="2">
        <f>VLOOKUP($A231,Fuel_preprocessddata!$A:$T,7,FALSE)</f>
        <v>407109894</v>
      </c>
      <c r="G231" s="29">
        <f>VLOOKUP($A231,Fuel_preprocessddata!$A:$T,8,FALSE)</f>
        <v>1.96327019548424</v>
      </c>
      <c r="H231" s="8">
        <f t="shared" si="40"/>
        <v>2.8224172428965234E-2</v>
      </c>
      <c r="I231" s="8">
        <f t="shared" si="41"/>
        <v>3.0880894181005689E-2</v>
      </c>
      <c r="J231" s="11">
        <f>VLOOKUP($A231,Fuel_preprocessddata!$A:$T,11,FALSE)</f>
        <v>143769991</v>
      </c>
      <c r="K231" s="2">
        <f>VLOOKUP($A231,Fuel_preprocessddata!$A:$T,12,FALSE)</f>
        <v>281380458</v>
      </c>
      <c r="L231" s="29">
        <f>VLOOKUP($A231,Fuel_preprocessddata!$A:$T,13,FALSE)</f>
        <v>1.9571570954609001</v>
      </c>
      <c r="M231" s="26">
        <f t="shared" si="42"/>
        <v>2.8404858254909817E-2</v>
      </c>
      <c r="N231" s="26">
        <f t="shared" si="43"/>
        <v>3.2017276014292939E-2</v>
      </c>
      <c r="O231" s="2">
        <f>VLOOKUP($A231,Fuel_preprocessddata!$A:$T,16,FALSE)</f>
        <v>351133142</v>
      </c>
      <c r="P231" s="2">
        <f>VLOOKUP($A231,Fuel_preprocessddata!$A:$T,17,FALSE)</f>
        <v>688490352</v>
      </c>
      <c r="Q231" s="29">
        <f>VLOOKUP($A231,Fuel_preprocessddata!$A:$T,18,FALSE)</f>
        <v>1.96076721234135</v>
      </c>
      <c r="R231" s="23">
        <f t="shared" si="44"/>
        <v>2.8297738788565362E-2</v>
      </c>
      <c r="S231" s="23">
        <f t="shared" si="45"/>
        <v>3.1335433740009688E-2</v>
      </c>
      <c r="T231" s="29">
        <v>0</v>
      </c>
      <c r="U231" s="38">
        <f>VLOOKUP($A231,Fuel_preprocessddata!$A:$T,9,FALSE)</f>
        <v>14424156989</v>
      </c>
      <c r="V231" s="38">
        <f>VLOOKUP($A231,Fuel_preprocessddata!$A:$T,10,FALSE)</f>
        <v>13183228815</v>
      </c>
      <c r="W231" s="38">
        <f>VLOOKUP($A231,Fuel_preprocessddata!$A:$T,14,FALSE)</f>
        <v>9906068021</v>
      </c>
      <c r="X231" s="38">
        <f>VLOOKUP($A231,Fuel_preprocessddata!$A:$T,15,FALSE)</f>
        <v>8788394674</v>
      </c>
      <c r="Y231" s="32">
        <f t="shared" si="46"/>
        <v>0</v>
      </c>
      <c r="Z231" s="32">
        <f t="shared" si="47"/>
        <v>0</v>
      </c>
      <c r="AA231" s="32">
        <v>2.4172428965234249E-5</v>
      </c>
      <c r="AB231" s="32">
        <v>-1.9105818994311768E-5</v>
      </c>
      <c r="AC231" s="32">
        <f t="shared" si="48"/>
        <v>0</v>
      </c>
      <c r="AD231" s="32">
        <f t="shared" si="49"/>
        <v>0</v>
      </c>
      <c r="AE231" s="32">
        <v>-4.1745090183231692E-8</v>
      </c>
      <c r="AF231" s="32">
        <v>-2.3985707057680439E-8</v>
      </c>
      <c r="AG231" s="32">
        <f t="shared" si="50"/>
        <v>0</v>
      </c>
      <c r="AH231" s="32">
        <f t="shared" si="51"/>
        <v>0</v>
      </c>
      <c r="AI231" s="32">
        <v>3.8788565361394522E-8</v>
      </c>
      <c r="AJ231" s="32">
        <v>3.3740009690655381E-8</v>
      </c>
    </row>
    <row r="232" spans="1:36" ht="15.75" thickBot="1" x14ac:dyDescent="0.3">
      <c r="A232" s="7" t="str">
        <f t="shared" si="39"/>
        <v>DL20198</v>
      </c>
      <c r="B232" s="7" t="s">
        <v>15</v>
      </c>
      <c r="C232" s="7">
        <v>2019</v>
      </c>
      <c r="D232" s="7">
        <v>8</v>
      </c>
      <c r="E232" s="12">
        <f>VLOOKUP($A232,Fuel_preprocessddata!$A:$T,6,FALSE)</f>
        <v>206920890</v>
      </c>
      <c r="F232" s="4">
        <f>VLOOKUP($A232,Fuel_preprocessddata!$A:$T,7,FALSE)</f>
        <v>394893012</v>
      </c>
      <c r="G232" s="30">
        <f>VLOOKUP($A232,Fuel_preprocessddata!$A:$T,8,FALSE)</f>
        <v>1.90842506041801</v>
      </c>
      <c r="H232" s="18">
        <f t="shared" si="40"/>
        <v>2.7614584600235571E-2</v>
      </c>
      <c r="I232" s="18">
        <f t="shared" si="41"/>
        <v>3.0824713348147514E-2</v>
      </c>
      <c r="J232" s="12">
        <f>VLOOKUP($A232,Fuel_preprocessddata!$A:$T,11,FALSE)</f>
        <v>144206961</v>
      </c>
      <c r="K232" s="4">
        <f>VLOOKUP($A232,Fuel_preprocessddata!$A:$T,12,FALSE)</f>
        <v>274342374</v>
      </c>
      <c r="L232" s="30">
        <f>VLOOKUP($A232,Fuel_preprocessddata!$A:$T,13,FALSE)</f>
        <v>1.9024211598218199</v>
      </c>
      <c r="M232" s="27">
        <f t="shared" si="42"/>
        <v>2.7622307229356945E-2</v>
      </c>
      <c r="N232" s="27">
        <f t="shared" si="43"/>
        <v>3.0857365728185444E-2</v>
      </c>
      <c r="O232" s="4">
        <f>VLOOKUP($A232,Fuel_preprocessddata!$A:$T,16,FALSE)</f>
        <v>351127851</v>
      </c>
      <c r="P232" s="4">
        <f>VLOOKUP($A232,Fuel_preprocessddata!$A:$T,17,FALSE)</f>
        <v>669235386</v>
      </c>
      <c r="Q232" s="30">
        <f>VLOOKUP($A232,Fuel_preprocessddata!$A:$T,18,FALSE)</f>
        <v>1.9059592797724201</v>
      </c>
      <c r="R232" s="24">
        <f t="shared" si="44"/>
        <v>2.7617749846571185E-2</v>
      </c>
      <c r="S232" s="24">
        <f t="shared" si="45"/>
        <v>3.0838090309326924E-2</v>
      </c>
      <c r="T232" s="30">
        <v>0</v>
      </c>
      <c r="U232" s="39">
        <f>VLOOKUP($A232,Fuel_preprocessddata!$A:$T,9,FALSE)</f>
        <v>14300161227</v>
      </c>
      <c r="V232" s="39">
        <f>VLOOKUP($A232,Fuel_preprocessddata!$A:$T,10,FALSE)</f>
        <v>12810922442</v>
      </c>
      <c r="W232" s="39">
        <f>VLOOKUP($A232,Fuel_preprocessddata!$A:$T,14,FALSE)</f>
        <v>9931913787</v>
      </c>
      <c r="X232" s="39">
        <f>VLOOKUP($A232,Fuel_preprocessddata!$A:$T,15,FALSE)</f>
        <v>8890660869</v>
      </c>
      <c r="Y232" s="33">
        <f t="shared" si="46"/>
        <v>0</v>
      </c>
      <c r="Z232" s="33">
        <f t="shared" si="47"/>
        <v>0</v>
      </c>
      <c r="AA232" s="33">
        <v>1.4584600235571094E-5</v>
      </c>
      <c r="AB232" s="33">
        <v>2.4713348147515149E-5</v>
      </c>
      <c r="AC232" s="33">
        <f t="shared" si="48"/>
        <v>0</v>
      </c>
      <c r="AD232" s="33">
        <f t="shared" si="49"/>
        <v>0</v>
      </c>
      <c r="AE232" s="33">
        <v>7.2293569464143559E-9</v>
      </c>
      <c r="AF232" s="33">
        <v>-3.4271814556424696E-8</v>
      </c>
      <c r="AG232" s="33">
        <f t="shared" si="50"/>
        <v>0</v>
      </c>
      <c r="AH232" s="33">
        <f t="shared" si="51"/>
        <v>0</v>
      </c>
      <c r="AI232" s="33">
        <v>4.9846571186645816E-8</v>
      </c>
      <c r="AJ232" s="33">
        <v>-9.6906730747553516E-9</v>
      </c>
    </row>
    <row r="233" spans="1:36" ht="15.75" thickBot="1" x14ac:dyDescent="0.3">
      <c r="A233" s="6" t="str">
        <f t="shared" si="39"/>
        <v>DL20199</v>
      </c>
      <c r="B233" s="6" t="s">
        <v>15</v>
      </c>
      <c r="C233" s="6">
        <v>2019</v>
      </c>
      <c r="D233" s="6">
        <v>9</v>
      </c>
      <c r="E233" s="11">
        <f>VLOOKUP($A233,Fuel_preprocessddata!$A:$T,6,FALSE)</f>
        <v>176327569</v>
      </c>
      <c r="F233" s="2">
        <f>VLOOKUP($A233,Fuel_preprocessddata!$A:$T,7,FALSE)</f>
        <v>349929240</v>
      </c>
      <c r="G233" s="29">
        <f>VLOOKUP($A233,Fuel_preprocessddata!$A:$T,8,FALSE)</f>
        <v>1.9845407158083099</v>
      </c>
      <c r="H233" s="8">
        <f t="shared" si="40"/>
        <v>2.8507596875261255E-2</v>
      </c>
      <c r="I233" s="8">
        <f t="shared" si="41"/>
        <v>3.3083198253335243E-2</v>
      </c>
      <c r="J233" s="11">
        <f>VLOOKUP($A233,Fuel_preprocessddata!$A:$T,11,FALSE)</f>
        <v>127564141</v>
      </c>
      <c r="K233" s="2">
        <f>VLOOKUP($A233,Fuel_preprocessddata!$A:$T,12,FALSE)</f>
        <v>252424244</v>
      </c>
      <c r="L233" s="29">
        <f>VLOOKUP($A233,Fuel_preprocessddata!$A:$T,13,FALSE)</f>
        <v>1.9788025225678401</v>
      </c>
      <c r="M233" s="26">
        <f t="shared" si="42"/>
        <v>2.8882231632061574E-2</v>
      </c>
      <c r="N233" s="26">
        <f t="shared" si="43"/>
        <v>3.3987258813409679E-2</v>
      </c>
      <c r="O233" s="2">
        <f>VLOOKUP($A233,Fuel_preprocessddata!$A:$T,16,FALSE)</f>
        <v>303891710</v>
      </c>
      <c r="P233" s="2">
        <f>VLOOKUP($A233,Fuel_preprocessddata!$A:$T,17,FALSE)</f>
        <v>602353484</v>
      </c>
      <c r="Q233" s="29">
        <f>VLOOKUP($A233,Fuel_preprocessddata!$A:$T,18,FALSE)</f>
        <v>1.98213200353507</v>
      </c>
      <c r="R233" s="23">
        <f t="shared" si="44"/>
        <v>2.8663403065505536E-2</v>
      </c>
      <c r="S233" s="23">
        <f t="shared" si="45"/>
        <v>3.3456136400160541E-2</v>
      </c>
      <c r="T233" s="29">
        <v>0</v>
      </c>
      <c r="U233" s="38">
        <f>VLOOKUP($A233,Fuel_preprocessddata!$A:$T,9,FALSE)</f>
        <v>12274946974</v>
      </c>
      <c r="V233" s="38">
        <f>VLOOKUP($A233,Fuel_preprocessddata!$A:$T,10,FALSE)</f>
        <v>10577249434</v>
      </c>
      <c r="W233" s="38">
        <f>VLOOKUP($A233,Fuel_preprocessddata!$A:$T,14,FALSE)</f>
        <v>8739776317</v>
      </c>
      <c r="X233" s="38">
        <f>VLOOKUP($A233,Fuel_preprocessddata!$A:$T,15,FALSE)</f>
        <v>7427025680</v>
      </c>
      <c r="Y233" s="32">
        <f t="shared" si="46"/>
        <v>0</v>
      </c>
      <c r="Z233" s="32">
        <f t="shared" si="47"/>
        <v>0</v>
      </c>
      <c r="AA233" s="32">
        <v>7.5968752612544377E-6</v>
      </c>
      <c r="AB233" s="32">
        <v>-1.6801746664756381E-5</v>
      </c>
      <c r="AC233" s="32">
        <f t="shared" si="48"/>
        <v>0</v>
      </c>
      <c r="AD233" s="32">
        <f t="shared" si="49"/>
        <v>2.9802322387695313E-8</v>
      </c>
      <c r="AE233" s="32">
        <v>3.1632061574249359E-8</v>
      </c>
      <c r="AF233" s="32">
        <v>-4.1186590318820215E-8</v>
      </c>
      <c r="AG233" s="32">
        <f t="shared" si="50"/>
        <v>0</v>
      </c>
      <c r="AH233" s="32">
        <f t="shared" si="51"/>
        <v>0</v>
      </c>
      <c r="AI233" s="32">
        <v>3.0655055369144257E-9</v>
      </c>
      <c r="AJ233" s="32">
        <v>3.6400160540253634E-8</v>
      </c>
    </row>
    <row r="234" spans="1:36" ht="15.75" thickBot="1" x14ac:dyDescent="0.3">
      <c r="A234" s="7" t="str">
        <f t="shared" si="39"/>
        <v>DL201910</v>
      </c>
      <c r="B234" s="7" t="s">
        <v>15</v>
      </c>
      <c r="C234" s="7">
        <v>2019</v>
      </c>
      <c r="D234" s="7">
        <v>10</v>
      </c>
      <c r="E234" s="12">
        <f>VLOOKUP($A234,Fuel_preprocessddata!$A:$T,6,FALSE)</f>
        <v>187059601</v>
      </c>
      <c r="F234" s="4">
        <f>VLOOKUP($A234,Fuel_preprocessddata!$A:$T,7,FALSE)</f>
        <v>357775291</v>
      </c>
      <c r="G234" s="30">
        <f>VLOOKUP($A234,Fuel_preprocessddata!$A:$T,8,FALSE)</f>
        <v>1.91262725402691</v>
      </c>
      <c r="H234" s="18">
        <f t="shared" si="40"/>
        <v>2.7696402686680371E-2</v>
      </c>
      <c r="I234" s="18">
        <f t="shared" si="41"/>
        <v>3.1966266573619798E-2</v>
      </c>
      <c r="J234" s="12">
        <f>VLOOKUP($A234,Fuel_preprocessddata!$A:$T,11,FALSE)</f>
        <v>118880194</v>
      </c>
      <c r="K234" s="4">
        <f>VLOOKUP($A234,Fuel_preprocessddata!$A:$T,12,FALSE)</f>
        <v>226695273</v>
      </c>
      <c r="L234" s="30">
        <f>VLOOKUP($A234,Fuel_preprocessddata!$A:$T,13,FALSE)</f>
        <v>1.9069221320416001</v>
      </c>
      <c r="M234" s="27">
        <f t="shared" si="42"/>
        <v>2.7735764837439572E-2</v>
      </c>
      <c r="N234" s="27">
        <f t="shared" si="43"/>
        <v>3.2778138898849216E-2</v>
      </c>
      <c r="O234" s="4">
        <f>VLOOKUP($A234,Fuel_preprocessddata!$A:$T,16,FALSE)</f>
        <v>305939795</v>
      </c>
      <c r="P234" s="4">
        <f>VLOOKUP($A234,Fuel_preprocessddata!$A:$T,17,FALSE)</f>
        <v>584470564</v>
      </c>
      <c r="Q234" s="30">
        <f>VLOOKUP($A234,Fuel_preprocessddata!$A:$T,18,FALSE)</f>
        <v>1.9104103929990499</v>
      </c>
      <c r="R234" s="24">
        <f t="shared" si="44"/>
        <v>2.7711656589786797E-2</v>
      </c>
      <c r="S234" s="24">
        <f t="shared" si="45"/>
        <v>3.2276342163183327E-2</v>
      </c>
      <c r="T234" s="30">
        <v>0</v>
      </c>
      <c r="U234" s="39">
        <f>VLOOKUP($A234,Fuel_preprocessddata!$A:$T,9,FALSE)</f>
        <v>12917753076</v>
      </c>
      <c r="V234" s="39">
        <f>VLOOKUP($A234,Fuel_preprocessddata!$A:$T,10,FALSE)</f>
        <v>11192276401</v>
      </c>
      <c r="W234" s="39">
        <f>VLOOKUP($A234,Fuel_preprocessddata!$A:$T,14,FALSE)</f>
        <v>8173391804</v>
      </c>
      <c r="X234" s="39">
        <f>VLOOKUP($A234,Fuel_preprocessddata!$A:$T,15,FALSE)</f>
        <v>6916050777</v>
      </c>
      <c r="Y234" s="33">
        <f t="shared" si="46"/>
        <v>0</v>
      </c>
      <c r="Z234" s="33">
        <f t="shared" si="47"/>
        <v>0</v>
      </c>
      <c r="AA234" s="33">
        <v>-3.5973133196282037E-6</v>
      </c>
      <c r="AB234" s="33">
        <v>-3.3733426380203047E-5</v>
      </c>
      <c r="AC234" s="33">
        <f t="shared" si="48"/>
        <v>0</v>
      </c>
      <c r="AD234" s="33">
        <f t="shared" si="49"/>
        <v>2.9802322387695313E-8</v>
      </c>
      <c r="AE234" s="33">
        <v>-3.5162560427584588E-8</v>
      </c>
      <c r="AF234" s="33">
        <v>3.889884921462472E-8</v>
      </c>
      <c r="AG234" s="33">
        <f t="shared" si="50"/>
        <v>0</v>
      </c>
      <c r="AH234" s="33">
        <f t="shared" si="51"/>
        <v>0</v>
      </c>
      <c r="AI234" s="33">
        <v>-4.3410213203601278E-8</v>
      </c>
      <c r="AJ234" s="33">
        <v>4.2163183326671128E-8</v>
      </c>
    </row>
    <row r="235" spans="1:36" ht="15.75" thickBot="1" x14ac:dyDescent="0.3">
      <c r="A235" s="6" t="str">
        <f t="shared" si="39"/>
        <v>DL201911</v>
      </c>
      <c r="B235" s="6" t="s">
        <v>15</v>
      </c>
      <c r="C235" s="6">
        <v>2019</v>
      </c>
      <c r="D235" s="6">
        <v>11</v>
      </c>
      <c r="E235" s="11">
        <f>VLOOKUP($A235,Fuel_preprocessddata!$A:$T,6,FALSE)</f>
        <v>172701972</v>
      </c>
      <c r="F235" s="2">
        <f>VLOOKUP($A235,Fuel_preprocessddata!$A:$T,7,FALSE)</f>
        <v>345123813</v>
      </c>
      <c r="G235" s="29">
        <f>VLOOKUP($A235,Fuel_preprocessddata!$A:$T,8,FALSE)</f>
        <v>1.9983779513530899</v>
      </c>
      <c r="H235" s="8">
        <f t="shared" si="40"/>
        <v>2.8902445242682047E-2</v>
      </c>
      <c r="I235" s="8">
        <f t="shared" si="41"/>
        <v>3.4063842126380459E-2</v>
      </c>
      <c r="J235" s="11">
        <f>VLOOKUP($A235,Fuel_preprocessddata!$A:$T,11,FALSE)</f>
        <v>95199698</v>
      </c>
      <c r="K235" s="2">
        <f>VLOOKUP($A235,Fuel_preprocessddata!$A:$T,12,FALSE)</f>
        <v>189737094</v>
      </c>
      <c r="L235" s="29">
        <f>VLOOKUP($A235,Fuel_preprocessddata!$A:$T,13,FALSE)</f>
        <v>1.99304302414908</v>
      </c>
      <c r="M235" s="26">
        <f t="shared" si="42"/>
        <v>2.8557755050456282E-2</v>
      </c>
      <c r="N235" s="26">
        <f t="shared" si="43"/>
        <v>3.4262252159284926E-2</v>
      </c>
      <c r="O235" s="2">
        <f>VLOOKUP($A235,Fuel_preprocessddata!$A:$T,16,FALSE)</f>
        <v>267901670</v>
      </c>
      <c r="P235" s="2">
        <f>VLOOKUP($A235,Fuel_preprocessddata!$A:$T,17,FALSE)</f>
        <v>534860907</v>
      </c>
      <c r="Q235" s="29">
        <f>VLOOKUP($A235,Fuel_preprocessddata!$A:$T,18,FALSE)</f>
        <v>1.99648216825225</v>
      </c>
      <c r="R235" s="23">
        <f t="shared" si="44"/>
        <v>2.8779221246717716E-2</v>
      </c>
      <c r="S235" s="23">
        <f t="shared" si="45"/>
        <v>3.4133962758199576E-2</v>
      </c>
      <c r="T235" s="29">
        <v>0</v>
      </c>
      <c r="U235" s="38">
        <f>VLOOKUP($A235,Fuel_preprocessddata!$A:$T,9,FALSE)</f>
        <v>11940990117</v>
      </c>
      <c r="V235" s="38">
        <f>VLOOKUP($A235,Fuel_preprocessddata!$A:$T,10,FALSE)</f>
        <v>10131676037</v>
      </c>
      <c r="W235" s="38">
        <f>VLOOKUP($A235,Fuel_preprocessddata!$A:$T,14,FALSE)</f>
        <v>6643977920</v>
      </c>
      <c r="X235" s="38">
        <f>VLOOKUP($A235,Fuel_preprocessddata!$A:$T,15,FALSE)</f>
        <v>5537788150</v>
      </c>
      <c r="Y235" s="32">
        <f t="shared" si="46"/>
        <v>0</v>
      </c>
      <c r="Z235" s="32">
        <f t="shared" si="47"/>
        <v>0</v>
      </c>
      <c r="AA235" s="32">
        <v>2.4452426820500278E-6</v>
      </c>
      <c r="AB235" s="32">
        <v>-3.6157873619543229E-5</v>
      </c>
      <c r="AC235" s="32">
        <f t="shared" si="48"/>
        <v>2.9802322387695313E-8</v>
      </c>
      <c r="AD235" s="32">
        <f t="shared" si="49"/>
        <v>-2.9802322387695313E-8</v>
      </c>
      <c r="AE235" s="32">
        <v>-4.4949543720820828E-8</v>
      </c>
      <c r="AF235" s="32">
        <v>-4.7840715073493856E-8</v>
      </c>
      <c r="AG235" s="32">
        <f t="shared" si="50"/>
        <v>0</v>
      </c>
      <c r="AH235" s="32">
        <f t="shared" si="51"/>
        <v>0</v>
      </c>
      <c r="AI235" s="32">
        <v>2.1246717713321872E-8</v>
      </c>
      <c r="AJ235" s="32">
        <v>-3.7241800421305982E-8</v>
      </c>
    </row>
    <row r="236" spans="1:36" ht="15.75" thickBot="1" x14ac:dyDescent="0.3">
      <c r="A236" s="7" t="str">
        <f t="shared" si="39"/>
        <v>DL201912</v>
      </c>
      <c r="B236" s="7" t="s">
        <v>15</v>
      </c>
      <c r="C236" s="7">
        <v>2019</v>
      </c>
      <c r="D236" s="7">
        <v>12</v>
      </c>
      <c r="E236" s="12">
        <f>VLOOKUP($A236,Fuel_preprocessddata!$A:$T,6,FALSE)</f>
        <v>183237052</v>
      </c>
      <c r="F236" s="4">
        <f>VLOOKUP($A236,Fuel_preprocessddata!$A:$T,7,FALSE)</f>
        <v>373748434</v>
      </c>
      <c r="G236" s="30">
        <f>VLOOKUP($A236,Fuel_preprocessddata!$A:$T,8,FALSE)</f>
        <v>2.0396990124027901</v>
      </c>
      <c r="H236" s="18">
        <f t="shared" si="40"/>
        <v>2.9455646429451941E-2</v>
      </c>
      <c r="I236" s="18">
        <f t="shared" si="41"/>
        <v>3.3453254373883357E-2</v>
      </c>
      <c r="J236" s="12">
        <f>VLOOKUP($A236,Fuel_preprocessddata!$A:$T,11,FALSE)</f>
        <v>103804821</v>
      </c>
      <c r="K236" s="4">
        <f>VLOOKUP($A236,Fuel_preprocessddata!$A:$T,12,FALSE)</f>
        <v>211196089</v>
      </c>
      <c r="L236" s="30">
        <f>VLOOKUP($A236,Fuel_preprocessddata!$A:$T,13,FALSE)</f>
        <v>2.03454990785061</v>
      </c>
      <c r="M236" s="27">
        <f t="shared" si="42"/>
        <v>2.8882167643025751E-2</v>
      </c>
      <c r="N236" s="27">
        <f t="shared" si="43"/>
        <v>3.3435900474801633E-2</v>
      </c>
      <c r="O236" s="4">
        <f>VLOOKUP($A236,Fuel_preprocessddata!$A:$T,16,FALSE)</f>
        <v>287041873</v>
      </c>
      <c r="P236" s="4">
        <f>VLOOKUP($A236,Fuel_preprocessddata!$A:$T,17,FALSE)</f>
        <v>584944523</v>
      </c>
      <c r="Q236" s="30">
        <f>VLOOKUP($A236,Fuel_preprocessddata!$A:$T,18,FALSE)</f>
        <v>2.0378369082060699</v>
      </c>
      <c r="R236" s="24">
        <f t="shared" si="44"/>
        <v>2.9245981895785533E-2</v>
      </c>
      <c r="S236" s="24">
        <f t="shared" si="45"/>
        <v>3.3446986615697873E-2</v>
      </c>
      <c r="T236" s="30">
        <v>0</v>
      </c>
      <c r="U236" s="39">
        <f>VLOOKUP($A236,Fuel_preprocessddata!$A:$T,9,FALSE)</f>
        <v>12688515762</v>
      </c>
      <c r="V236" s="39">
        <f>VLOOKUP($A236,Fuel_preprocessddata!$A:$T,10,FALSE)</f>
        <v>11172259351</v>
      </c>
      <c r="W236" s="39">
        <f>VLOOKUP($A236,Fuel_preprocessddata!$A:$T,14,FALSE)</f>
        <v>7312335127</v>
      </c>
      <c r="X236" s="39">
        <f>VLOOKUP($A236,Fuel_preprocessddata!$A:$T,15,FALSE)</f>
        <v>6316446873</v>
      </c>
      <c r="Y236" s="33">
        <f t="shared" si="46"/>
        <v>0</v>
      </c>
      <c r="Z236" s="33">
        <f t="shared" si="47"/>
        <v>0</v>
      </c>
      <c r="AA236" s="33">
        <v>-4.4353570548055429E-5</v>
      </c>
      <c r="AB236" s="33">
        <v>-4.6745626116645456E-5</v>
      </c>
      <c r="AC236" s="33">
        <f t="shared" si="48"/>
        <v>0</v>
      </c>
      <c r="AD236" s="33">
        <f t="shared" si="49"/>
        <v>0</v>
      </c>
      <c r="AE236" s="33">
        <v>-3.2356974247541026E-8</v>
      </c>
      <c r="AF236" s="33">
        <v>4.7480163724300528E-10</v>
      </c>
      <c r="AG236" s="33">
        <f t="shared" si="50"/>
        <v>0</v>
      </c>
      <c r="AH236" s="33">
        <f t="shared" si="51"/>
        <v>0</v>
      </c>
      <c r="AI236" s="33">
        <v>-1.8104214466116431E-8</v>
      </c>
      <c r="AJ236" s="33">
        <v>-1.3384302126676073E-8</v>
      </c>
    </row>
    <row r="237" spans="1:36" ht="15.75" thickBot="1" x14ac:dyDescent="0.3">
      <c r="A237" s="6" t="str">
        <f t="shared" si="39"/>
        <v>DL20201</v>
      </c>
      <c r="B237" s="6" t="s">
        <v>15</v>
      </c>
      <c r="C237" s="6">
        <v>2020</v>
      </c>
      <c r="D237" s="6">
        <v>1</v>
      </c>
      <c r="E237" s="11">
        <f>VLOOKUP($A237,Fuel_preprocessddata!$A:$T,6,FALSE)</f>
        <v>180028293</v>
      </c>
      <c r="F237" s="2">
        <f>VLOOKUP($A237,Fuel_preprocessddata!$A:$T,7,FALSE)</f>
        <v>345332794</v>
      </c>
      <c r="G237" s="29">
        <f>VLOOKUP($A237,Fuel_preprocessddata!$A:$T,8,FALSE)</f>
        <v>1.9182140109499299</v>
      </c>
      <c r="H237" s="8">
        <f t="shared" si="40"/>
        <v>2.7596744103480911E-2</v>
      </c>
      <c r="I237" s="8">
        <f t="shared" si="41"/>
        <v>3.3659145156513907E-2</v>
      </c>
      <c r="J237" s="11">
        <f>VLOOKUP($A237,Fuel_preprocessddata!$A:$T,11,FALSE)</f>
        <v>108569481</v>
      </c>
      <c r="K237" s="2">
        <f>VLOOKUP($A237,Fuel_preprocessddata!$A:$T,12,FALSE)</f>
        <v>207856799</v>
      </c>
      <c r="L237" s="29">
        <f>VLOOKUP($A237,Fuel_preprocessddata!$A:$T,13,FALSE)</f>
        <v>1.9145048597957199</v>
      </c>
      <c r="M237" s="26">
        <f t="shared" si="42"/>
        <v>2.6994880622572867E-2</v>
      </c>
      <c r="N237" s="26">
        <f t="shared" si="43"/>
        <v>3.2961592756497987E-2</v>
      </c>
      <c r="O237" s="2">
        <f>VLOOKUP($A237,Fuel_preprocessddata!$A:$T,16,FALSE)</f>
        <v>288597774</v>
      </c>
      <c r="P237" s="2">
        <f>VLOOKUP($A237,Fuel_preprocessddata!$A:$T,17,FALSE)</f>
        <v>553189593</v>
      </c>
      <c r="Q237" s="29">
        <f>VLOOKUP($A237,Fuel_preprocessddata!$A:$T,18,FALSE)</f>
        <v>1.9168186411583299</v>
      </c>
      <c r="R237" s="23">
        <f t="shared" si="44"/>
        <v>2.736747708771009E-2</v>
      </c>
      <c r="S237" s="23">
        <f t="shared" si="45"/>
        <v>3.3393609864670104E-2</v>
      </c>
      <c r="T237" s="29">
        <v>0</v>
      </c>
      <c r="U237" s="38">
        <f>VLOOKUP($A237,Fuel_preprocessddata!$A:$T,9,FALSE)</f>
        <v>12513533941</v>
      </c>
      <c r="V237" s="38">
        <f>VLOOKUP($A237,Fuel_preprocessddata!$A:$T,10,FALSE)</f>
        <v>10259701855</v>
      </c>
      <c r="W237" s="38">
        <f>VLOOKUP($A237,Fuel_preprocessddata!$A:$T,14,FALSE)</f>
        <v>7699859907</v>
      </c>
      <c r="X237" s="38">
        <f>VLOOKUP($A237,Fuel_preprocessddata!$A:$T,15,FALSE)</f>
        <v>6306030189</v>
      </c>
      <c r="Y237" s="32">
        <f t="shared" si="46"/>
        <v>0</v>
      </c>
      <c r="Z237" s="32">
        <f t="shared" si="47"/>
        <v>0</v>
      </c>
      <c r="AA237" s="32">
        <v>-3.2558965190887523E-6</v>
      </c>
      <c r="AB237" s="32">
        <v>-4.0854843486095097E-5</v>
      </c>
      <c r="AC237" s="32">
        <f t="shared" si="48"/>
        <v>2.9802322387695313E-8</v>
      </c>
      <c r="AD237" s="32">
        <f t="shared" si="49"/>
        <v>2.9802322387695313E-8</v>
      </c>
      <c r="AE237" s="32">
        <v>-1.9377427133357439E-8</v>
      </c>
      <c r="AF237" s="32">
        <v>-7.2435020169459019E-9</v>
      </c>
      <c r="AG237" s="32">
        <f t="shared" si="50"/>
        <v>0</v>
      </c>
      <c r="AH237" s="32">
        <f t="shared" si="51"/>
        <v>0</v>
      </c>
      <c r="AI237" s="32">
        <v>-2.2912289910845263E-8</v>
      </c>
      <c r="AJ237" s="32">
        <v>9.8646700998766823E-9</v>
      </c>
    </row>
    <row r="238" spans="1:36" ht="15.75" thickBot="1" x14ac:dyDescent="0.3">
      <c r="A238" s="7" t="str">
        <f t="shared" si="39"/>
        <v>DL20202</v>
      </c>
      <c r="B238" s="7" t="s">
        <v>15</v>
      </c>
      <c r="C238" s="7">
        <v>2020</v>
      </c>
      <c r="D238" s="7">
        <v>2</v>
      </c>
      <c r="E238" s="12">
        <f>VLOOKUP($A238,Fuel_preprocessddata!$A:$T,6,FALSE)</f>
        <v>168122637</v>
      </c>
      <c r="F238" s="4">
        <f>VLOOKUP($A238,Fuel_preprocessddata!$A:$T,7,FALSE)</f>
        <v>323015177</v>
      </c>
      <c r="G238" s="30">
        <f>VLOOKUP($A238,Fuel_preprocessddata!$A:$T,8,FALSE)</f>
        <v>1.9213068672007501</v>
      </c>
      <c r="H238" s="18">
        <f t="shared" si="40"/>
        <v>2.7702787162042653E-2</v>
      </c>
      <c r="I238" s="18">
        <f t="shared" si="41"/>
        <v>3.2918294887332347E-2</v>
      </c>
      <c r="J238" s="12">
        <f>VLOOKUP($A238,Fuel_preprocessddata!$A:$T,11,FALSE)</f>
        <v>90576994</v>
      </c>
      <c r="K238" s="4">
        <f>VLOOKUP($A238,Fuel_preprocessddata!$A:$T,12,FALSE)</f>
        <v>174026202</v>
      </c>
      <c r="L238" s="30">
        <f>VLOOKUP($A238,Fuel_preprocessddata!$A:$T,13,FALSE)</f>
        <v>1.9213068828493001</v>
      </c>
      <c r="M238" s="27">
        <f t="shared" si="42"/>
        <v>2.7103697107342152E-2</v>
      </c>
      <c r="N238" s="27">
        <f t="shared" si="43"/>
        <v>3.4872797881135537E-2</v>
      </c>
      <c r="O238" s="4">
        <f>VLOOKUP($A238,Fuel_preprocessddata!$A:$T,16,FALSE)</f>
        <v>258699631</v>
      </c>
      <c r="P238" s="4">
        <f>VLOOKUP($A238,Fuel_preprocessddata!$A:$T,17,FALSE)</f>
        <v>497041379</v>
      </c>
      <c r="Q238" s="30">
        <f>VLOOKUP($A238,Fuel_preprocessddata!$A:$T,18,FALSE)</f>
        <v>1.92130687267969</v>
      </c>
      <c r="R238" s="24">
        <f t="shared" si="44"/>
        <v>2.749004132820684E-2</v>
      </c>
      <c r="S238" s="24">
        <f t="shared" si="45"/>
        <v>3.3577189544891375E-2</v>
      </c>
      <c r="T238" s="30">
        <v>0</v>
      </c>
      <c r="U238" s="39">
        <f>VLOOKUP($A238,Fuel_preprocessddata!$A:$T,9,FALSE)</f>
        <v>11660024499</v>
      </c>
      <c r="V238" s="39">
        <f>VLOOKUP($A238,Fuel_preprocessddata!$A:$T,10,FALSE)</f>
        <v>9812633920</v>
      </c>
      <c r="W238" s="39">
        <f>VLOOKUP($A238,Fuel_preprocessddata!$A:$T,14,FALSE)</f>
        <v>6420755121</v>
      </c>
      <c r="X238" s="39">
        <f>VLOOKUP($A238,Fuel_preprocessddata!$A:$T,15,FALSE)</f>
        <v>4990313728</v>
      </c>
      <c r="Y238" s="33">
        <f t="shared" si="46"/>
        <v>0</v>
      </c>
      <c r="Z238" s="33">
        <f t="shared" si="47"/>
        <v>0</v>
      </c>
      <c r="AA238" s="33">
        <v>2.7871620426542232E-6</v>
      </c>
      <c r="AB238" s="33">
        <v>1.8294887332350254E-5</v>
      </c>
      <c r="AC238" s="33">
        <f t="shared" si="48"/>
        <v>0</v>
      </c>
      <c r="AD238" s="33">
        <f t="shared" si="49"/>
        <v>-2.9802322387695313E-8</v>
      </c>
      <c r="AE238" s="33">
        <v>-2.8926578493626565E-9</v>
      </c>
      <c r="AF238" s="33">
        <v>-2.1188644640929288E-9</v>
      </c>
      <c r="AG238" s="33">
        <f t="shared" si="50"/>
        <v>0</v>
      </c>
      <c r="AH238" s="33">
        <f t="shared" si="51"/>
        <v>0</v>
      </c>
      <c r="AI238" s="33">
        <v>4.132820683941385E-8</v>
      </c>
      <c r="AJ238" s="33">
        <v>-1.0455108624338183E-8</v>
      </c>
    </row>
    <row r="239" spans="1:36" ht="15.75" thickBot="1" x14ac:dyDescent="0.3">
      <c r="A239" s="6" t="str">
        <f t="shared" si="39"/>
        <v>DL20203</v>
      </c>
      <c r="B239" s="6" t="s">
        <v>15</v>
      </c>
      <c r="C239" s="6">
        <v>2020</v>
      </c>
      <c r="D239" s="6">
        <v>3</v>
      </c>
      <c r="E239" s="11">
        <f>VLOOKUP($A239,Fuel_preprocessddata!$A:$T,6,FALSE)</f>
        <v>144855995</v>
      </c>
      <c r="F239" s="2">
        <f>VLOOKUP($A239,Fuel_preprocessddata!$A:$T,7,FALSE)</f>
        <v>233679455</v>
      </c>
      <c r="G239" s="29">
        <f>VLOOKUP($A239,Fuel_preprocessddata!$A:$T,8,FALSE)</f>
        <v>1.61318456305519</v>
      </c>
      <c r="H239" s="8">
        <f t="shared" si="40"/>
        <v>2.1983826572268893E-2</v>
      </c>
      <c r="I239" s="8">
        <f t="shared" si="41"/>
        <v>4.2424293020324091E-2</v>
      </c>
      <c r="J239" s="11">
        <f>VLOOKUP($A239,Fuel_preprocessddata!$A:$T,11,FALSE)</f>
        <v>58489832</v>
      </c>
      <c r="K239" s="2">
        <f>VLOOKUP($A239,Fuel_preprocessddata!$A:$T,12,FALSE)</f>
        <v>94354895</v>
      </c>
      <c r="L239" s="29">
        <f>VLOOKUP($A239,Fuel_preprocessddata!$A:$T,13,FALSE)</f>
        <v>1.61318457881704</v>
      </c>
      <c r="M239" s="26">
        <f t="shared" si="42"/>
        <v>2.1675086451484617E-2</v>
      </c>
      <c r="N239" s="26">
        <f t="shared" si="43"/>
        <v>3.5986550052092531E-2</v>
      </c>
      <c r="O239" s="2">
        <f>VLOOKUP($A239,Fuel_preprocessddata!$A:$T,16,FALSE)</f>
        <v>203345827</v>
      </c>
      <c r="P239" s="2">
        <f>VLOOKUP($A239,Fuel_preprocessddata!$A:$T,17,FALSE)</f>
        <v>328034350</v>
      </c>
      <c r="Q239" s="29">
        <f>VLOOKUP($A239,Fuel_preprocessddata!$A:$T,18,FALSE)</f>
        <v>1.6131845675888801</v>
      </c>
      <c r="R239" s="23">
        <f t="shared" si="44"/>
        <v>2.1894123995770797E-2</v>
      </c>
      <c r="S239" s="23">
        <f t="shared" si="45"/>
        <v>4.0348127762917123E-2</v>
      </c>
      <c r="T239" s="29">
        <v>0</v>
      </c>
      <c r="U239" s="38">
        <f>VLOOKUP($A239,Fuel_preprocessddata!$A:$T,9,FALSE)</f>
        <v>10629607827</v>
      </c>
      <c r="V239" s="38">
        <f>VLOOKUP($A239,Fuel_preprocessddata!$A:$T,10,FALSE)</f>
        <v>5508152013</v>
      </c>
      <c r="W239" s="38">
        <f>VLOOKUP($A239,Fuel_preprocessddata!$A:$T,14,FALSE)</f>
        <v>4353149650</v>
      </c>
      <c r="X239" s="38">
        <f>VLOOKUP($A239,Fuel_preprocessddata!$A:$T,15,FALSE)</f>
        <v>2621948891</v>
      </c>
      <c r="Y239" s="32">
        <f t="shared" si="46"/>
        <v>0</v>
      </c>
      <c r="Z239" s="32">
        <f t="shared" si="47"/>
        <v>0</v>
      </c>
      <c r="AA239" s="32">
        <v>-1.6173427731105278E-5</v>
      </c>
      <c r="AB239" s="32">
        <v>2.4293020324091252E-5</v>
      </c>
      <c r="AC239" s="32">
        <f t="shared" si="48"/>
        <v>0</v>
      </c>
      <c r="AD239" s="32">
        <f t="shared" si="49"/>
        <v>0</v>
      </c>
      <c r="AE239" s="32">
        <v>-1.3548515384251281E-8</v>
      </c>
      <c r="AF239" s="32">
        <v>-4.9947907468025909E-8</v>
      </c>
      <c r="AG239" s="32">
        <f t="shared" si="50"/>
        <v>0</v>
      </c>
      <c r="AH239" s="32">
        <f t="shared" si="51"/>
        <v>0</v>
      </c>
      <c r="AI239" s="32">
        <v>2.399577079745252E-8</v>
      </c>
      <c r="AJ239" s="32">
        <v>2.7762917123239084E-8</v>
      </c>
    </row>
    <row r="240" spans="1:36" ht="15.75" thickBot="1" x14ac:dyDescent="0.3">
      <c r="A240" s="7" t="str">
        <f t="shared" si="39"/>
        <v>DL20204</v>
      </c>
      <c r="B240" s="7" t="s">
        <v>15</v>
      </c>
      <c r="C240" s="7">
        <v>2020</v>
      </c>
      <c r="D240" s="7">
        <v>4</v>
      </c>
      <c r="E240" s="12">
        <f>VLOOKUP($A240,Fuel_preprocessddata!$A:$T,6,FALSE)</f>
        <v>33447213</v>
      </c>
      <c r="F240" s="4">
        <f>VLOOKUP($A240,Fuel_preprocessddata!$A:$T,7,FALSE)</f>
        <v>154296362</v>
      </c>
      <c r="G240" s="30">
        <f>VLOOKUP($A240,Fuel_preprocessddata!$A:$T,8,FALSE)</f>
        <v>4.6131306067264797</v>
      </c>
      <c r="H240" s="18">
        <f t="shared" si="40"/>
        <v>5.9907559943012424E-2</v>
      </c>
      <c r="I240" s="18">
        <f t="shared" si="41"/>
        <v>0.3492235081180412</v>
      </c>
      <c r="J240" s="12">
        <f>VLOOKUP($A240,Fuel_preprocessddata!$A:$T,11,FALSE)</f>
        <v>9460352</v>
      </c>
      <c r="K240" s="4">
        <f>VLOOKUP($A240,Fuel_preprocessddata!$A:$T,12,FALSE)</f>
        <v>43641840</v>
      </c>
      <c r="L240" s="30">
        <f>VLOOKUP($A240,Fuel_preprocessddata!$A:$T,13,FALSE)</f>
        <v>4.6131306742074702</v>
      </c>
      <c r="M240" s="27">
        <f t="shared" si="42"/>
        <v>9.5498167243361715E-2</v>
      </c>
      <c r="N240" s="27">
        <f t="shared" si="43"/>
        <v>0.25827982296741708</v>
      </c>
      <c r="O240" s="4">
        <f>VLOOKUP($A240,Fuel_preprocessddata!$A:$T,16,FALSE)</f>
        <v>42907565</v>
      </c>
      <c r="P240" s="4">
        <f>VLOOKUP($A240,Fuel_preprocessddata!$A:$T,17,FALSE)</f>
        <v>197938202</v>
      </c>
      <c r="Q240" s="30">
        <f>VLOOKUP($A240,Fuel_preprocessddata!$A:$T,18,FALSE)</f>
        <v>4.6131306216048298</v>
      </c>
      <c r="R240" s="24">
        <f t="shared" si="44"/>
        <v>6.5270873907992466E-2</v>
      </c>
      <c r="S240" s="24">
        <f t="shared" si="45"/>
        <v>0.32406485247225336</v>
      </c>
      <c r="T240" s="30">
        <v>0</v>
      </c>
      <c r="U240" s="39">
        <f>VLOOKUP($A240,Fuel_preprocessddata!$A:$T,9,FALSE)</f>
        <v>2575574137</v>
      </c>
      <c r="V240" s="39">
        <f>VLOOKUP($A240,Fuel_preprocessddata!$A:$T,10,FALSE)</f>
        <v>441826963</v>
      </c>
      <c r="W240" s="39">
        <f>VLOOKUP($A240,Fuel_preprocessddata!$A:$T,14,FALSE)</f>
        <v>456991388</v>
      </c>
      <c r="X240" s="39">
        <f>VLOOKUP($A240,Fuel_preprocessddata!$A:$T,15,FALSE)</f>
        <v>168971155</v>
      </c>
      <c r="Y240" s="33">
        <f t="shared" si="46"/>
        <v>0</v>
      </c>
      <c r="Z240" s="33">
        <f t="shared" si="47"/>
        <v>0</v>
      </c>
      <c r="AA240" s="33">
        <v>7.5599430124206196E-6</v>
      </c>
      <c r="AB240" s="33">
        <v>2.3508118041196818E-5</v>
      </c>
      <c r="AC240" s="33">
        <f t="shared" si="48"/>
        <v>7.4505805969238281E-9</v>
      </c>
      <c r="AD240" s="33">
        <f t="shared" si="49"/>
        <v>-7.4505805969238281E-9</v>
      </c>
      <c r="AE240" s="33">
        <v>-3.2756638292455453E-8</v>
      </c>
      <c r="AF240" s="33">
        <v>2.2967417105321242E-8</v>
      </c>
      <c r="AG240" s="33">
        <f t="shared" si="50"/>
        <v>0</v>
      </c>
      <c r="AH240" s="33">
        <f t="shared" si="51"/>
        <v>0</v>
      </c>
      <c r="AI240" s="33">
        <v>-2.6092007535463702E-8</v>
      </c>
      <c r="AJ240" s="33">
        <v>-4.7527746642808677E-8</v>
      </c>
    </row>
    <row r="241" spans="1:36" ht="15.75" thickBot="1" x14ac:dyDescent="0.3">
      <c r="A241" s="6" t="str">
        <f t="shared" si="39"/>
        <v>DL20205</v>
      </c>
      <c r="B241" s="6" t="s">
        <v>15</v>
      </c>
      <c r="C241" s="6">
        <v>2020</v>
      </c>
      <c r="D241" s="6">
        <v>5</v>
      </c>
      <c r="E241" s="11">
        <f>VLOOKUP($A241,Fuel_preprocessddata!$A:$T,6,FALSE)</f>
        <v>28957331</v>
      </c>
      <c r="F241" s="2">
        <f>VLOOKUP($A241,Fuel_preprocessddata!$A:$T,7,FALSE)</f>
        <v>43558592</v>
      </c>
      <c r="G241" s="29">
        <f>VLOOKUP($A241,Fuel_preprocessddata!$A:$T,8,FALSE)</f>
        <v>1.50423366020853</v>
      </c>
      <c r="H241" s="8">
        <f t="shared" si="40"/>
        <v>2.00979582896487E-2</v>
      </c>
      <c r="I241" s="8">
        <f t="shared" si="41"/>
        <v>5.4672150681538689E-2</v>
      </c>
      <c r="J241" s="11">
        <f>VLOOKUP($A241,Fuel_preprocessddata!$A:$T,11,FALSE)</f>
        <v>12340740</v>
      </c>
      <c r="K241" s="2">
        <f>VLOOKUP($A241,Fuel_preprocessddata!$A:$T,12,FALSE)</f>
        <v>18563356</v>
      </c>
      <c r="L241" s="29">
        <f>VLOOKUP($A241,Fuel_preprocessddata!$A:$T,13,FALSE)</f>
        <v>1.50423361970189</v>
      </c>
      <c r="M241" s="26">
        <f t="shared" si="42"/>
        <v>4.6175492590126009E-2</v>
      </c>
      <c r="N241" s="26">
        <f t="shared" si="43"/>
        <v>0.14376357917500077</v>
      </c>
      <c r="O241" s="2">
        <f>VLOOKUP($A241,Fuel_preprocessddata!$A:$T,16,FALSE)</f>
        <v>41298071</v>
      </c>
      <c r="P241" s="2">
        <f>VLOOKUP($A241,Fuel_preprocessddata!$A:$T,17,FALSE)</f>
        <v>62121948</v>
      </c>
      <c r="Q241" s="29">
        <f>VLOOKUP($A241,Fuel_preprocessddata!$A:$T,18,FALSE)</f>
        <v>1.5042336481042899</v>
      </c>
      <c r="R241" s="23">
        <f t="shared" si="44"/>
        <v>2.4178250754504152E-2</v>
      </c>
      <c r="S241" s="23">
        <f t="shared" si="45"/>
        <v>6.7097366769186789E-2</v>
      </c>
      <c r="T241" s="29">
        <v>0</v>
      </c>
      <c r="U241" s="38">
        <f>VLOOKUP($A241,Fuel_preprocessddata!$A:$T,9,FALSE)</f>
        <v>2167314280</v>
      </c>
      <c r="V241" s="38">
        <f>VLOOKUP($A241,Fuel_preprocessddata!$A:$T,10,FALSE)</f>
        <v>796723587</v>
      </c>
      <c r="W241" s="38">
        <f>VLOOKUP($A241,Fuel_preprocessddata!$A:$T,14,FALSE)</f>
        <v>402017498</v>
      </c>
      <c r="X241" s="38">
        <f>VLOOKUP($A241,Fuel_preprocessddata!$A:$T,15,FALSE)</f>
        <v>129124192</v>
      </c>
      <c r="Y241" s="32">
        <f t="shared" si="46"/>
        <v>0</v>
      </c>
      <c r="Z241" s="32">
        <f t="shared" si="47"/>
        <v>0</v>
      </c>
      <c r="AA241" s="32">
        <v>-2.0417103512998525E-6</v>
      </c>
      <c r="AB241" s="32">
        <v>-2.7849318461307601E-5</v>
      </c>
      <c r="AC241" s="32">
        <f t="shared" si="48"/>
        <v>-3.7252902984619141E-9</v>
      </c>
      <c r="AD241" s="32">
        <f t="shared" si="49"/>
        <v>0</v>
      </c>
      <c r="AE241" s="32">
        <v>-7.4098739904354671E-9</v>
      </c>
      <c r="AF241" s="32">
        <v>-2.082499921986225E-8</v>
      </c>
      <c r="AG241" s="32">
        <f t="shared" si="50"/>
        <v>0</v>
      </c>
      <c r="AH241" s="32">
        <f t="shared" si="51"/>
        <v>0</v>
      </c>
      <c r="AI241" s="32">
        <v>-4.9245495846103604E-8</v>
      </c>
      <c r="AJ241" s="32">
        <v>-3.3230813205331611E-8</v>
      </c>
    </row>
    <row r="242" spans="1:36" ht="15.75" thickBot="1" x14ac:dyDescent="0.3">
      <c r="A242" s="7" t="str">
        <f t="shared" si="39"/>
        <v>DL20206</v>
      </c>
      <c r="B242" s="7" t="s">
        <v>15</v>
      </c>
      <c r="C242" s="7">
        <v>2020</v>
      </c>
      <c r="D242" s="7">
        <v>6</v>
      </c>
      <c r="E242" s="12">
        <f>VLOOKUP($A242,Fuel_preprocessddata!$A:$T,6,FALSE)</f>
        <v>39538854</v>
      </c>
      <c r="F242" s="4">
        <f>VLOOKUP($A242,Fuel_preprocessddata!$A:$T,7,FALSE)</f>
        <v>53720496</v>
      </c>
      <c r="G242" s="30">
        <f>VLOOKUP($A242,Fuel_preprocessddata!$A:$T,8,FALSE)</f>
        <v>1.3586761012344899</v>
      </c>
      <c r="H242" s="18">
        <f t="shared" si="40"/>
        <v>1.7859714762456173E-2</v>
      </c>
      <c r="I242" s="18">
        <f t="shared" si="41"/>
        <v>3.6777804869247817E-2</v>
      </c>
      <c r="J242" s="12">
        <f>VLOOKUP($A242,Fuel_preprocessddata!$A:$T,11,FALSE)</f>
        <v>14007813</v>
      </c>
      <c r="K242" s="4">
        <f>VLOOKUP($A242,Fuel_preprocessddata!$A:$T,12,FALSE)</f>
        <v>19032082</v>
      </c>
      <c r="L242" s="30">
        <f>VLOOKUP($A242,Fuel_preprocessddata!$A:$T,13,FALSE)</f>
        <v>1.3586761902089901</v>
      </c>
      <c r="M242" s="27">
        <f t="shared" si="42"/>
        <v>2.6276688128386905E-2</v>
      </c>
      <c r="N242" s="27">
        <f t="shared" si="43"/>
        <v>7.2389606363965311E-2</v>
      </c>
      <c r="O242" s="4">
        <f>VLOOKUP($A242,Fuel_preprocessddata!$A:$T,16,FALSE)</f>
        <v>53546667</v>
      </c>
      <c r="P242" s="4">
        <f>VLOOKUP($A242,Fuel_preprocessddata!$A:$T,17,FALSE)</f>
        <v>72752578</v>
      </c>
      <c r="Q242" s="30">
        <f>VLOOKUP($A242,Fuel_preprocessddata!$A:$T,18,FALSE)</f>
        <v>1.3586761245102299</v>
      </c>
      <c r="R242" s="24">
        <f t="shared" si="44"/>
        <v>1.9493163726743881E-2</v>
      </c>
      <c r="S242" s="24">
        <f t="shared" si="45"/>
        <v>4.2209937295910833E-2</v>
      </c>
      <c r="T242" s="30">
        <v>0</v>
      </c>
      <c r="U242" s="39">
        <f>VLOOKUP($A242,Fuel_preprocessddata!$A:$T,9,FALSE)</f>
        <v>3007914556</v>
      </c>
      <c r="V242" s="39">
        <f>VLOOKUP($A242,Fuel_preprocessddata!$A:$T,10,FALSE)</f>
        <v>1460677063</v>
      </c>
      <c r="W242" s="39">
        <f>VLOOKUP($A242,Fuel_preprocessddata!$A:$T,14,FALSE)</f>
        <v>724295311</v>
      </c>
      <c r="X242" s="39">
        <f>VLOOKUP($A242,Fuel_preprocessddata!$A:$T,15,FALSE)</f>
        <v>262911804</v>
      </c>
      <c r="Y242" s="33">
        <f t="shared" si="46"/>
        <v>0</v>
      </c>
      <c r="Z242" s="33">
        <f t="shared" si="47"/>
        <v>0</v>
      </c>
      <c r="AA242" s="33">
        <v>-4.0285237543827637E-5</v>
      </c>
      <c r="AB242" s="33">
        <v>-2.2195130752180811E-5</v>
      </c>
      <c r="AC242" s="33">
        <f t="shared" si="48"/>
        <v>0</v>
      </c>
      <c r="AD242" s="33">
        <f t="shared" si="49"/>
        <v>0</v>
      </c>
      <c r="AE242" s="33">
        <v>-1.1871613093614175E-8</v>
      </c>
      <c r="AF242" s="33">
        <v>6.3639653078567671E-9</v>
      </c>
      <c r="AG242" s="33">
        <f t="shared" si="50"/>
        <v>0</v>
      </c>
      <c r="AH242" s="33">
        <f t="shared" si="51"/>
        <v>0</v>
      </c>
      <c r="AI242" s="33">
        <v>-3.6273256119254138E-8</v>
      </c>
      <c r="AJ242" s="33">
        <v>3.7295910831902646E-8</v>
      </c>
    </row>
    <row r="243" spans="1:36" ht="15.75" thickBot="1" x14ac:dyDescent="0.3">
      <c r="A243" s="6" t="str">
        <f t="shared" si="39"/>
        <v>DL20207</v>
      </c>
      <c r="B243" s="6" t="s">
        <v>15</v>
      </c>
      <c r="C243" s="6">
        <v>2020</v>
      </c>
      <c r="D243" s="6">
        <v>7</v>
      </c>
      <c r="E243" s="11">
        <f>VLOOKUP($A243,Fuel_preprocessddata!$A:$T,6,FALSE)</f>
        <v>73695847</v>
      </c>
      <c r="F243" s="2">
        <f>VLOOKUP($A243,Fuel_preprocessddata!$A:$T,7,FALSE)</f>
        <v>87405089</v>
      </c>
      <c r="G243" s="29">
        <f>VLOOKUP($A243,Fuel_preprocessddata!$A:$T,8,FALSE)</f>
        <v>1.18602462089892</v>
      </c>
      <c r="H243" s="8">
        <f t="shared" si="40"/>
        <v>1.5215316276137631E-2</v>
      </c>
      <c r="I243" s="8">
        <f t="shared" si="41"/>
        <v>3.6172978311703338E-2</v>
      </c>
      <c r="J243" s="11">
        <f>VLOOKUP($A243,Fuel_preprocessddata!$A:$T,11,FALSE)</f>
        <v>19514197</v>
      </c>
      <c r="K243" s="2">
        <f>VLOOKUP($A243,Fuel_preprocessddata!$A:$T,12,FALSE)</f>
        <v>23144317</v>
      </c>
      <c r="L243" s="29">
        <f>VLOOKUP($A243,Fuel_preprocessddata!$A:$T,13,FALSE)</f>
        <v>1.18602456457726</v>
      </c>
      <c r="M243" s="26">
        <f t="shared" si="42"/>
        <v>1.6661725461991756E-2</v>
      </c>
      <c r="N243" s="26">
        <f t="shared" si="43"/>
        <v>5.0669266625895222E-2</v>
      </c>
      <c r="O243" s="2">
        <f>VLOOKUP($A243,Fuel_preprocessddata!$A:$T,16,FALSE)</f>
        <v>93210044</v>
      </c>
      <c r="P243" s="2">
        <f>VLOOKUP($A243,Fuel_preprocessddata!$A:$T,17,FALSE)</f>
        <v>110549406</v>
      </c>
      <c r="Q243" s="29">
        <f>VLOOKUP($A243,Fuel_preprocessddata!$A:$T,18,FALSE)</f>
        <v>1.1860246091075699</v>
      </c>
      <c r="R243" s="23">
        <f t="shared" si="44"/>
        <v>1.5496963690223985E-2</v>
      </c>
      <c r="S243" s="23">
        <f t="shared" si="45"/>
        <v>3.8477647902200124E-2</v>
      </c>
      <c r="T243" s="29">
        <v>0</v>
      </c>
      <c r="U243" s="38">
        <f>VLOOKUP($A243,Fuel_preprocessddata!$A:$T,9,FALSE)</f>
        <v>5744546312</v>
      </c>
      <c r="V243" s="38">
        <f>VLOOKUP($A243,Fuel_preprocessddata!$A:$T,10,FALSE)</f>
        <v>2416308888</v>
      </c>
      <c r="W243" s="38">
        <f>VLOOKUP($A243,Fuel_preprocessddata!$A:$T,14,FALSE)</f>
        <v>1389070841</v>
      </c>
      <c r="X243" s="38">
        <f>VLOOKUP($A243,Fuel_preprocessddata!$A:$T,15,FALSE)</f>
        <v>456772291</v>
      </c>
      <c r="Y243" s="32">
        <f t="shared" si="46"/>
        <v>0</v>
      </c>
      <c r="Z243" s="32">
        <f t="shared" si="47"/>
        <v>0</v>
      </c>
      <c r="AA243" s="32">
        <v>1.5316276137631452E-5</v>
      </c>
      <c r="AB243" s="32">
        <v>-2.7021688296666527E-5</v>
      </c>
      <c r="AC243" s="32">
        <f t="shared" si="48"/>
        <v>3.7252902984619141E-9</v>
      </c>
      <c r="AD243" s="32">
        <f t="shared" si="49"/>
        <v>0</v>
      </c>
      <c r="AE243" s="32">
        <v>2.5461991754599511E-8</v>
      </c>
      <c r="AF243" s="32">
        <v>-3.3374104778383096E-8</v>
      </c>
      <c r="AG243" s="32">
        <f t="shared" si="50"/>
        <v>0</v>
      </c>
      <c r="AH243" s="32">
        <f t="shared" si="51"/>
        <v>0</v>
      </c>
      <c r="AI243" s="32">
        <v>-3.6309776015736039E-8</v>
      </c>
      <c r="AJ243" s="32">
        <v>4.7902200119714911E-8</v>
      </c>
    </row>
    <row r="244" spans="1:36" ht="15.75" thickBot="1" x14ac:dyDescent="0.3">
      <c r="A244" s="7" t="str">
        <f t="shared" si="39"/>
        <v>DL20208</v>
      </c>
      <c r="B244" s="7" t="s">
        <v>15</v>
      </c>
      <c r="C244" s="7">
        <v>2020</v>
      </c>
      <c r="D244" s="7">
        <v>8</v>
      </c>
      <c r="E244" s="12">
        <f>VLOOKUP($A244,Fuel_preprocessddata!$A:$T,6,FALSE)</f>
        <v>95674608</v>
      </c>
      <c r="F244" s="4">
        <f>VLOOKUP($A244,Fuel_preprocessddata!$A:$T,7,FALSE)</f>
        <v>124405408</v>
      </c>
      <c r="G244" s="30">
        <f>VLOOKUP($A244,Fuel_preprocessddata!$A:$T,8,FALSE)</f>
        <v>1.3002970234275699</v>
      </c>
      <c r="H244" s="18">
        <f t="shared" si="40"/>
        <v>1.6915983309674257E-2</v>
      </c>
      <c r="I244" s="18">
        <f t="shared" si="41"/>
        <v>4.0453425110846195E-2</v>
      </c>
      <c r="J244" s="12">
        <f>VLOOKUP($A244,Fuel_preprocessddata!$A:$T,11,FALSE)</f>
        <v>22923296</v>
      </c>
      <c r="K244" s="4">
        <f>VLOOKUP($A244,Fuel_preprocessddata!$A:$T,12,FALSE)</f>
        <v>29807093</v>
      </c>
      <c r="L244" s="30">
        <f>VLOOKUP($A244,Fuel_preprocessddata!$A:$T,13,FALSE)</f>
        <v>1.30029699917498</v>
      </c>
      <c r="M244" s="27">
        <f t="shared" si="42"/>
        <v>1.5321746838385114E-2</v>
      </c>
      <c r="N244" s="27">
        <f t="shared" si="43"/>
        <v>4.7399431023820396E-2</v>
      </c>
      <c r="O244" s="4">
        <f>VLOOKUP($A244,Fuel_preprocessddata!$A:$T,16,FALSE)</f>
        <v>118597904</v>
      </c>
      <c r="P244" s="4">
        <f>VLOOKUP($A244,Fuel_preprocessddata!$A:$T,17,FALSE)</f>
        <v>154212501</v>
      </c>
      <c r="Q244" s="30">
        <f>VLOOKUP($A244,Fuel_preprocessddata!$A:$T,18,FALSE)</f>
        <v>1.3002970187398899</v>
      </c>
      <c r="R244" s="24">
        <f t="shared" si="44"/>
        <v>1.6582484641559821E-2</v>
      </c>
      <c r="S244" s="24">
        <f t="shared" si="45"/>
        <v>4.1632648548879644E-2</v>
      </c>
      <c r="T244" s="30">
        <v>0</v>
      </c>
      <c r="U244" s="39">
        <f>VLOOKUP($A244,Fuel_preprocessddata!$A:$T,9,FALSE)</f>
        <v>7354311347</v>
      </c>
      <c r="V244" s="39">
        <f>VLOOKUP($A244,Fuel_preprocessddata!$A:$T,10,FALSE)</f>
        <v>3075275027</v>
      </c>
      <c r="W244" s="39">
        <f>VLOOKUP($A244,Fuel_preprocessddata!$A:$T,14,FALSE)</f>
        <v>1945410880</v>
      </c>
      <c r="X244" s="39">
        <f>VLOOKUP($A244,Fuel_preprocessddata!$A:$T,15,FALSE)</f>
        <v>628849173</v>
      </c>
      <c r="Y244" s="33">
        <f t="shared" si="46"/>
        <v>0</v>
      </c>
      <c r="Z244" s="33">
        <f t="shared" si="47"/>
        <v>0</v>
      </c>
      <c r="AA244" s="33">
        <v>1.5983309674259122E-5</v>
      </c>
      <c r="AB244" s="33">
        <v>-4.6574889153808488E-5</v>
      </c>
      <c r="AC244" s="33">
        <f t="shared" si="48"/>
        <v>3.7252902984619141E-9</v>
      </c>
      <c r="AD244" s="33">
        <f t="shared" si="49"/>
        <v>0</v>
      </c>
      <c r="AE244" s="33">
        <v>4.6838385113143199E-8</v>
      </c>
      <c r="AF244" s="33">
        <v>3.1023820398073942E-8</v>
      </c>
      <c r="AG244" s="33">
        <f t="shared" si="50"/>
        <v>0</v>
      </c>
      <c r="AH244" s="33">
        <f t="shared" si="51"/>
        <v>0</v>
      </c>
      <c r="AI244" s="33">
        <v>-1.5358440177623556E-8</v>
      </c>
      <c r="AJ244" s="33">
        <v>4.8548879649085164E-8</v>
      </c>
    </row>
    <row r="245" spans="1:36" ht="15.75" thickBot="1" x14ac:dyDescent="0.3">
      <c r="A245" s="6" t="str">
        <f t="shared" si="39"/>
        <v>DL20209</v>
      </c>
      <c r="B245" s="6" t="s">
        <v>15</v>
      </c>
      <c r="C245" s="6">
        <v>2020</v>
      </c>
      <c r="D245" s="6">
        <v>9</v>
      </c>
      <c r="E245" s="11">
        <f>VLOOKUP($A245,Fuel_preprocessddata!$A:$T,6,FALSE)</f>
        <v>86132440</v>
      </c>
      <c r="F245" s="2">
        <f>VLOOKUP($A245,Fuel_preprocessddata!$A:$T,7,FALSE)</f>
        <v>110560735</v>
      </c>
      <c r="G245" s="29">
        <f>VLOOKUP($A245,Fuel_preprocessddata!$A:$T,8,FALSE)</f>
        <v>1.2836131775670101</v>
      </c>
      <c r="H245" s="8">
        <f t="shared" si="40"/>
        <v>1.6179125492495249E-2</v>
      </c>
      <c r="I245" s="8">
        <f t="shared" si="41"/>
        <v>3.5643882042660585E-2</v>
      </c>
      <c r="J245" s="11">
        <f>VLOOKUP($A245,Fuel_preprocessddata!$A:$T,11,FALSE)</f>
        <v>27193193</v>
      </c>
      <c r="K245" s="2">
        <f>VLOOKUP($A245,Fuel_preprocessddata!$A:$T,12,FALSE)</f>
        <v>34905539</v>
      </c>
      <c r="L245" s="29">
        <f>VLOOKUP($A245,Fuel_preprocessddata!$A:$T,13,FALSE)</f>
        <v>1.2836131086187601</v>
      </c>
      <c r="M245" s="26">
        <f t="shared" si="42"/>
        <v>1.6975944948258957E-2</v>
      </c>
      <c r="N245" s="26">
        <f t="shared" si="43"/>
        <v>5.5972960004848381E-2</v>
      </c>
      <c r="O245" s="2">
        <f>VLOOKUP($A245,Fuel_preprocessddata!$A:$T,16,FALSE)</f>
        <v>113325633</v>
      </c>
      <c r="P245" s="2">
        <f>VLOOKUP($A245,Fuel_preprocessddata!$A:$T,17,FALSE)</f>
        <v>145466274</v>
      </c>
      <c r="Q245" s="29">
        <f>VLOOKUP($A245,Fuel_preprocessddata!$A:$T,18,FALSE)</f>
        <v>1.2836131610224399</v>
      </c>
      <c r="R245" s="23">
        <f t="shared" si="44"/>
        <v>1.636342845113397E-2</v>
      </c>
      <c r="S245" s="23">
        <f t="shared" si="45"/>
        <v>3.9046846439996119E-2</v>
      </c>
      <c r="T245" s="29">
        <v>0</v>
      </c>
      <c r="U245" s="38">
        <f>VLOOKUP($A245,Fuel_preprocessddata!$A:$T,9,FALSE)</f>
        <v>6833542088</v>
      </c>
      <c r="V245" s="38">
        <f>VLOOKUP($A245,Fuel_preprocessddata!$A:$T,10,FALSE)</f>
        <v>3101815197</v>
      </c>
      <c r="W245" s="38">
        <f>VLOOKUP($A245,Fuel_preprocessddata!$A:$T,14,FALSE)</f>
        <v>2056176496</v>
      </c>
      <c r="X245" s="38">
        <f>VLOOKUP($A245,Fuel_preprocessddata!$A:$T,15,FALSE)</f>
        <v>623614313</v>
      </c>
      <c r="Y245" s="32">
        <f t="shared" si="46"/>
        <v>0</v>
      </c>
      <c r="Z245" s="32">
        <f t="shared" si="47"/>
        <v>0</v>
      </c>
      <c r="AA245" s="32">
        <v>-2.0874507504752352E-5</v>
      </c>
      <c r="AB245" s="32">
        <v>4.3882042660583695E-5</v>
      </c>
      <c r="AC245" s="32">
        <f t="shared" si="48"/>
        <v>7.4505805969238281E-9</v>
      </c>
      <c r="AD245" s="32">
        <f t="shared" si="49"/>
        <v>0</v>
      </c>
      <c r="AE245" s="32">
        <v>4.4948258956858944E-8</v>
      </c>
      <c r="AF245" s="32">
        <v>-3.9995151622854164E-8</v>
      </c>
      <c r="AG245" s="32">
        <f t="shared" si="50"/>
        <v>0</v>
      </c>
      <c r="AH245" s="32">
        <f t="shared" si="51"/>
        <v>0</v>
      </c>
      <c r="AI245" s="32">
        <v>2.8451133971332809E-8</v>
      </c>
      <c r="AJ245" s="32">
        <v>4.6439996121208638E-8</v>
      </c>
    </row>
    <row r="246" spans="1:36" ht="15.75" thickBot="1" x14ac:dyDescent="0.3">
      <c r="A246" s="7" t="str">
        <f t="shared" si="39"/>
        <v>DL202010</v>
      </c>
      <c r="B246" s="7" t="s">
        <v>15</v>
      </c>
      <c r="C246" s="7">
        <v>2020</v>
      </c>
      <c r="D246" s="7">
        <v>10</v>
      </c>
      <c r="E246" s="12">
        <f>VLOOKUP($A246,Fuel_preprocessddata!$A:$T,6,FALSE)</f>
        <v>96616061</v>
      </c>
      <c r="F246" s="4">
        <f>VLOOKUP($A246,Fuel_preprocessddata!$A:$T,7,FALSE)</f>
        <v>117431228</v>
      </c>
      <c r="G246" s="30">
        <f>VLOOKUP($A246,Fuel_preprocessddata!$A:$T,8,FALSE)</f>
        <v>1.2154420992178501</v>
      </c>
      <c r="H246" s="18">
        <f t="shared" si="40"/>
        <v>1.5377895675403814E-2</v>
      </c>
      <c r="I246" s="18">
        <f t="shared" si="41"/>
        <v>3.3239012081993292E-2</v>
      </c>
      <c r="J246" s="12">
        <f>VLOOKUP($A246,Fuel_preprocessddata!$A:$T,11,FALSE)</f>
        <v>33201072</v>
      </c>
      <c r="K246" s="4">
        <f>VLOOKUP($A246,Fuel_preprocessddata!$A:$T,12,FALSE)</f>
        <v>40353981</v>
      </c>
      <c r="L246" s="30">
        <f>VLOOKUP($A246,Fuel_preprocessddata!$A:$T,13,FALSE)</f>
        <v>1.21544210982103</v>
      </c>
      <c r="M246" s="27">
        <f t="shared" si="42"/>
        <v>1.5928313832387755E-2</v>
      </c>
      <c r="N246" s="27">
        <f t="shared" si="43"/>
        <v>5.1740469819662946E-2</v>
      </c>
      <c r="O246" s="4">
        <f>VLOOKUP($A246,Fuel_preprocessddata!$A:$T,16,FALSE)</f>
        <v>129817133</v>
      </c>
      <c r="P246" s="4">
        <f>VLOOKUP($A246,Fuel_preprocessddata!$A:$T,17,FALSE)</f>
        <v>157785209</v>
      </c>
      <c r="Q246" s="30">
        <f>VLOOKUP($A246,Fuel_preprocessddata!$A:$T,18,FALSE)</f>
        <v>1.21544210192964</v>
      </c>
      <c r="R246" s="24">
        <f t="shared" si="44"/>
        <v>1.5515013909959257E-2</v>
      </c>
      <c r="S246" s="24">
        <f t="shared" si="45"/>
        <v>3.6584782638190323E-2</v>
      </c>
      <c r="T246" s="30">
        <v>0</v>
      </c>
      <c r="U246" s="39">
        <f>VLOOKUP($A246,Fuel_preprocessddata!$A:$T,9,FALSE)</f>
        <v>7636365240</v>
      </c>
      <c r="V246" s="39">
        <f>VLOOKUP($A246,Fuel_preprocessddata!$A:$T,10,FALSE)</f>
        <v>3532933762</v>
      </c>
      <c r="W246" s="39">
        <f>VLOOKUP($A246,Fuel_preprocessddata!$A:$T,14,FALSE)</f>
        <v>2533474756</v>
      </c>
      <c r="X246" s="39">
        <f>VLOOKUP($A246,Fuel_preprocessddata!$A:$T,15,FALSE)</f>
        <v>779930703</v>
      </c>
      <c r="Y246" s="33">
        <f t="shared" si="46"/>
        <v>0</v>
      </c>
      <c r="Z246" s="33">
        <f t="shared" si="47"/>
        <v>0</v>
      </c>
      <c r="AA246" s="33">
        <v>-2.2104324596186956E-5</v>
      </c>
      <c r="AB246" s="33">
        <v>3.9012081993290357E-5</v>
      </c>
      <c r="AC246" s="33">
        <f t="shared" si="48"/>
        <v>-7.4505805969238281E-9</v>
      </c>
      <c r="AD246" s="33">
        <f t="shared" si="49"/>
        <v>7.4505805969238281E-9</v>
      </c>
      <c r="AE246" s="33">
        <v>1.3832387757775622E-8</v>
      </c>
      <c r="AF246" s="33">
        <v>-3.0180337059343421E-8</v>
      </c>
      <c r="AG246" s="33">
        <f t="shared" si="50"/>
        <v>0</v>
      </c>
      <c r="AH246" s="33">
        <f t="shared" si="51"/>
        <v>0</v>
      </c>
      <c r="AI246" s="33">
        <v>1.3909959257346616E-8</v>
      </c>
      <c r="AJ246" s="33">
        <v>-1.7361809677429729E-8</v>
      </c>
    </row>
    <row r="247" spans="1:36" ht="15.75" thickBot="1" x14ac:dyDescent="0.3">
      <c r="A247" s="6" t="str">
        <f t="shared" si="39"/>
        <v>DL202011</v>
      </c>
      <c r="B247" s="6" t="s">
        <v>15</v>
      </c>
      <c r="C247" s="6">
        <v>2020</v>
      </c>
      <c r="D247" s="6">
        <v>11</v>
      </c>
      <c r="E247" s="11">
        <f>VLOOKUP($A247,Fuel_preprocessddata!$A:$T,6,FALSE)</f>
        <v>102310731</v>
      </c>
      <c r="F247" s="2">
        <f>VLOOKUP($A247,Fuel_preprocessddata!$A:$T,7,FALSE)</f>
        <v>124700206</v>
      </c>
      <c r="G247" s="29">
        <f>VLOOKUP($A247,Fuel_preprocessddata!$A:$T,8,FALSE)</f>
        <v>1.21883799266374</v>
      </c>
      <c r="H247" s="8">
        <f t="shared" si="40"/>
        <v>1.5338805049336508E-2</v>
      </c>
      <c r="I247" s="8">
        <f t="shared" si="41"/>
        <v>3.6127950100971286E-2</v>
      </c>
      <c r="J247" s="11">
        <f>VLOOKUP($A247,Fuel_preprocessddata!$A:$T,11,FALSE)</f>
        <v>34776066</v>
      </c>
      <c r="K247" s="2">
        <f>VLOOKUP($A247,Fuel_preprocessddata!$A:$T,12,FALSE)</f>
        <v>42386392</v>
      </c>
      <c r="L247" s="29">
        <f>VLOOKUP($A247,Fuel_preprocessddata!$A:$T,13,FALSE)</f>
        <v>1.2188380364817499</v>
      </c>
      <c r="M247" s="26">
        <f t="shared" si="42"/>
        <v>1.5759930732112369E-2</v>
      </c>
      <c r="N247" s="26">
        <f t="shared" si="43"/>
        <v>4.883410797591943E-2</v>
      </c>
      <c r="O247" s="2">
        <f>VLOOKUP($A247,Fuel_preprocessddata!$A:$T,16,FALSE)</f>
        <v>137086797</v>
      </c>
      <c r="P247" s="2">
        <f>VLOOKUP($A247,Fuel_preprocessddata!$A:$T,17,FALSE)</f>
        <v>167086598</v>
      </c>
      <c r="Q247" s="29">
        <f>VLOOKUP($A247,Fuel_preprocessddata!$A:$T,18,FALSE)</f>
        <v>1.21883800377945</v>
      </c>
      <c r="R247" s="23">
        <f t="shared" si="44"/>
        <v>1.5443490838737759E-2</v>
      </c>
      <c r="S247" s="23">
        <f t="shared" si="45"/>
        <v>3.8681089451182232E-2</v>
      </c>
      <c r="T247" s="29">
        <v>0</v>
      </c>
      <c r="U247" s="38">
        <f>VLOOKUP($A247,Fuel_preprocessddata!$A:$T,9,FALSE)</f>
        <v>8129721031</v>
      </c>
      <c r="V247" s="38">
        <f>VLOOKUP($A247,Fuel_preprocessddata!$A:$T,10,FALSE)</f>
        <v>3451626944</v>
      </c>
      <c r="W247" s="38">
        <f>VLOOKUP($A247,Fuel_preprocessddata!$A:$T,14,FALSE)</f>
        <v>2689503699</v>
      </c>
      <c r="X247" s="38">
        <f>VLOOKUP($A247,Fuel_preprocessddata!$A:$T,15,FALSE)</f>
        <v>867966955</v>
      </c>
      <c r="Y247" s="32">
        <f t="shared" si="46"/>
        <v>0</v>
      </c>
      <c r="Z247" s="32">
        <f t="shared" si="47"/>
        <v>0</v>
      </c>
      <c r="AA247" s="32">
        <v>3.8805049336508232E-5</v>
      </c>
      <c r="AB247" s="32">
        <v>2.7950100971283962E-5</v>
      </c>
      <c r="AC247" s="32">
        <f t="shared" si="48"/>
        <v>-7.4505805969238281E-9</v>
      </c>
      <c r="AD247" s="32">
        <f t="shared" si="49"/>
        <v>0</v>
      </c>
      <c r="AE247" s="32">
        <v>3.0732112370548959E-8</v>
      </c>
      <c r="AF247" s="32">
        <v>7.9759194301226577E-9</v>
      </c>
      <c r="AG247" s="32">
        <f t="shared" si="50"/>
        <v>0</v>
      </c>
      <c r="AH247" s="32">
        <f t="shared" si="51"/>
        <v>0</v>
      </c>
      <c r="AI247" s="32">
        <v>-9.1612622418746348E-9</v>
      </c>
      <c r="AJ247" s="32">
        <v>-1.0548817774153063E-8</v>
      </c>
    </row>
    <row r="248" spans="1:36" ht="15.75" thickBot="1" x14ac:dyDescent="0.3">
      <c r="A248" s="7" t="str">
        <f t="shared" si="39"/>
        <v>DL202012</v>
      </c>
      <c r="B248" s="7" t="s">
        <v>15</v>
      </c>
      <c r="C248" s="7">
        <v>2020</v>
      </c>
      <c r="D248" s="7">
        <v>12</v>
      </c>
      <c r="E248" s="12">
        <f>VLOOKUP($A248,Fuel_preprocessddata!$A:$T,6,FALSE)</f>
        <v>108064472</v>
      </c>
      <c r="F248" s="4">
        <f>VLOOKUP($A248,Fuel_preprocessddata!$A:$T,7,FALSE)</f>
        <v>206926180</v>
      </c>
      <c r="G248" s="30">
        <f>VLOOKUP($A248,Fuel_preprocessddata!$A:$T,8,FALSE)</f>
        <v>1.9148400595525901</v>
      </c>
      <c r="H248" s="18">
        <f t="shared" si="40"/>
        <v>2.4199609273494863E-2</v>
      </c>
      <c r="I248" s="18">
        <f t="shared" si="41"/>
        <v>5.6578434515932932E-2</v>
      </c>
      <c r="J248" s="12">
        <f>VLOOKUP($A248,Fuel_preprocessddata!$A:$T,11,FALSE)</f>
        <v>40541486</v>
      </c>
      <c r="K248" s="4">
        <f>VLOOKUP($A248,Fuel_preprocessddata!$A:$T,12,FALSE)</f>
        <v>77630464</v>
      </c>
      <c r="L248" s="30">
        <f>VLOOKUP($A248,Fuel_preprocessddata!$A:$T,13,FALSE)</f>
        <v>1.9148401220419</v>
      </c>
      <c r="M248" s="27">
        <f t="shared" si="42"/>
        <v>2.3779715520678146E-2</v>
      </c>
      <c r="N248" s="27">
        <f t="shared" si="43"/>
        <v>6.405752421399756E-2</v>
      </c>
      <c r="O248" s="4">
        <f>VLOOKUP($A248,Fuel_preprocessddata!$A:$T,16,FALSE)</f>
        <v>148605958</v>
      </c>
      <c r="P248" s="4">
        <f>VLOOKUP($A248,Fuel_preprocessddata!$A:$T,17,FALSE)</f>
        <v>284556644</v>
      </c>
      <c r="Q248" s="30">
        <f>VLOOKUP($A248,Fuel_preprocessddata!$A:$T,18,FALSE)</f>
        <v>1.9148400766004201</v>
      </c>
      <c r="R248" s="24">
        <f t="shared" si="44"/>
        <v>2.4083593378088478E-2</v>
      </c>
      <c r="S248" s="24">
        <f t="shared" si="45"/>
        <v>5.8439884595442096E-2</v>
      </c>
      <c r="T248" s="30">
        <v>0</v>
      </c>
      <c r="U248" s="39">
        <f>VLOOKUP($A248,Fuel_preprocessddata!$A:$T,9,FALSE)</f>
        <v>8550806654</v>
      </c>
      <c r="V248" s="39">
        <f>VLOOKUP($A248,Fuel_preprocessddata!$A:$T,10,FALSE)</f>
        <v>3657333077</v>
      </c>
      <c r="W248" s="39">
        <f>VLOOKUP($A248,Fuel_preprocessddata!$A:$T,14,FALSE)</f>
        <v>3264566556</v>
      </c>
      <c r="X248" s="39">
        <f>VLOOKUP($A248,Fuel_preprocessddata!$A:$T,15,FALSE)</f>
        <v>1211886737</v>
      </c>
      <c r="Y248" s="33">
        <f t="shared" si="46"/>
        <v>0</v>
      </c>
      <c r="Z248" s="33">
        <f t="shared" si="47"/>
        <v>0</v>
      </c>
      <c r="AA248" s="33">
        <v>-3.9072650513498342E-7</v>
      </c>
      <c r="AB248" s="33">
        <v>-2.1565484067065377E-5</v>
      </c>
      <c r="AC248" s="33">
        <f t="shared" si="48"/>
        <v>0</v>
      </c>
      <c r="AD248" s="33">
        <f t="shared" si="49"/>
        <v>0</v>
      </c>
      <c r="AE248" s="33">
        <v>1.5520678145475308E-8</v>
      </c>
      <c r="AF248" s="33">
        <v>2.4213997560501577E-8</v>
      </c>
      <c r="AG248" s="33">
        <f t="shared" si="50"/>
        <v>0</v>
      </c>
      <c r="AH248" s="33">
        <f t="shared" si="51"/>
        <v>0</v>
      </c>
      <c r="AI248" s="33">
        <v>-6.6219115243265625E-9</v>
      </c>
      <c r="AJ248" s="33">
        <v>-1.5404557907050531E-8</v>
      </c>
    </row>
    <row r="249" spans="1:36" ht="15.75" thickBot="1" x14ac:dyDescent="0.3">
      <c r="A249" s="6" t="str">
        <f t="shared" si="39"/>
        <v>DL20211</v>
      </c>
      <c r="B249" s="6" t="s">
        <v>15</v>
      </c>
      <c r="C249" s="6">
        <v>2021</v>
      </c>
      <c r="D249" s="6">
        <v>1</v>
      </c>
      <c r="E249" s="11">
        <f>VLOOKUP($A249,Fuel_preprocessddata!$A:$T,6,FALSE)</f>
        <v>108105719</v>
      </c>
      <c r="F249" s="2">
        <f>VLOOKUP($A249,Fuel_preprocessddata!$A:$T,7,FALSE)</f>
        <v>176907421</v>
      </c>
      <c r="G249" s="29">
        <f>VLOOKUP($A249,Fuel_preprocessddata!$A:$T,8,FALSE)</f>
        <v>1.6364298081214299</v>
      </c>
      <c r="H249" s="8">
        <f t="shared" si="40"/>
        <v>2.0854744703838128E-2</v>
      </c>
      <c r="I249" s="8">
        <f t="shared" si="41"/>
        <v>4.8847420807205895E-2</v>
      </c>
      <c r="J249" s="11">
        <f>VLOOKUP($A249,Fuel_preprocessddata!$A:$T,11,FALSE)</f>
        <v>43202144</v>
      </c>
      <c r="K249" s="2">
        <f>VLOOKUP($A249,Fuel_preprocessddata!$A:$T,12,FALSE)</f>
        <v>70697274</v>
      </c>
      <c r="L249" s="29">
        <f>VLOOKUP($A249,Fuel_preprocessddata!$A:$T,13,FALSE)</f>
        <v>1.6364297568194699</v>
      </c>
      <c r="M249" s="26">
        <f t="shared" si="42"/>
        <v>1.9601330114927755E-2</v>
      </c>
      <c r="N249" s="26">
        <f t="shared" si="43"/>
        <v>5.7234881798356362E-2</v>
      </c>
      <c r="O249" s="2">
        <f>VLOOKUP($A249,Fuel_preprocessddata!$A:$T,16,FALSE)</f>
        <v>151307863</v>
      </c>
      <c r="P249" s="2">
        <f>VLOOKUP($A249,Fuel_preprocessddata!$A:$T,17,FALSE)</f>
        <v>247604695</v>
      </c>
      <c r="Q249" s="29">
        <f>VLOOKUP($A249,Fuel_preprocessddata!$A:$T,18,FALSE)</f>
        <v>1.63642979347345</v>
      </c>
      <c r="R249" s="23">
        <f t="shared" si="44"/>
        <v>2.048080632065951E-2</v>
      </c>
      <c r="S249" s="23">
        <f t="shared" si="45"/>
        <v>5.0980554476361219E-2</v>
      </c>
      <c r="T249" s="29">
        <v>0</v>
      </c>
      <c r="U249" s="38">
        <f>VLOOKUP($A249,Fuel_preprocessddata!$A:$T,9,FALSE)</f>
        <v>8482838007</v>
      </c>
      <c r="V249" s="38">
        <f>VLOOKUP($A249,Fuel_preprocessddata!$A:$T,10,FALSE)</f>
        <v>3621632792</v>
      </c>
      <c r="W249" s="38">
        <f>VLOOKUP($A249,Fuel_preprocessddata!$A:$T,14,FALSE)</f>
        <v>3606759010</v>
      </c>
      <c r="X249" s="38">
        <f>VLOOKUP($A249,Fuel_preprocessddata!$A:$T,15,FALSE)</f>
        <v>1235213069</v>
      </c>
      <c r="Y249" s="32">
        <f t="shared" si="46"/>
        <v>0</v>
      </c>
      <c r="Z249" s="32">
        <f t="shared" si="47"/>
        <v>0</v>
      </c>
      <c r="AA249" s="32">
        <v>-4.5255296161872058E-5</v>
      </c>
      <c r="AB249" s="32">
        <v>4.7420807205893548E-5</v>
      </c>
      <c r="AC249" s="32">
        <f t="shared" si="48"/>
        <v>1.4901161193847656E-8</v>
      </c>
      <c r="AD249" s="32">
        <f t="shared" si="49"/>
        <v>0</v>
      </c>
      <c r="AE249" s="32">
        <v>3.0114927754634757E-8</v>
      </c>
      <c r="AF249" s="32">
        <v>-1.8201643638485199E-8</v>
      </c>
      <c r="AG249" s="32">
        <f t="shared" si="50"/>
        <v>0</v>
      </c>
      <c r="AH249" s="32">
        <f t="shared" si="51"/>
        <v>0</v>
      </c>
      <c r="AI249" s="32">
        <v>6.3206595114079223E-9</v>
      </c>
      <c r="AJ249" s="32">
        <v>-4.5523638782241083E-8</v>
      </c>
    </row>
    <row r="250" spans="1:36" ht="15.75" thickBot="1" x14ac:dyDescent="0.3">
      <c r="A250" s="7" t="str">
        <f t="shared" si="39"/>
        <v>DL20212</v>
      </c>
      <c r="B250" s="7" t="s">
        <v>15</v>
      </c>
      <c r="C250" s="7">
        <v>2021</v>
      </c>
      <c r="D250" s="7">
        <v>2</v>
      </c>
      <c r="E250" s="12">
        <f>VLOOKUP($A250,Fuel_preprocessddata!$A:$T,6,FALSE)</f>
        <v>98066518</v>
      </c>
      <c r="F250" s="4">
        <f>VLOOKUP($A250,Fuel_preprocessddata!$A:$T,7,FALSE)</f>
        <v>157732221</v>
      </c>
      <c r="G250" s="30">
        <f>VLOOKUP($A250,Fuel_preprocessddata!$A:$T,8,FALSE)</f>
        <v>1.60842073540329</v>
      </c>
      <c r="H250" s="18">
        <f t="shared" si="40"/>
        <v>2.0841156953805604E-2</v>
      </c>
      <c r="I250" s="18">
        <f t="shared" si="41"/>
        <v>4.2840940695914161E-2</v>
      </c>
      <c r="J250" s="12">
        <f>VLOOKUP($A250,Fuel_preprocessddata!$A:$T,11,FALSE)</f>
        <v>37645854</v>
      </c>
      <c r="K250" s="4">
        <f>VLOOKUP($A250,Fuel_preprocessddata!$A:$T,12,FALSE)</f>
        <v>60550371</v>
      </c>
      <c r="L250" s="30">
        <f>VLOOKUP($A250,Fuel_preprocessddata!$A:$T,13,FALSE)</f>
        <v>1.6084207041763401</v>
      </c>
      <c r="M250" s="27">
        <f t="shared" si="42"/>
        <v>1.9936669842483531E-2</v>
      </c>
      <c r="N250" s="27">
        <f t="shared" si="43"/>
        <v>6.9317834706867254E-2</v>
      </c>
      <c r="O250" s="4">
        <f>VLOOKUP($A250,Fuel_preprocessddata!$A:$T,16,FALSE)</f>
        <v>135712372</v>
      </c>
      <c r="P250" s="4">
        <f>VLOOKUP($A250,Fuel_preprocessddata!$A:$T,17,FALSE)</f>
        <v>218282592</v>
      </c>
      <c r="Q250" s="30">
        <f>VLOOKUP($A250,Fuel_preprocessddata!$A:$T,18,FALSE)</f>
        <v>1.6084207267411099</v>
      </c>
      <c r="R250" s="24">
        <f t="shared" si="44"/>
        <v>2.0582134222748717E-2</v>
      </c>
      <c r="S250" s="24">
        <f t="shared" si="45"/>
        <v>4.7918081095907866E-2</v>
      </c>
      <c r="T250" s="30">
        <v>0</v>
      </c>
      <c r="U250" s="39">
        <f>VLOOKUP($A250,Fuel_preprocessddata!$A:$T,9,FALSE)</f>
        <v>7568304454</v>
      </c>
      <c r="V250" s="39">
        <f>VLOOKUP($A250,Fuel_preprocessddata!$A:$T,10,FALSE)</f>
        <v>3681810400</v>
      </c>
      <c r="W250" s="39">
        <f>VLOOKUP($A250,Fuel_preprocessddata!$A:$T,14,FALSE)</f>
        <v>3037135664</v>
      </c>
      <c r="X250" s="39">
        <f>VLOOKUP($A250,Fuel_preprocessddata!$A:$T,15,FALSE)</f>
        <v>873517923</v>
      </c>
      <c r="Y250" s="33">
        <f t="shared" si="46"/>
        <v>0</v>
      </c>
      <c r="Z250" s="33">
        <f t="shared" si="47"/>
        <v>0</v>
      </c>
      <c r="AA250" s="33">
        <v>4.1156953805602733E-5</v>
      </c>
      <c r="AB250" s="33">
        <v>4.0940695914161093E-5</v>
      </c>
      <c r="AC250" s="33">
        <f t="shared" si="48"/>
        <v>-7.4505805969238281E-9</v>
      </c>
      <c r="AD250" s="33">
        <f t="shared" si="49"/>
        <v>0</v>
      </c>
      <c r="AE250" s="33">
        <v>-3.0157516468440337E-8</v>
      </c>
      <c r="AF250" s="33">
        <v>3.4706867260356211E-8</v>
      </c>
      <c r="AG250" s="33">
        <f t="shared" si="50"/>
        <v>0</v>
      </c>
      <c r="AH250" s="33">
        <f t="shared" si="51"/>
        <v>0</v>
      </c>
      <c r="AI250" s="33">
        <v>3.4222748718226725E-8</v>
      </c>
      <c r="AJ250" s="33">
        <v>-1.8904092128485539E-8</v>
      </c>
    </row>
    <row r="251" spans="1:36" ht="15.75" thickBot="1" x14ac:dyDescent="0.3">
      <c r="A251" s="6" t="str">
        <f t="shared" si="39"/>
        <v>DL20213</v>
      </c>
      <c r="B251" s="6" t="s">
        <v>15</v>
      </c>
      <c r="C251" s="6">
        <v>2021</v>
      </c>
      <c r="D251" s="6">
        <v>3</v>
      </c>
      <c r="E251" s="11">
        <f>VLOOKUP($A251,Fuel_preprocessddata!$A:$T,6,FALSE)</f>
        <v>125392974</v>
      </c>
      <c r="F251" s="2">
        <f>VLOOKUP($A251,Fuel_preprocessddata!$A:$T,7,FALSE)</f>
        <v>311308033</v>
      </c>
      <c r="G251" s="29">
        <f>VLOOKUP($A251,Fuel_preprocessddata!$A:$T,8,FALSE)</f>
        <v>2.4826592995553298</v>
      </c>
      <c r="H251" s="8">
        <f t="shared" si="40"/>
        <v>3.1390042112550059E-2</v>
      </c>
      <c r="I251" s="8">
        <f t="shared" si="41"/>
        <v>5.7537416223883239E-2</v>
      </c>
      <c r="J251" s="11">
        <f>VLOOKUP($A251,Fuel_preprocessddata!$A:$T,11,FALSE)</f>
        <v>45123707</v>
      </c>
      <c r="K251" s="2">
        <f>VLOOKUP($A251,Fuel_preprocessddata!$A:$T,12,FALSE)</f>
        <v>112026795</v>
      </c>
      <c r="L251" s="29">
        <f>VLOOKUP($A251,Fuel_preprocessddata!$A:$T,13,FALSE)</f>
        <v>2.4826593923234102</v>
      </c>
      <c r="M251" s="26">
        <f t="shared" si="42"/>
        <v>3.1564125247818722E-2</v>
      </c>
      <c r="N251" s="26">
        <f t="shared" si="43"/>
        <v>9.1914714977134299E-2</v>
      </c>
      <c r="O251" s="2">
        <f>VLOOKUP($A251,Fuel_preprocessddata!$A:$T,16,FALSE)</f>
        <v>170516681</v>
      </c>
      <c r="P251" s="2">
        <f>VLOOKUP($A251,Fuel_preprocessddata!$A:$T,17,FALSE)</f>
        <v>423334828</v>
      </c>
      <c r="Q251" s="29">
        <f>VLOOKUP($A251,Fuel_preprocessddata!$A:$T,18,FALSE)</f>
        <v>2.4826593241044801</v>
      </c>
      <c r="R251" s="23">
        <f t="shared" si="44"/>
        <v>3.1435922498537043E-2</v>
      </c>
      <c r="S251" s="23">
        <f t="shared" si="45"/>
        <v>6.3857721147247734E-2</v>
      </c>
      <c r="T251" s="29">
        <v>0</v>
      </c>
      <c r="U251" s="38">
        <f>VLOOKUP($A251,Fuel_preprocessddata!$A:$T,9,FALSE)</f>
        <v>9917413678</v>
      </c>
      <c r="V251" s="38">
        <f>VLOOKUP($A251,Fuel_preprocessddata!$A:$T,10,FALSE)</f>
        <v>5410532023</v>
      </c>
      <c r="W251" s="38">
        <f>VLOOKUP($A251,Fuel_preprocessddata!$A:$T,14,FALSE)</f>
        <v>3549181044</v>
      </c>
      <c r="X251" s="38">
        <f>VLOOKUP($A251,Fuel_preprocessddata!$A:$T,15,FALSE)</f>
        <v>1218812407</v>
      </c>
      <c r="Y251" s="32">
        <f t="shared" si="46"/>
        <v>0</v>
      </c>
      <c r="Z251" s="32">
        <f t="shared" si="47"/>
        <v>0</v>
      </c>
      <c r="AA251" s="32">
        <v>-9.9578874499378633E-6</v>
      </c>
      <c r="AB251" s="32">
        <v>3.7416223883240257E-5</v>
      </c>
      <c r="AC251" s="32">
        <f t="shared" si="48"/>
        <v>1.4901161193847656E-8</v>
      </c>
      <c r="AD251" s="32">
        <f t="shared" si="49"/>
        <v>0</v>
      </c>
      <c r="AE251" s="32">
        <v>2.5247818722859416E-8</v>
      </c>
      <c r="AF251" s="32">
        <v>1.4977134298391204E-8</v>
      </c>
      <c r="AG251" s="32">
        <f t="shared" si="50"/>
        <v>0</v>
      </c>
      <c r="AH251" s="32">
        <f t="shared" si="51"/>
        <v>0</v>
      </c>
      <c r="AI251" s="32">
        <v>2.2498537038603827E-8</v>
      </c>
      <c r="AJ251" s="32">
        <v>2.1147247730723961E-8</v>
      </c>
    </row>
    <row r="252" spans="1:36" ht="15.75" thickBot="1" x14ac:dyDescent="0.3">
      <c r="A252" s="7" t="str">
        <f t="shared" si="39"/>
        <v>DL20214</v>
      </c>
      <c r="B252" s="7" t="s">
        <v>15</v>
      </c>
      <c r="C252" s="7">
        <v>2021</v>
      </c>
      <c r="D252" s="7">
        <v>4</v>
      </c>
      <c r="E252" s="12">
        <f>VLOOKUP($A252,Fuel_preprocessddata!$A:$T,6,FALSE)</f>
        <v>127574646</v>
      </c>
      <c r="F252" s="4">
        <f>VLOOKUP($A252,Fuel_preprocessddata!$A:$T,7,FALSE)</f>
        <v>225056526</v>
      </c>
      <c r="G252" s="30">
        <f>VLOOKUP($A252,Fuel_preprocessddata!$A:$T,8,FALSE)</f>
        <v>1.76411640601377</v>
      </c>
      <c r="H252" s="18">
        <f t="shared" si="40"/>
        <v>2.2767829502608909E-2</v>
      </c>
      <c r="I252" s="18">
        <f t="shared" si="41"/>
        <v>3.9079471998580945E-2</v>
      </c>
      <c r="J252" s="12">
        <f>VLOOKUP($A252,Fuel_preprocessddata!$A:$T,11,FALSE)</f>
        <v>45559084</v>
      </c>
      <c r="K252" s="4">
        <f>VLOOKUP($A252,Fuel_preprocessddata!$A:$T,12,FALSE)</f>
        <v>80371528</v>
      </c>
      <c r="L252" s="30">
        <f>VLOOKUP($A252,Fuel_preprocessddata!$A:$T,13,FALSE)</f>
        <v>1.7641164163880001</v>
      </c>
      <c r="M252" s="27">
        <f t="shared" si="42"/>
        <v>2.2430130129915442E-2</v>
      </c>
      <c r="N252" s="27">
        <f t="shared" si="43"/>
        <v>6.0509300358250181E-2</v>
      </c>
      <c r="O252" s="4">
        <f>VLOOKUP($A252,Fuel_preprocessddata!$A:$T,16,FALSE)</f>
        <v>173133730</v>
      </c>
      <c r="P252" s="4">
        <f>VLOOKUP($A252,Fuel_preprocessddata!$A:$T,17,FALSE)</f>
        <v>305428054</v>
      </c>
      <c r="Q252" s="30">
        <f>VLOOKUP($A252,Fuel_preprocessddata!$A:$T,18,FALSE)</f>
        <v>1.76411640874369</v>
      </c>
      <c r="R252" s="24">
        <f t="shared" si="44"/>
        <v>2.2677984028291784E-2</v>
      </c>
      <c r="S252" s="24">
        <f t="shared" si="45"/>
        <v>4.3095755485586758E-2</v>
      </c>
      <c r="T252" s="30">
        <v>0</v>
      </c>
      <c r="U252" s="39">
        <f>VLOOKUP($A252,Fuel_preprocessddata!$A:$T,9,FALSE)</f>
        <v>9884847652</v>
      </c>
      <c r="V252" s="39">
        <f>VLOOKUP($A252,Fuel_preprocessddata!$A:$T,10,FALSE)</f>
        <v>5758944901</v>
      </c>
      <c r="W252" s="39">
        <f>VLOOKUP($A252,Fuel_preprocessddata!$A:$T,14,FALSE)</f>
        <v>3583194905</v>
      </c>
      <c r="X252" s="39">
        <f>VLOOKUP($A252,Fuel_preprocessddata!$A:$T,15,FALSE)</f>
        <v>1328250823</v>
      </c>
      <c r="Y252" s="33">
        <f t="shared" si="46"/>
        <v>0</v>
      </c>
      <c r="Z252" s="33">
        <f t="shared" si="47"/>
        <v>0</v>
      </c>
      <c r="AA252" s="33">
        <v>-3.2170497391091624E-5</v>
      </c>
      <c r="AB252" s="33">
        <v>-2.0528001419061609E-5</v>
      </c>
      <c r="AC252" s="33">
        <f t="shared" si="48"/>
        <v>0</v>
      </c>
      <c r="AD252" s="33">
        <f t="shared" si="49"/>
        <v>0</v>
      </c>
      <c r="AE252" s="33">
        <v>3.0129915441073907E-8</v>
      </c>
      <c r="AF252" s="33">
        <v>3.5825017952184623E-10</v>
      </c>
      <c r="AG252" s="33">
        <f t="shared" si="50"/>
        <v>0</v>
      </c>
      <c r="AH252" s="33">
        <f t="shared" si="51"/>
        <v>0</v>
      </c>
      <c r="AI252" s="33">
        <v>-1.5971708218140424E-8</v>
      </c>
      <c r="AJ252" s="33">
        <v>-4.4514413240562267E-8</v>
      </c>
    </row>
    <row r="253" spans="1:36" ht="15.75" thickBot="1" x14ac:dyDescent="0.3">
      <c r="A253" s="6" t="str">
        <f t="shared" si="39"/>
        <v>DL20215</v>
      </c>
      <c r="B253" s="6" t="s">
        <v>15</v>
      </c>
      <c r="C253" s="6">
        <v>2021</v>
      </c>
      <c r="D253" s="6">
        <v>5</v>
      </c>
      <c r="E253" s="11">
        <f>VLOOKUP($A253,Fuel_preprocessddata!$A:$T,6,FALSE)</f>
        <v>146451495</v>
      </c>
      <c r="F253" s="2">
        <f>VLOOKUP($A253,Fuel_preprocessddata!$A:$T,7,FALSE)</f>
        <v>407782858</v>
      </c>
      <c r="G253" s="29">
        <f>VLOOKUP($A253,Fuel_preprocessddata!$A:$T,8,FALSE)</f>
        <v>2.7844226376794499</v>
      </c>
      <c r="H253" s="8">
        <f t="shared" si="40"/>
        <v>3.7003492162629222E-2</v>
      </c>
      <c r="I253" s="8">
        <f t="shared" si="41"/>
        <v>4.7073070615281362E-2</v>
      </c>
      <c r="J253" s="11">
        <f>VLOOKUP($A253,Fuel_preprocessddata!$A:$T,11,FALSE)</f>
        <v>49937974</v>
      </c>
      <c r="K253" s="2">
        <f>VLOOKUP($A253,Fuel_preprocessddata!$A:$T,12,FALSE)</f>
        <v>139048422</v>
      </c>
      <c r="L253" s="29">
        <f>VLOOKUP($A253,Fuel_preprocessddata!$A:$T,13,FALSE)</f>
        <v>2.7844225718888702</v>
      </c>
      <c r="M253" s="26">
        <f t="shared" si="42"/>
        <v>3.6058500842949176E-2</v>
      </c>
      <c r="N253" s="26">
        <f t="shared" si="43"/>
        <v>7.3563986398210032E-2</v>
      </c>
      <c r="O253" s="2">
        <f>VLOOKUP($A253,Fuel_preprocessddata!$A:$T,16,FALSE)</f>
        <v>196389469</v>
      </c>
      <c r="P253" s="2">
        <f>VLOOKUP($A253,Fuel_preprocessddata!$A:$T,17,FALSE)</f>
        <v>546831280</v>
      </c>
      <c r="Q253" s="29">
        <f>VLOOKUP($A253,Fuel_preprocessddata!$A:$T,18,FALSE)</f>
        <v>2.7844226209502101</v>
      </c>
      <c r="R253" s="23">
        <f t="shared" si="44"/>
        <v>3.6758534484826147E-2</v>
      </c>
      <c r="S253" s="23">
        <f t="shared" si="45"/>
        <v>5.1817943775523671E-2</v>
      </c>
      <c r="T253" s="29">
        <v>0</v>
      </c>
      <c r="U253" s="38">
        <f>VLOOKUP($A253,Fuel_preprocessddata!$A:$T,9,FALSE)</f>
        <v>11020118215</v>
      </c>
      <c r="V253" s="38">
        <f>VLOOKUP($A253,Fuel_preprocessddata!$A:$T,10,FALSE)</f>
        <v>8662763076</v>
      </c>
      <c r="W253" s="38">
        <f>VLOOKUP($A253,Fuel_preprocessddata!$A:$T,14,FALSE)</f>
        <v>3856189768</v>
      </c>
      <c r="X253" s="38">
        <f>VLOOKUP($A253,Fuel_preprocessddata!$A:$T,15,FALSE)</f>
        <v>1890169753</v>
      </c>
      <c r="Y253" s="32">
        <f t="shared" si="46"/>
        <v>0</v>
      </c>
      <c r="Z253" s="32">
        <f t="shared" si="47"/>
        <v>0</v>
      </c>
      <c r="AA253" s="32">
        <v>3.4921626292216262E-6</v>
      </c>
      <c r="AB253" s="32">
        <v>-2.6929384718642549E-5</v>
      </c>
      <c r="AC253" s="32">
        <f t="shared" si="48"/>
        <v>0</v>
      </c>
      <c r="AD253" s="32">
        <f t="shared" si="49"/>
        <v>2.9802322387695313E-8</v>
      </c>
      <c r="AE253" s="32">
        <v>8.4294917747362863E-10</v>
      </c>
      <c r="AF253" s="32">
        <v>-1.3601789977321643E-8</v>
      </c>
      <c r="AG253" s="32">
        <f t="shared" si="50"/>
        <v>0</v>
      </c>
      <c r="AH253" s="32">
        <f t="shared" si="51"/>
        <v>0</v>
      </c>
      <c r="AI253" s="32">
        <v>3.448482614396009E-8</v>
      </c>
      <c r="AJ253" s="32">
        <v>4.3775523671241157E-8</v>
      </c>
    </row>
    <row r="254" spans="1:36" ht="15.75" thickBot="1" x14ac:dyDescent="0.3">
      <c r="A254" s="7" t="str">
        <f t="shared" si="39"/>
        <v>DL20216</v>
      </c>
      <c r="B254" s="7" t="s">
        <v>15</v>
      </c>
      <c r="C254" s="7">
        <v>2021</v>
      </c>
      <c r="D254" s="7">
        <v>6</v>
      </c>
      <c r="E254" s="12">
        <f>VLOOKUP($A254,Fuel_preprocessddata!$A:$T,6,FALSE)</f>
        <v>146451495</v>
      </c>
      <c r="F254" s="4">
        <f>VLOOKUP($A254,Fuel_preprocessddata!$A:$T,7,FALSE)</f>
        <v>407782858</v>
      </c>
      <c r="G254" s="30">
        <f>VLOOKUP($A254,Fuel_preprocessddata!$A:$T,8,FALSE)</f>
        <v>2.7844226376794499</v>
      </c>
      <c r="H254" s="18">
        <f t="shared" si="40"/>
        <v>3.6190419469398855E-2</v>
      </c>
      <c r="I254" s="18">
        <f t="shared" si="41"/>
        <v>4.2090399518982087E-2</v>
      </c>
      <c r="J254" s="12">
        <f>VLOOKUP($A254,Fuel_preprocessddata!$A:$T,11,FALSE)</f>
        <v>49937974</v>
      </c>
      <c r="K254" s="4">
        <f>VLOOKUP($A254,Fuel_preprocessddata!$A:$T,12,FALSE)</f>
        <v>139048422</v>
      </c>
      <c r="L254" s="30">
        <f>VLOOKUP($A254,Fuel_preprocessddata!$A:$T,13,FALSE)</f>
        <v>2.7844225718888702</v>
      </c>
      <c r="M254" s="27">
        <f t="shared" si="42"/>
        <v>3.4722358269611633E-2</v>
      </c>
      <c r="N254" s="27">
        <f t="shared" si="43"/>
        <v>5.8849851902254363E-2</v>
      </c>
      <c r="O254" s="4">
        <f>VLOOKUP($A254,Fuel_preprocessddata!$A:$T,16,FALSE)</f>
        <v>196389469</v>
      </c>
      <c r="P254" s="4">
        <f>VLOOKUP($A254,Fuel_preprocessddata!$A:$T,17,FALSE)</f>
        <v>546831280</v>
      </c>
      <c r="Q254" s="30">
        <f>VLOOKUP($A254,Fuel_preprocessddata!$A:$T,18,FALSE)</f>
        <v>2.7844226209502101</v>
      </c>
      <c r="R254" s="24">
        <f t="shared" si="44"/>
        <v>3.5805475861839541E-2</v>
      </c>
      <c r="S254" s="24">
        <f t="shared" si="45"/>
        <v>4.5376315004437201E-2</v>
      </c>
      <c r="T254" s="30">
        <v>0</v>
      </c>
      <c r="U254" s="39">
        <f>VLOOKUP($A254,Fuel_preprocessddata!$A:$T,9,FALSE)</f>
        <v>11267701894</v>
      </c>
      <c r="V254" s="39">
        <f>VLOOKUP($A254,Fuel_preprocessddata!$A:$T,10,FALSE)</f>
        <v>9688262945</v>
      </c>
      <c r="W254" s="39">
        <f>VLOOKUP($A254,Fuel_preprocessddata!$A:$T,14,FALSE)</f>
        <v>4004578863</v>
      </c>
      <c r="X254" s="39">
        <f>VLOOKUP($A254,Fuel_preprocessddata!$A:$T,15,FALSE)</f>
        <v>2362765878</v>
      </c>
      <c r="Y254" s="33">
        <f t="shared" si="46"/>
        <v>0</v>
      </c>
      <c r="Z254" s="33">
        <f t="shared" si="47"/>
        <v>0</v>
      </c>
      <c r="AA254" s="33">
        <v>-9.5805306011449709E-6</v>
      </c>
      <c r="AB254" s="33">
        <v>-9.6004810179097649E-6</v>
      </c>
      <c r="AC254" s="33">
        <f t="shared" si="48"/>
        <v>0</v>
      </c>
      <c r="AD254" s="33">
        <f t="shared" si="49"/>
        <v>0</v>
      </c>
      <c r="AE254" s="33">
        <v>-4.1730388367078319E-8</v>
      </c>
      <c r="AF254" s="33">
        <v>-4.8097745633524092E-8</v>
      </c>
      <c r="AG254" s="33">
        <f t="shared" si="50"/>
        <v>0</v>
      </c>
      <c r="AH254" s="33">
        <f t="shared" si="51"/>
        <v>0</v>
      </c>
      <c r="AI254" s="33">
        <v>-2.4138160458278546E-8</v>
      </c>
      <c r="AJ254" s="33">
        <v>1.5004437196181053E-8</v>
      </c>
    </row>
    <row r="255" spans="1:36" ht="15.75" thickBot="1" x14ac:dyDescent="0.3">
      <c r="A255" s="6" t="str">
        <f t="shared" si="39"/>
        <v>DL20217</v>
      </c>
      <c r="B255" s="6" t="s">
        <v>15</v>
      </c>
      <c r="C255" s="6">
        <v>2021</v>
      </c>
      <c r="D255" s="6">
        <v>7</v>
      </c>
      <c r="E255" s="11">
        <f>VLOOKUP($A255,Fuel_preprocessddata!$A:$T,6,FALSE)</f>
        <v>168534453</v>
      </c>
      <c r="F255" s="2">
        <f>VLOOKUP($A255,Fuel_preprocessddata!$A:$T,7,FALSE)</f>
        <v>338385415</v>
      </c>
      <c r="G255" s="29">
        <f>VLOOKUP($A255,Fuel_preprocessddata!$A:$T,8,FALSE)</f>
        <v>2.0078115125813398</v>
      </c>
      <c r="H255" s="8">
        <f t="shared" si="40"/>
        <v>2.8434547563472988E-2</v>
      </c>
      <c r="I255" s="8">
        <f t="shared" si="41"/>
        <v>3.1712809960187216E-2</v>
      </c>
      <c r="J255" s="11">
        <f>VLOOKUP($A255,Fuel_preprocessddata!$A:$T,11,FALSE)</f>
        <v>57648014</v>
      </c>
      <c r="K255" s="2">
        <f>VLOOKUP($A255,Fuel_preprocessddata!$A:$T,12,FALSE)</f>
        <v>115746344</v>
      </c>
      <c r="L255" s="29">
        <f>VLOOKUP($A255,Fuel_preprocessddata!$A:$T,13,FALSE)</f>
        <v>2.0078114746502802</v>
      </c>
      <c r="M255" s="26">
        <f t="shared" si="42"/>
        <v>2.5764113366280497E-2</v>
      </c>
      <c r="N255" s="26">
        <f t="shared" si="43"/>
        <v>3.7903173775816354E-2</v>
      </c>
      <c r="O255" s="2">
        <f>VLOOKUP($A255,Fuel_preprocessddata!$A:$T,16,FALSE)</f>
        <v>226182467</v>
      </c>
      <c r="P255" s="2">
        <f>VLOOKUP($A255,Fuel_preprocessddata!$A:$T,17,FALSE)</f>
        <v>454131759</v>
      </c>
      <c r="Q255" s="29">
        <f>VLOOKUP($A255,Fuel_preprocessddata!$A:$T,18,FALSE)</f>
        <v>2.0078115029136998</v>
      </c>
      <c r="R255" s="23">
        <f t="shared" si="44"/>
        <v>2.7702710581827304E-2</v>
      </c>
      <c r="S255" s="23">
        <f t="shared" si="45"/>
        <v>3.3090227992321586E-2</v>
      </c>
      <c r="T255" s="29">
        <v>0</v>
      </c>
      <c r="U255" s="38">
        <f>VLOOKUP($A255,Fuel_preprocessddata!$A:$T,9,FALSE)</f>
        <v>11900502874</v>
      </c>
      <c r="V255" s="38">
        <f>VLOOKUP($A255,Fuel_preprocessddata!$A:$T,10,FALSE)</f>
        <v>10670306902</v>
      </c>
      <c r="W255" s="38">
        <f>VLOOKUP($A255,Fuel_preprocessddata!$A:$T,14,FALSE)</f>
        <v>4492541325</v>
      </c>
      <c r="X255" s="38">
        <f>VLOOKUP($A255,Fuel_preprocessddata!$A:$T,15,FALSE)</f>
        <v>3053737523</v>
      </c>
      <c r="Y255" s="32">
        <f t="shared" si="46"/>
        <v>0</v>
      </c>
      <c r="Z255" s="32">
        <f t="shared" si="47"/>
        <v>0</v>
      </c>
      <c r="AA255" s="32">
        <v>3.4547563472984641E-5</v>
      </c>
      <c r="AB255" s="32">
        <v>1.2809960187216973E-5</v>
      </c>
      <c r="AC255" s="32">
        <f t="shared" si="48"/>
        <v>0</v>
      </c>
      <c r="AD255" s="32">
        <f t="shared" si="49"/>
        <v>-1.4901161193847656E-8</v>
      </c>
      <c r="AE255" s="32">
        <v>1.3366280495613614E-8</v>
      </c>
      <c r="AF255" s="32">
        <v>-2.622418364059409E-8</v>
      </c>
      <c r="AG255" s="32">
        <f t="shared" si="50"/>
        <v>0</v>
      </c>
      <c r="AH255" s="32">
        <f t="shared" si="51"/>
        <v>0</v>
      </c>
      <c r="AI255" s="32">
        <v>1.0581827303290936E-8</v>
      </c>
      <c r="AJ255" s="32">
        <v>2.7992321583944491E-8</v>
      </c>
    </row>
    <row r="256" spans="1:36" ht="15.75" thickBot="1" x14ac:dyDescent="0.3">
      <c r="A256" s="7" t="str">
        <f t="shared" si="39"/>
        <v>DL20218</v>
      </c>
      <c r="B256" s="7" t="s">
        <v>15</v>
      </c>
      <c r="C256" s="7">
        <v>2021</v>
      </c>
      <c r="D256" s="7">
        <v>8</v>
      </c>
      <c r="E256" s="12">
        <f>VLOOKUP($A256,Fuel_preprocessddata!$A:$T,6,FALSE)</f>
        <v>168360776</v>
      </c>
      <c r="F256" s="4">
        <f>VLOOKUP($A256,Fuel_preprocessddata!$A:$T,7,FALSE)</f>
        <v>328557366</v>
      </c>
      <c r="G256" s="30">
        <f>VLOOKUP($A256,Fuel_preprocessddata!$A:$T,8,FALSE)</f>
        <v>1.95150779062695</v>
      </c>
      <c r="H256" s="18">
        <f t="shared" si="40"/>
        <v>2.7548802791021572E-2</v>
      </c>
      <c r="I256" s="18">
        <f t="shared" si="41"/>
        <v>3.2247923661907603E-2</v>
      </c>
      <c r="J256" s="12">
        <f>VLOOKUP($A256,Fuel_preprocessddata!$A:$T,11,FALSE)</f>
        <v>63282094</v>
      </c>
      <c r="K256" s="4">
        <f>VLOOKUP($A256,Fuel_preprocessddata!$A:$T,12,FALSE)</f>
        <v>123495500</v>
      </c>
      <c r="L256" s="30">
        <f>VLOOKUP($A256,Fuel_preprocessddata!$A:$T,13,FALSE)</f>
        <v>1.9515077993468399</v>
      </c>
      <c r="M256" s="27">
        <f t="shared" si="42"/>
        <v>2.5152263328112656E-2</v>
      </c>
      <c r="N256" s="27">
        <f t="shared" si="43"/>
        <v>3.595453436974369E-2</v>
      </c>
      <c r="O256" s="4">
        <f>VLOOKUP($A256,Fuel_preprocessddata!$A:$T,16,FALSE)</f>
        <v>231642870</v>
      </c>
      <c r="P256" s="4">
        <f>VLOOKUP($A256,Fuel_preprocessddata!$A:$T,17,FALSE)</f>
        <v>452052866</v>
      </c>
      <c r="Q256" s="30">
        <f>VLOOKUP($A256,Fuel_preprocessddata!$A:$T,18,FALSE)</f>
        <v>1.95150779300912</v>
      </c>
      <c r="R256" s="24">
        <f t="shared" si="44"/>
        <v>2.684990734482693E-2</v>
      </c>
      <c r="S256" s="24">
        <f t="shared" si="45"/>
        <v>3.3182454685102614E-2</v>
      </c>
      <c r="T256" s="30">
        <v>0</v>
      </c>
      <c r="U256" s="39">
        <f>VLOOKUP($A256,Fuel_preprocessddata!$A:$T,9,FALSE)</f>
        <v>11926375476</v>
      </c>
      <c r="V256" s="39">
        <f>VLOOKUP($A256,Fuel_preprocessddata!$A:$T,10,FALSE)</f>
        <v>10188481263</v>
      </c>
      <c r="W256" s="39">
        <f>VLOOKUP($A256,Fuel_preprocessddata!$A:$T,14,FALSE)</f>
        <v>4909915994</v>
      </c>
      <c r="X256" s="39">
        <f>VLOOKUP($A256,Fuel_preprocessddata!$A:$T,15,FALSE)</f>
        <v>3434768442</v>
      </c>
      <c r="Y256" s="33">
        <f t="shared" si="46"/>
        <v>0</v>
      </c>
      <c r="Z256" s="33">
        <f t="shared" si="47"/>
        <v>0</v>
      </c>
      <c r="AA256" s="33">
        <v>4.8802791021571729E-5</v>
      </c>
      <c r="AB256" s="33">
        <v>4.7923661907605178E-5</v>
      </c>
      <c r="AC256" s="33">
        <f t="shared" si="48"/>
        <v>0</v>
      </c>
      <c r="AD256" s="33">
        <f t="shared" si="49"/>
        <v>-1.4901161193847656E-8</v>
      </c>
      <c r="AE256" s="33">
        <v>-3.6671887342770715E-8</v>
      </c>
      <c r="AF256" s="33">
        <v>3.4369743693446475E-8</v>
      </c>
      <c r="AG256" s="33">
        <f t="shared" si="50"/>
        <v>0</v>
      </c>
      <c r="AH256" s="33">
        <f t="shared" si="51"/>
        <v>0</v>
      </c>
      <c r="AI256" s="33">
        <v>7.3448269289483337E-9</v>
      </c>
      <c r="AJ256" s="33">
        <v>-4.5314897384809982E-8</v>
      </c>
    </row>
    <row r="257" spans="1:36" ht="15.75" thickBot="1" x14ac:dyDescent="0.3">
      <c r="A257" s="6" t="str">
        <f t="shared" si="39"/>
        <v>DL20219</v>
      </c>
      <c r="B257" s="6" t="s">
        <v>15</v>
      </c>
      <c r="C257" s="6">
        <v>2021</v>
      </c>
      <c r="D257" s="6">
        <v>9</v>
      </c>
      <c r="E257" s="11">
        <f>VLOOKUP($A257,Fuel_preprocessddata!$A:$T,6,FALSE)</f>
        <v>151843823</v>
      </c>
      <c r="F257" s="2">
        <f>VLOOKUP($A257,Fuel_preprocessddata!$A:$T,7,FALSE)</f>
        <v>271700400</v>
      </c>
      <c r="G257" s="29">
        <f>VLOOKUP($A257,Fuel_preprocessddata!$A:$T,8,FALSE)</f>
        <v>1.7893411442887599</v>
      </c>
      <c r="H257" s="8">
        <f t="shared" si="40"/>
        <v>2.4326507862154109E-2</v>
      </c>
      <c r="I257" s="8">
        <f t="shared" si="41"/>
        <v>3.0951880331936271E-2</v>
      </c>
      <c r="J257" s="11">
        <f>VLOOKUP($A257,Fuel_preprocessddata!$A:$T,11,FALSE)</f>
        <v>61733203</v>
      </c>
      <c r="K257" s="2">
        <f>VLOOKUP($A257,Fuel_preprocessddata!$A:$T,12,FALSE)</f>
        <v>110461762</v>
      </c>
      <c r="L257" s="29">
        <f>VLOOKUP($A257,Fuel_preprocessddata!$A:$T,13,FALSE)</f>
        <v>1.78934117512094</v>
      </c>
      <c r="M257" s="26">
        <f t="shared" si="42"/>
        <v>2.3940244727395778E-2</v>
      </c>
      <c r="N257" s="26">
        <f t="shared" si="43"/>
        <v>3.9465534783934657E-2</v>
      </c>
      <c r="O257" s="2">
        <f>VLOOKUP($A257,Fuel_preprocessddata!$A:$T,16,FALSE)</f>
        <v>213577026</v>
      </c>
      <c r="P257" s="2">
        <f>VLOOKUP($A257,Fuel_preprocessddata!$A:$T,17,FALSE)</f>
        <v>382162162</v>
      </c>
      <c r="Q257" s="29">
        <f>VLOOKUP($A257,Fuel_preprocessddata!$A:$T,18,FALSE)</f>
        <v>1.78934115320062</v>
      </c>
      <c r="R257" s="23">
        <f t="shared" si="44"/>
        <v>2.4213585990250669E-2</v>
      </c>
      <c r="S257" s="23">
        <f t="shared" si="45"/>
        <v>3.3010188071420463E-2</v>
      </c>
      <c r="T257" s="29">
        <v>0</v>
      </c>
      <c r="U257" s="38">
        <f>VLOOKUP($A257,Fuel_preprocessddata!$A:$T,9,FALSE)</f>
        <v>11168902727</v>
      </c>
      <c r="V257" s="38">
        <f>VLOOKUP($A257,Fuel_preprocessddata!$A:$T,10,FALSE)</f>
        <v>8778154900</v>
      </c>
      <c r="W257" s="38">
        <f>VLOOKUP($A257,Fuel_preprocessddata!$A:$T,14,FALSE)</f>
        <v>4614061521</v>
      </c>
      <c r="X257" s="38">
        <f>VLOOKUP($A257,Fuel_preprocessddata!$A:$T,15,FALSE)</f>
        <v>2798942485</v>
      </c>
      <c r="Y257" s="32">
        <f t="shared" si="46"/>
        <v>0</v>
      </c>
      <c r="Z257" s="32">
        <f t="shared" si="47"/>
        <v>0</v>
      </c>
      <c r="AA257" s="32">
        <v>2.6507862154112258E-5</v>
      </c>
      <c r="AB257" s="32">
        <v>-4.8119668063726848E-5</v>
      </c>
      <c r="AC257" s="32">
        <f t="shared" si="48"/>
        <v>0</v>
      </c>
      <c r="AD257" s="32">
        <f t="shared" si="49"/>
        <v>0</v>
      </c>
      <c r="AE257" s="32">
        <v>4.4727395780153056E-8</v>
      </c>
      <c r="AF257" s="32">
        <v>3.4783934654489257E-8</v>
      </c>
      <c r="AG257" s="32">
        <f t="shared" si="50"/>
        <v>0</v>
      </c>
      <c r="AH257" s="32">
        <f t="shared" si="51"/>
        <v>0</v>
      </c>
      <c r="AI257" s="32">
        <v>-1.400974932938559E-8</v>
      </c>
      <c r="AJ257" s="32">
        <v>-1.1928579542533346E-8</v>
      </c>
    </row>
    <row r="258" spans="1:36" ht="15.75" thickBot="1" x14ac:dyDescent="0.3">
      <c r="A258" s="7" t="str">
        <f t="shared" si="39"/>
        <v>DL202110</v>
      </c>
      <c r="B258" s="7" t="s">
        <v>15</v>
      </c>
      <c r="C258" s="7">
        <v>2021</v>
      </c>
      <c r="D258" s="7">
        <v>10</v>
      </c>
      <c r="E258" s="12">
        <f>VLOOKUP($A258,Fuel_preprocessddata!$A:$T,6,FALSE)</f>
        <v>159111553</v>
      </c>
      <c r="F258" s="4">
        <f>VLOOKUP($A258,Fuel_preprocessddata!$A:$T,7,FALSE)</f>
        <v>359289855</v>
      </c>
      <c r="G258" s="30">
        <f>VLOOKUP($A258,Fuel_preprocessddata!$A:$T,8,FALSE)</f>
        <v>2.2581003593120599</v>
      </c>
      <c r="H258" s="18">
        <f t="shared" si="40"/>
        <v>3.0922031165045175E-2</v>
      </c>
      <c r="I258" s="18">
        <f t="shared" si="41"/>
        <v>3.7724220104531365E-2</v>
      </c>
      <c r="J258" s="12">
        <f>VLOOKUP($A258,Fuel_preprocessddata!$A:$T,11,FALSE)</f>
        <v>60751884</v>
      </c>
      <c r="K258" s="4">
        <f>VLOOKUP($A258,Fuel_preprocessddata!$A:$T,12,FALSE)</f>
        <v>137183851</v>
      </c>
      <c r="L258" s="30">
        <f>VLOOKUP($A258,Fuel_preprocessddata!$A:$T,13,FALSE)</f>
        <v>2.2581003578423999</v>
      </c>
      <c r="M258" s="27">
        <f t="shared" si="42"/>
        <v>3.0455043846778142E-2</v>
      </c>
      <c r="N258" s="27">
        <f t="shared" si="43"/>
        <v>5.0590775413571723E-2</v>
      </c>
      <c r="O258" s="4">
        <f>VLOOKUP($A258,Fuel_preprocessddata!$A:$T,16,FALSE)</f>
        <v>219863437</v>
      </c>
      <c r="P258" s="4">
        <f>VLOOKUP($A258,Fuel_preprocessddata!$A:$T,17,FALSE)</f>
        <v>496473706</v>
      </c>
      <c r="Q258" s="30">
        <f>VLOOKUP($A258,Fuel_preprocessddata!$A:$T,18,FALSE)</f>
        <v>2.2581003589059598</v>
      </c>
      <c r="R258" s="24">
        <f t="shared" si="44"/>
        <v>3.0791569049951742E-2</v>
      </c>
      <c r="S258" s="24">
        <f t="shared" si="45"/>
        <v>4.0575653389488049E-2</v>
      </c>
      <c r="T258" s="30">
        <v>0</v>
      </c>
      <c r="U258" s="39">
        <f>VLOOKUP($A258,Fuel_preprocessddata!$A:$T,9,FALSE)</f>
        <v>11619219096</v>
      </c>
      <c r="V258" s="39">
        <f>VLOOKUP($A258,Fuel_preprocessddata!$A:$T,10,FALSE)</f>
        <v>9524116178</v>
      </c>
      <c r="W258" s="39">
        <f>VLOOKUP($A258,Fuel_preprocessddata!$A:$T,14,FALSE)</f>
        <v>4504470645</v>
      </c>
      <c r="X258" s="39">
        <f>VLOOKUP($A258,Fuel_preprocessddata!$A:$T,15,FALSE)</f>
        <v>2711637643</v>
      </c>
      <c r="Y258" s="33">
        <f t="shared" si="46"/>
        <v>0</v>
      </c>
      <c r="Z258" s="33">
        <f t="shared" si="47"/>
        <v>0</v>
      </c>
      <c r="AA258" s="33">
        <v>2.2031165045174189E-5</v>
      </c>
      <c r="AB258" s="33">
        <v>2.4220104531368081E-5</v>
      </c>
      <c r="AC258" s="33">
        <f t="shared" si="48"/>
        <v>2.9802322387695313E-8</v>
      </c>
      <c r="AD258" s="33">
        <f t="shared" si="49"/>
        <v>-2.9802322387695313E-8</v>
      </c>
      <c r="AE258" s="33">
        <v>4.3846778140579912E-8</v>
      </c>
      <c r="AF258" s="33">
        <v>-2.4586428271772265E-8</v>
      </c>
      <c r="AG258" s="33">
        <f t="shared" si="50"/>
        <v>0</v>
      </c>
      <c r="AH258" s="33">
        <f t="shared" si="51"/>
        <v>0</v>
      </c>
      <c r="AI258" s="33">
        <v>-3.095004825863501E-8</v>
      </c>
      <c r="AJ258" s="33">
        <v>-4.6610511951830635E-8</v>
      </c>
    </row>
    <row r="259" spans="1:36" ht="15.75" thickBot="1" x14ac:dyDescent="0.3">
      <c r="A259" s="6" t="str">
        <f t="shared" si="39"/>
        <v>DL202111</v>
      </c>
      <c r="B259" s="6" t="s">
        <v>15</v>
      </c>
      <c r="C259" s="6">
        <v>2021</v>
      </c>
      <c r="D259" s="6">
        <v>11</v>
      </c>
      <c r="E259" s="11">
        <f>VLOOKUP($A259,Fuel_preprocessddata!$A:$T,6,FALSE)</f>
        <v>157125751</v>
      </c>
      <c r="F259" s="2">
        <f>VLOOKUP($A259,Fuel_preprocessddata!$A:$T,7,FALSE)</f>
        <v>351950824</v>
      </c>
      <c r="G259" s="29">
        <f>VLOOKUP($A259,Fuel_preprocessddata!$A:$T,8,FALSE)</f>
        <v>2.2399308945864602</v>
      </c>
      <c r="H259" s="8">
        <f t="shared" si="40"/>
        <v>3.1253043504404741E-2</v>
      </c>
      <c r="I259" s="8">
        <f t="shared" si="41"/>
        <v>3.7999137783821704E-2</v>
      </c>
      <c r="J259" s="11">
        <f>VLOOKUP($A259,Fuel_preprocessddata!$A:$T,11,FALSE)</f>
        <v>52447536</v>
      </c>
      <c r="K259" s="2">
        <f>VLOOKUP($A259,Fuel_preprocessddata!$A:$T,12,FALSE)</f>
        <v>117478857</v>
      </c>
      <c r="L259" s="29">
        <f>VLOOKUP($A259,Fuel_preprocessddata!$A:$T,13,FALSE)</f>
        <v>2.2399309092423301</v>
      </c>
      <c r="M259" s="26">
        <f t="shared" si="42"/>
        <v>2.8749844157283592E-2</v>
      </c>
      <c r="N259" s="26">
        <f t="shared" si="43"/>
        <v>4.1940188100275048E-2</v>
      </c>
      <c r="O259" s="2">
        <f>VLOOKUP($A259,Fuel_preprocessddata!$A:$T,16,FALSE)</f>
        <v>209573287</v>
      </c>
      <c r="P259" s="2">
        <f>VLOOKUP($A259,Fuel_preprocessddata!$A:$T,17,FALSE)</f>
        <v>469429681</v>
      </c>
      <c r="Q259" s="29">
        <f>VLOOKUP($A259,Fuel_preprocessddata!$A:$T,18,FALSE)</f>
        <v>2.2399308982542201</v>
      </c>
      <c r="R259" s="23">
        <f t="shared" si="44"/>
        <v>3.0586574509116261E-2</v>
      </c>
      <c r="S259" s="23">
        <f t="shared" si="45"/>
        <v>3.891426097121703E-2</v>
      </c>
      <c r="T259" s="29">
        <v>0</v>
      </c>
      <c r="U259" s="38">
        <f>VLOOKUP($A259,Fuel_preprocessddata!$A:$T,9,FALSE)</f>
        <v>11261329603</v>
      </c>
      <c r="V259" s="38">
        <f>VLOOKUP($A259,Fuel_preprocessddata!$A:$T,10,FALSE)</f>
        <v>9262073945</v>
      </c>
      <c r="W259" s="38">
        <f>VLOOKUP($A259,Fuel_preprocessddata!$A:$T,14,FALSE)</f>
        <v>4086243263</v>
      </c>
      <c r="X259" s="38">
        <f>VLOOKUP($A259,Fuel_preprocessddata!$A:$T,15,FALSE)</f>
        <v>2801104676</v>
      </c>
      <c r="Y259" s="32">
        <f t="shared" si="46"/>
        <v>0</v>
      </c>
      <c r="Z259" s="32">
        <f t="shared" si="47"/>
        <v>0</v>
      </c>
      <c r="AA259" s="32">
        <v>-4.695649559526005E-5</v>
      </c>
      <c r="AB259" s="32">
        <v>-8.622161782965293E-7</v>
      </c>
      <c r="AC259" s="32">
        <f t="shared" si="48"/>
        <v>-1.4901161193847656E-8</v>
      </c>
      <c r="AD259" s="32">
        <f t="shared" si="49"/>
        <v>0</v>
      </c>
      <c r="AE259" s="32">
        <v>4.4157283595261387E-8</v>
      </c>
      <c r="AF259" s="32">
        <v>-1.1899724948472024E-8</v>
      </c>
      <c r="AG259" s="32">
        <f t="shared" si="50"/>
        <v>0</v>
      </c>
      <c r="AH259" s="32">
        <f t="shared" si="51"/>
        <v>0</v>
      </c>
      <c r="AI259" s="32">
        <v>-2.5490883735421188E-8</v>
      </c>
      <c r="AJ259" s="32">
        <v>-3.9028782967617803E-8</v>
      </c>
    </row>
    <row r="260" spans="1:36" ht="15.75" thickBot="1" x14ac:dyDescent="0.3">
      <c r="A260" s="7" t="str">
        <f t="shared" ref="A260:A323" si="52">B260&amp;C260&amp;D260</f>
        <v>DL202112</v>
      </c>
      <c r="B260" s="7" t="s">
        <v>15</v>
      </c>
      <c r="C260" s="7">
        <v>2021</v>
      </c>
      <c r="D260" s="7">
        <v>12</v>
      </c>
      <c r="E260" s="12">
        <f>VLOOKUP($A260,Fuel_preprocessddata!$A:$T,6,FALSE)</f>
        <v>157066070</v>
      </c>
      <c r="F260" s="4">
        <f>VLOOKUP($A260,Fuel_preprocessddata!$A:$T,7,FALSE)</f>
        <v>263415512</v>
      </c>
      <c r="G260" s="30">
        <f>VLOOKUP($A260,Fuel_preprocessddata!$A:$T,8,FALSE)</f>
        <v>1.67710003821958</v>
      </c>
      <c r="H260" s="18">
        <f t="shared" ref="H260:H323" si="53">ROUND(+E260/U260*G260,4)+AA260</f>
        <v>2.3528398904135155E-2</v>
      </c>
      <c r="I260" s="18">
        <f t="shared" ref="I260:I323" si="54">ROUND(+E260/V260*G260,4)+AB260</f>
        <v>2.8077160197133768E-2</v>
      </c>
      <c r="J260" s="12">
        <f>VLOOKUP($A260,Fuel_preprocessddata!$A:$T,11,FALSE)</f>
        <v>58507649</v>
      </c>
      <c r="K260" s="4">
        <f>VLOOKUP($A260,Fuel_preprocessddata!$A:$T,12,FALSE)</f>
        <v>98123180</v>
      </c>
      <c r="L260" s="30">
        <f>VLOOKUP($A260,Fuel_preprocessddata!$A:$T,13,FALSE)</f>
        <v>1.6771000318266001</v>
      </c>
      <c r="M260" s="27">
        <f t="shared" ref="M260:M323" si="55">ROUND(+J260/W260*L260,7)+AE260</f>
        <v>2.2555055340826462E-2</v>
      </c>
      <c r="N260" s="27">
        <f t="shared" ref="N260:N323" si="56">ROUND(+J260/X260*L260,7)+AF260</f>
        <v>3.2176126128220801E-2</v>
      </c>
      <c r="O260" s="4">
        <f>VLOOKUP($A260,Fuel_preprocessddata!$A:$T,16,FALSE)</f>
        <v>215573719</v>
      </c>
      <c r="P260" s="4">
        <f>VLOOKUP($A260,Fuel_preprocessddata!$A:$T,17,FALSE)</f>
        <v>361538692</v>
      </c>
      <c r="Q260" s="30">
        <f>VLOOKUP($A260,Fuel_preprocessddata!$A:$T,18,FALSE)</f>
        <v>1.6771000364844999</v>
      </c>
      <c r="R260" s="24">
        <f t="shared" ref="R260:R323" si="57">ROUND(+O260/(+U260+W260)*Q260,7)+AI260</f>
        <v>2.3256019367528101E-2</v>
      </c>
      <c r="S260" s="24">
        <f t="shared" ref="S260:S323" si="58">ROUND(+O260/(+V260+X260)*Q260,7)+AJ260</f>
        <v>2.9082682833874721E-2</v>
      </c>
      <c r="T260" s="30">
        <v>0</v>
      </c>
      <c r="U260" s="39">
        <f>VLOOKUP($A260,Fuel_preprocessddata!$A:$T,9,FALSE)</f>
        <v>11195641194</v>
      </c>
      <c r="V260" s="39">
        <f>VLOOKUP($A260,Fuel_preprocessddata!$A:$T,10,FALSE)</f>
        <v>9381843112</v>
      </c>
      <c r="W260" s="39">
        <f>VLOOKUP($A260,Fuel_preprocessddata!$A:$T,14,FALSE)</f>
        <v>4350385247</v>
      </c>
      <c r="X260" s="39">
        <f>VLOOKUP($A260,Fuel_preprocessddata!$A:$T,15,FALSE)</f>
        <v>3049564749</v>
      </c>
      <c r="Y260" s="33">
        <f t="shared" ref="Y260:Y323" si="59">+(H260*U260)-F260</f>
        <v>0</v>
      </c>
      <c r="Z260" s="33">
        <f t="shared" ref="Z260:Z323" si="60">+I260*V260-F260</f>
        <v>0</v>
      </c>
      <c r="AA260" s="33">
        <v>2.8398904135154557E-5</v>
      </c>
      <c r="AB260" s="33">
        <v>-2.2839802866232023E-5</v>
      </c>
      <c r="AC260" s="33">
        <f t="shared" ref="AC260:AC323" si="61">IF(K260=0,0,+M260*W260-K260)</f>
        <v>0</v>
      </c>
      <c r="AD260" s="33">
        <f t="shared" ref="AD260:AD323" si="62">IF(K260=0,0,+N260*X260-K260)</f>
        <v>1.4901161193847656E-8</v>
      </c>
      <c r="AE260" s="33">
        <v>-4.4659173539796093E-8</v>
      </c>
      <c r="AF260" s="33">
        <v>2.6128220800489266E-8</v>
      </c>
      <c r="AG260" s="33">
        <f t="shared" ref="AG260:AG323" si="63">+R260*(U260+W260)-P260</f>
        <v>0</v>
      </c>
      <c r="AH260" s="33">
        <f t="shared" ref="AH260:AH323" si="64">+S260*(V260+X260)-P260</f>
        <v>0</v>
      </c>
      <c r="AI260" s="33">
        <v>1.9367528103844678E-8</v>
      </c>
      <c r="AJ260" s="33">
        <v>-1.7166125278189615E-8</v>
      </c>
    </row>
    <row r="261" spans="1:36" ht="15.75" thickBot="1" x14ac:dyDescent="0.3">
      <c r="A261" s="6" t="str">
        <f t="shared" si="52"/>
        <v>DL20221</v>
      </c>
      <c r="B261" s="6" t="s">
        <v>15</v>
      </c>
      <c r="C261" s="6">
        <v>2022</v>
      </c>
      <c r="D261" s="6">
        <v>1</v>
      </c>
      <c r="E261" s="11">
        <f>VLOOKUP($A261,Fuel_preprocessddata!$A:$T,6,FALSE)</f>
        <v>151900446</v>
      </c>
      <c r="F261" s="2">
        <f>VLOOKUP($A261,Fuel_preprocessddata!$A:$T,7,FALSE)</f>
        <v>372187121</v>
      </c>
      <c r="G261" s="29">
        <f>VLOOKUP($A261,Fuel_preprocessddata!$A:$T,8,FALSE)</f>
        <v>2.4502042673396698</v>
      </c>
      <c r="H261" s="8">
        <f t="shared" si="53"/>
        <v>3.3403251156520569E-2</v>
      </c>
      <c r="I261" s="8">
        <f t="shared" si="54"/>
        <v>4.7558381452311123E-2</v>
      </c>
      <c r="J261" s="11">
        <f>VLOOKUP($A261,Fuel_preprocessddata!$A:$T,11,FALSE)</f>
        <v>60899858</v>
      </c>
      <c r="K261" s="2">
        <f>VLOOKUP($A261,Fuel_preprocessddata!$A:$T,12,FALSE)</f>
        <v>149217091</v>
      </c>
      <c r="L261" s="29">
        <f>VLOOKUP($A261,Fuel_preprocessddata!$A:$T,13,FALSE)</f>
        <v>2.45020425170777</v>
      </c>
      <c r="M261" s="26">
        <f t="shared" si="55"/>
        <v>3.244875848904813E-2</v>
      </c>
      <c r="N261" s="26">
        <f t="shared" si="56"/>
        <v>5.4190815765378458E-2</v>
      </c>
      <c r="O261" s="2">
        <f>VLOOKUP($A261,Fuel_preprocessddata!$A:$T,16,FALSE)</f>
        <v>212800304</v>
      </c>
      <c r="P261" s="2">
        <f>VLOOKUP($A261,Fuel_preprocessddata!$A:$T,17,FALSE)</f>
        <v>521404212</v>
      </c>
      <c r="Q261" s="29">
        <f>VLOOKUP($A261,Fuel_preprocessddata!$A:$T,18,FALSE)</f>
        <v>2.4502042628660901</v>
      </c>
      <c r="R261" s="23">
        <f t="shared" si="57"/>
        <v>3.3124403746609438E-2</v>
      </c>
      <c r="S261" s="23">
        <f t="shared" si="58"/>
        <v>4.9284627845536139E-2</v>
      </c>
      <c r="T261" s="29">
        <v>0</v>
      </c>
      <c r="U261" s="38">
        <f>VLOOKUP($A261,Fuel_preprocessddata!$A:$T,9,FALSE)</f>
        <v>11142242390</v>
      </c>
      <c r="V261" s="38">
        <f>VLOOKUP($A261,Fuel_preprocessddata!$A:$T,10,FALSE)</f>
        <v>7825899655</v>
      </c>
      <c r="W261" s="38">
        <f>VLOOKUP($A261,Fuel_preprocessddata!$A:$T,14,FALSE)</f>
        <v>4598545459</v>
      </c>
      <c r="X261" s="38">
        <f>VLOOKUP($A261,Fuel_preprocessddata!$A:$T,15,FALSE)</f>
        <v>2753549451</v>
      </c>
      <c r="Y261" s="32">
        <f t="shared" si="59"/>
        <v>0</v>
      </c>
      <c r="Z261" s="32">
        <f t="shared" si="60"/>
        <v>0</v>
      </c>
      <c r="AA261" s="32">
        <v>3.2511565205700643E-6</v>
      </c>
      <c r="AB261" s="32">
        <v>-4.1618547688880569E-5</v>
      </c>
      <c r="AC261" s="32">
        <f t="shared" si="61"/>
        <v>-2.9802322387695313E-8</v>
      </c>
      <c r="AD261" s="32">
        <f t="shared" si="62"/>
        <v>0</v>
      </c>
      <c r="AE261" s="32">
        <v>-4.1510951868592438E-8</v>
      </c>
      <c r="AF261" s="32">
        <v>1.5765378457571755E-8</v>
      </c>
      <c r="AG261" s="32">
        <f t="shared" si="63"/>
        <v>0</v>
      </c>
      <c r="AH261" s="32">
        <f t="shared" si="64"/>
        <v>0</v>
      </c>
      <c r="AI261" s="32">
        <v>3.7466094428284524E-9</v>
      </c>
      <c r="AJ261" s="32">
        <v>2.7845536137299787E-8</v>
      </c>
    </row>
    <row r="262" spans="1:36" ht="15.75" thickBot="1" x14ac:dyDescent="0.3">
      <c r="A262" s="7" t="str">
        <f t="shared" si="52"/>
        <v>DL20222</v>
      </c>
      <c r="B262" s="7" t="s">
        <v>15</v>
      </c>
      <c r="C262" s="7">
        <v>2022</v>
      </c>
      <c r="D262" s="7">
        <v>2</v>
      </c>
      <c r="E262" s="12">
        <f>VLOOKUP($A262,Fuel_preprocessddata!$A:$T,6,FALSE)</f>
        <v>142179546</v>
      </c>
      <c r="F262" s="4">
        <f>VLOOKUP($A262,Fuel_preprocessddata!$A:$T,7,FALSE)</f>
        <v>400718667</v>
      </c>
      <c r="G262" s="30">
        <f>VLOOKUP($A262,Fuel_preprocessddata!$A:$T,8,FALSE)</f>
        <v>2.8183988363558199</v>
      </c>
      <c r="H262" s="18">
        <f t="shared" si="53"/>
        <v>3.8872720252096205E-2</v>
      </c>
      <c r="I262" s="18">
        <f t="shared" si="54"/>
        <v>4.929070242759271E-2</v>
      </c>
      <c r="J262" s="12">
        <f>VLOOKUP($A262,Fuel_preprocessddata!$A:$T,11,FALSE)</f>
        <v>55084699</v>
      </c>
      <c r="K262" s="4">
        <f>VLOOKUP($A262,Fuel_preprocessddata!$A:$T,12,FALSE)</f>
        <v>155250649</v>
      </c>
      <c r="L262" s="30">
        <f>VLOOKUP($A262,Fuel_preprocessddata!$A:$T,13,FALSE)</f>
        <v>2.8183987898345402</v>
      </c>
      <c r="M262" s="27">
        <f t="shared" si="55"/>
        <v>3.7859308849779928E-2</v>
      </c>
      <c r="N262" s="27">
        <f t="shared" si="56"/>
        <v>6.1306571870704402E-2</v>
      </c>
      <c r="O262" s="4">
        <f>VLOOKUP($A262,Fuel_preprocessddata!$A:$T,16,FALSE)</f>
        <v>197264245</v>
      </c>
      <c r="P262" s="4">
        <f>VLOOKUP($A262,Fuel_preprocessddata!$A:$T,17,FALSE)</f>
        <v>555969316</v>
      </c>
      <c r="Q262" s="30">
        <f>VLOOKUP($A262,Fuel_preprocessddata!$A:$T,18,FALSE)</f>
        <v>2.8183988233650701</v>
      </c>
      <c r="R262" s="24">
        <f t="shared" si="57"/>
        <v>3.8584312801428461E-2</v>
      </c>
      <c r="S262" s="24">
        <f t="shared" si="58"/>
        <v>5.2144612013214658E-2</v>
      </c>
      <c r="T262" s="30">
        <v>0</v>
      </c>
      <c r="U262" s="39">
        <f>VLOOKUP($A262,Fuel_preprocessddata!$A:$T,9,FALSE)</f>
        <v>10308480199</v>
      </c>
      <c r="V262" s="39">
        <f>VLOOKUP($A262,Fuel_preprocessddata!$A:$T,10,FALSE)</f>
        <v>8129700882</v>
      </c>
      <c r="W262" s="39">
        <f>VLOOKUP($A262,Fuel_preprocessddata!$A:$T,14,FALSE)</f>
        <v>4100725917</v>
      </c>
      <c r="X262" s="39">
        <f>VLOOKUP($A262,Fuel_preprocessddata!$A:$T,15,FALSE)</f>
        <v>2532365524</v>
      </c>
      <c r="Y262" s="33">
        <f t="shared" si="59"/>
        <v>0</v>
      </c>
      <c r="Z262" s="33">
        <f t="shared" si="60"/>
        <v>0</v>
      </c>
      <c r="AA262" s="33">
        <v>-2.7279747903790827E-5</v>
      </c>
      <c r="AB262" s="33">
        <v>-9.297572407286625E-6</v>
      </c>
      <c r="AC262" s="33">
        <f t="shared" si="61"/>
        <v>0</v>
      </c>
      <c r="AD262" s="33">
        <f t="shared" si="62"/>
        <v>0</v>
      </c>
      <c r="AE262" s="33">
        <v>8.8497799297093671E-9</v>
      </c>
      <c r="AF262" s="33">
        <v>-2.812929560461197E-8</v>
      </c>
      <c r="AG262" s="33">
        <f t="shared" si="63"/>
        <v>0</v>
      </c>
      <c r="AH262" s="33">
        <f t="shared" si="64"/>
        <v>0</v>
      </c>
      <c r="AI262" s="33">
        <v>1.2801428457206998E-8</v>
      </c>
      <c r="AJ262" s="33">
        <v>1.2013214655687277E-8</v>
      </c>
    </row>
    <row r="263" spans="1:36" ht="15.75" thickBot="1" x14ac:dyDescent="0.3">
      <c r="A263" s="6" t="str">
        <f t="shared" si="52"/>
        <v>DL20223</v>
      </c>
      <c r="B263" s="6" t="s">
        <v>15</v>
      </c>
      <c r="C263" s="6">
        <v>2022</v>
      </c>
      <c r="D263" s="6">
        <v>3</v>
      </c>
      <c r="E263" s="11">
        <f>VLOOKUP($A263,Fuel_preprocessddata!$A:$T,6,FALSE)</f>
        <v>173523531</v>
      </c>
      <c r="F263" s="2">
        <f>VLOOKUP($A263,Fuel_preprocessddata!$A:$T,7,FALSE)</f>
        <v>521336208</v>
      </c>
      <c r="G263" s="29">
        <f>VLOOKUP($A263,Fuel_preprocessddata!$A:$T,8,FALSE)</f>
        <v>3.0044121681687002</v>
      </c>
      <c r="H263" s="8">
        <f t="shared" si="53"/>
        <v>4.1899079047509453E-2</v>
      </c>
      <c r="I263" s="8">
        <f t="shared" si="54"/>
        <v>4.7975797459226907E-2</v>
      </c>
      <c r="J263" s="11">
        <f>VLOOKUP($A263,Fuel_preprocessddata!$A:$T,11,FALSE)</f>
        <v>67479444</v>
      </c>
      <c r="K263" s="2">
        <f>VLOOKUP($A263,Fuel_preprocessddata!$A:$T,12,FALSE)</f>
        <v>202736063</v>
      </c>
      <c r="L263" s="29">
        <f>VLOOKUP($A263,Fuel_preprocessddata!$A:$T,13,FALSE)</f>
        <v>3.0044121732834599</v>
      </c>
      <c r="M263" s="26">
        <f t="shared" si="55"/>
        <v>4.0725276663838669E-2</v>
      </c>
      <c r="N263" s="26">
        <f t="shared" si="56"/>
        <v>5.5084496019338888E-2</v>
      </c>
      <c r="O263" s="2">
        <f>VLOOKUP($A263,Fuel_preprocessddata!$A:$T,16,FALSE)</f>
        <v>241002975</v>
      </c>
      <c r="P263" s="2">
        <f>VLOOKUP($A263,Fuel_preprocessddata!$A:$T,17,FALSE)</f>
        <v>724072271</v>
      </c>
      <c r="Q263" s="29">
        <f>VLOOKUP($A263,Fuel_preprocessddata!$A:$T,18,FALSE)</f>
        <v>3.0044121696008101</v>
      </c>
      <c r="R263" s="23">
        <f t="shared" si="57"/>
        <v>4.1563655327686008E-2</v>
      </c>
      <c r="S263" s="23">
        <f t="shared" si="58"/>
        <v>4.9774316825391983E-2</v>
      </c>
      <c r="T263" s="29">
        <v>0</v>
      </c>
      <c r="U263" s="38">
        <f>VLOOKUP($A263,Fuel_preprocessddata!$A:$T,9,FALSE)</f>
        <v>12442665086</v>
      </c>
      <c r="V263" s="38">
        <f>VLOOKUP($A263,Fuel_preprocessddata!$A:$T,10,FALSE)</f>
        <v>10866650178</v>
      </c>
      <c r="W263" s="38">
        <f>VLOOKUP($A263,Fuel_preprocessddata!$A:$T,14,FALSE)</f>
        <v>4978138385</v>
      </c>
      <c r="X263" s="38">
        <f>VLOOKUP($A263,Fuel_preprocessddata!$A:$T,15,FALSE)</f>
        <v>3680455984</v>
      </c>
      <c r="Y263" s="32">
        <f t="shared" si="59"/>
        <v>0</v>
      </c>
      <c r="Z263" s="32">
        <f t="shared" si="60"/>
        <v>0</v>
      </c>
      <c r="AA263" s="32">
        <v>-9.209524905479799E-7</v>
      </c>
      <c r="AB263" s="32">
        <v>-2.4202540773097386E-5</v>
      </c>
      <c r="AC263" s="32">
        <f t="shared" si="61"/>
        <v>2.9802322387695313E-8</v>
      </c>
      <c r="AD263" s="32">
        <f t="shared" si="62"/>
        <v>0</v>
      </c>
      <c r="AE263" s="32">
        <v>-2.3336161333181726E-8</v>
      </c>
      <c r="AF263" s="32">
        <v>-3.9806611097648048E-9</v>
      </c>
      <c r="AG263" s="32">
        <f t="shared" si="63"/>
        <v>0</v>
      </c>
      <c r="AH263" s="32">
        <f t="shared" si="64"/>
        <v>0</v>
      </c>
      <c r="AI263" s="32">
        <v>-4.4672313995533508E-8</v>
      </c>
      <c r="AJ263" s="32">
        <v>1.6825391984179316E-8</v>
      </c>
    </row>
    <row r="264" spans="1:36" ht="15.75" thickBot="1" x14ac:dyDescent="0.3">
      <c r="A264" s="7" t="str">
        <f t="shared" si="52"/>
        <v>DL20224</v>
      </c>
      <c r="B264" s="7" t="s">
        <v>15</v>
      </c>
      <c r="C264" s="7">
        <v>2022</v>
      </c>
      <c r="D264" s="7">
        <v>4</v>
      </c>
      <c r="E264" s="12">
        <f>VLOOKUP($A264,Fuel_preprocessddata!$A:$T,6,FALSE)</f>
        <v>166059484</v>
      </c>
      <c r="F264" s="4">
        <f>VLOOKUP($A264,Fuel_preprocessddata!$A:$T,7,FALSE)</f>
        <v>528620212</v>
      </c>
      <c r="G264" s="30">
        <f>VLOOKUP($A264,Fuel_preprocessddata!$A:$T,8,FALSE)</f>
        <v>3.18331840655364</v>
      </c>
      <c r="H264" s="18">
        <f t="shared" si="53"/>
        <v>4.449876240916071E-2</v>
      </c>
      <c r="I264" s="18">
        <f t="shared" si="54"/>
        <v>4.968351123075767E-2</v>
      </c>
      <c r="J264" s="12">
        <f>VLOOKUP($A264,Fuel_preprocessddata!$A:$T,11,FALSE)</f>
        <v>72048125</v>
      </c>
      <c r="K264" s="4">
        <f>VLOOKUP($A264,Fuel_preprocessddata!$A:$T,12,FALSE)</f>
        <v>229352124</v>
      </c>
      <c r="L264" s="30">
        <f>VLOOKUP($A264,Fuel_preprocessddata!$A:$T,13,FALSE)</f>
        <v>3.1833184277869799</v>
      </c>
      <c r="M264" s="27">
        <f t="shared" si="55"/>
        <v>4.3255616615965102E-2</v>
      </c>
      <c r="N264" s="27">
        <f t="shared" si="56"/>
        <v>5.4605735953521334E-2</v>
      </c>
      <c r="O264" s="4">
        <f>VLOOKUP($A264,Fuel_preprocessddata!$A:$T,16,FALSE)</f>
        <v>238107609</v>
      </c>
      <c r="P264" s="4">
        <f>VLOOKUP($A264,Fuel_preprocessddata!$A:$T,17,FALSE)</f>
        <v>757972336</v>
      </c>
      <c r="Q264" s="30">
        <f>VLOOKUP($A264,Fuel_preprocessddata!$A:$T,18,FALSE)</f>
        <v>3.1833184129785601</v>
      </c>
      <c r="R264" s="24">
        <f t="shared" si="57"/>
        <v>4.4115128911754571E-2</v>
      </c>
      <c r="S264" s="24">
        <f t="shared" si="58"/>
        <v>5.1076652013988366E-2</v>
      </c>
      <c r="T264" s="30">
        <v>0</v>
      </c>
      <c r="U264" s="39">
        <f>VLOOKUP($A264,Fuel_preprocessddata!$A:$T,9,FALSE)</f>
        <v>11879436267</v>
      </c>
      <c r="V264" s="39">
        <f>VLOOKUP($A264,Fuel_preprocessddata!$A:$T,10,FALSE)</f>
        <v>10639751477</v>
      </c>
      <c r="W264" s="39">
        <f>VLOOKUP($A264,Fuel_preprocessddata!$A:$T,14,FALSE)</f>
        <v>5302250712</v>
      </c>
      <c r="X264" s="39">
        <f>VLOOKUP($A264,Fuel_preprocessddata!$A:$T,15,FALSE)</f>
        <v>4200147109</v>
      </c>
      <c r="Y264" s="33">
        <f t="shared" si="59"/>
        <v>0</v>
      </c>
      <c r="Z264" s="33">
        <f t="shared" si="60"/>
        <v>0</v>
      </c>
      <c r="AA264" s="33">
        <v>-1.2375908392883717E-6</v>
      </c>
      <c r="AB264" s="33">
        <v>-1.6488769242329823E-5</v>
      </c>
      <c r="AC264" s="33">
        <f t="shared" si="61"/>
        <v>0</v>
      </c>
      <c r="AD264" s="33">
        <f t="shared" si="62"/>
        <v>0</v>
      </c>
      <c r="AE264" s="33">
        <v>1.6615965105562513E-8</v>
      </c>
      <c r="AF264" s="33">
        <v>3.5953521337200867E-8</v>
      </c>
      <c r="AG264" s="33">
        <f t="shared" si="63"/>
        <v>0</v>
      </c>
      <c r="AH264" s="33">
        <f t="shared" si="64"/>
        <v>0</v>
      </c>
      <c r="AI264" s="33">
        <v>2.8911754575491888E-8</v>
      </c>
      <c r="AJ264" s="33">
        <v>-4.7986011634734704E-8</v>
      </c>
    </row>
    <row r="265" spans="1:36" ht="15.75" thickBot="1" x14ac:dyDescent="0.3">
      <c r="A265" s="6" t="str">
        <f t="shared" si="52"/>
        <v>DL20225</v>
      </c>
      <c r="B265" s="6" t="s">
        <v>15</v>
      </c>
      <c r="C265" s="6">
        <v>2022</v>
      </c>
      <c r="D265" s="6">
        <v>5</v>
      </c>
      <c r="E265" s="11">
        <f>VLOOKUP($A265,Fuel_preprocessddata!$A:$T,6,FALSE)</f>
        <v>164841427</v>
      </c>
      <c r="F265" s="2">
        <f>VLOOKUP($A265,Fuel_preprocessddata!$A:$T,7,FALSE)</f>
        <v>611718955</v>
      </c>
      <c r="G265" s="29">
        <f>VLOOKUP($A265,Fuel_preprocessddata!$A:$T,8,FALSE)</f>
        <v>3.71095401279194</v>
      </c>
      <c r="H265" s="8">
        <f t="shared" si="53"/>
        <v>5.1236881128559217E-2</v>
      </c>
      <c r="I265" s="8">
        <f t="shared" si="54"/>
        <v>5.6580508153275422E-2</v>
      </c>
      <c r="J265" s="11">
        <f>VLOOKUP($A265,Fuel_preprocessddata!$A:$T,11,FALSE)</f>
        <v>87102991</v>
      </c>
      <c r="K265" s="2">
        <f>VLOOKUP($A265,Fuel_preprocessddata!$A:$T,12,FALSE)</f>
        <v>323235194</v>
      </c>
      <c r="L265" s="29">
        <f>VLOOKUP($A265,Fuel_preprocessddata!$A:$T,13,FALSE)</f>
        <v>3.7109540130487599</v>
      </c>
      <c r="M265" s="26">
        <f t="shared" si="55"/>
        <v>5.1087176973030994E-2</v>
      </c>
      <c r="N265" s="26">
        <f t="shared" si="56"/>
        <v>6.4251887673299923E-2</v>
      </c>
      <c r="O265" s="2">
        <f>VLOOKUP($A265,Fuel_preprocessddata!$A:$T,16,FALSE)</f>
        <v>251944418</v>
      </c>
      <c r="P265" s="2">
        <f>VLOOKUP($A265,Fuel_preprocessddata!$A:$T,17,FALSE)</f>
        <v>934954149</v>
      </c>
      <c r="Q265" s="29">
        <f>VLOOKUP($A265,Fuel_preprocessddata!$A:$T,18,FALSE)</f>
        <v>3.7109540128807299</v>
      </c>
      <c r="R265" s="23">
        <f t="shared" si="57"/>
        <v>5.1185025822069331E-2</v>
      </c>
      <c r="S265" s="23">
        <f t="shared" si="58"/>
        <v>5.9016579127499358E-2</v>
      </c>
      <c r="T265" s="29">
        <v>0</v>
      </c>
      <c r="U265" s="38">
        <f>VLOOKUP($A265,Fuel_preprocessddata!$A:$T,9,FALSE)</f>
        <v>11939035740</v>
      </c>
      <c r="V265" s="38">
        <f>VLOOKUP($A265,Fuel_preprocessddata!$A:$T,10,FALSE)</f>
        <v>10811478634</v>
      </c>
      <c r="W265" s="38">
        <f>VLOOKUP($A265,Fuel_preprocessddata!$A:$T,14,FALSE)</f>
        <v>6327129686</v>
      </c>
      <c r="X265" s="38">
        <f>VLOOKUP($A265,Fuel_preprocessddata!$A:$T,15,FALSE)</f>
        <v>5030750157</v>
      </c>
      <c r="Y265" s="32">
        <f t="shared" si="59"/>
        <v>0</v>
      </c>
      <c r="Z265" s="32">
        <f t="shared" si="60"/>
        <v>0</v>
      </c>
      <c r="AA265" s="32">
        <v>3.6881128559214382E-5</v>
      </c>
      <c r="AB265" s="32">
        <v>-1.9491846724577558E-5</v>
      </c>
      <c r="AC265" s="32">
        <f t="shared" si="61"/>
        <v>0</v>
      </c>
      <c r="AD265" s="32">
        <f t="shared" si="62"/>
        <v>-5.9604644775390625E-8</v>
      </c>
      <c r="AE265" s="32">
        <v>-2.3026969005190967E-8</v>
      </c>
      <c r="AF265" s="32">
        <v>-1.2326700072132213E-8</v>
      </c>
      <c r="AG265" s="32">
        <f t="shared" si="63"/>
        <v>0</v>
      </c>
      <c r="AH265" s="32">
        <f t="shared" si="64"/>
        <v>0</v>
      </c>
      <c r="AI265" s="32">
        <v>2.5822069328260144E-8</v>
      </c>
      <c r="AJ265" s="32">
        <v>-2.0872500646265668E-8</v>
      </c>
    </row>
    <row r="266" spans="1:36" ht="15.75" thickBot="1" x14ac:dyDescent="0.3">
      <c r="A266" s="7" t="str">
        <f t="shared" si="52"/>
        <v>DL20226</v>
      </c>
      <c r="B266" s="7" t="s">
        <v>15</v>
      </c>
      <c r="C266" s="7">
        <v>2022</v>
      </c>
      <c r="D266" s="7">
        <v>6</v>
      </c>
      <c r="E266" s="12">
        <f>VLOOKUP($A266,Fuel_preprocessddata!$A:$T,6,FALSE)</f>
        <v>165850436</v>
      </c>
      <c r="F266" s="4">
        <f>VLOOKUP($A266,Fuel_preprocessddata!$A:$T,7,FALSE)</f>
        <v>703955855</v>
      </c>
      <c r="G266" s="30">
        <f>VLOOKUP($A266,Fuel_preprocessddata!$A:$T,8,FALSE)</f>
        <v>4.2445221850366401</v>
      </c>
      <c r="H266" s="18">
        <f t="shared" si="53"/>
        <v>5.9199016068414267E-2</v>
      </c>
      <c r="I266" s="18">
        <f t="shared" si="54"/>
        <v>6.4872435812901974E-2</v>
      </c>
      <c r="J266" s="12">
        <f>VLOOKUP($A266,Fuel_preprocessddata!$A:$T,11,FALSE)</f>
        <v>98414267</v>
      </c>
      <c r="K266" s="4">
        <f>VLOOKUP($A266,Fuel_preprocessddata!$A:$T,12,FALSE)</f>
        <v>417721546</v>
      </c>
      <c r="L266" s="30">
        <f>VLOOKUP($A266,Fuel_preprocessddata!$A:$T,13,FALSE)</f>
        <v>4.2445222500107596</v>
      </c>
      <c r="M266" s="27">
        <f t="shared" si="55"/>
        <v>5.9344166438132374E-2</v>
      </c>
      <c r="N266" s="27">
        <f t="shared" si="56"/>
        <v>6.8072286475035895E-2</v>
      </c>
      <c r="O266" s="4">
        <f>VLOOKUP($A266,Fuel_preprocessddata!$A:$T,16,FALSE)</f>
        <v>264264703</v>
      </c>
      <c r="P266" s="4">
        <f>VLOOKUP($A266,Fuel_preprocessddata!$A:$T,17,FALSE)</f>
        <v>1121677401</v>
      </c>
      <c r="Q266" s="30">
        <f>VLOOKUP($A266,Fuel_preprocessddata!$A:$T,18,FALSE)</f>
        <v>4.2445222092335202</v>
      </c>
      <c r="R266" s="24">
        <f t="shared" si="57"/>
        <v>5.9252988163396816E-2</v>
      </c>
      <c r="S266" s="24">
        <f t="shared" si="58"/>
        <v>6.602830429742873E-2</v>
      </c>
      <c r="T266" s="30">
        <v>0</v>
      </c>
      <c r="U266" s="39">
        <f>VLOOKUP($A266,Fuel_preprocessddata!$A:$T,9,FALSE)</f>
        <v>11891343839</v>
      </c>
      <c r="V266" s="39">
        <f>VLOOKUP($A266,Fuel_preprocessddata!$A:$T,10,FALSE)</f>
        <v>10851386204</v>
      </c>
      <c r="W266" s="39">
        <f>VLOOKUP($A266,Fuel_preprocessddata!$A:$T,14,FALSE)</f>
        <v>7038965598</v>
      </c>
      <c r="X266" s="39">
        <f>VLOOKUP($A266,Fuel_preprocessddata!$A:$T,15,FALSE)</f>
        <v>6136440652</v>
      </c>
      <c r="Y266" s="33">
        <f t="shared" si="59"/>
        <v>0</v>
      </c>
      <c r="Z266" s="33">
        <f t="shared" si="60"/>
        <v>0</v>
      </c>
      <c r="AA266" s="33">
        <v>-9.8393158573344131E-7</v>
      </c>
      <c r="AB266" s="33">
        <v>-2.7564187098030532E-5</v>
      </c>
      <c r="AC266" s="33">
        <f t="shared" si="61"/>
        <v>0</v>
      </c>
      <c r="AD266" s="33">
        <f t="shared" si="62"/>
        <v>5.9604644775390625E-8</v>
      </c>
      <c r="AE266" s="33">
        <v>-3.3561867625320208E-8</v>
      </c>
      <c r="AF266" s="33">
        <v>-1.3524964112207605E-8</v>
      </c>
      <c r="AG266" s="33">
        <f t="shared" si="63"/>
        <v>0</v>
      </c>
      <c r="AH266" s="33">
        <f t="shared" si="64"/>
        <v>0</v>
      </c>
      <c r="AI266" s="33">
        <v>-1.1836603181977767E-8</v>
      </c>
      <c r="AJ266" s="33">
        <v>4.2974287271096978E-9</v>
      </c>
    </row>
    <row r="267" spans="1:36" ht="15.75" thickBot="1" x14ac:dyDescent="0.3">
      <c r="A267" s="7" t="str">
        <f t="shared" si="52"/>
        <v>NK20171</v>
      </c>
      <c r="B267" s="7" t="s">
        <v>14</v>
      </c>
      <c r="C267" s="7">
        <v>2017</v>
      </c>
      <c r="D267" s="7">
        <v>1</v>
      </c>
      <c r="E267" s="12">
        <f>VLOOKUP($A267,Fuel_preprocessddata!$A:$T,6,FALSE)</f>
        <v>24523033</v>
      </c>
      <c r="F267" s="4">
        <f>VLOOKUP($A267,Fuel_preprocessddata!$A:$T,7,FALSE)</f>
        <v>42391182</v>
      </c>
      <c r="G267" s="30">
        <f>VLOOKUP($A267,Fuel_preprocessddata!$A:$T,8,FALSE)</f>
        <v>1.7286272052889999</v>
      </c>
      <c r="H267" s="18">
        <f t="shared" si="53"/>
        <v>1.9368137837710426E-2</v>
      </c>
      <c r="I267" s="18">
        <f t="shared" si="54"/>
        <v>2.5317392776718156E-2</v>
      </c>
      <c r="J267" s="12">
        <f>VLOOKUP($A267,Fuel_preprocessddata!$A:$T,11,FALSE)</f>
        <v>2103496</v>
      </c>
      <c r="K267" s="4">
        <f>VLOOKUP($A267,Fuel_preprocessddata!$A:$T,12,FALSE)</f>
        <v>3636160</v>
      </c>
      <c r="L267" s="30">
        <f>VLOOKUP($A267,Fuel_preprocessddata!$A:$T,13,FALSE)</f>
        <v>1.7286270095117799</v>
      </c>
      <c r="M267" s="27">
        <f t="shared" si="55"/>
        <v>1.9537144785901982E-2</v>
      </c>
      <c r="N267" s="27">
        <f t="shared" si="56"/>
        <v>2.4418024251201955E-2</v>
      </c>
      <c r="O267" s="4">
        <f>VLOOKUP($A267,Fuel_preprocessddata!$A:$T,16,FALSE)</f>
        <v>26626529</v>
      </c>
      <c r="P267" s="4">
        <f>VLOOKUP($A267,Fuel_preprocessddata!$A:$T,17,FALSE)</f>
        <v>46027342</v>
      </c>
      <c r="Q267" s="30">
        <f>VLOOKUP($A267,Fuel_preprocessddata!$A:$T,18,FALSE)</f>
        <v>1.7286271898226</v>
      </c>
      <c r="R267" s="24">
        <f t="shared" si="57"/>
        <v>1.9381382939989488E-2</v>
      </c>
      <c r="S267" s="24">
        <f t="shared" si="58"/>
        <v>2.5243939464639438E-2</v>
      </c>
      <c r="T267" s="30">
        <v>0</v>
      </c>
      <c r="U267" s="39">
        <f>VLOOKUP($A267,Fuel_preprocessddata!$A:$T,9,FALSE)</f>
        <v>2188707162</v>
      </c>
      <c r="V267" s="39">
        <f>VLOOKUP($A267,Fuel_preprocessddata!$A:$T,10,FALSE)</f>
        <v>1674389712</v>
      </c>
      <c r="W267" s="39">
        <f>VLOOKUP($A267,Fuel_preprocessddata!$A:$T,14,FALSE)</f>
        <v>186115220</v>
      </c>
      <c r="X267" s="39">
        <f>VLOOKUP($A267,Fuel_preprocessddata!$A:$T,15,FALSE)</f>
        <v>148912949</v>
      </c>
      <c r="Y267" s="33">
        <f t="shared" si="59"/>
        <v>0</v>
      </c>
      <c r="Z267" s="33">
        <f t="shared" si="60"/>
        <v>0</v>
      </c>
      <c r="AA267" s="33">
        <v>-3.1862162289574697E-5</v>
      </c>
      <c r="AB267" s="33">
        <v>1.7392776718158295E-5</v>
      </c>
      <c r="AC267" s="33">
        <f t="shared" si="61"/>
        <v>0</v>
      </c>
      <c r="AD267" s="33">
        <f t="shared" si="62"/>
        <v>0</v>
      </c>
      <c r="AE267" s="33">
        <v>4.4785901978303122E-8</v>
      </c>
      <c r="AF267" s="33">
        <v>2.4251201956315693E-8</v>
      </c>
      <c r="AG267" s="33">
        <f t="shared" si="63"/>
        <v>0</v>
      </c>
      <c r="AH267" s="33">
        <f t="shared" si="64"/>
        <v>0</v>
      </c>
      <c r="AI267" s="33">
        <v>-1.7060010511910084E-8</v>
      </c>
      <c r="AJ267" s="33">
        <v>3.9464639438324678E-8</v>
      </c>
    </row>
    <row r="268" spans="1:36" ht="15.75" thickBot="1" x14ac:dyDescent="0.3">
      <c r="A268" s="6" t="str">
        <f t="shared" si="52"/>
        <v>NK20172</v>
      </c>
      <c r="B268" s="6" t="s">
        <v>14</v>
      </c>
      <c r="C268" s="6">
        <v>2017</v>
      </c>
      <c r="D268" s="6">
        <v>2</v>
      </c>
      <c r="E268" s="11">
        <f>VLOOKUP($A268,Fuel_preprocessddata!$A:$T,6,FALSE)</f>
        <v>22653257</v>
      </c>
      <c r="F268" s="2">
        <f>VLOOKUP($A268,Fuel_preprocessddata!$A:$T,7,FALSE)</f>
        <v>41752070</v>
      </c>
      <c r="G268" s="29">
        <f>VLOOKUP($A268,Fuel_preprocessddata!$A:$T,8,FALSE)</f>
        <v>1.8430934677516699</v>
      </c>
      <c r="H268" s="8">
        <f t="shared" si="53"/>
        <v>2.111543928508846E-2</v>
      </c>
      <c r="I268" s="8">
        <f t="shared" si="54"/>
        <v>2.5878237990893033E-2</v>
      </c>
      <c r="J268" s="11">
        <f>VLOOKUP($A268,Fuel_preprocessddata!$A:$T,11,FALSE)</f>
        <v>1943113</v>
      </c>
      <c r="K268" s="2">
        <f>VLOOKUP($A268,Fuel_preprocessddata!$A:$T,12,FALSE)</f>
        <v>3581339</v>
      </c>
      <c r="L268" s="29">
        <f>VLOOKUP($A268,Fuel_preprocessddata!$A:$T,13,FALSE)</f>
        <v>1.8430935308445699</v>
      </c>
      <c r="M268" s="26">
        <f t="shared" si="55"/>
        <v>2.1056474728148779E-2</v>
      </c>
      <c r="N268" s="26">
        <f t="shared" si="56"/>
        <v>2.9962281635402883E-2</v>
      </c>
      <c r="O268" s="2">
        <f>VLOOKUP($A268,Fuel_preprocessddata!$A:$T,16,FALSE)</f>
        <v>24596370</v>
      </c>
      <c r="P268" s="2">
        <f>VLOOKUP($A268,Fuel_preprocessddata!$A:$T,17,FALSE)</f>
        <v>45333409</v>
      </c>
      <c r="Q268" s="29">
        <f>VLOOKUP($A268,Fuel_preprocessddata!$A:$T,18,FALSE)</f>
        <v>1.84309347273601</v>
      </c>
      <c r="R268" s="23">
        <f t="shared" si="57"/>
        <v>2.1110769074277079E-2</v>
      </c>
      <c r="S268" s="23">
        <f t="shared" si="58"/>
        <v>2.6159933013817832E-2</v>
      </c>
      <c r="T268" s="29">
        <v>0</v>
      </c>
      <c r="U268" s="38">
        <f>VLOOKUP($A268,Fuel_preprocessddata!$A:$T,9,FALSE)</f>
        <v>1977324243</v>
      </c>
      <c r="V268" s="38">
        <f>VLOOKUP($A268,Fuel_preprocessddata!$A:$T,10,FALSE)</f>
        <v>1613404669</v>
      </c>
      <c r="W268" s="38">
        <f>VLOOKUP($A268,Fuel_preprocessddata!$A:$T,14,FALSE)</f>
        <v>170082554</v>
      </c>
      <c r="X268" s="38">
        <f>VLOOKUP($A268,Fuel_preprocessddata!$A:$T,15,FALSE)</f>
        <v>119528247</v>
      </c>
      <c r="Y268" s="32">
        <f t="shared" si="59"/>
        <v>0</v>
      </c>
      <c r="Z268" s="32">
        <f t="shared" si="60"/>
        <v>0</v>
      </c>
      <c r="AA268" s="32">
        <v>1.5439285088460555E-5</v>
      </c>
      <c r="AB268" s="32">
        <v>-2.1762009106968475E-5</v>
      </c>
      <c r="AC268" s="32">
        <f t="shared" si="61"/>
        <v>0</v>
      </c>
      <c r="AD268" s="32">
        <f t="shared" si="62"/>
        <v>0</v>
      </c>
      <c r="AE268" s="32">
        <v>-2.5271851219338393E-8</v>
      </c>
      <c r="AF268" s="32">
        <v>-1.8364597115586023E-8</v>
      </c>
      <c r="AG268" s="32">
        <f t="shared" si="63"/>
        <v>0</v>
      </c>
      <c r="AH268" s="32">
        <f t="shared" si="64"/>
        <v>0</v>
      </c>
      <c r="AI268" s="32">
        <v>-3.0925722918281884E-8</v>
      </c>
      <c r="AJ268" s="32">
        <v>3.3013817830537806E-8</v>
      </c>
    </row>
    <row r="269" spans="1:36" ht="15.75" thickBot="1" x14ac:dyDescent="0.3">
      <c r="A269" s="7" t="str">
        <f t="shared" si="52"/>
        <v>NK20173</v>
      </c>
      <c r="B269" s="7" t="s">
        <v>14</v>
      </c>
      <c r="C269" s="7">
        <v>2017</v>
      </c>
      <c r="D269" s="7">
        <v>3</v>
      </c>
      <c r="E269" s="12">
        <f>VLOOKUP($A269,Fuel_preprocessddata!$A:$T,6,FALSE)</f>
        <v>25669048</v>
      </c>
      <c r="F269" s="4">
        <f>VLOOKUP($A269,Fuel_preprocessddata!$A:$T,7,FALSE)</f>
        <v>44644241</v>
      </c>
      <c r="G269" s="30">
        <f>VLOOKUP($A269,Fuel_preprocessddata!$A:$T,8,FALSE)</f>
        <v>1.73922464907931</v>
      </c>
      <c r="H269" s="18">
        <f t="shared" si="53"/>
        <v>2.0207608922048606E-2</v>
      </c>
      <c r="I269" s="18">
        <f t="shared" si="54"/>
        <v>2.3231504211628756E-2</v>
      </c>
      <c r="J269" s="12">
        <f>VLOOKUP($A269,Fuel_preprocessddata!$A:$T,11,FALSE)</f>
        <v>2171568</v>
      </c>
      <c r="K269" s="4">
        <f>VLOOKUP($A269,Fuel_preprocessddata!$A:$T,12,FALSE)</f>
        <v>3776845</v>
      </c>
      <c r="L269" s="30">
        <f>VLOOKUP($A269,Fuel_preprocessddata!$A:$T,13,FALSE)</f>
        <v>1.7392248366157499</v>
      </c>
      <c r="M269" s="27">
        <f t="shared" si="55"/>
        <v>2.0249156011958439E-2</v>
      </c>
      <c r="N269" s="27">
        <f t="shared" si="56"/>
        <v>2.7921577379403408E-2</v>
      </c>
      <c r="O269" s="4">
        <f>VLOOKUP($A269,Fuel_preprocessddata!$A:$T,16,FALSE)</f>
        <v>27840616</v>
      </c>
      <c r="P269" s="4">
        <f>VLOOKUP($A269,Fuel_preprocessddata!$A:$T,17,FALSE)</f>
        <v>48421086</v>
      </c>
      <c r="Q269" s="30">
        <f>VLOOKUP($A269,Fuel_preprocessddata!$A:$T,18,FALSE)</f>
        <v>1.73922466370715</v>
      </c>
      <c r="R269" s="24">
        <f t="shared" si="57"/>
        <v>2.0210843463775059E-2</v>
      </c>
      <c r="S269" s="24">
        <f t="shared" si="58"/>
        <v>2.3539921932246466E-2</v>
      </c>
      <c r="T269" s="30">
        <v>0</v>
      </c>
      <c r="U269" s="39">
        <f>VLOOKUP($A269,Fuel_preprocessddata!$A:$T,9,FALSE)</f>
        <v>2209278751</v>
      </c>
      <c r="V269" s="39">
        <f>VLOOKUP($A269,Fuel_preprocessddata!$A:$T,10,FALSE)</f>
        <v>1921711164</v>
      </c>
      <c r="W269" s="39">
        <f>VLOOKUP($A269,Fuel_preprocessddata!$A:$T,14,FALSE)</f>
        <v>186518638</v>
      </c>
      <c r="X269" s="39">
        <f>VLOOKUP($A269,Fuel_preprocessddata!$A:$T,15,FALSE)</f>
        <v>135266176</v>
      </c>
      <c r="Y269" s="33">
        <f t="shared" si="59"/>
        <v>0</v>
      </c>
      <c r="Z269" s="33">
        <f t="shared" si="60"/>
        <v>0</v>
      </c>
      <c r="AA269" s="33">
        <v>7.6089220486050962E-6</v>
      </c>
      <c r="AB269" s="33">
        <v>3.1504211628756093E-5</v>
      </c>
      <c r="AC269" s="33">
        <f t="shared" si="61"/>
        <v>-4.6566128730773926E-10</v>
      </c>
      <c r="AD269" s="33">
        <f t="shared" si="62"/>
        <v>0</v>
      </c>
      <c r="AE269" s="33">
        <v>-4.3988041558210011E-8</v>
      </c>
      <c r="AF269" s="33">
        <v>-2.2620596592040632E-8</v>
      </c>
      <c r="AG269" s="33">
        <f t="shared" si="63"/>
        <v>0</v>
      </c>
      <c r="AH269" s="33">
        <f t="shared" si="64"/>
        <v>0</v>
      </c>
      <c r="AI269" s="33">
        <v>4.3463775056470921E-8</v>
      </c>
      <c r="AJ269" s="33">
        <v>2.193224646687697E-8</v>
      </c>
    </row>
    <row r="270" spans="1:36" ht="15.75" thickBot="1" x14ac:dyDescent="0.3">
      <c r="A270" s="6" t="str">
        <f t="shared" si="52"/>
        <v>NK20174</v>
      </c>
      <c r="B270" s="6" t="s">
        <v>14</v>
      </c>
      <c r="C270" s="6">
        <v>2017</v>
      </c>
      <c r="D270" s="6">
        <v>4</v>
      </c>
      <c r="E270" s="11">
        <f>VLOOKUP($A270,Fuel_preprocessddata!$A:$T,6,FALSE)</f>
        <v>25480486</v>
      </c>
      <c r="F270" s="2">
        <f>VLOOKUP($A270,Fuel_preprocessddata!$A:$T,7,FALSE)</f>
        <v>44252004</v>
      </c>
      <c r="G270" s="29">
        <f>VLOOKUP($A270,Fuel_preprocessddata!$A:$T,8,FALSE)</f>
        <v>1.73670172539095</v>
      </c>
      <c r="H270" s="8">
        <f t="shared" si="53"/>
        <v>2.0462202000725793E-2</v>
      </c>
      <c r="I270" s="8">
        <f t="shared" si="54"/>
        <v>2.4353185073523895E-2</v>
      </c>
      <c r="J270" s="11">
        <f>VLOOKUP($A270,Fuel_preprocessddata!$A:$T,11,FALSE)</f>
        <v>2245832</v>
      </c>
      <c r="K270" s="2">
        <f>VLOOKUP($A270,Fuel_preprocessddata!$A:$T,12,FALSE)</f>
        <v>3900340</v>
      </c>
      <c r="L270" s="29">
        <f>VLOOKUP($A270,Fuel_preprocessddata!$A:$T,13,FALSE)</f>
        <v>1.7367015876521401</v>
      </c>
      <c r="M270" s="26">
        <f t="shared" si="55"/>
        <v>2.0904642209191811E-2</v>
      </c>
      <c r="N270" s="26">
        <f t="shared" si="56"/>
        <v>2.6430980160379099E-2</v>
      </c>
      <c r="O270" s="2">
        <f>VLOOKUP($A270,Fuel_preprocessddata!$A:$T,16,FALSE)</f>
        <v>27726318</v>
      </c>
      <c r="P270" s="2">
        <f>VLOOKUP($A270,Fuel_preprocessddata!$A:$T,17,FALSE)</f>
        <v>48152344</v>
      </c>
      <c r="Q270" s="29">
        <f>VLOOKUP($A270,Fuel_preprocessddata!$A:$T,18,FALSE)</f>
        <v>1.7367017142340999</v>
      </c>
      <c r="R270" s="23">
        <f t="shared" si="57"/>
        <v>2.0497341406924392E-2</v>
      </c>
      <c r="S270" s="23">
        <f t="shared" si="58"/>
        <v>2.4509249707046009E-2</v>
      </c>
      <c r="T270" s="29">
        <v>0</v>
      </c>
      <c r="U270" s="38">
        <f>VLOOKUP($A270,Fuel_preprocessddata!$A:$T,9,FALSE)</f>
        <v>2162621794</v>
      </c>
      <c r="V270" s="38">
        <f>VLOOKUP($A270,Fuel_preprocessddata!$A:$T,10,FALSE)</f>
        <v>1817093077</v>
      </c>
      <c r="W270" s="38">
        <f>VLOOKUP($A270,Fuel_preprocessddata!$A:$T,14,FALSE)</f>
        <v>186577697</v>
      </c>
      <c r="X270" s="38">
        <f>VLOOKUP($A270,Fuel_preprocessddata!$A:$T,15,FALSE)</f>
        <v>147566983</v>
      </c>
      <c r="Y270" s="32">
        <f t="shared" si="59"/>
        <v>0</v>
      </c>
      <c r="Z270" s="32">
        <f t="shared" si="60"/>
        <v>0</v>
      </c>
      <c r="AA270" s="32">
        <v>-3.779799927420939E-5</v>
      </c>
      <c r="AB270" s="32">
        <v>-4.6814926476108562E-5</v>
      </c>
      <c r="AC270" s="32">
        <f t="shared" si="61"/>
        <v>4.6566128730773926E-10</v>
      </c>
      <c r="AD270" s="32">
        <f t="shared" si="62"/>
        <v>-4.6566128730773926E-10</v>
      </c>
      <c r="AE270" s="32">
        <v>4.220919181015248E-8</v>
      </c>
      <c r="AF270" s="32">
        <v>-1.9839620899256283E-8</v>
      </c>
      <c r="AG270" s="32">
        <f t="shared" si="63"/>
        <v>0</v>
      </c>
      <c r="AH270" s="32">
        <f t="shared" si="64"/>
        <v>0</v>
      </c>
      <c r="AI270" s="32">
        <v>4.1406924390988142E-8</v>
      </c>
      <c r="AJ270" s="32">
        <v>4.9707046012245626E-8</v>
      </c>
    </row>
    <row r="271" spans="1:36" ht="15.75" thickBot="1" x14ac:dyDescent="0.3">
      <c r="A271" s="7" t="str">
        <f t="shared" si="52"/>
        <v>NK20175</v>
      </c>
      <c r="B271" s="7" t="s">
        <v>14</v>
      </c>
      <c r="C271" s="7">
        <v>2017</v>
      </c>
      <c r="D271" s="7">
        <v>5</v>
      </c>
      <c r="E271" s="12">
        <f>VLOOKUP($A271,Fuel_preprocessddata!$A:$T,6,FALSE)</f>
        <v>25642228</v>
      </c>
      <c r="F271" s="4">
        <f>VLOOKUP($A271,Fuel_preprocessddata!$A:$T,7,FALSE)</f>
        <v>41968961</v>
      </c>
      <c r="G271" s="30">
        <f>VLOOKUP($A271,Fuel_preprocessddata!$A:$T,8,FALSE)</f>
        <v>1.63671273026665</v>
      </c>
      <c r="H271" s="18">
        <f t="shared" si="53"/>
        <v>1.9160201974547098E-2</v>
      </c>
      <c r="I271" s="18">
        <f t="shared" si="54"/>
        <v>2.2254550029145646E-2</v>
      </c>
      <c r="J271" s="12">
        <f>VLOOKUP($A271,Fuel_preprocessddata!$A:$T,11,FALSE)</f>
        <v>2598111</v>
      </c>
      <c r="K271" s="4">
        <f>VLOOKUP($A271,Fuel_preprocessddata!$A:$T,12,FALSE)</f>
        <v>4252362</v>
      </c>
      <c r="L271" s="30">
        <f>VLOOKUP($A271,Fuel_preprocessddata!$A:$T,13,FALSE)</f>
        <v>1.6367129810851</v>
      </c>
      <c r="M271" s="27">
        <f t="shared" si="55"/>
        <v>1.9491235163697863E-2</v>
      </c>
      <c r="N271" s="27">
        <f t="shared" si="56"/>
        <v>2.5061485288527967E-2</v>
      </c>
      <c r="O271" s="4">
        <f>VLOOKUP($A271,Fuel_preprocessddata!$A:$T,16,FALSE)</f>
        <v>28240339</v>
      </c>
      <c r="P271" s="4">
        <f>VLOOKUP($A271,Fuel_preprocessddata!$A:$T,17,FALSE)</f>
        <v>46221323</v>
      </c>
      <c r="Q271" s="30">
        <f>VLOOKUP($A271,Fuel_preprocessddata!$A:$T,18,FALSE)</f>
        <v>1.6367127533419401</v>
      </c>
      <c r="R271" s="24">
        <f t="shared" si="57"/>
        <v>1.9190186641659654E-2</v>
      </c>
      <c r="S271" s="24">
        <f t="shared" si="58"/>
        <v>2.2486252426727221E-2</v>
      </c>
      <c r="T271" s="30">
        <v>0</v>
      </c>
      <c r="U271" s="39">
        <f>VLOOKUP($A271,Fuel_preprocessddata!$A:$T,9,FALSE)</f>
        <v>2190423726</v>
      </c>
      <c r="V271" s="39">
        <f>VLOOKUP($A271,Fuel_preprocessddata!$A:$T,10,FALSE)</f>
        <v>1885859788</v>
      </c>
      <c r="W271" s="39">
        <f>VLOOKUP($A271,Fuel_preprocessddata!$A:$T,14,FALSE)</f>
        <v>218167908</v>
      </c>
      <c r="X271" s="39">
        <f>VLOOKUP($A271,Fuel_preprocessddata!$A:$T,15,FALSE)</f>
        <v>169677174</v>
      </c>
      <c r="Y271" s="33">
        <f t="shared" si="59"/>
        <v>0</v>
      </c>
      <c r="Z271" s="33">
        <f t="shared" si="60"/>
        <v>0</v>
      </c>
      <c r="AA271" s="33">
        <v>-3.979802545290255E-5</v>
      </c>
      <c r="AB271" s="33">
        <v>-4.5449970854354732E-5</v>
      </c>
      <c r="AC271" s="33">
        <f t="shared" si="61"/>
        <v>0</v>
      </c>
      <c r="AD271" s="33">
        <f t="shared" si="62"/>
        <v>0</v>
      </c>
      <c r="AE271" s="33">
        <v>3.5163697861481658E-8</v>
      </c>
      <c r="AF271" s="33">
        <v>-1.471147203536971E-8</v>
      </c>
      <c r="AG271" s="33">
        <f t="shared" si="63"/>
        <v>0</v>
      </c>
      <c r="AH271" s="33">
        <f t="shared" si="64"/>
        <v>0</v>
      </c>
      <c r="AI271" s="33">
        <v>-1.3358340348809672E-8</v>
      </c>
      <c r="AJ271" s="33">
        <v>-4.7573272777753917E-8</v>
      </c>
    </row>
    <row r="272" spans="1:36" ht="15.75" thickBot="1" x14ac:dyDescent="0.3">
      <c r="A272" s="6" t="str">
        <f t="shared" si="52"/>
        <v>NK20176</v>
      </c>
      <c r="B272" s="6" t="s">
        <v>14</v>
      </c>
      <c r="C272" s="6">
        <v>2017</v>
      </c>
      <c r="D272" s="6">
        <v>6</v>
      </c>
      <c r="E272" s="11">
        <f>VLOOKUP($A272,Fuel_preprocessddata!$A:$T,6,FALSE)</f>
        <v>29420506</v>
      </c>
      <c r="F272" s="2">
        <f>VLOOKUP($A272,Fuel_preprocessddata!$A:$T,7,FALSE)</f>
        <v>45859708</v>
      </c>
      <c r="G272" s="29">
        <f>VLOOKUP($A272,Fuel_preprocessddata!$A:$T,8,FALSE)</f>
        <v>1.55876680027189</v>
      </c>
      <c r="H272" s="8">
        <f t="shared" si="53"/>
        <v>1.9813415712043654E-2</v>
      </c>
      <c r="I272" s="8">
        <f t="shared" si="54"/>
        <v>2.2743319107597519E-2</v>
      </c>
      <c r="J272" s="11">
        <f>VLOOKUP($A272,Fuel_preprocessddata!$A:$T,11,FALSE)</f>
        <v>1321924</v>
      </c>
      <c r="K272" s="2">
        <f>VLOOKUP($A272,Fuel_preprocessddata!$A:$T,12,FALSE)</f>
        <v>2060572</v>
      </c>
      <c r="L272" s="29">
        <f>VLOOKUP($A272,Fuel_preprocessddata!$A:$T,13,FALSE)</f>
        <v>1.5587673724056701</v>
      </c>
      <c r="M272" s="26">
        <f t="shared" si="55"/>
        <v>9.6685725844025752E-3</v>
      </c>
      <c r="N272" s="26">
        <f t="shared" si="56"/>
        <v>1.1349126932616357E-2</v>
      </c>
      <c r="O272" s="2">
        <f>VLOOKUP($A272,Fuel_preprocessddata!$A:$T,16,FALSE)</f>
        <v>30742430</v>
      </c>
      <c r="P272" s="2">
        <f>VLOOKUP($A272,Fuel_preprocessddata!$A:$T,17,FALSE)</f>
        <v>47920280</v>
      </c>
      <c r="Q272" s="29">
        <f>VLOOKUP($A272,Fuel_preprocessddata!$A:$T,18,FALSE)</f>
        <v>1.5587668248736299</v>
      </c>
      <c r="R272" s="23">
        <f t="shared" si="57"/>
        <v>1.8958062724014763E-2</v>
      </c>
      <c r="S272" s="23">
        <f t="shared" si="58"/>
        <v>2.1802105970947321E-2</v>
      </c>
      <c r="T272" s="29">
        <v>0</v>
      </c>
      <c r="U272" s="38">
        <f>VLOOKUP($A272,Fuel_preprocessddata!$A:$T,9,FALSE)</f>
        <v>2314578600</v>
      </c>
      <c r="V272" s="38">
        <f>VLOOKUP($A272,Fuel_preprocessddata!$A:$T,10,FALSE)</f>
        <v>2016403489</v>
      </c>
      <c r="W272" s="38">
        <f>VLOOKUP($A272,Fuel_preprocessddata!$A:$T,14,FALSE)</f>
        <v>213120601</v>
      </c>
      <c r="X272" s="38">
        <f>VLOOKUP($A272,Fuel_preprocessddata!$A:$T,15,FALSE)</f>
        <v>181562160</v>
      </c>
      <c r="Y272" s="32">
        <f t="shared" si="59"/>
        <v>0</v>
      </c>
      <c r="Z272" s="32">
        <f t="shared" si="60"/>
        <v>0</v>
      </c>
      <c r="AA272" s="32">
        <v>1.3415712043652467E-5</v>
      </c>
      <c r="AB272" s="32">
        <v>4.3319107597515963E-5</v>
      </c>
      <c r="AC272" s="32">
        <f t="shared" si="61"/>
        <v>0</v>
      </c>
      <c r="AD272" s="32">
        <f t="shared" si="62"/>
        <v>2.3283064365386963E-10</v>
      </c>
      <c r="AE272" s="32">
        <v>-2.7415597424196303E-8</v>
      </c>
      <c r="AF272" s="32">
        <v>2.6932616355862526E-8</v>
      </c>
      <c r="AG272" s="32">
        <f t="shared" si="63"/>
        <v>0</v>
      </c>
      <c r="AH272" s="32">
        <f t="shared" si="64"/>
        <v>0</v>
      </c>
      <c r="AI272" s="32">
        <v>-3.727598523600717E-8</v>
      </c>
      <c r="AJ272" s="32">
        <v>5.9709473199109908E-9</v>
      </c>
    </row>
    <row r="273" spans="1:36" ht="15.75" thickBot="1" x14ac:dyDescent="0.3">
      <c r="A273" s="7" t="str">
        <f t="shared" si="52"/>
        <v>NK20177</v>
      </c>
      <c r="B273" s="7" t="s">
        <v>14</v>
      </c>
      <c r="C273" s="7">
        <v>2017</v>
      </c>
      <c r="D273" s="7">
        <v>7</v>
      </c>
      <c r="E273" s="12">
        <f>VLOOKUP($A273,Fuel_preprocessddata!$A:$T,6,FALSE)</f>
        <v>29370164</v>
      </c>
      <c r="F273" s="4">
        <f>VLOOKUP($A273,Fuel_preprocessddata!$A:$T,7,FALSE)</f>
        <v>46524442</v>
      </c>
      <c r="G273" s="30">
        <f>VLOOKUP($A273,Fuel_preprocessddata!$A:$T,8,FALSE)</f>
        <v>1.5840715768560201</v>
      </c>
      <c r="H273" s="18">
        <f t="shared" si="53"/>
        <v>1.8652807483863134E-2</v>
      </c>
      <c r="I273" s="18">
        <f t="shared" si="54"/>
        <v>2.17001453465882E-2</v>
      </c>
      <c r="J273" s="12">
        <f>VLOOKUP($A273,Fuel_preprocessddata!$A:$T,11,FALSE)</f>
        <v>2623479</v>
      </c>
      <c r="K273" s="4">
        <f>VLOOKUP($A273,Fuel_preprocessddata!$A:$T,12,FALSE)</f>
        <v>4155778</v>
      </c>
      <c r="L273" s="30">
        <f>VLOOKUP($A273,Fuel_preprocessddata!$A:$T,13,FALSE)</f>
        <v>1.58407138002629</v>
      </c>
      <c r="M273" s="27">
        <f t="shared" si="55"/>
        <v>1.8756092078249596E-2</v>
      </c>
      <c r="N273" s="27">
        <f t="shared" si="56"/>
        <v>2.0518271025093467E-2</v>
      </c>
      <c r="O273" s="4">
        <f>VLOOKUP($A273,Fuel_preprocessddata!$A:$T,16,FALSE)</f>
        <v>31993643</v>
      </c>
      <c r="P273" s="4">
        <f>VLOOKUP($A273,Fuel_preprocessddata!$A:$T,17,FALSE)</f>
        <v>50680220</v>
      </c>
      <c r="Q273" s="30">
        <f>VLOOKUP($A273,Fuel_preprocessddata!$A:$T,18,FALSE)</f>
        <v>1.5840715607159801</v>
      </c>
      <c r="R273" s="24">
        <f t="shared" si="57"/>
        <v>1.8661233987232566E-2</v>
      </c>
      <c r="S273" s="24">
        <f t="shared" si="58"/>
        <v>2.1598131163246402E-2</v>
      </c>
      <c r="T273" s="30">
        <v>0</v>
      </c>
      <c r="U273" s="39">
        <f>VLOOKUP($A273,Fuel_preprocessddata!$A:$T,9,FALSE)</f>
        <v>2494232680</v>
      </c>
      <c r="V273" s="39">
        <f>VLOOKUP($A273,Fuel_preprocessddata!$A:$T,10,FALSE)</f>
        <v>2143969142</v>
      </c>
      <c r="W273" s="39">
        <f>VLOOKUP($A273,Fuel_preprocessddata!$A:$T,14,FALSE)</f>
        <v>221569503</v>
      </c>
      <c r="X273" s="39">
        <f>VLOOKUP($A273,Fuel_preprocessddata!$A:$T,15,FALSE)</f>
        <v>202540360</v>
      </c>
      <c r="Y273" s="33">
        <f t="shared" si="59"/>
        <v>0</v>
      </c>
      <c r="Z273" s="33">
        <f t="shared" si="60"/>
        <v>0</v>
      </c>
      <c r="AA273" s="33">
        <v>-4.7192516136867341E-5</v>
      </c>
      <c r="AB273" s="33">
        <v>1.4534658819911894E-7</v>
      </c>
      <c r="AC273" s="33">
        <f t="shared" si="61"/>
        <v>0</v>
      </c>
      <c r="AD273" s="33">
        <f t="shared" si="62"/>
        <v>-4.6566128730773926E-10</v>
      </c>
      <c r="AE273" s="33">
        <v>-7.9217504066891875E-9</v>
      </c>
      <c r="AF273" s="33">
        <v>-2.897490653311352E-8</v>
      </c>
      <c r="AG273" s="33">
        <f t="shared" si="63"/>
        <v>0</v>
      </c>
      <c r="AH273" s="33">
        <f t="shared" si="64"/>
        <v>0</v>
      </c>
      <c r="AI273" s="33">
        <v>3.3987232568241654E-8</v>
      </c>
      <c r="AJ273" s="33">
        <v>3.1163246405271905E-8</v>
      </c>
    </row>
    <row r="274" spans="1:36" ht="15.75" thickBot="1" x14ac:dyDescent="0.3">
      <c r="A274" s="6" t="str">
        <f t="shared" si="52"/>
        <v>NK20178</v>
      </c>
      <c r="B274" s="6" t="s">
        <v>14</v>
      </c>
      <c r="C274" s="6">
        <v>2017</v>
      </c>
      <c r="D274" s="6">
        <v>8</v>
      </c>
      <c r="E274" s="11">
        <f>VLOOKUP($A274,Fuel_preprocessddata!$A:$T,6,FALSE)</f>
        <v>29576660</v>
      </c>
      <c r="F274" s="2">
        <f>VLOOKUP($A274,Fuel_preprocessddata!$A:$T,7,FALSE)</f>
        <v>52173190</v>
      </c>
      <c r="G274" s="29">
        <f>VLOOKUP($A274,Fuel_preprocessddata!$A:$T,8,FALSE)</f>
        <v>1.76399870708863</v>
      </c>
      <c r="H274" s="8">
        <f t="shared" si="53"/>
        <v>2.0959639747571923E-2</v>
      </c>
      <c r="I274" s="8">
        <f t="shared" si="54"/>
        <v>2.4293665900862155E-2</v>
      </c>
      <c r="J274" s="11">
        <f>VLOOKUP($A274,Fuel_preprocessddata!$A:$T,11,FALSE)</f>
        <v>2571884</v>
      </c>
      <c r="K274" s="2">
        <f>VLOOKUP($A274,Fuel_preprocessddata!$A:$T,12,FALSE)</f>
        <v>4536799</v>
      </c>
      <c r="L274" s="29">
        <f>VLOOKUP($A274,Fuel_preprocessddata!$A:$T,13,FALSE)</f>
        <v>1.76399829852357</v>
      </c>
      <c r="M274" s="26">
        <f t="shared" si="55"/>
        <v>2.096307138007316E-2</v>
      </c>
      <c r="N274" s="26">
        <f t="shared" si="56"/>
        <v>2.3960954662993833E-2</v>
      </c>
      <c r="O274" s="2">
        <f>VLOOKUP($A274,Fuel_preprocessddata!$A:$T,16,FALSE)</f>
        <v>32148544</v>
      </c>
      <c r="P274" s="2">
        <f>VLOOKUP($A274,Fuel_preprocessddata!$A:$T,17,FALSE)</f>
        <v>56709989</v>
      </c>
      <c r="Q274" s="29">
        <f>VLOOKUP($A274,Fuel_preprocessddata!$A:$T,18,FALSE)</f>
        <v>1.76399867440341</v>
      </c>
      <c r="R274" s="23">
        <f t="shared" si="57"/>
        <v>2.0959914236819085E-2</v>
      </c>
      <c r="S274" s="23">
        <f t="shared" si="58"/>
        <v>2.426670935657077E-2</v>
      </c>
      <c r="T274" s="29">
        <v>0</v>
      </c>
      <c r="U274" s="38">
        <f>VLOOKUP($A274,Fuel_preprocessddata!$A:$T,9,FALSE)</f>
        <v>2489221696</v>
      </c>
      <c r="V274" s="38">
        <f>VLOOKUP($A274,Fuel_preprocessddata!$A:$T,10,FALSE)</f>
        <v>2147604656</v>
      </c>
      <c r="W274" s="38">
        <f>VLOOKUP($A274,Fuel_preprocessddata!$A:$T,14,FALSE)</f>
        <v>216418621</v>
      </c>
      <c r="X274" s="38">
        <f>VLOOKUP($A274,Fuel_preprocessddata!$A:$T,15,FALSE)</f>
        <v>189341329</v>
      </c>
      <c r="Y274" s="32">
        <f t="shared" si="59"/>
        <v>0</v>
      </c>
      <c r="Z274" s="32">
        <f t="shared" si="60"/>
        <v>0</v>
      </c>
      <c r="AA274" s="32">
        <v>-4.0360252428076407E-5</v>
      </c>
      <c r="AB274" s="32">
        <v>-6.3340991378422334E-6</v>
      </c>
      <c r="AC274" s="32">
        <f t="shared" si="61"/>
        <v>0</v>
      </c>
      <c r="AD274" s="32">
        <f t="shared" si="62"/>
        <v>-9.3132257461547852E-10</v>
      </c>
      <c r="AE274" s="32">
        <v>-2.8619926839903997E-8</v>
      </c>
      <c r="AF274" s="32">
        <v>-4.5337006166629168E-8</v>
      </c>
      <c r="AG274" s="32">
        <f t="shared" si="63"/>
        <v>0</v>
      </c>
      <c r="AH274" s="32">
        <f t="shared" si="64"/>
        <v>0</v>
      </c>
      <c r="AI274" s="32">
        <v>1.4236819084745278E-8</v>
      </c>
      <c r="AJ274" s="32">
        <v>9.3565707733750392E-9</v>
      </c>
    </row>
    <row r="275" spans="1:36" ht="15.75" thickBot="1" x14ac:dyDescent="0.3">
      <c r="A275" s="7" t="str">
        <f t="shared" si="52"/>
        <v>NK20179</v>
      </c>
      <c r="B275" s="7" t="s">
        <v>14</v>
      </c>
      <c r="C275" s="7">
        <v>2017</v>
      </c>
      <c r="D275" s="7">
        <v>9</v>
      </c>
      <c r="E275" s="12">
        <f>VLOOKUP($A275,Fuel_preprocessddata!$A:$T,6,FALSE)</f>
        <v>24511823</v>
      </c>
      <c r="F275" s="4">
        <f>VLOOKUP($A275,Fuel_preprocessddata!$A:$T,7,FALSE)</f>
        <v>47753559</v>
      </c>
      <c r="G275" s="30">
        <f>VLOOKUP($A275,Fuel_preprocessddata!$A:$T,8,FALSE)</f>
        <v>1.9481847188599499</v>
      </c>
      <c r="H275" s="18">
        <f t="shared" si="53"/>
        <v>2.2644554455098581E-2</v>
      </c>
      <c r="I275" s="18">
        <f t="shared" si="54"/>
        <v>2.8794834734193815E-2</v>
      </c>
      <c r="J275" s="12">
        <f>VLOOKUP($A275,Fuel_preprocessddata!$A:$T,11,FALSE)</f>
        <v>1620184</v>
      </c>
      <c r="K275" s="4">
        <f>VLOOKUP($A275,Fuel_preprocessddata!$A:$T,12,FALSE)</f>
        <v>3156419</v>
      </c>
      <c r="L275" s="30">
        <f>VLOOKUP($A275,Fuel_preprocessddata!$A:$T,13,FALSE)</f>
        <v>1.94818551473166</v>
      </c>
      <c r="M275" s="27">
        <f t="shared" si="55"/>
        <v>2.3246800822279558E-2</v>
      </c>
      <c r="N275" s="27">
        <f t="shared" si="56"/>
        <v>2.8649214634214659E-2</v>
      </c>
      <c r="O275" s="4">
        <f>VLOOKUP($A275,Fuel_preprocessddata!$A:$T,16,FALSE)</f>
        <v>26132007</v>
      </c>
      <c r="P275" s="4">
        <f>VLOOKUP($A275,Fuel_preprocessddata!$A:$T,17,FALSE)</f>
        <v>50909978</v>
      </c>
      <c r="Q275" s="30">
        <f>VLOOKUP($A275,Fuel_preprocessddata!$A:$T,18,FALSE)</f>
        <v>1.9481847682039799</v>
      </c>
      <c r="R275" s="24">
        <f t="shared" si="57"/>
        <v>2.2680984914145122E-2</v>
      </c>
      <c r="S275" s="24">
        <f t="shared" si="58"/>
        <v>2.8785763255337292E-2</v>
      </c>
      <c r="T275" s="30">
        <v>0</v>
      </c>
      <c r="U275" s="39">
        <f>VLOOKUP($A275,Fuel_preprocessddata!$A:$T,9,FALSE)</f>
        <v>2108831909</v>
      </c>
      <c r="V275" s="39">
        <f>VLOOKUP($A275,Fuel_preprocessddata!$A:$T,10,FALSE)</f>
        <v>1658407122</v>
      </c>
      <c r="W275" s="39">
        <f>VLOOKUP($A275,Fuel_preprocessddata!$A:$T,14,FALSE)</f>
        <v>135778640</v>
      </c>
      <c r="X275" s="39">
        <f>VLOOKUP($A275,Fuel_preprocessddata!$A:$T,15,FALSE)</f>
        <v>110174713</v>
      </c>
      <c r="Y275" s="33">
        <f t="shared" si="59"/>
        <v>0</v>
      </c>
      <c r="Z275" s="33">
        <f t="shared" si="60"/>
        <v>0</v>
      </c>
      <c r="AA275" s="33">
        <v>4.4554455098584286E-5</v>
      </c>
      <c r="AB275" s="33">
        <v>-5.1652658061840384E-6</v>
      </c>
      <c r="AC275" s="33">
        <f t="shared" si="61"/>
        <v>0</v>
      </c>
      <c r="AD275" s="33">
        <f t="shared" si="62"/>
        <v>0</v>
      </c>
      <c r="AE275" s="33">
        <v>8.2227955694458288E-10</v>
      </c>
      <c r="AF275" s="33">
        <v>1.4634214657791023E-8</v>
      </c>
      <c r="AG275" s="33">
        <f t="shared" si="63"/>
        <v>0</v>
      </c>
      <c r="AH275" s="33">
        <f t="shared" si="64"/>
        <v>0</v>
      </c>
      <c r="AI275" s="33">
        <v>-1.5085854877805449E-8</v>
      </c>
      <c r="AJ275" s="33">
        <v>-3.6744662706630904E-8</v>
      </c>
    </row>
    <row r="276" spans="1:36" ht="21.75" thickBot="1" x14ac:dyDescent="0.3">
      <c r="A276" s="6" t="str">
        <f t="shared" si="52"/>
        <v>NK201710</v>
      </c>
      <c r="B276" s="6" t="s">
        <v>14</v>
      </c>
      <c r="C276" s="6">
        <v>2017</v>
      </c>
      <c r="D276" s="6">
        <v>10</v>
      </c>
      <c r="E276" s="11">
        <f>VLOOKUP($A276,Fuel_preprocessddata!$A:$T,6,FALSE)</f>
        <v>27446594</v>
      </c>
      <c r="F276" s="2">
        <f>VLOOKUP($A276,Fuel_preprocessddata!$A:$T,7,FALSE)</f>
        <v>52331623</v>
      </c>
      <c r="G276" s="29">
        <f>VLOOKUP($A276,Fuel_preprocessddata!$A:$T,8,FALSE)</f>
        <v>1.90667093337701</v>
      </c>
      <c r="H276" s="8">
        <f t="shared" si="53"/>
        <v>2.2143319489019986E-2</v>
      </c>
      <c r="I276" s="8">
        <f t="shared" si="54"/>
        <v>2.6507870089441082E-2</v>
      </c>
      <c r="J276" s="11">
        <f>VLOOKUP($A276,Fuel_preprocessddata!$A:$T,11,FALSE)</f>
        <v>1845395</v>
      </c>
      <c r="K276" s="2">
        <f>VLOOKUP($A276,Fuel_preprocessddata!$A:$T,12,FALSE)</f>
        <v>3518562</v>
      </c>
      <c r="L276" s="29">
        <f>VLOOKUP($A276,Fuel_preprocessddata!$A:$T,13,FALSE)</f>
        <v>1.90667147141939</v>
      </c>
      <c r="M276" s="26">
        <f t="shared" si="55"/>
        <v>2.2434598638553419E-2</v>
      </c>
      <c r="N276" s="26">
        <f t="shared" si="56"/>
        <v>2.7515091118350779E-2</v>
      </c>
      <c r="O276" s="2">
        <f>VLOOKUP($A276,Fuel_preprocessddata!$A:$T,16,FALSE)</f>
        <v>29291989</v>
      </c>
      <c r="P276" s="2">
        <f>VLOOKUP($A276,Fuel_preprocessddata!$A:$T,17,FALSE)</f>
        <v>55850185</v>
      </c>
      <c r="Q276" s="29">
        <f>VLOOKUP($A276,Fuel_preprocessddata!$A:$T,18,FALSE)</f>
        <v>1.9066709672736799</v>
      </c>
      <c r="R276" s="23">
        <f t="shared" si="57"/>
        <v>2.2161446650035176E-2</v>
      </c>
      <c r="S276" s="23">
        <f t="shared" si="58"/>
        <v>2.6569143488853395E-2</v>
      </c>
      <c r="T276" s="29">
        <v>0</v>
      </c>
      <c r="U276" s="38">
        <f>VLOOKUP($A276,Fuel_preprocessddata!$A:$T,9,FALSE)</f>
        <v>2363314273</v>
      </c>
      <c r="V276" s="38">
        <f>VLOOKUP($A276,Fuel_preprocessddata!$A:$T,10,FALSE)</f>
        <v>1974191922</v>
      </c>
      <c r="W276" s="38">
        <f>VLOOKUP($A276,Fuel_preprocessddata!$A:$T,14,FALSE)</f>
        <v>156836414</v>
      </c>
      <c r="X276" s="38">
        <f>VLOOKUP($A276,Fuel_preprocessddata!$A:$T,15,FALSE)</f>
        <v>127877534</v>
      </c>
      <c r="Y276" s="32">
        <f t="shared" si="59"/>
        <v>0</v>
      </c>
      <c r="Z276" s="32">
        <f t="shared" si="60"/>
        <v>0</v>
      </c>
      <c r="AA276" s="32">
        <v>4.331948901998596E-5</v>
      </c>
      <c r="AB276" s="32">
        <v>7.8700894410813765E-6</v>
      </c>
      <c r="AC276" s="32">
        <f t="shared" si="61"/>
        <v>4.6566128730773926E-10</v>
      </c>
      <c r="AD276" s="32">
        <f t="shared" si="62"/>
        <v>0</v>
      </c>
      <c r="AE276" s="32">
        <v>-1.3614465822070487E-9</v>
      </c>
      <c r="AF276" s="32">
        <v>-8.8816492216370335E-9</v>
      </c>
      <c r="AG276" s="32">
        <f t="shared" si="63"/>
        <v>0</v>
      </c>
      <c r="AH276" s="32">
        <f t="shared" si="64"/>
        <v>0</v>
      </c>
      <c r="AI276" s="32">
        <v>4.6650035175066495E-8</v>
      </c>
      <c r="AJ276" s="32">
        <v>4.3488853396916882E-8</v>
      </c>
    </row>
    <row r="277" spans="1:36" ht="21.75" thickBot="1" x14ac:dyDescent="0.3">
      <c r="A277" s="7" t="str">
        <f t="shared" si="52"/>
        <v>NK201711</v>
      </c>
      <c r="B277" s="7" t="s">
        <v>14</v>
      </c>
      <c r="C277" s="7">
        <v>2017</v>
      </c>
      <c r="D277" s="7">
        <v>11</v>
      </c>
      <c r="E277" s="12">
        <f>VLOOKUP($A277,Fuel_preprocessddata!$A:$T,6,FALSE)</f>
        <v>26962585</v>
      </c>
      <c r="F277" s="4">
        <f>VLOOKUP($A277,Fuel_preprocessddata!$A:$T,7,FALSE)</f>
        <v>52974522</v>
      </c>
      <c r="G277" s="30">
        <f>VLOOKUP($A277,Fuel_preprocessddata!$A:$T,8,FALSE)</f>
        <v>1.9647419563072299</v>
      </c>
      <c r="H277" s="18">
        <f t="shared" si="53"/>
        <v>2.2515039848690493E-2</v>
      </c>
      <c r="I277" s="18">
        <f t="shared" si="54"/>
        <v>2.7599442222925888E-2</v>
      </c>
      <c r="J277" s="12">
        <f>VLOOKUP($A277,Fuel_preprocessddata!$A:$T,11,FALSE)</f>
        <v>2186156</v>
      </c>
      <c r="K277" s="4">
        <f>VLOOKUP($A277,Fuel_preprocessddata!$A:$T,12,FALSE)</f>
        <v>4295231</v>
      </c>
      <c r="L277" s="30">
        <f>VLOOKUP($A277,Fuel_preprocessddata!$A:$T,13,FALSE)</f>
        <v>1.9647413084884999</v>
      </c>
      <c r="M277" s="27">
        <f t="shared" si="55"/>
        <v>2.2692257831765345E-2</v>
      </c>
      <c r="N277" s="27">
        <f t="shared" si="56"/>
        <v>2.7440505921796296E-2</v>
      </c>
      <c r="O277" s="4">
        <f>VLOOKUP($A277,Fuel_preprocessddata!$A:$T,16,FALSE)</f>
        <v>29148741</v>
      </c>
      <c r="P277" s="4">
        <f>VLOOKUP($A277,Fuel_preprocessddata!$A:$T,17,FALSE)</f>
        <v>57269753</v>
      </c>
      <c r="Q277" s="30">
        <f>VLOOKUP($A277,Fuel_preprocessddata!$A:$T,18,FALSE)</f>
        <v>1.9647419077208099</v>
      </c>
      <c r="R277" s="24">
        <f t="shared" si="57"/>
        <v>2.2528235124296334E-2</v>
      </c>
      <c r="S277" s="24">
        <f t="shared" si="58"/>
        <v>2.7587458165254101E-2</v>
      </c>
      <c r="T277" s="30">
        <v>0</v>
      </c>
      <c r="U277" s="39">
        <f>VLOOKUP($A277,Fuel_preprocessddata!$A:$T,9,FALSE)</f>
        <v>2352850466</v>
      </c>
      <c r="V277" s="39">
        <f>VLOOKUP($A277,Fuel_preprocessddata!$A:$T,10,FALSE)</f>
        <v>1919405529</v>
      </c>
      <c r="W277" s="39">
        <f>VLOOKUP($A277,Fuel_preprocessddata!$A:$T,14,FALSE)</f>
        <v>189281782</v>
      </c>
      <c r="X277" s="39">
        <f>VLOOKUP($A277,Fuel_preprocessddata!$A:$T,15,FALSE)</f>
        <v>156528856</v>
      </c>
      <c r="Y277" s="33">
        <f t="shared" si="59"/>
        <v>0</v>
      </c>
      <c r="Z277" s="33">
        <f t="shared" si="60"/>
        <v>0</v>
      </c>
      <c r="AA277" s="33">
        <v>1.5039848690494295E-5</v>
      </c>
      <c r="AB277" s="33">
        <v>-5.5777707411337751E-7</v>
      </c>
      <c r="AC277" s="33">
        <f t="shared" si="61"/>
        <v>9.3132257461547852E-10</v>
      </c>
      <c r="AD277" s="33">
        <f t="shared" si="62"/>
        <v>0</v>
      </c>
      <c r="AE277" s="33">
        <v>-4.216823465581776E-8</v>
      </c>
      <c r="AF277" s="33">
        <v>5.9217962963820092E-9</v>
      </c>
      <c r="AG277" s="33">
        <f t="shared" si="63"/>
        <v>0</v>
      </c>
      <c r="AH277" s="33">
        <f t="shared" si="64"/>
        <v>0</v>
      </c>
      <c r="AI277" s="33">
        <v>3.5124296332567084E-8</v>
      </c>
      <c r="AJ277" s="33">
        <v>-4.1834745900110049E-8</v>
      </c>
    </row>
    <row r="278" spans="1:36" ht="21.75" thickBot="1" x14ac:dyDescent="0.3">
      <c r="A278" s="6" t="str">
        <f t="shared" si="52"/>
        <v>NK201712</v>
      </c>
      <c r="B278" s="6" t="s">
        <v>14</v>
      </c>
      <c r="C278" s="6">
        <v>2017</v>
      </c>
      <c r="D278" s="6">
        <v>12</v>
      </c>
      <c r="E278" s="11">
        <f>VLOOKUP($A278,Fuel_preprocessddata!$A:$T,6,FALSE)</f>
        <v>28026701</v>
      </c>
      <c r="F278" s="2">
        <f>VLOOKUP($A278,Fuel_preprocessddata!$A:$T,7,FALSE)</f>
        <v>57242637</v>
      </c>
      <c r="G278" s="29">
        <f>VLOOKUP($A278,Fuel_preprocessddata!$A:$T,8,FALSE)</f>
        <v>2.0424322149081999</v>
      </c>
      <c r="H278" s="8">
        <f t="shared" si="53"/>
        <v>2.3502966233321494E-2</v>
      </c>
      <c r="I278" s="8">
        <f t="shared" si="54"/>
        <v>2.9267250194597541E-2</v>
      </c>
      <c r="J278" s="11">
        <f>VLOOKUP($A278,Fuel_preprocessddata!$A:$T,11,FALSE)</f>
        <v>2371022</v>
      </c>
      <c r="K278" s="2">
        <f>VLOOKUP($A278,Fuel_preprocessddata!$A:$T,12,FALSE)</f>
        <v>4842653</v>
      </c>
      <c r="L278" s="29">
        <f>VLOOKUP($A278,Fuel_preprocessddata!$A:$T,13,FALSE)</f>
        <v>2.0424327568449301</v>
      </c>
      <c r="M278" s="26">
        <f t="shared" si="55"/>
        <v>2.225548472711212E-2</v>
      </c>
      <c r="N278" s="26">
        <f t="shared" si="56"/>
        <v>2.599646998148648E-2</v>
      </c>
      <c r="O278" s="2">
        <f>VLOOKUP($A278,Fuel_preprocessddata!$A:$T,16,FALSE)</f>
        <v>30397723</v>
      </c>
      <c r="P278" s="2">
        <f>VLOOKUP($A278,Fuel_preprocessddata!$A:$T,17,FALSE)</f>
        <v>62085290</v>
      </c>
      <c r="Q278" s="29">
        <f>VLOOKUP($A278,Fuel_preprocessddata!$A:$T,18,FALSE)</f>
        <v>2.0424322571792599</v>
      </c>
      <c r="R278" s="23">
        <f t="shared" si="57"/>
        <v>2.3400655847006763E-2</v>
      </c>
      <c r="S278" s="23">
        <f t="shared" si="58"/>
        <v>2.8982822231092619E-2</v>
      </c>
      <c r="T278" s="29">
        <v>0</v>
      </c>
      <c r="U278" s="38">
        <f>VLOOKUP($A278,Fuel_preprocessddata!$A:$T,9,FALSE)</f>
        <v>2435549472</v>
      </c>
      <c r="V278" s="38">
        <f>VLOOKUP($A278,Fuel_preprocessddata!$A:$T,10,FALSE)</f>
        <v>1955859762</v>
      </c>
      <c r="W278" s="38">
        <f>VLOOKUP($A278,Fuel_preprocessddata!$A:$T,14,FALSE)</f>
        <v>217593688</v>
      </c>
      <c r="X278" s="38">
        <f>VLOOKUP($A278,Fuel_preprocessddata!$A:$T,15,FALSE)</f>
        <v>186281176</v>
      </c>
      <c r="Y278" s="32">
        <f t="shared" si="59"/>
        <v>0</v>
      </c>
      <c r="Z278" s="32">
        <f t="shared" si="60"/>
        <v>0</v>
      </c>
      <c r="AA278" s="32">
        <v>2.9662333214958841E-6</v>
      </c>
      <c r="AB278" s="32">
        <v>-3.2749805402456852E-5</v>
      </c>
      <c r="AC278" s="32">
        <f t="shared" si="61"/>
        <v>0</v>
      </c>
      <c r="AD278" s="32">
        <f t="shared" si="62"/>
        <v>0</v>
      </c>
      <c r="AE278" s="32">
        <v>-1.5272887879738684E-8</v>
      </c>
      <c r="AF278" s="32">
        <v>-3.0018513518664802E-8</v>
      </c>
      <c r="AG278" s="32">
        <f t="shared" si="63"/>
        <v>0</v>
      </c>
      <c r="AH278" s="32">
        <f t="shared" si="64"/>
        <v>0</v>
      </c>
      <c r="AI278" s="32">
        <v>-4.4152993237261962E-8</v>
      </c>
      <c r="AJ278" s="32">
        <v>2.2231092619562354E-8</v>
      </c>
    </row>
    <row r="279" spans="1:36" ht="15.75" thickBot="1" x14ac:dyDescent="0.3">
      <c r="A279" s="7" t="str">
        <f t="shared" si="52"/>
        <v>NK20181</v>
      </c>
      <c r="B279" s="7" t="s">
        <v>14</v>
      </c>
      <c r="C279" s="7">
        <v>2018</v>
      </c>
      <c r="D279" s="7">
        <v>1</v>
      </c>
      <c r="E279" s="12">
        <f>VLOOKUP($A279,Fuel_preprocessddata!$A:$T,6,FALSE)</f>
        <v>29081619</v>
      </c>
      <c r="F279" s="4">
        <f>VLOOKUP($A279,Fuel_preprocessddata!$A:$T,7,FALSE)</f>
        <v>63997667</v>
      </c>
      <c r="G279" s="30">
        <f>VLOOKUP($A279,Fuel_preprocessddata!$A:$T,8,FALSE)</f>
        <v>2.2006225650642</v>
      </c>
      <c r="H279" s="18">
        <f t="shared" si="53"/>
        <v>2.4883963055679095E-2</v>
      </c>
      <c r="I279" s="18">
        <f t="shared" si="54"/>
        <v>3.3409915898089039E-2</v>
      </c>
      <c r="J279" s="12">
        <f>VLOOKUP($A279,Fuel_preprocessddata!$A:$T,11,FALSE)</f>
        <v>2528836</v>
      </c>
      <c r="K279" s="4">
        <f>VLOOKUP($A279,Fuel_preprocessddata!$A:$T,12,FALSE)</f>
        <v>5565015</v>
      </c>
      <c r="L279" s="30">
        <f>VLOOKUP($A279,Fuel_preprocessddata!$A:$T,13,FALSE)</f>
        <v>2.2006231325400298</v>
      </c>
      <c r="M279" s="27">
        <f t="shared" si="55"/>
        <v>2.3552378140694281E-2</v>
      </c>
      <c r="N279" s="27">
        <f t="shared" si="56"/>
        <v>2.8384597001474554E-2</v>
      </c>
      <c r="O279" s="4">
        <f>VLOOKUP($A279,Fuel_preprocessddata!$A:$T,16,FALSE)</f>
        <v>31610455</v>
      </c>
      <c r="P279" s="4">
        <f>VLOOKUP($A279,Fuel_preprocessddata!$A:$T,17,FALSE)</f>
        <v>69562682</v>
      </c>
      <c r="Q279" s="30">
        <f>VLOOKUP($A279,Fuel_preprocessddata!$A:$T,18,FALSE)</f>
        <v>2.2006226104622599</v>
      </c>
      <c r="R279" s="24">
        <f t="shared" si="57"/>
        <v>2.4771920296200206E-2</v>
      </c>
      <c r="S279" s="24">
        <f t="shared" si="58"/>
        <v>3.2943322793019383E-2</v>
      </c>
      <c r="T279" s="30">
        <v>0</v>
      </c>
      <c r="U279" s="39">
        <f>VLOOKUP($A279,Fuel_preprocessddata!$A:$T,9,FALSE)</f>
        <v>2571843836</v>
      </c>
      <c r="V279" s="39">
        <f>VLOOKUP($A279,Fuel_preprocessddata!$A:$T,10,FALSE)</f>
        <v>1915529126</v>
      </c>
      <c r="W279" s="39">
        <f>VLOOKUP($A279,Fuel_preprocessddata!$A:$T,14,FALSE)</f>
        <v>236282509</v>
      </c>
      <c r="X279" s="39">
        <f>VLOOKUP($A279,Fuel_preprocessddata!$A:$T,15,FALSE)</f>
        <v>196057566</v>
      </c>
      <c r="Y279" s="33">
        <f t="shared" si="59"/>
        <v>0</v>
      </c>
      <c r="Z279" s="33">
        <f t="shared" si="60"/>
        <v>0</v>
      </c>
      <c r="AA279" s="33">
        <v>-1.6036944320904981E-5</v>
      </c>
      <c r="AB279" s="33">
        <v>9.9158980890398651E-6</v>
      </c>
      <c r="AC279" s="33">
        <f t="shared" si="61"/>
        <v>0</v>
      </c>
      <c r="AD279" s="33">
        <f t="shared" si="62"/>
        <v>-9.3132257461547852E-10</v>
      </c>
      <c r="AE279" s="33">
        <v>-2.1859305717950028E-8</v>
      </c>
      <c r="AF279" s="33">
        <v>-2.9985254435677122E-9</v>
      </c>
      <c r="AG279" s="33">
        <f t="shared" si="63"/>
        <v>0</v>
      </c>
      <c r="AH279" s="33">
        <f t="shared" si="64"/>
        <v>0</v>
      </c>
      <c r="AI279" s="33">
        <v>2.0296200204869552E-8</v>
      </c>
      <c r="AJ279" s="33">
        <v>2.2793019385097812E-8</v>
      </c>
    </row>
    <row r="280" spans="1:36" ht="15.75" thickBot="1" x14ac:dyDescent="0.3">
      <c r="A280" s="6" t="str">
        <f t="shared" si="52"/>
        <v>NK20182</v>
      </c>
      <c r="B280" s="6" t="s">
        <v>14</v>
      </c>
      <c r="C280" s="6">
        <v>2018</v>
      </c>
      <c r="D280" s="6">
        <v>2</v>
      </c>
      <c r="E280" s="11">
        <f>VLOOKUP($A280,Fuel_preprocessddata!$A:$T,6,FALSE)</f>
        <v>27408648</v>
      </c>
      <c r="F280" s="2">
        <f>VLOOKUP($A280,Fuel_preprocessddata!$A:$T,7,FALSE)</f>
        <v>59719696</v>
      </c>
      <c r="G280" s="29">
        <f>VLOOKUP($A280,Fuel_preprocessddata!$A:$T,8,FALSE)</f>
        <v>2.17886325513027</v>
      </c>
      <c r="H280" s="8">
        <f t="shared" si="53"/>
        <v>2.5102951798324259E-2</v>
      </c>
      <c r="I280" s="8">
        <f t="shared" si="54"/>
        <v>3.0631832185211594E-2</v>
      </c>
      <c r="J280" s="11">
        <f>VLOOKUP($A280,Fuel_preprocessddata!$A:$T,11,FALSE)</f>
        <v>2351013</v>
      </c>
      <c r="K280" s="2">
        <f>VLOOKUP($A280,Fuel_preprocessddata!$A:$T,12,FALSE)</f>
        <v>5122536</v>
      </c>
      <c r="L280" s="29">
        <f>VLOOKUP($A280,Fuel_preprocessddata!$A:$T,13,FALSE)</f>
        <v>2.17886332402245</v>
      </c>
      <c r="M280" s="26">
        <f t="shared" si="55"/>
        <v>2.3902175989348792E-2</v>
      </c>
      <c r="N280" s="26">
        <f t="shared" si="56"/>
        <v>3.2754638235188274E-2</v>
      </c>
      <c r="O280" s="2">
        <f>VLOOKUP($A280,Fuel_preprocessddata!$A:$T,16,FALSE)</f>
        <v>29759661</v>
      </c>
      <c r="P280" s="2">
        <f>VLOOKUP($A280,Fuel_preprocessddata!$A:$T,17,FALSE)</f>
        <v>64842232</v>
      </c>
      <c r="Q280" s="29">
        <f>VLOOKUP($A280,Fuel_preprocessddata!$A:$T,18,FALSE)</f>
        <v>2.17886326057276</v>
      </c>
      <c r="R280" s="23">
        <f t="shared" si="57"/>
        <v>2.5003718789535508E-2</v>
      </c>
      <c r="S280" s="23">
        <f t="shared" si="58"/>
        <v>3.0789472327801964E-2</v>
      </c>
      <c r="T280" s="29">
        <v>0</v>
      </c>
      <c r="U280" s="38">
        <f>VLOOKUP($A280,Fuel_preprocessddata!$A:$T,9,FALSE)</f>
        <v>2378990984</v>
      </c>
      <c r="V280" s="38">
        <f>VLOOKUP($A280,Fuel_preprocessddata!$A:$T,10,FALSE)</f>
        <v>1949595951</v>
      </c>
      <c r="W280" s="38">
        <f>VLOOKUP($A280,Fuel_preprocessddata!$A:$T,14,FALSE)</f>
        <v>214312538</v>
      </c>
      <c r="X280" s="38">
        <f>VLOOKUP($A280,Fuel_preprocessddata!$A:$T,15,FALSE)</f>
        <v>156391164</v>
      </c>
      <c r="Y280" s="32">
        <f t="shared" si="59"/>
        <v>0</v>
      </c>
      <c r="Z280" s="32">
        <f t="shared" si="60"/>
        <v>0</v>
      </c>
      <c r="AA280" s="32">
        <v>2.9517983242601659E-6</v>
      </c>
      <c r="AB280" s="32">
        <v>3.1832185211593325E-5</v>
      </c>
      <c r="AC280" s="32">
        <f t="shared" si="61"/>
        <v>9.3132257461547852E-10</v>
      </c>
      <c r="AD280" s="32">
        <f t="shared" si="62"/>
        <v>0</v>
      </c>
      <c r="AE280" s="32">
        <v>-2.4010651206857192E-8</v>
      </c>
      <c r="AF280" s="32">
        <v>3.823518827245076E-8</v>
      </c>
      <c r="AG280" s="32">
        <f t="shared" si="63"/>
        <v>0</v>
      </c>
      <c r="AH280" s="32">
        <f t="shared" si="64"/>
        <v>0</v>
      </c>
      <c r="AI280" s="32">
        <v>1.8789535505617239E-8</v>
      </c>
      <c r="AJ280" s="32">
        <v>-2.7672198034747741E-8</v>
      </c>
    </row>
    <row r="281" spans="1:36" ht="15.75" thickBot="1" x14ac:dyDescent="0.3">
      <c r="A281" s="7" t="str">
        <f t="shared" si="52"/>
        <v>NK20183</v>
      </c>
      <c r="B281" s="7" t="s">
        <v>14</v>
      </c>
      <c r="C281" s="7">
        <v>2018</v>
      </c>
      <c r="D281" s="7">
        <v>3</v>
      </c>
      <c r="E281" s="12">
        <f>VLOOKUP($A281,Fuel_preprocessddata!$A:$T,6,FALSE)</f>
        <v>30875049</v>
      </c>
      <c r="F281" s="4">
        <f>VLOOKUP($A281,Fuel_preprocessddata!$A:$T,7,FALSE)</f>
        <v>64480985</v>
      </c>
      <c r="G281" s="30">
        <f>VLOOKUP($A281,Fuel_preprocessddata!$A:$T,8,FALSE)</f>
        <v>2.08844964100299</v>
      </c>
      <c r="H281" s="18">
        <f t="shared" si="53"/>
        <v>2.3707084404633393E-2</v>
      </c>
      <c r="I281" s="18">
        <f t="shared" si="54"/>
        <v>2.6876647073453983E-2</v>
      </c>
      <c r="J281" s="12">
        <f>VLOOKUP($A281,Fuel_preprocessddata!$A:$T,11,FALSE)</f>
        <v>2757902</v>
      </c>
      <c r="K281" s="4">
        <f>VLOOKUP($A281,Fuel_preprocessddata!$A:$T,12,FALSE)</f>
        <v>5759739</v>
      </c>
      <c r="L281" s="30">
        <f>VLOOKUP($A281,Fuel_preprocessddata!$A:$T,13,FALSE)</f>
        <v>2.0884494808009801</v>
      </c>
      <c r="M281" s="27">
        <f t="shared" si="55"/>
        <v>2.3123734640808538E-2</v>
      </c>
      <c r="N281" s="27">
        <f t="shared" si="56"/>
        <v>2.9273055645726472E-2</v>
      </c>
      <c r="O281" s="4">
        <f>VLOOKUP($A281,Fuel_preprocessddata!$A:$T,16,FALSE)</f>
        <v>33632951</v>
      </c>
      <c r="P281" s="4">
        <f>VLOOKUP($A281,Fuel_preprocessddata!$A:$T,17,FALSE)</f>
        <v>70240724</v>
      </c>
      <c r="Q281" s="30">
        <f>VLOOKUP($A281,Fuel_preprocessddata!$A:$T,18,FALSE)</f>
        <v>2.0884496278664302</v>
      </c>
      <c r="R281" s="24">
        <f t="shared" si="57"/>
        <v>2.3658144226123515E-2</v>
      </c>
      <c r="S281" s="24">
        <f t="shared" si="58"/>
        <v>2.7058285152403716E-2</v>
      </c>
      <c r="T281" s="30">
        <v>0</v>
      </c>
      <c r="U281" s="39">
        <f>VLOOKUP($A281,Fuel_preprocessddata!$A:$T,9,FALSE)</f>
        <v>2719903633</v>
      </c>
      <c r="V281" s="39">
        <f>VLOOKUP($A281,Fuel_preprocessddata!$A:$T,10,FALSE)</f>
        <v>2399145430</v>
      </c>
      <c r="W281" s="39">
        <f>VLOOKUP($A281,Fuel_preprocessddata!$A:$T,14,FALSE)</f>
        <v>249083424</v>
      </c>
      <c r="X281" s="39">
        <f>VLOOKUP($A281,Fuel_preprocessddata!$A:$T,15,FALSE)</f>
        <v>196759063</v>
      </c>
      <c r="Y281" s="33">
        <f t="shared" si="59"/>
        <v>0</v>
      </c>
      <c r="Z281" s="33">
        <f t="shared" si="60"/>
        <v>0</v>
      </c>
      <c r="AA281" s="33">
        <v>7.0844046333919802E-6</v>
      </c>
      <c r="AB281" s="33">
        <v>-2.3352926546017783E-5</v>
      </c>
      <c r="AC281" s="33">
        <f t="shared" si="61"/>
        <v>9.3132257461547852E-10</v>
      </c>
      <c r="AD281" s="33">
        <f t="shared" si="62"/>
        <v>9.3132257461547852E-10</v>
      </c>
      <c r="AE281" s="33">
        <v>3.4640808535893464E-8</v>
      </c>
      <c r="AF281" s="33">
        <v>-4.4354273530042287E-8</v>
      </c>
      <c r="AG281" s="33">
        <f t="shared" si="63"/>
        <v>0</v>
      </c>
      <c r="AH281" s="33">
        <f t="shared" si="64"/>
        <v>0</v>
      </c>
      <c r="AI281" s="33">
        <v>4.4226123513402271E-8</v>
      </c>
      <c r="AJ281" s="33">
        <v>-1.4847596282660525E-8</v>
      </c>
    </row>
    <row r="282" spans="1:36" ht="15.75" thickBot="1" x14ac:dyDescent="0.3">
      <c r="A282" s="6" t="str">
        <f t="shared" si="52"/>
        <v>NK20184</v>
      </c>
      <c r="B282" s="6" t="s">
        <v>14</v>
      </c>
      <c r="C282" s="6">
        <v>2018</v>
      </c>
      <c r="D282" s="6">
        <v>4</v>
      </c>
      <c r="E282" s="11">
        <f>VLOOKUP($A282,Fuel_preprocessddata!$A:$T,6,FALSE)</f>
        <v>30762732</v>
      </c>
      <c r="F282" s="2">
        <f>VLOOKUP($A282,Fuel_preprocessddata!$A:$T,7,FALSE)</f>
        <v>67232336</v>
      </c>
      <c r="G282" s="29">
        <f>VLOOKUP($A282,Fuel_preprocessddata!$A:$T,8,FALSE)</f>
        <v>2.1855125220997902</v>
      </c>
      <c r="H282" s="8">
        <f t="shared" si="53"/>
        <v>2.4380710191931665E-2</v>
      </c>
      <c r="I282" s="8">
        <f t="shared" si="54"/>
        <v>2.9948390688737649E-2</v>
      </c>
      <c r="J282" s="11">
        <f>VLOOKUP($A282,Fuel_preprocessddata!$A:$T,11,FALSE)</f>
        <v>3229237</v>
      </c>
      <c r="K282" s="2">
        <f>VLOOKUP($A282,Fuel_preprocessddata!$A:$T,12,FALSE)</f>
        <v>7057538</v>
      </c>
      <c r="L282" s="29">
        <f>VLOOKUP($A282,Fuel_preprocessddata!$A:$T,13,FALSE)</f>
        <v>2.1855125529652901</v>
      </c>
      <c r="M282" s="26">
        <f t="shared" si="55"/>
        <v>2.4765703320676406E-2</v>
      </c>
      <c r="N282" s="26">
        <f t="shared" si="56"/>
        <v>3.322329557773461E-2</v>
      </c>
      <c r="O282" s="2">
        <f>VLOOKUP($A282,Fuel_preprocessddata!$A:$T,16,FALSE)</f>
        <v>33991969</v>
      </c>
      <c r="P282" s="2">
        <f>VLOOKUP($A282,Fuel_preprocessddata!$A:$T,17,FALSE)</f>
        <v>74289874</v>
      </c>
      <c r="Q282" s="29">
        <f>VLOOKUP($A282,Fuel_preprocessddata!$A:$T,18,FALSE)</f>
        <v>2.18551252503201</v>
      </c>
      <c r="R282" s="23">
        <f t="shared" si="57"/>
        <v>2.4416769228117433E-2</v>
      </c>
      <c r="S282" s="23">
        <f t="shared" si="58"/>
        <v>3.0231490213670144E-2</v>
      </c>
      <c r="T282" s="29">
        <v>0</v>
      </c>
      <c r="U282" s="38">
        <f>VLOOKUP($A282,Fuel_preprocessddata!$A:$T,9,FALSE)</f>
        <v>2757603674</v>
      </c>
      <c r="V282" s="38">
        <f>VLOOKUP($A282,Fuel_preprocessddata!$A:$T,10,FALSE)</f>
        <v>2244939860</v>
      </c>
      <c r="W282" s="38">
        <f>VLOOKUP($A282,Fuel_preprocessddata!$A:$T,14,FALSE)</f>
        <v>284972242</v>
      </c>
      <c r="X282" s="38">
        <f>VLOOKUP($A282,Fuel_preprocessddata!$A:$T,15,FALSE)</f>
        <v>212427391</v>
      </c>
      <c r="Y282" s="32">
        <f t="shared" si="59"/>
        <v>0</v>
      </c>
      <c r="Z282" s="32">
        <f t="shared" si="60"/>
        <v>0</v>
      </c>
      <c r="AA282" s="32">
        <v>-1.9289808068338396E-5</v>
      </c>
      <c r="AB282" s="32">
        <v>4.839068873765083E-5</v>
      </c>
      <c r="AC282" s="32">
        <f t="shared" si="61"/>
        <v>0</v>
      </c>
      <c r="AD282" s="32">
        <f t="shared" si="62"/>
        <v>9.3132257461547852E-10</v>
      </c>
      <c r="AE282" s="32">
        <v>3.3206764039894754E-9</v>
      </c>
      <c r="AF282" s="32">
        <v>-4.4222653889508523E-9</v>
      </c>
      <c r="AG282" s="32">
        <f t="shared" si="63"/>
        <v>0</v>
      </c>
      <c r="AH282" s="32">
        <f t="shared" si="64"/>
        <v>0</v>
      </c>
      <c r="AI282" s="32">
        <v>-3.0771882568100817E-8</v>
      </c>
      <c r="AJ282" s="32">
        <v>-9.786329857597309E-9</v>
      </c>
    </row>
    <row r="283" spans="1:36" ht="15.75" thickBot="1" x14ac:dyDescent="0.3">
      <c r="A283" s="7" t="str">
        <f t="shared" si="52"/>
        <v>NK20185</v>
      </c>
      <c r="B283" s="7" t="s">
        <v>14</v>
      </c>
      <c r="C283" s="7">
        <v>2018</v>
      </c>
      <c r="D283" s="7">
        <v>5</v>
      </c>
      <c r="E283" s="12">
        <f>VLOOKUP($A283,Fuel_preprocessddata!$A:$T,6,FALSE)</f>
        <v>32005287</v>
      </c>
      <c r="F283" s="4">
        <f>VLOOKUP($A283,Fuel_preprocessddata!$A:$T,7,FALSE)</f>
        <v>76289755</v>
      </c>
      <c r="G283" s="30">
        <f>VLOOKUP($A283,Fuel_preprocessddata!$A:$T,8,FALSE)</f>
        <v>2.3836610182561402</v>
      </c>
      <c r="H283" s="18">
        <f t="shared" si="53"/>
        <v>2.6611086535861788E-2</v>
      </c>
      <c r="I283" s="18">
        <f t="shared" si="54"/>
        <v>3.126096789346057E-2</v>
      </c>
      <c r="J283" s="12">
        <f>VLOOKUP($A283,Fuel_preprocessddata!$A:$T,11,FALSE)</f>
        <v>3516674</v>
      </c>
      <c r="K283" s="4">
        <f>VLOOKUP($A283,Fuel_preprocessddata!$A:$T,12,FALSE)</f>
        <v>8382559</v>
      </c>
      <c r="L283" s="30">
        <f>VLOOKUP($A283,Fuel_preprocessddata!$A:$T,13,FALSE)</f>
        <v>2.3836610956830202</v>
      </c>
      <c r="M283" s="27">
        <f t="shared" si="55"/>
        <v>2.7779582696902574E-2</v>
      </c>
      <c r="N283" s="27">
        <f t="shared" si="56"/>
        <v>3.5908356692877549E-2</v>
      </c>
      <c r="O283" s="4">
        <f>VLOOKUP($A283,Fuel_preprocessddata!$A:$T,16,FALSE)</f>
        <v>35521961</v>
      </c>
      <c r="P283" s="4">
        <f>VLOOKUP($A283,Fuel_preprocessddata!$A:$T,17,FALSE)</f>
        <v>84672314</v>
      </c>
      <c r="Q283" s="30">
        <f>VLOOKUP($A283,Fuel_preprocessddata!$A:$T,18,FALSE)</f>
        <v>2.3836610259214002</v>
      </c>
      <c r="R283" s="24">
        <f t="shared" si="57"/>
        <v>2.6722365136716081E-2</v>
      </c>
      <c r="S283" s="24">
        <f t="shared" si="58"/>
        <v>3.1666711449635329E-2</v>
      </c>
      <c r="T283" s="30">
        <v>0</v>
      </c>
      <c r="U283" s="39">
        <f>VLOOKUP($A283,Fuel_preprocessddata!$A:$T,9,FALSE)</f>
        <v>2866841040</v>
      </c>
      <c r="V283" s="39">
        <f>VLOOKUP($A283,Fuel_preprocessddata!$A:$T,10,FALSE)</f>
        <v>2440415641</v>
      </c>
      <c r="W283" s="39">
        <f>VLOOKUP($A283,Fuel_preprocessddata!$A:$T,14,FALSE)</f>
        <v>301752517</v>
      </c>
      <c r="X283" s="39">
        <f>VLOOKUP($A283,Fuel_preprocessddata!$A:$T,15,FALSE)</f>
        <v>233443125</v>
      </c>
      <c r="Y283" s="33">
        <f t="shared" si="59"/>
        <v>0</v>
      </c>
      <c r="Z283" s="33">
        <f t="shared" si="60"/>
        <v>0</v>
      </c>
      <c r="AA283" s="33">
        <v>1.1086535861789398E-5</v>
      </c>
      <c r="AB283" s="33">
        <v>-3.903210653942793E-5</v>
      </c>
      <c r="AC283" s="33">
        <f t="shared" si="61"/>
        <v>0</v>
      </c>
      <c r="AD283" s="33">
        <f t="shared" si="62"/>
        <v>0</v>
      </c>
      <c r="AE283" s="33">
        <v>-1.730309742535574E-8</v>
      </c>
      <c r="AF283" s="33">
        <v>-4.3307122452387881E-8</v>
      </c>
      <c r="AG283" s="33">
        <f t="shared" si="63"/>
        <v>0</v>
      </c>
      <c r="AH283" s="33">
        <f t="shared" si="64"/>
        <v>0</v>
      </c>
      <c r="AI283" s="33">
        <v>-3.486328391776039E-8</v>
      </c>
      <c r="AJ283" s="33">
        <v>1.1449635330118557E-8</v>
      </c>
    </row>
    <row r="284" spans="1:36" ht="15.75" thickBot="1" x14ac:dyDescent="0.3">
      <c r="A284" s="6" t="str">
        <f t="shared" si="52"/>
        <v>NK20186</v>
      </c>
      <c r="B284" s="6" t="s">
        <v>14</v>
      </c>
      <c r="C284" s="6">
        <v>2018</v>
      </c>
      <c r="D284" s="6">
        <v>6</v>
      </c>
      <c r="E284" s="11">
        <f>VLOOKUP($A284,Fuel_preprocessddata!$A:$T,6,FALSE)</f>
        <v>33039956</v>
      </c>
      <c r="F284" s="2">
        <f>VLOOKUP($A284,Fuel_preprocessddata!$A:$T,7,FALSE)</f>
        <v>78670516</v>
      </c>
      <c r="G284" s="29">
        <f>VLOOKUP($A284,Fuel_preprocessddata!$A:$T,8,FALSE)</f>
        <v>2.3810720571177502</v>
      </c>
      <c r="H284" s="8">
        <f t="shared" si="53"/>
        <v>2.6621789452877201E-2</v>
      </c>
      <c r="I284" s="8">
        <f t="shared" si="54"/>
        <v>3.0535283881404082E-2</v>
      </c>
      <c r="J284" s="11">
        <f>VLOOKUP($A284,Fuel_preprocessddata!$A:$T,11,FALSE)</f>
        <v>3589707</v>
      </c>
      <c r="K284" s="2">
        <f>VLOOKUP($A284,Fuel_preprocessddata!$A:$T,12,FALSE)</f>
        <v>8547351</v>
      </c>
      <c r="L284" s="29">
        <f>VLOOKUP($A284,Fuel_preprocessddata!$A:$T,13,FALSE)</f>
        <v>2.3810720484986598</v>
      </c>
      <c r="M284" s="26">
        <f t="shared" si="55"/>
        <v>2.8390615172827042E-2</v>
      </c>
      <c r="N284" s="26">
        <f t="shared" si="56"/>
        <v>3.3588729231281644E-2</v>
      </c>
      <c r="O284" s="2">
        <f>VLOOKUP($A284,Fuel_preprocessddata!$A:$T,16,FALSE)</f>
        <v>36629663</v>
      </c>
      <c r="P284" s="2">
        <f>VLOOKUP($A284,Fuel_preprocessddata!$A:$T,17,FALSE)</f>
        <v>87217867</v>
      </c>
      <c r="Q284" s="29">
        <f>VLOOKUP($A284,Fuel_preprocessddata!$A:$T,18,FALSE)</f>
        <v>2.3810720562730801</v>
      </c>
      <c r="R284" s="23">
        <f t="shared" si="57"/>
        <v>2.6785332983309283E-2</v>
      </c>
      <c r="S284" s="23">
        <f t="shared" si="58"/>
        <v>3.0809764085739197E-2</v>
      </c>
      <c r="T284" s="29">
        <v>0</v>
      </c>
      <c r="U284" s="38">
        <f>VLOOKUP($A284,Fuel_preprocessddata!$A:$T,9,FALSE)</f>
        <v>2955117504</v>
      </c>
      <c r="V284" s="38">
        <f>VLOOKUP($A284,Fuel_preprocessddata!$A:$T,10,FALSE)</f>
        <v>2576380698</v>
      </c>
      <c r="W284" s="38">
        <f>VLOOKUP($A284,Fuel_preprocessddata!$A:$T,14,FALSE)</f>
        <v>301062550</v>
      </c>
      <c r="X284" s="38">
        <f>VLOOKUP($A284,Fuel_preprocessddata!$A:$T,15,FALSE)</f>
        <v>254470806</v>
      </c>
      <c r="Y284" s="32">
        <f t="shared" si="59"/>
        <v>0</v>
      </c>
      <c r="Z284" s="32">
        <f t="shared" si="60"/>
        <v>0</v>
      </c>
      <c r="AA284" s="32">
        <v>2.1789452877200507E-5</v>
      </c>
      <c r="AB284" s="32">
        <v>3.5283881404082201E-5</v>
      </c>
      <c r="AC284" s="32">
        <f t="shared" si="61"/>
        <v>0</v>
      </c>
      <c r="AD284" s="32">
        <f t="shared" si="62"/>
        <v>0</v>
      </c>
      <c r="AE284" s="32">
        <v>1.5172827043385961E-8</v>
      </c>
      <c r="AF284" s="32">
        <v>2.9231281646960317E-8</v>
      </c>
      <c r="AG284" s="32">
        <f t="shared" si="63"/>
        <v>0</v>
      </c>
      <c r="AH284" s="32">
        <f t="shared" si="64"/>
        <v>0</v>
      </c>
      <c r="AI284" s="32">
        <v>3.2983309281725548E-8</v>
      </c>
      <c r="AJ284" s="32">
        <v>-3.5914260799671527E-8</v>
      </c>
    </row>
    <row r="285" spans="1:36" ht="15.75" thickBot="1" x14ac:dyDescent="0.3">
      <c r="A285" s="7" t="str">
        <f t="shared" si="52"/>
        <v>NK20187</v>
      </c>
      <c r="B285" s="7" t="s">
        <v>14</v>
      </c>
      <c r="C285" s="7">
        <v>2018</v>
      </c>
      <c r="D285" s="7">
        <v>7</v>
      </c>
      <c r="E285" s="12">
        <f>VLOOKUP($A285,Fuel_preprocessddata!$A:$T,6,FALSE)</f>
        <v>35033773</v>
      </c>
      <c r="F285" s="4">
        <f>VLOOKUP($A285,Fuel_preprocessddata!$A:$T,7,FALSE)</f>
        <v>82463340</v>
      </c>
      <c r="G285" s="30">
        <f>VLOOKUP($A285,Fuel_preprocessddata!$A:$T,8,FALSE)</f>
        <v>2.3538241227971599</v>
      </c>
      <c r="H285" s="18">
        <f t="shared" si="53"/>
        <v>2.6915286350659533E-2</v>
      </c>
      <c r="I285" s="18">
        <f t="shared" si="54"/>
        <v>3.0508445436923964E-2</v>
      </c>
      <c r="J285" s="12">
        <f>VLOOKUP($A285,Fuel_preprocessddata!$A:$T,11,FALSE)</f>
        <v>3763318</v>
      </c>
      <c r="K285" s="4">
        <f>VLOOKUP($A285,Fuel_preprocessddata!$A:$T,12,FALSE)</f>
        <v>8858188</v>
      </c>
      <c r="L285" s="30">
        <f>VLOOKUP($A285,Fuel_preprocessddata!$A:$T,13,FALSE)</f>
        <v>2.3538239394066598</v>
      </c>
      <c r="M285" s="27">
        <f t="shared" si="55"/>
        <v>2.8987698533705177E-2</v>
      </c>
      <c r="N285" s="27">
        <f t="shared" si="56"/>
        <v>3.2436865460420732E-2</v>
      </c>
      <c r="O285" s="4">
        <f>VLOOKUP($A285,Fuel_preprocessddata!$A:$T,16,FALSE)</f>
        <v>38797091</v>
      </c>
      <c r="P285" s="4">
        <f>VLOOKUP($A285,Fuel_preprocessddata!$A:$T,17,FALSE)</f>
        <v>91321528</v>
      </c>
      <c r="Q285" s="30">
        <f>VLOOKUP($A285,Fuel_preprocessddata!$A:$T,18,FALSE)</f>
        <v>2.3538241050082802</v>
      </c>
      <c r="R285" s="24">
        <f t="shared" si="57"/>
        <v>2.7103241992763233E-2</v>
      </c>
      <c r="S285" s="24">
        <f t="shared" si="58"/>
        <v>3.0685401843870332E-2</v>
      </c>
      <c r="T285" s="30">
        <v>0</v>
      </c>
      <c r="U285" s="39">
        <f>VLOOKUP($A285,Fuel_preprocessddata!$A:$T,9,FALSE)</f>
        <v>3063810614</v>
      </c>
      <c r="V285" s="39">
        <f>VLOOKUP($A285,Fuel_preprocessddata!$A:$T,10,FALSE)</f>
        <v>2702967615</v>
      </c>
      <c r="W285" s="39">
        <f>VLOOKUP($A285,Fuel_preprocessddata!$A:$T,14,FALSE)</f>
        <v>305584384</v>
      </c>
      <c r="X285" s="39">
        <f>VLOOKUP($A285,Fuel_preprocessddata!$A:$T,15,FALSE)</f>
        <v>273090136</v>
      </c>
      <c r="Y285" s="33">
        <f t="shared" si="59"/>
        <v>0</v>
      </c>
      <c r="Z285" s="33">
        <f t="shared" si="60"/>
        <v>0</v>
      </c>
      <c r="AA285" s="33">
        <v>1.5286350659532433E-5</v>
      </c>
      <c r="AB285" s="33">
        <v>8.4454369239667787E-6</v>
      </c>
      <c r="AC285" s="33">
        <f t="shared" si="61"/>
        <v>0</v>
      </c>
      <c r="AD285" s="33">
        <f t="shared" si="62"/>
        <v>0</v>
      </c>
      <c r="AE285" s="33">
        <v>-1.4662948268767684E-9</v>
      </c>
      <c r="AF285" s="33">
        <v>-3.4539579264400433E-8</v>
      </c>
      <c r="AG285" s="33">
        <f t="shared" si="63"/>
        <v>0</v>
      </c>
      <c r="AH285" s="33">
        <f t="shared" si="64"/>
        <v>0</v>
      </c>
      <c r="AI285" s="33">
        <v>4.1992763233703045E-8</v>
      </c>
      <c r="AJ285" s="33">
        <v>1.8438703307255278E-9</v>
      </c>
    </row>
    <row r="286" spans="1:36" ht="15.75" thickBot="1" x14ac:dyDescent="0.3">
      <c r="A286" s="6" t="str">
        <f t="shared" si="52"/>
        <v>NK20188</v>
      </c>
      <c r="B286" s="6" t="s">
        <v>14</v>
      </c>
      <c r="C286" s="6">
        <v>2018</v>
      </c>
      <c r="D286" s="6">
        <v>8</v>
      </c>
      <c r="E286" s="11">
        <f>VLOOKUP($A286,Fuel_preprocessddata!$A:$T,6,FALSE)</f>
        <v>35200711</v>
      </c>
      <c r="F286" s="2">
        <f>VLOOKUP($A286,Fuel_preprocessddata!$A:$T,7,FALSE)</f>
        <v>82607134</v>
      </c>
      <c r="G286" s="29">
        <f>VLOOKUP($A286,Fuel_preprocessddata!$A:$T,8,FALSE)</f>
        <v>2.3467461779394099</v>
      </c>
      <c r="H286" s="8">
        <f t="shared" si="53"/>
        <v>2.7049118961849902E-2</v>
      </c>
      <c r="I286" s="8">
        <f t="shared" si="54"/>
        <v>3.0647646137692507E-2</v>
      </c>
      <c r="J286" s="11">
        <f>VLOOKUP($A286,Fuel_preprocessddata!$A:$T,11,FALSE)</f>
        <v>3781250</v>
      </c>
      <c r="K286" s="2">
        <f>VLOOKUP($A286,Fuel_preprocessddata!$A:$T,12,FALSE)</f>
        <v>8873634</v>
      </c>
      <c r="L286" s="29">
        <f>VLOOKUP($A286,Fuel_preprocessddata!$A:$T,13,FALSE)</f>
        <v>2.3467461818181801</v>
      </c>
      <c r="M286" s="26">
        <f t="shared" si="55"/>
        <v>2.9416825666294222E-2</v>
      </c>
      <c r="N286" s="26">
        <f t="shared" si="56"/>
        <v>3.3960117375047907E-2</v>
      </c>
      <c r="O286" s="2">
        <f>VLOOKUP($A286,Fuel_preprocessddata!$A:$T,16,FALSE)</f>
        <v>38981961</v>
      </c>
      <c r="P286" s="2">
        <f>VLOOKUP($A286,Fuel_preprocessddata!$A:$T,17,FALSE)</f>
        <v>91480768</v>
      </c>
      <c r="Q286" s="29">
        <f>VLOOKUP($A286,Fuel_preprocessddata!$A:$T,18,FALSE)</f>
        <v>2.3467461783156498</v>
      </c>
      <c r="R286" s="23">
        <f t="shared" si="57"/>
        <v>2.7261962724025226E-2</v>
      </c>
      <c r="S286" s="23">
        <f t="shared" si="58"/>
        <v>3.09403849837235E-2</v>
      </c>
      <c r="T286" s="29">
        <v>0</v>
      </c>
      <c r="U286" s="38">
        <f>VLOOKUP($A286,Fuel_preprocessddata!$A:$T,9,FALSE)</f>
        <v>3053967640</v>
      </c>
      <c r="V286" s="38">
        <f>VLOOKUP($A286,Fuel_preprocessddata!$A:$T,10,FALSE)</f>
        <v>2695382661</v>
      </c>
      <c r="W286" s="38">
        <f>VLOOKUP($A286,Fuel_preprocessddata!$A:$T,14,FALSE)</f>
        <v>301651650</v>
      </c>
      <c r="X286" s="38">
        <f>VLOOKUP($A286,Fuel_preprocessddata!$A:$T,15,FALSE)</f>
        <v>261295740</v>
      </c>
      <c r="Y286" s="32">
        <f t="shared" si="59"/>
        <v>0</v>
      </c>
      <c r="Z286" s="32">
        <f t="shared" si="60"/>
        <v>0</v>
      </c>
      <c r="AA286" s="32">
        <v>4.9118961849902582E-5</v>
      </c>
      <c r="AB286" s="32">
        <v>4.7646137692508583E-5</v>
      </c>
      <c r="AC286" s="32">
        <f t="shared" si="61"/>
        <v>1.862645149230957E-9</v>
      </c>
      <c r="AD286" s="32">
        <f t="shared" si="62"/>
        <v>0</v>
      </c>
      <c r="AE286" s="32">
        <v>2.5666294220169639E-8</v>
      </c>
      <c r="AF286" s="32">
        <v>1.7375047903916974E-8</v>
      </c>
      <c r="AG286" s="32">
        <f t="shared" si="63"/>
        <v>0</v>
      </c>
      <c r="AH286" s="32">
        <f t="shared" si="64"/>
        <v>0</v>
      </c>
      <c r="AI286" s="32">
        <v>-3.727597477562461E-8</v>
      </c>
      <c r="AJ286" s="32">
        <v>-1.5016276500023906E-8</v>
      </c>
    </row>
    <row r="287" spans="1:36" ht="15.75" thickBot="1" x14ac:dyDescent="0.3">
      <c r="A287" s="7" t="str">
        <f t="shared" si="52"/>
        <v>NK20189</v>
      </c>
      <c r="B287" s="7" t="s">
        <v>14</v>
      </c>
      <c r="C287" s="7">
        <v>2018</v>
      </c>
      <c r="D287" s="7">
        <v>9</v>
      </c>
      <c r="E287" s="12">
        <f>VLOOKUP($A287,Fuel_preprocessddata!$A:$T,6,FALSE)</f>
        <v>29025055</v>
      </c>
      <c r="F287" s="4">
        <f>VLOOKUP($A287,Fuel_preprocessddata!$A:$T,7,FALSE)</f>
        <v>69326601</v>
      </c>
      <c r="G287" s="30">
        <f>VLOOKUP($A287,Fuel_preprocessddata!$A:$T,8,FALSE)</f>
        <v>2.3885088589840699</v>
      </c>
      <c r="H287" s="18">
        <f t="shared" si="53"/>
        <v>2.7461818917470758E-2</v>
      </c>
      <c r="I287" s="18">
        <f t="shared" si="54"/>
        <v>3.2845737207749602E-2</v>
      </c>
      <c r="J287" s="12">
        <f>VLOOKUP($A287,Fuel_preprocessddata!$A:$T,11,FALSE)</f>
        <v>2800663</v>
      </c>
      <c r="K287" s="4">
        <f>VLOOKUP($A287,Fuel_preprocessddata!$A:$T,12,FALSE)</f>
        <v>6689409</v>
      </c>
      <c r="L287" s="30">
        <f>VLOOKUP($A287,Fuel_preprocessddata!$A:$T,13,FALSE)</f>
        <v>2.3885090780290201</v>
      </c>
      <c r="M287" s="27">
        <f t="shared" si="55"/>
        <v>3.0803370238002753E-2</v>
      </c>
      <c r="N287" s="27">
        <f t="shared" si="56"/>
        <v>4.0362604786642248E-2</v>
      </c>
      <c r="O287" s="4">
        <f>VLOOKUP($A287,Fuel_preprocessddata!$A:$T,16,FALSE)</f>
        <v>31825718</v>
      </c>
      <c r="P287" s="4">
        <f>VLOOKUP($A287,Fuel_preprocessddata!$A:$T,17,FALSE)</f>
        <v>76016010</v>
      </c>
      <c r="Q287" s="30">
        <f>VLOOKUP($A287,Fuel_preprocessddata!$A:$T,18,FALSE)</f>
        <v>2.3885088782600201</v>
      </c>
      <c r="R287" s="24">
        <f t="shared" si="57"/>
        <v>2.7726502909364778E-2</v>
      </c>
      <c r="S287" s="24">
        <f t="shared" si="58"/>
        <v>3.3392999884025054E-2</v>
      </c>
      <c r="T287" s="30">
        <v>0</v>
      </c>
      <c r="U287" s="39">
        <f>VLOOKUP($A287,Fuel_preprocessddata!$A:$T,9,FALSE)</f>
        <v>2524472294</v>
      </c>
      <c r="V287" s="39">
        <f>VLOOKUP($A287,Fuel_preprocessddata!$A:$T,10,FALSE)</f>
        <v>2110672705</v>
      </c>
      <c r="W287" s="39">
        <f>VLOOKUP($A287,Fuel_preprocessddata!$A:$T,14,FALSE)</f>
        <v>217164841</v>
      </c>
      <c r="X287" s="39">
        <f>VLOOKUP($A287,Fuel_preprocessddata!$A:$T,15,FALSE)</f>
        <v>165732837</v>
      </c>
      <c r="Y287" s="33">
        <f t="shared" si="59"/>
        <v>0</v>
      </c>
      <c r="Z287" s="33">
        <f t="shared" si="60"/>
        <v>0</v>
      </c>
      <c r="AA287" s="33">
        <v>-3.8181082529240365E-5</v>
      </c>
      <c r="AB287" s="33">
        <v>4.5737207749599329E-5</v>
      </c>
      <c r="AC287" s="33">
        <f t="shared" si="61"/>
        <v>0</v>
      </c>
      <c r="AD287" s="33">
        <f t="shared" si="62"/>
        <v>-9.3132257461547852E-10</v>
      </c>
      <c r="AE287" s="33">
        <v>-2.9761997250368766E-8</v>
      </c>
      <c r="AF287" s="33">
        <v>4.7866422492326421E-9</v>
      </c>
      <c r="AG287" s="33">
        <f t="shared" si="63"/>
        <v>0</v>
      </c>
      <c r="AH287" s="33">
        <f t="shared" si="64"/>
        <v>0</v>
      </c>
      <c r="AI287" s="33">
        <v>2.9093647751360363E-9</v>
      </c>
      <c r="AJ287" s="33">
        <v>-1.1597494319059987E-10</v>
      </c>
    </row>
    <row r="288" spans="1:36" ht="21.75" thickBot="1" x14ac:dyDescent="0.3">
      <c r="A288" s="6" t="str">
        <f t="shared" si="52"/>
        <v>NK201810</v>
      </c>
      <c r="B288" s="6" t="s">
        <v>14</v>
      </c>
      <c r="C288" s="6">
        <v>2018</v>
      </c>
      <c r="D288" s="6">
        <v>10</v>
      </c>
      <c r="E288" s="11">
        <f>VLOOKUP($A288,Fuel_preprocessddata!$A:$T,6,FALSE)</f>
        <v>28643322</v>
      </c>
      <c r="F288" s="2">
        <f>VLOOKUP($A288,Fuel_preprocessddata!$A:$T,7,FALSE)</f>
        <v>71707595</v>
      </c>
      <c r="G288" s="29">
        <f>VLOOKUP($A288,Fuel_preprocessddata!$A:$T,8,FALSE)</f>
        <v>2.5034664275323899</v>
      </c>
      <c r="H288" s="8">
        <f t="shared" si="53"/>
        <v>2.8033222947027377E-2</v>
      </c>
      <c r="I288" s="8">
        <f t="shared" si="54"/>
        <v>3.2158810589653863E-2</v>
      </c>
      <c r="J288" s="11">
        <f>VLOOKUP($A288,Fuel_preprocessddata!$A:$T,11,FALSE)</f>
        <v>3076857</v>
      </c>
      <c r="K288" s="2">
        <f>VLOOKUP($A288,Fuel_preprocessddata!$A:$T,12,FALSE)</f>
        <v>7702809</v>
      </c>
      <c r="L288" s="29">
        <f>VLOOKUP($A288,Fuel_preprocessddata!$A:$T,13,FALSE)</f>
        <v>2.5034666869471001</v>
      </c>
      <c r="M288" s="26">
        <f t="shared" si="55"/>
        <v>3.2653738336999805E-2</v>
      </c>
      <c r="N288" s="26">
        <f t="shared" si="56"/>
        <v>4.8541944809307541E-2</v>
      </c>
      <c r="O288" s="2">
        <f>VLOOKUP($A288,Fuel_preprocessddata!$A:$T,16,FALSE)</f>
        <v>31720179</v>
      </c>
      <c r="P288" s="2">
        <f>VLOOKUP($A288,Fuel_preprocessddata!$A:$T,17,FALSE)</f>
        <v>79410404</v>
      </c>
      <c r="Q288" s="29">
        <f>VLOOKUP($A288,Fuel_preprocessddata!$A:$T,18,FALSE)</f>
        <v>2.5034664526956099</v>
      </c>
      <c r="R288" s="23">
        <f t="shared" si="57"/>
        <v>2.8423348572163963E-2</v>
      </c>
      <c r="S288" s="23">
        <f t="shared" si="58"/>
        <v>3.3247257802861648E-2</v>
      </c>
      <c r="T288" s="29">
        <v>0</v>
      </c>
      <c r="U288" s="38">
        <f>VLOOKUP($A288,Fuel_preprocessddata!$A:$T,9,FALSE)</f>
        <v>2557950441</v>
      </c>
      <c r="V288" s="38">
        <f>VLOOKUP($A288,Fuel_preprocessddata!$A:$T,10,FALSE)</f>
        <v>2229796242</v>
      </c>
      <c r="W288" s="38">
        <f>VLOOKUP($A288,Fuel_preprocessddata!$A:$T,14,FALSE)</f>
        <v>235893634</v>
      </c>
      <c r="X288" s="38">
        <f>VLOOKUP($A288,Fuel_preprocessddata!$A:$T,15,FALSE)</f>
        <v>158683568</v>
      </c>
      <c r="Y288" s="32">
        <f t="shared" si="59"/>
        <v>0</v>
      </c>
      <c r="Z288" s="32">
        <f t="shared" si="60"/>
        <v>0</v>
      </c>
      <c r="AA288" s="32">
        <v>3.3222947027376076E-5</v>
      </c>
      <c r="AB288" s="32">
        <v>-4.1189410346134311E-5</v>
      </c>
      <c r="AC288" s="32">
        <f t="shared" si="61"/>
        <v>9.3132257461547852E-10</v>
      </c>
      <c r="AD288" s="32">
        <f t="shared" si="62"/>
        <v>0</v>
      </c>
      <c r="AE288" s="32">
        <v>3.8336999802143779E-8</v>
      </c>
      <c r="AF288" s="32">
        <v>4.4809307542248433E-8</v>
      </c>
      <c r="AG288" s="32">
        <f t="shared" si="63"/>
        <v>0</v>
      </c>
      <c r="AH288" s="32">
        <f t="shared" si="64"/>
        <v>0</v>
      </c>
      <c r="AI288" s="32">
        <v>4.8572163966267845E-8</v>
      </c>
      <c r="AJ288" s="32">
        <v>-4.219713835122707E-8</v>
      </c>
    </row>
    <row r="289" spans="1:36" ht="21.75" thickBot="1" x14ac:dyDescent="0.3">
      <c r="A289" s="7" t="str">
        <f t="shared" si="52"/>
        <v>NK201811</v>
      </c>
      <c r="B289" s="7" t="s">
        <v>14</v>
      </c>
      <c r="C289" s="7">
        <v>2018</v>
      </c>
      <c r="D289" s="7">
        <v>11</v>
      </c>
      <c r="E289" s="12">
        <f>VLOOKUP($A289,Fuel_preprocessddata!$A:$T,6,FALSE)</f>
        <v>30177938</v>
      </c>
      <c r="F289" s="4">
        <f>VLOOKUP($A289,Fuel_preprocessddata!$A:$T,7,FALSE)</f>
        <v>69626989</v>
      </c>
      <c r="G289" s="30">
        <f>VLOOKUP($A289,Fuel_preprocessddata!$A:$T,8,FALSE)</f>
        <v>2.3072149263478501</v>
      </c>
      <c r="H289" s="18">
        <f t="shared" si="53"/>
        <v>2.5928357507791433E-2</v>
      </c>
      <c r="I289" s="18">
        <f t="shared" si="54"/>
        <v>3.0378075561178892E-2</v>
      </c>
      <c r="J289" s="12">
        <f>VLOOKUP($A289,Fuel_preprocessddata!$A:$T,11,FALSE)</f>
        <v>3806226</v>
      </c>
      <c r="K289" s="4">
        <f>VLOOKUP($A289,Fuel_preprocessddata!$A:$T,12,FALSE)</f>
        <v>8781782</v>
      </c>
      <c r="L289" s="30">
        <f>VLOOKUP($A289,Fuel_preprocessddata!$A:$T,13,FALSE)</f>
        <v>2.30721507340867</v>
      </c>
      <c r="M289" s="27">
        <f t="shared" si="55"/>
        <v>2.818598327032102E-2</v>
      </c>
      <c r="N289" s="27">
        <f t="shared" si="56"/>
        <v>3.8701003261819328E-2</v>
      </c>
      <c r="O289" s="4">
        <f>VLOOKUP($A289,Fuel_preprocessddata!$A:$T,16,FALSE)</f>
        <v>33984164</v>
      </c>
      <c r="P289" s="4">
        <f>VLOOKUP($A289,Fuel_preprocessddata!$A:$T,17,FALSE)</f>
        <v>78408771</v>
      </c>
      <c r="Q289" s="30">
        <f>VLOOKUP($A289,Fuel_preprocessddata!$A:$T,18,FALSE)</f>
        <v>2.3072149428186601</v>
      </c>
      <c r="R289" s="24">
        <f t="shared" si="57"/>
        <v>2.6163064146459619E-2</v>
      </c>
      <c r="S289" s="24">
        <f t="shared" si="58"/>
        <v>3.112783301450002E-2</v>
      </c>
      <c r="T289" s="30">
        <v>0</v>
      </c>
      <c r="U289" s="39">
        <f>VLOOKUP($A289,Fuel_preprocessddata!$A:$T,9,FALSE)</f>
        <v>2685360574</v>
      </c>
      <c r="V289" s="39">
        <f>VLOOKUP($A289,Fuel_preprocessddata!$A:$T,10,FALSE)</f>
        <v>2292014478</v>
      </c>
      <c r="W289" s="39">
        <f>VLOOKUP($A289,Fuel_preprocessddata!$A:$T,14,FALSE)</f>
        <v>311565572</v>
      </c>
      <c r="X289" s="39">
        <f>VLOOKUP($A289,Fuel_preprocessddata!$A:$T,15,FALSE)</f>
        <v>226913549</v>
      </c>
      <c r="Y289" s="33">
        <f t="shared" si="59"/>
        <v>0</v>
      </c>
      <c r="Z289" s="33">
        <f t="shared" si="60"/>
        <v>0</v>
      </c>
      <c r="AA289" s="33">
        <v>2.8357507791431855E-5</v>
      </c>
      <c r="AB289" s="33">
        <v>-2.1924438821107478E-5</v>
      </c>
      <c r="AC289" s="33">
        <f t="shared" si="61"/>
        <v>0</v>
      </c>
      <c r="AD289" s="33">
        <f t="shared" si="62"/>
        <v>0</v>
      </c>
      <c r="AE289" s="33">
        <v>-1.6729678978949503E-8</v>
      </c>
      <c r="AF289" s="33">
        <v>3.2618193250566474E-9</v>
      </c>
      <c r="AG289" s="33">
        <f t="shared" si="63"/>
        <v>0</v>
      </c>
      <c r="AH289" s="33">
        <f t="shared" si="64"/>
        <v>0</v>
      </c>
      <c r="AI289" s="33">
        <v>-3.585354038312949E-8</v>
      </c>
      <c r="AJ289" s="33">
        <v>3.3014500019218351E-8</v>
      </c>
    </row>
    <row r="290" spans="1:36" ht="21.75" thickBot="1" x14ac:dyDescent="0.3">
      <c r="A290" s="6" t="str">
        <f t="shared" si="52"/>
        <v>NK201812</v>
      </c>
      <c r="B290" s="6" t="s">
        <v>14</v>
      </c>
      <c r="C290" s="6">
        <v>2018</v>
      </c>
      <c r="D290" s="6">
        <v>12</v>
      </c>
      <c r="E290" s="11">
        <f>VLOOKUP($A290,Fuel_preprocessddata!$A:$T,6,FALSE)</f>
        <v>31404327</v>
      </c>
      <c r="F290" s="2">
        <f>VLOOKUP($A290,Fuel_preprocessddata!$A:$T,7,FALSE)</f>
        <v>62878234</v>
      </c>
      <c r="G290" s="29">
        <f>VLOOKUP($A290,Fuel_preprocessddata!$A:$T,8,FALSE)</f>
        <v>2.0022156182490298</v>
      </c>
      <c r="H290" s="8">
        <f t="shared" si="53"/>
        <v>2.2430961931359607E-2</v>
      </c>
      <c r="I290" s="8">
        <f t="shared" si="54"/>
        <v>2.6225098434644763E-2</v>
      </c>
      <c r="J290" s="11">
        <f>VLOOKUP($A290,Fuel_preprocessddata!$A:$T,11,FALSE)</f>
        <v>4486332</v>
      </c>
      <c r="K290" s="2">
        <f>VLOOKUP($A290,Fuel_preprocessddata!$A:$T,12,FALSE)</f>
        <v>8982605</v>
      </c>
      <c r="L290" s="29">
        <f>VLOOKUP($A290,Fuel_preprocessddata!$A:$T,13,FALSE)</f>
        <v>2.0022158413599298</v>
      </c>
      <c r="M290" s="26">
        <f t="shared" si="55"/>
        <v>2.4156549282986464E-2</v>
      </c>
      <c r="N290" s="26">
        <f t="shared" si="56"/>
        <v>2.9721548363360585E-2</v>
      </c>
      <c r="O290" s="2">
        <f>VLOOKUP($A290,Fuel_preprocessddata!$A:$T,16,FALSE)</f>
        <v>35890659</v>
      </c>
      <c r="P290" s="2">
        <f>VLOOKUP($A290,Fuel_preprocessddata!$A:$T,17,FALSE)</f>
        <v>71860839</v>
      </c>
      <c r="Q290" s="29">
        <f>VLOOKUP($A290,Fuel_preprocessddata!$A:$T,18,FALSE)</f>
        <v>2.0022156461378899</v>
      </c>
      <c r="R290" s="23">
        <f t="shared" si="57"/>
        <v>2.2633056799232564E-2</v>
      </c>
      <c r="S290" s="23">
        <f t="shared" si="58"/>
        <v>2.6616494777052614E-2</v>
      </c>
      <c r="T290" s="29">
        <v>0</v>
      </c>
      <c r="U290" s="38">
        <f>VLOOKUP($A290,Fuel_preprocessddata!$A:$T,9,FALSE)</f>
        <v>2803189368</v>
      </c>
      <c r="V290" s="38">
        <f>VLOOKUP($A290,Fuel_preprocessddata!$A:$T,10,FALSE)</f>
        <v>2397635767</v>
      </c>
      <c r="W290" s="38">
        <f>VLOOKUP($A290,Fuel_preprocessddata!$A:$T,14,FALSE)</f>
        <v>371849675</v>
      </c>
      <c r="X290" s="38">
        <f>VLOOKUP($A290,Fuel_preprocessddata!$A:$T,15,FALSE)</f>
        <v>302225338</v>
      </c>
      <c r="Y290" s="32">
        <f t="shared" si="59"/>
        <v>0</v>
      </c>
      <c r="Z290" s="32">
        <f t="shared" si="60"/>
        <v>0</v>
      </c>
      <c r="AA290" s="32">
        <v>3.0961931359608716E-5</v>
      </c>
      <c r="AB290" s="32">
        <v>2.509843464476233E-5</v>
      </c>
      <c r="AC290" s="32">
        <f t="shared" si="61"/>
        <v>0</v>
      </c>
      <c r="AD290" s="32">
        <f t="shared" si="62"/>
        <v>0</v>
      </c>
      <c r="AE290" s="32">
        <v>4.9282986462617639E-8</v>
      </c>
      <c r="AF290" s="32">
        <v>4.8363360585432225E-8</v>
      </c>
      <c r="AG290" s="32">
        <f t="shared" si="63"/>
        <v>0</v>
      </c>
      <c r="AH290" s="32">
        <f t="shared" si="64"/>
        <v>0</v>
      </c>
      <c r="AI290" s="32">
        <v>-4.3200767435580545E-8</v>
      </c>
      <c r="AJ290" s="32">
        <v>-5.2229473853498964E-9</v>
      </c>
    </row>
    <row r="291" spans="1:36" ht="15.75" thickBot="1" x14ac:dyDescent="0.3">
      <c r="A291" s="7" t="str">
        <f t="shared" si="52"/>
        <v>NK20191</v>
      </c>
      <c r="B291" s="7" t="s">
        <v>14</v>
      </c>
      <c r="C291" s="7">
        <v>2019</v>
      </c>
      <c r="D291" s="7">
        <v>1</v>
      </c>
      <c r="E291" s="12">
        <f>VLOOKUP($A291,Fuel_preprocessddata!$A:$T,6,FALSE)</f>
        <v>31236251</v>
      </c>
      <c r="F291" s="4">
        <f>VLOOKUP($A291,Fuel_preprocessddata!$A:$T,7,FALSE)</f>
        <v>62051998</v>
      </c>
      <c r="G291" s="30">
        <f>VLOOKUP($A291,Fuel_preprocessddata!$A:$T,8,FALSE)</f>
        <v>1.9865379491284001</v>
      </c>
      <c r="H291" s="18">
        <f t="shared" si="53"/>
        <v>2.1920570492325788E-2</v>
      </c>
      <c r="I291" s="18">
        <f t="shared" si="54"/>
        <v>2.7785059099550681E-2</v>
      </c>
      <c r="J291" s="12">
        <f>VLOOKUP($A291,Fuel_preprocessddata!$A:$T,11,FALSE)</f>
        <v>4626264</v>
      </c>
      <c r="K291" s="4">
        <f>VLOOKUP($A291,Fuel_preprocessddata!$A:$T,12,FALSE)</f>
        <v>9190250</v>
      </c>
      <c r="L291" s="30">
        <f>VLOOKUP($A291,Fuel_preprocessddata!$A:$T,13,FALSE)</f>
        <v>1.9865381655694501</v>
      </c>
      <c r="M291" s="27">
        <f t="shared" si="55"/>
        <v>2.3325140095254538E-2</v>
      </c>
      <c r="N291" s="27">
        <f t="shared" si="56"/>
        <v>2.9301819105329356E-2</v>
      </c>
      <c r="O291" s="4">
        <f>VLOOKUP($A291,Fuel_preprocessddata!$A:$T,16,FALSE)</f>
        <v>35862515</v>
      </c>
      <c r="P291" s="4">
        <f>VLOOKUP($A291,Fuel_preprocessddata!$A:$T,17,FALSE)</f>
        <v>71242248</v>
      </c>
      <c r="Q291" s="30">
        <f>VLOOKUP($A291,Fuel_preprocessddata!$A:$T,18,FALSE)</f>
        <v>1.9865379770492899</v>
      </c>
      <c r="R291" s="24">
        <f t="shared" si="57"/>
        <v>2.2092182366690638E-2</v>
      </c>
      <c r="S291" s="24">
        <f t="shared" si="58"/>
        <v>2.7971840245490084E-2</v>
      </c>
      <c r="T291" s="30">
        <v>0</v>
      </c>
      <c r="U291" s="39">
        <f>VLOOKUP($A291,Fuel_preprocessddata!$A:$T,9,FALSE)</f>
        <v>2830765651</v>
      </c>
      <c r="V291" s="39">
        <f>VLOOKUP($A291,Fuel_preprocessddata!$A:$T,10,FALSE)</f>
        <v>2233286522</v>
      </c>
      <c r="W291" s="39">
        <f>VLOOKUP($A291,Fuel_preprocessddata!$A:$T,14,FALSE)</f>
        <v>394006208</v>
      </c>
      <c r="X291" s="39">
        <f>VLOOKUP($A291,Fuel_preprocessddata!$A:$T,15,FALSE)</f>
        <v>313640937</v>
      </c>
      <c r="Y291" s="33">
        <f t="shared" si="59"/>
        <v>0</v>
      </c>
      <c r="Z291" s="33">
        <f t="shared" si="60"/>
        <v>0</v>
      </c>
      <c r="AA291" s="33">
        <v>2.0570492325788781E-5</v>
      </c>
      <c r="AB291" s="33">
        <v>-1.494090044931555E-5</v>
      </c>
      <c r="AC291" s="33">
        <f t="shared" si="61"/>
        <v>0</v>
      </c>
      <c r="AD291" s="33">
        <f t="shared" si="62"/>
        <v>1.862645149230957E-9</v>
      </c>
      <c r="AE291" s="33">
        <v>4.0095254536659519E-8</v>
      </c>
      <c r="AF291" s="33">
        <v>1.910532935502085E-8</v>
      </c>
      <c r="AG291" s="33">
        <f t="shared" si="63"/>
        <v>0</v>
      </c>
      <c r="AH291" s="33">
        <f t="shared" si="64"/>
        <v>0</v>
      </c>
      <c r="AI291" s="33">
        <v>-1.7633309359540994E-8</v>
      </c>
      <c r="AJ291" s="33">
        <v>4.0245490082885249E-8</v>
      </c>
    </row>
    <row r="292" spans="1:36" ht="15.75" thickBot="1" x14ac:dyDescent="0.3">
      <c r="A292" s="6" t="str">
        <f t="shared" si="52"/>
        <v>NK20192</v>
      </c>
      <c r="B292" s="6" t="s">
        <v>14</v>
      </c>
      <c r="C292" s="6">
        <v>2019</v>
      </c>
      <c r="D292" s="6">
        <v>2</v>
      </c>
      <c r="E292" s="11">
        <f>VLOOKUP($A292,Fuel_preprocessddata!$A:$T,6,FALSE)</f>
        <v>29560076</v>
      </c>
      <c r="F292" s="2">
        <f>VLOOKUP($A292,Fuel_preprocessddata!$A:$T,7,FALSE)</f>
        <v>62838607</v>
      </c>
      <c r="G292" s="29">
        <f>VLOOKUP($A292,Fuel_preprocessddata!$A:$T,8,FALSE)</f>
        <v>2.1257931474871699</v>
      </c>
      <c r="H292" s="8">
        <f t="shared" si="53"/>
        <v>2.4006469564531778E-2</v>
      </c>
      <c r="I292" s="8">
        <f t="shared" si="54"/>
        <v>2.8959334566396964E-2</v>
      </c>
      <c r="J292" s="11">
        <f>VLOOKUP($A292,Fuel_preprocessddata!$A:$T,11,FALSE)</f>
        <v>4030920</v>
      </c>
      <c r="K292" s="2">
        <f>VLOOKUP($A292,Fuel_preprocessddata!$A:$T,12,FALSE)</f>
        <v>8568901</v>
      </c>
      <c r="L292" s="29">
        <f>VLOOKUP($A292,Fuel_preprocessddata!$A:$T,13,FALSE)</f>
        <v>2.1257928711063401</v>
      </c>
      <c r="M292" s="26">
        <f t="shared" si="55"/>
        <v>2.3501503421077052E-2</v>
      </c>
      <c r="N292" s="26">
        <f t="shared" si="56"/>
        <v>3.5053783982906941E-2</v>
      </c>
      <c r="O292" s="2">
        <f>VLOOKUP($A292,Fuel_preprocessddata!$A:$T,16,FALSE)</f>
        <v>33590996</v>
      </c>
      <c r="P292" s="2">
        <f>VLOOKUP($A292,Fuel_preprocessddata!$A:$T,17,FALSE)</f>
        <v>71407508</v>
      </c>
      <c r="Q292" s="29">
        <f>VLOOKUP($A292,Fuel_preprocessddata!$A:$T,18,FALSE)</f>
        <v>2.1257931143214601</v>
      </c>
      <c r="R292" s="23">
        <f t="shared" si="57"/>
        <v>2.3944730815911443E-2</v>
      </c>
      <c r="S292" s="23">
        <f t="shared" si="58"/>
        <v>2.9576392615178332E-2</v>
      </c>
      <c r="T292" s="29">
        <v>0</v>
      </c>
      <c r="U292" s="38">
        <f>VLOOKUP($A292,Fuel_preprocessddata!$A:$T,9,FALSE)</f>
        <v>2617569686</v>
      </c>
      <c r="V292" s="38">
        <f>VLOOKUP($A292,Fuel_preprocessddata!$A:$T,10,FALSE)</f>
        <v>2169891261</v>
      </c>
      <c r="W292" s="38">
        <f>VLOOKUP($A292,Fuel_preprocessddata!$A:$T,14,FALSE)</f>
        <v>364610759</v>
      </c>
      <c r="X292" s="38">
        <f>VLOOKUP($A292,Fuel_preprocessddata!$A:$T,15,FALSE)</f>
        <v>244450100</v>
      </c>
      <c r="Y292" s="32">
        <f t="shared" si="59"/>
        <v>0</v>
      </c>
      <c r="Z292" s="32">
        <f t="shared" si="60"/>
        <v>0</v>
      </c>
      <c r="AA292" s="32">
        <v>6.4695645317774941E-6</v>
      </c>
      <c r="AB292" s="32">
        <v>-4.0665433603037648E-5</v>
      </c>
      <c r="AC292" s="32">
        <f t="shared" si="61"/>
        <v>0</v>
      </c>
      <c r="AD292" s="32">
        <f t="shared" si="62"/>
        <v>0</v>
      </c>
      <c r="AE292" s="32">
        <v>3.4210770501197363E-9</v>
      </c>
      <c r="AF292" s="32">
        <v>-1.6017093063327992E-8</v>
      </c>
      <c r="AG292" s="32">
        <f t="shared" si="63"/>
        <v>0</v>
      </c>
      <c r="AH292" s="32">
        <f t="shared" si="64"/>
        <v>0</v>
      </c>
      <c r="AI292" s="32">
        <v>3.0815911444131983E-8</v>
      </c>
      <c r="AJ292" s="32">
        <v>-7.3848216673721989E-9</v>
      </c>
    </row>
    <row r="293" spans="1:36" ht="15.75" thickBot="1" x14ac:dyDescent="0.3">
      <c r="A293" s="7" t="str">
        <f t="shared" si="52"/>
        <v>NK20193</v>
      </c>
      <c r="B293" s="7" t="s">
        <v>14</v>
      </c>
      <c r="C293" s="7">
        <v>2019</v>
      </c>
      <c r="D293" s="7">
        <v>3</v>
      </c>
      <c r="E293" s="12">
        <f>VLOOKUP($A293,Fuel_preprocessddata!$A:$T,6,FALSE)</f>
        <v>35893084</v>
      </c>
      <c r="F293" s="4">
        <f>VLOOKUP($A293,Fuel_preprocessddata!$A:$T,7,FALSE)</f>
        <v>77330846</v>
      </c>
      <c r="G293" s="30">
        <f>VLOOKUP($A293,Fuel_preprocessddata!$A:$T,8,FALSE)</f>
        <v>2.15447761468476</v>
      </c>
      <c r="H293" s="18">
        <f t="shared" si="53"/>
        <v>2.4265173418267588E-2</v>
      </c>
      <c r="I293" s="18">
        <f t="shared" si="54"/>
        <v>2.7136286608424473E-2</v>
      </c>
      <c r="J293" s="12">
        <f>VLOOKUP($A293,Fuel_preprocessddata!$A:$T,11,FALSE)</f>
        <v>4481589</v>
      </c>
      <c r="K293" s="4">
        <f>VLOOKUP($A293,Fuel_preprocessddata!$A:$T,12,FALSE)</f>
        <v>9655482</v>
      </c>
      <c r="L293" s="30">
        <f>VLOOKUP($A293,Fuel_preprocessddata!$A:$T,13,FALSE)</f>
        <v>2.1544773516714701</v>
      </c>
      <c r="M293" s="27">
        <f t="shared" si="55"/>
        <v>2.2174167347957203E-2</v>
      </c>
      <c r="N293" s="27">
        <f t="shared" si="56"/>
        <v>2.9972961051338017E-2</v>
      </c>
      <c r="O293" s="4">
        <f>VLOOKUP($A293,Fuel_preprocessddata!$A:$T,16,FALSE)</f>
        <v>40374673</v>
      </c>
      <c r="P293" s="4">
        <f>VLOOKUP($A293,Fuel_preprocessddata!$A:$T,17,FALSE)</f>
        <v>86986328</v>
      </c>
      <c r="Q293" s="30">
        <f>VLOOKUP($A293,Fuel_preprocessddata!$A:$T,18,FALSE)</f>
        <v>2.15447758549029</v>
      </c>
      <c r="R293" s="24">
        <f t="shared" si="57"/>
        <v>2.4013815768114118E-2</v>
      </c>
      <c r="S293" s="24">
        <f t="shared" si="58"/>
        <v>2.742438424277472E-2</v>
      </c>
      <c r="T293" s="30">
        <v>0</v>
      </c>
      <c r="U293" s="39">
        <f>VLOOKUP($A293,Fuel_preprocessddata!$A:$T,9,FALSE)</f>
        <v>3186906793</v>
      </c>
      <c r="V293" s="39">
        <f>VLOOKUP($A293,Fuel_preprocessddata!$A:$T,10,FALSE)</f>
        <v>2849721007</v>
      </c>
      <c r="W293" s="39">
        <f>VLOOKUP($A293,Fuel_preprocessddata!$A:$T,14,FALSE)</f>
        <v>435438312</v>
      </c>
      <c r="X293" s="39">
        <f>VLOOKUP($A293,Fuel_preprocessddata!$A:$T,15,FALSE)</f>
        <v>322139744</v>
      </c>
      <c r="Y293" s="33">
        <f t="shared" si="59"/>
        <v>0</v>
      </c>
      <c r="Z293" s="33">
        <f t="shared" si="60"/>
        <v>0</v>
      </c>
      <c r="AA293" s="33">
        <v>-3.4826581732412196E-5</v>
      </c>
      <c r="AB293" s="33">
        <v>3.6286608424472219E-5</v>
      </c>
      <c r="AC293" s="33">
        <f t="shared" si="61"/>
        <v>1.862645149230957E-9</v>
      </c>
      <c r="AD293" s="33">
        <f t="shared" si="62"/>
        <v>0</v>
      </c>
      <c r="AE293" s="33">
        <v>-3.2652042798730907E-8</v>
      </c>
      <c r="AF293" s="33">
        <v>-3.8948661981383359E-8</v>
      </c>
      <c r="AG293" s="33">
        <f t="shared" si="63"/>
        <v>0</v>
      </c>
      <c r="AH293" s="33">
        <f t="shared" si="64"/>
        <v>0</v>
      </c>
      <c r="AI293" s="33">
        <v>1.5768114119962817E-8</v>
      </c>
      <c r="AJ293" s="33">
        <v>-1.5757225279786069E-8</v>
      </c>
    </row>
    <row r="294" spans="1:36" ht="15.75" thickBot="1" x14ac:dyDescent="0.3">
      <c r="A294" s="6" t="str">
        <f t="shared" si="52"/>
        <v>NK20194</v>
      </c>
      <c r="B294" s="6" t="s">
        <v>14</v>
      </c>
      <c r="C294" s="6">
        <v>2019</v>
      </c>
      <c r="D294" s="6">
        <v>4</v>
      </c>
      <c r="E294" s="11">
        <f>VLOOKUP($A294,Fuel_preprocessddata!$A:$T,6,FALSE)</f>
        <v>33760047</v>
      </c>
      <c r="F294" s="2">
        <f>VLOOKUP($A294,Fuel_preprocessddata!$A:$T,7,FALSE)</f>
        <v>74222807</v>
      </c>
      <c r="G294" s="29">
        <f>VLOOKUP($A294,Fuel_preprocessddata!$A:$T,8,FALSE)</f>
        <v>2.1985398006110501</v>
      </c>
      <c r="H294" s="8">
        <f t="shared" si="53"/>
        <v>2.4341055548448752E-2</v>
      </c>
      <c r="I294" s="8">
        <f t="shared" si="54"/>
        <v>2.8827353669091595E-2</v>
      </c>
      <c r="J294" s="11">
        <f>VLOOKUP($A294,Fuel_preprocessddata!$A:$T,11,FALSE)</f>
        <v>4911255</v>
      </c>
      <c r="K294" s="2">
        <f>VLOOKUP($A294,Fuel_preprocessddata!$A:$T,12,FALSE)</f>
        <v>10797590</v>
      </c>
      <c r="L294" s="29">
        <f>VLOOKUP($A294,Fuel_preprocessddata!$A:$T,13,FALSE)</f>
        <v>2.1985398844083601</v>
      </c>
      <c r="M294" s="26">
        <f t="shared" si="55"/>
        <v>2.59655124069182E-2</v>
      </c>
      <c r="N294" s="26">
        <f t="shared" si="56"/>
        <v>3.4965063724127277E-2</v>
      </c>
      <c r="O294" s="2">
        <f>VLOOKUP($A294,Fuel_preprocessddata!$A:$T,16,FALSE)</f>
        <v>38671302</v>
      </c>
      <c r="P294" s="2">
        <f>VLOOKUP($A294,Fuel_preprocessddata!$A:$T,17,FALSE)</f>
        <v>85020397</v>
      </c>
      <c r="Q294" s="29">
        <f>VLOOKUP($A294,Fuel_preprocessddata!$A:$T,18,FALSE)</f>
        <v>2.1985398112533101</v>
      </c>
      <c r="R294" s="23">
        <f t="shared" si="57"/>
        <v>2.453600356222322E-2</v>
      </c>
      <c r="S294" s="23">
        <f t="shared" si="58"/>
        <v>2.9484666280979066E-2</v>
      </c>
      <c r="T294" s="29">
        <v>0</v>
      </c>
      <c r="U294" s="38">
        <f>VLOOKUP($A294,Fuel_preprocessddata!$A:$T,9,FALSE)</f>
        <v>3049284648</v>
      </c>
      <c r="V294" s="38">
        <f>VLOOKUP($A294,Fuel_preprocessddata!$A:$T,10,FALSE)</f>
        <v>2574735366</v>
      </c>
      <c r="W294" s="38">
        <f>VLOOKUP($A294,Fuel_preprocessddata!$A:$T,14,FALSE)</f>
        <v>415843517</v>
      </c>
      <c r="X294" s="38">
        <f>VLOOKUP($A294,Fuel_preprocessddata!$A:$T,15,FALSE)</f>
        <v>308810820</v>
      </c>
      <c r="Y294" s="32">
        <f t="shared" si="59"/>
        <v>0</v>
      </c>
      <c r="Z294" s="32">
        <f t="shared" si="60"/>
        <v>0</v>
      </c>
      <c r="AA294" s="32">
        <v>4.1055548448751603E-5</v>
      </c>
      <c r="AB294" s="32">
        <v>2.7353669091597158E-5</v>
      </c>
      <c r="AC294" s="32">
        <f t="shared" si="61"/>
        <v>0</v>
      </c>
      <c r="AD294" s="32">
        <f t="shared" si="62"/>
        <v>-1.862645149230957E-9</v>
      </c>
      <c r="AE294" s="32">
        <v>1.2406918201146588E-8</v>
      </c>
      <c r="AF294" s="32">
        <v>-3.6275872718899427E-8</v>
      </c>
      <c r="AG294" s="32">
        <f t="shared" si="63"/>
        <v>0</v>
      </c>
      <c r="AH294" s="32">
        <f t="shared" si="64"/>
        <v>0</v>
      </c>
      <c r="AI294" s="32">
        <v>3.5622232195248182E-9</v>
      </c>
      <c r="AJ294" s="32">
        <v>-3.371902093304846E-8</v>
      </c>
    </row>
    <row r="295" spans="1:36" ht="15.75" thickBot="1" x14ac:dyDescent="0.3">
      <c r="A295" s="7" t="str">
        <f t="shared" si="52"/>
        <v>NK20195</v>
      </c>
      <c r="B295" s="7" t="s">
        <v>14</v>
      </c>
      <c r="C295" s="7">
        <v>2019</v>
      </c>
      <c r="D295" s="7">
        <v>5</v>
      </c>
      <c r="E295" s="12">
        <f>VLOOKUP($A295,Fuel_preprocessddata!$A:$T,6,FALSE)</f>
        <v>37152807</v>
      </c>
      <c r="F295" s="4">
        <f>VLOOKUP($A295,Fuel_preprocessddata!$A:$T,7,FALSE)</f>
        <v>83576243</v>
      </c>
      <c r="G295" s="30">
        <f>VLOOKUP($A295,Fuel_preprocessddata!$A:$T,8,FALSE)</f>
        <v>2.2495270142037902</v>
      </c>
      <c r="H295" s="18">
        <f t="shared" si="53"/>
        <v>2.5555903240796665E-2</v>
      </c>
      <c r="I295" s="18">
        <f t="shared" si="54"/>
        <v>2.9744163229593917E-2</v>
      </c>
      <c r="J295" s="12">
        <f>VLOOKUP($A295,Fuel_preprocessddata!$A:$T,11,FALSE)</f>
        <v>4970557</v>
      </c>
      <c r="K295" s="4">
        <f>VLOOKUP($A295,Fuel_preprocessddata!$A:$T,12,FALSE)</f>
        <v>11181402</v>
      </c>
      <c r="L295" s="30">
        <f>VLOOKUP($A295,Fuel_preprocessddata!$A:$T,13,FALSE)</f>
        <v>2.2495269644830498</v>
      </c>
      <c r="M295" s="27">
        <f t="shared" si="55"/>
        <v>2.6652609011401526E-2</v>
      </c>
      <c r="N295" s="27">
        <f t="shared" si="56"/>
        <v>3.5998753002440313E-2</v>
      </c>
      <c r="O295" s="4">
        <f>VLOOKUP($A295,Fuel_preprocessddata!$A:$T,16,FALSE)</f>
        <v>42123364</v>
      </c>
      <c r="P295" s="4">
        <f>VLOOKUP($A295,Fuel_preprocessddata!$A:$T,17,FALSE)</f>
        <v>94757645</v>
      </c>
      <c r="Q295" s="30">
        <f>VLOOKUP($A295,Fuel_preprocessddata!$A:$T,18,FALSE)</f>
        <v>2.24952700833675</v>
      </c>
      <c r="R295" s="24">
        <f t="shared" si="57"/>
        <v>2.5680594922948392E-2</v>
      </c>
      <c r="S295" s="24">
        <f t="shared" si="58"/>
        <v>3.0366738002489992E-2</v>
      </c>
      <c r="T295" s="30">
        <v>0</v>
      </c>
      <c r="U295" s="39">
        <f>VLOOKUP($A295,Fuel_preprocessddata!$A:$T,9,FALSE)</f>
        <v>3270330233</v>
      </c>
      <c r="V295" s="39">
        <f>VLOOKUP($A295,Fuel_preprocessddata!$A:$T,10,FALSE)</f>
        <v>2809836752</v>
      </c>
      <c r="W295" s="39">
        <f>VLOOKUP($A295,Fuel_preprocessddata!$A:$T,14,FALSE)</f>
        <v>419523732</v>
      </c>
      <c r="X295" s="39">
        <f>VLOOKUP($A295,Fuel_preprocessddata!$A:$T,15,FALSE)</f>
        <v>310605259</v>
      </c>
      <c r="Y295" s="33">
        <f t="shared" si="59"/>
        <v>0</v>
      </c>
      <c r="Z295" s="33">
        <f t="shared" si="60"/>
        <v>0</v>
      </c>
      <c r="AA295" s="33">
        <v>-4.4096759203337763E-5</v>
      </c>
      <c r="AB295" s="33">
        <v>4.4163229593916636E-5</v>
      </c>
      <c r="AC295" s="33">
        <f t="shared" si="61"/>
        <v>-1.862645149230957E-9</v>
      </c>
      <c r="AD295" s="33">
        <f t="shared" si="62"/>
        <v>1.862645149230957E-9</v>
      </c>
      <c r="AE295" s="33">
        <v>9.0114015294934235E-9</v>
      </c>
      <c r="AF295" s="33">
        <v>-4.6997559685971191E-8</v>
      </c>
      <c r="AG295" s="33">
        <f t="shared" si="63"/>
        <v>0</v>
      </c>
      <c r="AH295" s="33">
        <f t="shared" si="64"/>
        <v>0</v>
      </c>
      <c r="AI295" s="33">
        <v>-5.0770516089870821E-9</v>
      </c>
      <c r="AJ295" s="33">
        <v>3.8002489993402278E-8</v>
      </c>
    </row>
    <row r="296" spans="1:36" ht="15.75" thickBot="1" x14ac:dyDescent="0.3">
      <c r="A296" s="6" t="str">
        <f t="shared" si="52"/>
        <v>NK20196</v>
      </c>
      <c r="B296" s="6" t="s">
        <v>14</v>
      </c>
      <c r="C296" s="6">
        <v>2019</v>
      </c>
      <c r="D296" s="6">
        <v>6</v>
      </c>
      <c r="E296" s="11">
        <f>VLOOKUP($A296,Fuel_preprocessddata!$A:$T,6,FALSE)</f>
        <v>36737363</v>
      </c>
      <c r="F296" s="2">
        <f>VLOOKUP($A296,Fuel_preprocessddata!$A:$T,7,FALSE)</f>
        <v>75170578</v>
      </c>
      <c r="G296" s="29">
        <f>VLOOKUP($A296,Fuel_preprocessddata!$A:$T,8,FALSE)</f>
        <v>2.0461615059306202</v>
      </c>
      <c r="H296" s="8">
        <f t="shared" si="53"/>
        <v>2.344003789440121E-2</v>
      </c>
      <c r="I296" s="8">
        <f t="shared" si="54"/>
        <v>2.6694404049794264E-2</v>
      </c>
      <c r="J296" s="11">
        <f>VLOOKUP($A296,Fuel_preprocessddata!$A:$T,11,FALSE)</f>
        <v>4914976</v>
      </c>
      <c r="K296" s="2">
        <f>VLOOKUP($A296,Fuel_preprocessddata!$A:$T,12,FALSE)</f>
        <v>10056835</v>
      </c>
      <c r="L296" s="29">
        <f>VLOOKUP($A296,Fuel_preprocessddata!$A:$T,13,FALSE)</f>
        <v>2.0461615682355299</v>
      </c>
      <c r="M296" s="26">
        <f t="shared" si="55"/>
        <v>2.4277259884980341E-2</v>
      </c>
      <c r="N296" s="26">
        <f t="shared" si="56"/>
        <v>2.9766689671187022E-2</v>
      </c>
      <c r="O296" s="2">
        <f>VLOOKUP($A296,Fuel_preprocessddata!$A:$T,16,FALSE)</f>
        <v>41652339</v>
      </c>
      <c r="P296" s="2">
        <f>VLOOKUP($A296,Fuel_preprocessddata!$A:$T,17,FALSE)</f>
        <v>85227413</v>
      </c>
      <c r="Q296" s="29">
        <f>VLOOKUP($A296,Fuel_preprocessddata!$A:$T,18,FALSE)</f>
        <v>2.0461615132826001</v>
      </c>
      <c r="R296" s="23">
        <f t="shared" si="57"/>
        <v>2.3535812898964555E-2</v>
      </c>
      <c r="S296" s="23">
        <f t="shared" si="58"/>
        <v>2.7023524645325377E-2</v>
      </c>
      <c r="T296" s="29">
        <v>0</v>
      </c>
      <c r="U296" s="38">
        <f>VLOOKUP($A296,Fuel_preprocessddata!$A:$T,9,FALSE)</f>
        <v>3206930737</v>
      </c>
      <c r="V296" s="38">
        <f>VLOOKUP($A296,Fuel_preprocessddata!$A:$T,10,FALSE)</f>
        <v>2815967641</v>
      </c>
      <c r="W296" s="38">
        <f>VLOOKUP($A296,Fuel_preprocessddata!$A:$T,14,FALSE)</f>
        <v>414249180</v>
      </c>
      <c r="X296" s="38">
        <f>VLOOKUP($A296,Fuel_preprocessddata!$A:$T,15,FALSE)</f>
        <v>337855338</v>
      </c>
      <c r="Y296" s="32">
        <f t="shared" si="59"/>
        <v>0</v>
      </c>
      <c r="Z296" s="32">
        <f t="shared" si="60"/>
        <v>0</v>
      </c>
      <c r="AA296" s="32">
        <v>4.0037894401209057E-5</v>
      </c>
      <c r="AB296" s="32">
        <v>-5.5959502057393445E-6</v>
      </c>
      <c r="AC296" s="32">
        <f t="shared" si="61"/>
        <v>0</v>
      </c>
      <c r="AD296" s="32">
        <f t="shared" si="62"/>
        <v>0</v>
      </c>
      <c r="AE296" s="32">
        <v>-4.011501966195985E-8</v>
      </c>
      <c r="AF296" s="32">
        <v>-1.0328812978521729E-8</v>
      </c>
      <c r="AG296" s="32">
        <f t="shared" si="63"/>
        <v>0</v>
      </c>
      <c r="AH296" s="32">
        <f t="shared" si="64"/>
        <v>0</v>
      </c>
      <c r="AI296" s="32">
        <v>1.2898964556196102E-8</v>
      </c>
      <c r="AJ296" s="32">
        <v>2.4645325377714578E-8</v>
      </c>
    </row>
    <row r="297" spans="1:36" ht="15.75" thickBot="1" x14ac:dyDescent="0.3">
      <c r="A297" s="7" t="str">
        <f t="shared" si="52"/>
        <v>NK20197</v>
      </c>
      <c r="B297" s="7" t="s">
        <v>14</v>
      </c>
      <c r="C297" s="7">
        <v>2019</v>
      </c>
      <c r="D297" s="7">
        <v>7</v>
      </c>
      <c r="E297" s="12">
        <f>VLOOKUP($A297,Fuel_preprocessddata!$A:$T,6,FALSE)</f>
        <v>38320573</v>
      </c>
      <c r="F297" s="4">
        <f>VLOOKUP($A297,Fuel_preprocessddata!$A:$T,7,FALSE)</f>
        <v>80953479</v>
      </c>
      <c r="G297" s="30">
        <f>VLOOKUP($A297,Fuel_preprocessddata!$A:$T,8,FALSE)</f>
        <v>2.1125331033019701</v>
      </c>
      <c r="H297" s="18">
        <f t="shared" si="53"/>
        <v>2.4293198321418803E-2</v>
      </c>
      <c r="I297" s="18">
        <f t="shared" si="54"/>
        <v>2.7459462480360991E-2</v>
      </c>
      <c r="J297" s="12">
        <f>VLOOKUP($A297,Fuel_preprocessddata!$A:$T,11,FALSE)</f>
        <v>5028491</v>
      </c>
      <c r="K297" s="4">
        <f>VLOOKUP($A297,Fuel_preprocessddata!$A:$T,12,FALSE)</f>
        <v>10622855</v>
      </c>
      <c r="L297" s="30">
        <f>VLOOKUP($A297,Fuel_preprocessddata!$A:$T,13,FALSE)</f>
        <v>2.1125333623943998</v>
      </c>
      <c r="M297" s="27">
        <f t="shared" si="55"/>
        <v>2.4898629342098494E-2</v>
      </c>
      <c r="N297" s="27">
        <f t="shared" si="56"/>
        <v>2.8716436875132059E-2</v>
      </c>
      <c r="O297" s="4">
        <f>VLOOKUP($A297,Fuel_preprocessddata!$A:$T,16,FALSE)</f>
        <v>43349064</v>
      </c>
      <c r="P297" s="4">
        <f>VLOOKUP($A297,Fuel_preprocessddata!$A:$T,17,FALSE)</f>
        <v>91576334</v>
      </c>
      <c r="Q297" s="30">
        <f>VLOOKUP($A297,Fuel_preprocessddata!$A:$T,18,FALSE)</f>
        <v>2.1125331333566901</v>
      </c>
      <c r="R297" s="24">
        <f t="shared" si="57"/>
        <v>2.4361914443502636E-2</v>
      </c>
      <c r="S297" s="24">
        <f t="shared" si="58"/>
        <v>2.759960072658945E-2</v>
      </c>
      <c r="T297" s="30">
        <v>0</v>
      </c>
      <c r="U297" s="39">
        <f>VLOOKUP($A297,Fuel_preprocessddata!$A:$T,9,FALSE)</f>
        <v>3332351629</v>
      </c>
      <c r="V297" s="39">
        <f>VLOOKUP($A297,Fuel_preprocessddata!$A:$T,10,FALSE)</f>
        <v>2948108655</v>
      </c>
      <c r="W297" s="39">
        <f>VLOOKUP($A297,Fuel_preprocessddata!$A:$T,14,FALSE)</f>
        <v>426644168</v>
      </c>
      <c r="X297" s="39">
        <f>VLOOKUP($A297,Fuel_preprocessddata!$A:$T,15,FALSE)</f>
        <v>369922461</v>
      </c>
      <c r="Y297" s="33">
        <f t="shared" si="59"/>
        <v>0</v>
      </c>
      <c r="Z297" s="33">
        <f t="shared" si="60"/>
        <v>0</v>
      </c>
      <c r="AA297" s="33">
        <v>-6.8016785811971653E-6</v>
      </c>
      <c r="AB297" s="33">
        <v>-4.0537519639010852E-5</v>
      </c>
      <c r="AC297" s="33">
        <f t="shared" si="61"/>
        <v>0</v>
      </c>
      <c r="AD297" s="33">
        <f t="shared" si="62"/>
        <v>0</v>
      </c>
      <c r="AE297" s="33">
        <v>2.9342098495713231E-8</v>
      </c>
      <c r="AF297" s="33">
        <v>3.6875132058966642E-8</v>
      </c>
      <c r="AG297" s="33">
        <f t="shared" si="63"/>
        <v>0</v>
      </c>
      <c r="AH297" s="33">
        <f t="shared" si="64"/>
        <v>0</v>
      </c>
      <c r="AI297" s="33">
        <v>1.4443502635227978E-8</v>
      </c>
      <c r="AJ297" s="33">
        <v>7.265894517993754E-10</v>
      </c>
    </row>
    <row r="298" spans="1:36" ht="15.75" thickBot="1" x14ac:dyDescent="0.3">
      <c r="A298" s="6" t="str">
        <f t="shared" si="52"/>
        <v>NK20198</v>
      </c>
      <c r="B298" s="6" t="s">
        <v>14</v>
      </c>
      <c r="C298" s="6">
        <v>2019</v>
      </c>
      <c r="D298" s="6">
        <v>8</v>
      </c>
      <c r="E298" s="11">
        <f>VLOOKUP($A298,Fuel_preprocessddata!$A:$T,6,FALSE)</f>
        <v>39098822</v>
      </c>
      <c r="F298" s="2">
        <f>VLOOKUP($A298,Fuel_preprocessddata!$A:$T,7,FALSE)</f>
        <v>81114551</v>
      </c>
      <c r="G298" s="29">
        <f>VLOOKUP($A298,Fuel_preprocessddata!$A:$T,8,FALSE)</f>
        <v>2.0746034496896</v>
      </c>
      <c r="H298" s="8">
        <f t="shared" si="53"/>
        <v>2.4216182425601127E-2</v>
      </c>
      <c r="I298" s="8">
        <f t="shared" si="54"/>
        <v>2.8577971687534166E-2</v>
      </c>
      <c r="J298" s="11">
        <f>VLOOKUP($A298,Fuel_preprocessddata!$A:$T,11,FALSE)</f>
        <v>3725737</v>
      </c>
      <c r="K298" s="2">
        <f>VLOOKUP($A298,Fuel_preprocessddata!$A:$T,12,FALSE)</f>
        <v>7729426</v>
      </c>
      <c r="L298" s="29">
        <f>VLOOKUP($A298,Fuel_preprocessddata!$A:$T,13,FALSE)</f>
        <v>2.07460322615364</v>
      </c>
      <c r="M298" s="26">
        <f t="shared" si="55"/>
        <v>1.8183012579874022E-2</v>
      </c>
      <c r="N298" s="26">
        <f t="shared" si="56"/>
        <v>2.2196810299740216E-2</v>
      </c>
      <c r="O298" s="2">
        <f>VLOOKUP($A298,Fuel_preprocessddata!$A:$T,16,FALSE)</f>
        <v>42824559</v>
      </c>
      <c r="P298" s="2">
        <f>VLOOKUP($A298,Fuel_preprocessddata!$A:$T,17,FALSE)</f>
        <v>88843977</v>
      </c>
      <c r="Q298" s="29">
        <f>VLOOKUP($A298,Fuel_preprocessddata!$A:$T,18,FALSE)</f>
        <v>2.0746034302419698</v>
      </c>
      <c r="R298" s="23">
        <f t="shared" si="57"/>
        <v>2.3536751231480014E-2</v>
      </c>
      <c r="S298" s="23">
        <f t="shared" si="58"/>
        <v>2.788065292474147E-2</v>
      </c>
      <c r="T298" s="29">
        <v>0</v>
      </c>
      <c r="U298" s="38">
        <f>VLOOKUP($A298,Fuel_preprocessddata!$A:$T,9,FALSE)</f>
        <v>3349601088</v>
      </c>
      <c r="V298" s="38">
        <f>VLOOKUP($A298,Fuel_preprocessddata!$A:$T,10,FALSE)</f>
        <v>2838359275</v>
      </c>
      <c r="W298" s="38">
        <f>VLOOKUP($A298,Fuel_preprocessddata!$A:$T,14,FALSE)</f>
        <v>425090505</v>
      </c>
      <c r="X298" s="38">
        <f>VLOOKUP($A298,Fuel_preprocessddata!$A:$T,15,FALSE)</f>
        <v>348222375</v>
      </c>
      <c r="Y298" s="32">
        <f t="shared" si="59"/>
        <v>0</v>
      </c>
      <c r="Z298" s="32">
        <f t="shared" si="60"/>
        <v>0</v>
      </c>
      <c r="AA298" s="32">
        <v>1.6182425601125525E-5</v>
      </c>
      <c r="AB298" s="32">
        <v>-2.2028312465834782E-5</v>
      </c>
      <c r="AC298" s="32">
        <f t="shared" si="61"/>
        <v>9.3132257461547852E-10</v>
      </c>
      <c r="AD298" s="32">
        <f t="shared" si="62"/>
        <v>0</v>
      </c>
      <c r="AE298" s="32">
        <v>1.2579874019216786E-8</v>
      </c>
      <c r="AF298" s="32">
        <v>1.029974021696245E-8</v>
      </c>
      <c r="AG298" s="32">
        <f t="shared" si="63"/>
        <v>0</v>
      </c>
      <c r="AH298" s="32">
        <f t="shared" si="64"/>
        <v>0</v>
      </c>
      <c r="AI298" s="32">
        <v>-4.8768519986253089E-8</v>
      </c>
      <c r="AJ298" s="32">
        <v>-4.7075258531592556E-8</v>
      </c>
    </row>
    <row r="299" spans="1:36" ht="15.75" thickBot="1" x14ac:dyDescent="0.3">
      <c r="A299" s="7" t="str">
        <f t="shared" si="52"/>
        <v>NK20199</v>
      </c>
      <c r="B299" s="7" t="s">
        <v>14</v>
      </c>
      <c r="C299" s="7">
        <v>2019</v>
      </c>
      <c r="D299" s="7">
        <v>9</v>
      </c>
      <c r="E299" s="12">
        <f>VLOOKUP($A299,Fuel_preprocessddata!$A:$T,6,FALSE)</f>
        <v>32308811</v>
      </c>
      <c r="F299" s="4">
        <f>VLOOKUP($A299,Fuel_preprocessddata!$A:$T,7,FALSE)</f>
        <v>66084009</v>
      </c>
      <c r="G299" s="30">
        <f>VLOOKUP($A299,Fuel_preprocessddata!$A:$T,8,FALSE)</f>
        <v>2.04538659748264</v>
      </c>
      <c r="H299" s="18">
        <f t="shared" si="53"/>
        <v>2.2951444253243289E-2</v>
      </c>
      <c r="I299" s="18">
        <f t="shared" si="54"/>
        <v>2.8438858365177785E-2</v>
      </c>
      <c r="J299" s="12">
        <f>VLOOKUP($A299,Fuel_preprocessddata!$A:$T,11,FALSE)</f>
        <v>3589868</v>
      </c>
      <c r="K299" s="4">
        <f>VLOOKUP($A299,Fuel_preprocessddata!$A:$T,12,FALSE)</f>
        <v>7342668</v>
      </c>
      <c r="L299" s="30">
        <f>VLOOKUP($A299,Fuel_preprocessddata!$A:$T,13,FALSE)</f>
        <v>2.0453866270291798</v>
      </c>
      <c r="M299" s="27">
        <f t="shared" si="55"/>
        <v>2.3831621097987518E-2</v>
      </c>
      <c r="N299" s="27">
        <f t="shared" si="56"/>
        <v>3.196425566851066E-2</v>
      </c>
      <c r="O299" s="4">
        <f>VLOOKUP($A299,Fuel_preprocessddata!$A:$T,16,FALSE)</f>
        <v>35898679</v>
      </c>
      <c r="P299" s="4">
        <f>VLOOKUP($A299,Fuel_preprocessddata!$A:$T,17,FALSE)</f>
        <v>73426677</v>
      </c>
      <c r="Q299" s="30">
        <f>VLOOKUP($A299,Fuel_preprocessddata!$A:$T,18,FALSE)</f>
        <v>2.0453866004373</v>
      </c>
      <c r="R299" s="24">
        <f t="shared" si="57"/>
        <v>2.3036525402307939E-2</v>
      </c>
      <c r="S299" s="24">
        <f t="shared" si="58"/>
        <v>2.8756013811368934E-2</v>
      </c>
      <c r="T299" s="30">
        <v>0</v>
      </c>
      <c r="U299" s="39">
        <f>VLOOKUP($A299,Fuel_preprocessddata!$A:$T,9,FALSE)</f>
        <v>2879296321</v>
      </c>
      <c r="V299" s="39">
        <f>VLOOKUP($A299,Fuel_preprocessddata!$A:$T,10,FALSE)</f>
        <v>2323722287</v>
      </c>
      <c r="W299" s="39">
        <f>VLOOKUP($A299,Fuel_preprocessddata!$A:$T,14,FALSE)</f>
        <v>308106107</v>
      </c>
      <c r="X299" s="39">
        <f>VLOOKUP($A299,Fuel_preprocessddata!$A:$T,15,FALSE)</f>
        <v>229714969</v>
      </c>
      <c r="Y299" s="33">
        <f t="shared" si="59"/>
        <v>0</v>
      </c>
      <c r="Z299" s="33">
        <f t="shared" si="60"/>
        <v>0</v>
      </c>
      <c r="AA299" s="33">
        <v>-4.8555746756709026E-5</v>
      </c>
      <c r="AB299" s="33">
        <v>3.88583651777831E-5</v>
      </c>
      <c r="AC299" s="33">
        <f t="shared" si="61"/>
        <v>0</v>
      </c>
      <c r="AD299" s="33">
        <f t="shared" si="62"/>
        <v>9.3132257461547852E-10</v>
      </c>
      <c r="AE299" s="33">
        <v>2.1097987518495231E-8</v>
      </c>
      <c r="AF299" s="33">
        <v>-4.4331489342311348E-8</v>
      </c>
      <c r="AG299" s="33">
        <f t="shared" si="63"/>
        <v>0</v>
      </c>
      <c r="AH299" s="33">
        <f t="shared" si="64"/>
        <v>0</v>
      </c>
      <c r="AI299" s="33">
        <v>2.5402307935948332E-8</v>
      </c>
      <c r="AJ299" s="33">
        <v>1.3811368933941415E-8</v>
      </c>
    </row>
    <row r="300" spans="1:36" ht="21.75" thickBot="1" x14ac:dyDescent="0.3">
      <c r="A300" s="6" t="str">
        <f t="shared" si="52"/>
        <v>NK201910</v>
      </c>
      <c r="B300" s="6" t="s">
        <v>14</v>
      </c>
      <c r="C300" s="6">
        <v>2019</v>
      </c>
      <c r="D300" s="6">
        <v>10</v>
      </c>
      <c r="E300" s="11">
        <f>VLOOKUP($A300,Fuel_preprocessddata!$A:$T,6,FALSE)</f>
        <v>33949342</v>
      </c>
      <c r="F300" s="2">
        <f>VLOOKUP($A300,Fuel_preprocessddata!$A:$T,7,FALSE)</f>
        <v>71809975</v>
      </c>
      <c r="G300" s="29">
        <f>VLOOKUP($A300,Fuel_preprocessddata!$A:$T,8,FALSE)</f>
        <v>2.1152096261541602</v>
      </c>
      <c r="H300" s="8">
        <f t="shared" si="53"/>
        <v>2.3753927602978522E-2</v>
      </c>
      <c r="I300" s="8">
        <f t="shared" si="54"/>
        <v>2.740670472705508E-2</v>
      </c>
      <c r="J300" s="11">
        <f>VLOOKUP($A300,Fuel_preprocessddata!$A:$T,11,FALSE)</f>
        <v>3814109</v>
      </c>
      <c r="K300" s="2">
        <f>VLOOKUP($A300,Fuel_preprocessddata!$A:$T,12,FALSE)</f>
        <v>8067639</v>
      </c>
      <c r="L300" s="29">
        <f>VLOOKUP($A300,Fuel_preprocessddata!$A:$T,13,FALSE)</f>
        <v>2.1152093450921301</v>
      </c>
      <c r="M300" s="26">
        <f t="shared" si="55"/>
        <v>2.4534780078339029E-2</v>
      </c>
      <c r="N300" s="26">
        <f t="shared" si="56"/>
        <v>3.4697723522335217E-2</v>
      </c>
      <c r="O300" s="2">
        <f>VLOOKUP($A300,Fuel_preprocessddata!$A:$T,16,FALSE)</f>
        <v>37763451</v>
      </c>
      <c r="P300" s="2">
        <f>VLOOKUP($A300,Fuel_preprocessddata!$A:$T,17,FALSE)</f>
        <v>79877614</v>
      </c>
      <c r="Q300" s="29">
        <f>VLOOKUP($A300,Fuel_preprocessddata!$A:$T,18,FALSE)</f>
        <v>2.1152095977668899</v>
      </c>
      <c r="R300" s="23">
        <f t="shared" si="57"/>
        <v>2.3830529918001345E-2</v>
      </c>
      <c r="S300" s="23">
        <f t="shared" si="58"/>
        <v>2.8000971863260733E-2</v>
      </c>
      <c r="T300" s="29">
        <v>0</v>
      </c>
      <c r="U300" s="38">
        <f>VLOOKUP($A300,Fuel_preprocessddata!$A:$T,9,FALSE)</f>
        <v>3023077960</v>
      </c>
      <c r="V300" s="38">
        <f>VLOOKUP($A300,Fuel_preprocessddata!$A:$T,10,FALSE)</f>
        <v>2620160859</v>
      </c>
      <c r="W300" s="38">
        <f>VLOOKUP($A300,Fuel_preprocessddata!$A:$T,14,FALSE)</f>
        <v>328824590</v>
      </c>
      <c r="X300" s="38">
        <f>VLOOKUP($A300,Fuel_preprocessddata!$A:$T,15,FALSE)</f>
        <v>232512055</v>
      </c>
      <c r="Y300" s="32">
        <f t="shared" si="59"/>
        <v>0</v>
      </c>
      <c r="Z300" s="32">
        <f t="shared" si="60"/>
        <v>0</v>
      </c>
      <c r="AA300" s="32">
        <v>-4.6072397021477626E-5</v>
      </c>
      <c r="AB300" s="32">
        <v>6.7047270550773391E-6</v>
      </c>
      <c r="AC300" s="32">
        <f t="shared" si="61"/>
        <v>-9.3132257461547852E-10</v>
      </c>
      <c r="AD300" s="32">
        <f t="shared" si="62"/>
        <v>0</v>
      </c>
      <c r="AE300" s="32">
        <v>-1.9921660968438837E-8</v>
      </c>
      <c r="AF300" s="32">
        <v>2.3522335218517654E-8</v>
      </c>
      <c r="AG300" s="32">
        <f t="shared" si="63"/>
        <v>0</v>
      </c>
      <c r="AH300" s="32">
        <f t="shared" si="64"/>
        <v>0</v>
      </c>
      <c r="AI300" s="32">
        <v>2.9918001345427547E-8</v>
      </c>
      <c r="AJ300" s="32">
        <v>-2.8136739270087641E-8</v>
      </c>
    </row>
    <row r="301" spans="1:36" ht="21.75" thickBot="1" x14ac:dyDescent="0.3">
      <c r="A301" s="7" t="str">
        <f t="shared" si="52"/>
        <v>NK201911</v>
      </c>
      <c r="B301" s="7" t="s">
        <v>14</v>
      </c>
      <c r="C301" s="7">
        <v>2019</v>
      </c>
      <c r="D301" s="7">
        <v>11</v>
      </c>
      <c r="E301" s="12">
        <f>VLOOKUP($A301,Fuel_preprocessddata!$A:$T,6,FALSE)</f>
        <v>34716434</v>
      </c>
      <c r="F301" s="4">
        <f>VLOOKUP($A301,Fuel_preprocessddata!$A:$T,7,FALSE)</f>
        <v>72055594</v>
      </c>
      <c r="G301" s="30">
        <f>VLOOKUP($A301,Fuel_preprocessddata!$A:$T,8,FALSE)</f>
        <v>2.0755471025624299</v>
      </c>
      <c r="H301" s="18">
        <f t="shared" si="53"/>
        <v>2.2861772307814603E-2</v>
      </c>
      <c r="I301" s="18">
        <f t="shared" si="54"/>
        <v>2.7563851820154528E-2</v>
      </c>
      <c r="J301" s="12">
        <f>VLOOKUP($A301,Fuel_preprocessddata!$A:$T,11,FALSE)</f>
        <v>4072878</v>
      </c>
      <c r="K301" s="4">
        <f>VLOOKUP($A301,Fuel_preprocessddata!$A:$T,12,FALSE)</f>
        <v>8453450</v>
      </c>
      <c r="L301" s="30">
        <f>VLOOKUP($A301,Fuel_preprocessddata!$A:$T,13,FALSE)</f>
        <v>2.0755470701553</v>
      </c>
      <c r="M301" s="27">
        <f t="shared" si="55"/>
        <v>2.2702802282799001E-2</v>
      </c>
      <c r="N301" s="27">
        <f t="shared" si="56"/>
        <v>2.8851677829614709E-2</v>
      </c>
      <c r="O301" s="4">
        <f>VLOOKUP($A301,Fuel_preprocessddata!$A:$T,16,FALSE)</f>
        <v>38789312</v>
      </c>
      <c r="P301" s="4">
        <f>VLOOKUP($A301,Fuel_preprocessddata!$A:$T,17,FALSE)</f>
        <v>80509044</v>
      </c>
      <c r="Q301" s="30">
        <f>VLOOKUP($A301,Fuel_preprocessddata!$A:$T,18,FALSE)</f>
        <v>2.0755470991596798</v>
      </c>
      <c r="R301" s="24">
        <f t="shared" si="57"/>
        <v>2.2844975923660429E-2</v>
      </c>
      <c r="S301" s="24">
        <f t="shared" si="58"/>
        <v>2.7693646106451551E-2</v>
      </c>
      <c r="T301" s="30">
        <v>0</v>
      </c>
      <c r="U301" s="39">
        <f>VLOOKUP($A301,Fuel_preprocessddata!$A:$T,9,FALSE)</f>
        <v>3151793878</v>
      </c>
      <c r="V301" s="39">
        <f>VLOOKUP($A301,Fuel_preprocessddata!$A:$T,10,FALSE)</f>
        <v>2614133702</v>
      </c>
      <c r="W301" s="39">
        <f>VLOOKUP($A301,Fuel_preprocessddata!$A:$T,14,FALSE)</f>
        <v>372352712</v>
      </c>
      <c r="X301" s="39">
        <f>VLOOKUP($A301,Fuel_preprocessddata!$A:$T,15,FALSE)</f>
        <v>292996825</v>
      </c>
      <c r="Y301" s="33">
        <f t="shared" si="59"/>
        <v>0</v>
      </c>
      <c r="Z301" s="33">
        <f t="shared" si="60"/>
        <v>0</v>
      </c>
      <c r="AA301" s="33">
        <v>-3.8227692185395859E-5</v>
      </c>
      <c r="AB301" s="33">
        <v>-3.6148179845471584E-5</v>
      </c>
      <c r="AC301" s="33">
        <f t="shared" si="61"/>
        <v>-1.862645149230957E-9</v>
      </c>
      <c r="AD301" s="33">
        <f t="shared" si="62"/>
        <v>0</v>
      </c>
      <c r="AE301" s="33">
        <v>2.2827990019125277E-9</v>
      </c>
      <c r="AF301" s="33">
        <v>-2.2170385293243666E-8</v>
      </c>
      <c r="AG301" s="33">
        <f t="shared" si="63"/>
        <v>0</v>
      </c>
      <c r="AH301" s="33">
        <f t="shared" si="64"/>
        <v>0</v>
      </c>
      <c r="AI301" s="33">
        <v>-2.4076339573061989E-8</v>
      </c>
      <c r="AJ301" s="33">
        <v>4.610645155250781E-8</v>
      </c>
    </row>
    <row r="302" spans="1:36" ht="21.75" thickBot="1" x14ac:dyDescent="0.3">
      <c r="A302" s="6" t="str">
        <f t="shared" si="52"/>
        <v>NK201912</v>
      </c>
      <c r="B302" s="6" t="s">
        <v>14</v>
      </c>
      <c r="C302" s="6">
        <v>2019</v>
      </c>
      <c r="D302" s="6">
        <v>12</v>
      </c>
      <c r="E302" s="11">
        <f>VLOOKUP($A302,Fuel_preprocessddata!$A:$T,6,FALSE)</f>
        <v>35754259</v>
      </c>
      <c r="F302" s="2">
        <f>VLOOKUP($A302,Fuel_preprocessddata!$A:$T,7,FALSE)</f>
        <v>75549586</v>
      </c>
      <c r="G302" s="29">
        <f>VLOOKUP($A302,Fuel_preprocessddata!$A:$T,8,FALSE)</f>
        <v>2.11302340233089</v>
      </c>
      <c r="H302" s="8">
        <f t="shared" si="53"/>
        <v>2.3539259647143519E-2</v>
      </c>
      <c r="I302" s="8">
        <f t="shared" si="54"/>
        <v>2.7055672485524609E-2</v>
      </c>
      <c r="J302" s="11">
        <f>VLOOKUP($A302,Fuel_preprocessddata!$A:$T,11,FALSE)</f>
        <v>4284105</v>
      </c>
      <c r="K302" s="2">
        <f>VLOOKUP($A302,Fuel_preprocessddata!$A:$T,12,FALSE)</f>
        <v>9052414</v>
      </c>
      <c r="L302" s="29">
        <f>VLOOKUP($A302,Fuel_preprocessddata!$A:$T,13,FALSE)</f>
        <v>2.1130233736101198</v>
      </c>
      <c r="M302" s="26">
        <f t="shared" si="55"/>
        <v>2.2339833869274392E-2</v>
      </c>
      <c r="N302" s="26">
        <f t="shared" si="56"/>
        <v>2.6307148285473699E-2</v>
      </c>
      <c r="O302" s="2">
        <f>VLOOKUP($A302,Fuel_preprocessddata!$A:$T,16,FALSE)</f>
        <v>40038364</v>
      </c>
      <c r="P302" s="2">
        <f>VLOOKUP($A302,Fuel_preprocessddata!$A:$T,17,FALSE)</f>
        <v>84602000</v>
      </c>
      <c r="Q302" s="29">
        <f>VLOOKUP($A302,Fuel_preprocessddata!$A:$T,18,FALSE)</f>
        <v>2.1130233992577701</v>
      </c>
      <c r="R302" s="23">
        <f t="shared" si="57"/>
        <v>2.3404803021678751E-2</v>
      </c>
      <c r="S302" s="23">
        <f t="shared" si="58"/>
        <v>2.697355153203157E-2</v>
      </c>
      <c r="T302" s="29">
        <v>0</v>
      </c>
      <c r="U302" s="38">
        <f>VLOOKUP($A302,Fuel_preprocessddata!$A:$T,9,FALSE)</f>
        <v>3209514111</v>
      </c>
      <c r="V302" s="38">
        <f>VLOOKUP($A302,Fuel_preprocessddata!$A:$T,10,FALSE)</f>
        <v>2792375094</v>
      </c>
      <c r="W302" s="38">
        <f>VLOOKUP($A302,Fuel_preprocessddata!$A:$T,14,FALSE)</f>
        <v>405214025</v>
      </c>
      <c r="X302" s="38">
        <f>VLOOKUP($A302,Fuel_preprocessddata!$A:$T,15,FALSE)</f>
        <v>344104724</v>
      </c>
      <c r="Y302" s="32">
        <f t="shared" si="59"/>
        <v>0</v>
      </c>
      <c r="Z302" s="32">
        <f t="shared" si="60"/>
        <v>0</v>
      </c>
      <c r="AA302" s="32">
        <v>3.9259647143517415E-5</v>
      </c>
      <c r="AB302" s="32">
        <v>-4.4327514475387894E-5</v>
      </c>
      <c r="AC302" s="32">
        <f t="shared" si="61"/>
        <v>0</v>
      </c>
      <c r="AD302" s="32">
        <f t="shared" si="62"/>
        <v>0</v>
      </c>
      <c r="AE302" s="32">
        <v>3.3869274392028803E-8</v>
      </c>
      <c r="AF302" s="32">
        <v>4.828547369925551E-8</v>
      </c>
      <c r="AG302" s="32">
        <f t="shared" si="63"/>
        <v>0</v>
      </c>
      <c r="AH302" s="32">
        <f t="shared" si="64"/>
        <v>0</v>
      </c>
      <c r="AI302" s="32">
        <v>3.0216787526987643E-9</v>
      </c>
      <c r="AJ302" s="32">
        <v>-4.846796843038792E-8</v>
      </c>
    </row>
    <row r="303" spans="1:36" ht="15.75" thickBot="1" x14ac:dyDescent="0.3">
      <c r="A303" s="7" t="str">
        <f t="shared" si="52"/>
        <v>NK20201</v>
      </c>
      <c r="B303" s="7" t="s">
        <v>14</v>
      </c>
      <c r="C303" s="7">
        <v>2020</v>
      </c>
      <c r="D303" s="7">
        <v>1</v>
      </c>
      <c r="E303" s="12">
        <f>VLOOKUP($A303,Fuel_preprocessddata!$A:$T,6,FALSE)</f>
        <v>35604732</v>
      </c>
      <c r="F303" s="4">
        <f>VLOOKUP($A303,Fuel_preprocessddata!$A:$T,7,FALSE)</f>
        <v>76233000</v>
      </c>
      <c r="G303" s="30">
        <f>VLOOKUP($A303,Fuel_preprocessddata!$A:$T,8,FALSE)</f>
        <v>2.1410918076844299</v>
      </c>
      <c r="H303" s="18">
        <f t="shared" si="53"/>
        <v>2.2983580981441022E-2</v>
      </c>
      <c r="I303" s="18">
        <f t="shared" si="54"/>
        <v>2.9599300233140429E-2</v>
      </c>
      <c r="J303" s="12">
        <f>VLOOKUP($A303,Fuel_preprocessddata!$A:$T,11,FALSE)</f>
        <v>4266188</v>
      </c>
      <c r="K303" s="4">
        <f>VLOOKUP($A303,Fuel_preprocessddata!$A:$T,12,FALSE)</f>
        <v>9134301</v>
      </c>
      <c r="L303" s="30">
        <f>VLOOKUP($A303,Fuel_preprocessddata!$A:$T,13,FALSE)</f>
        <v>2.1410920006338201</v>
      </c>
      <c r="M303" s="27">
        <f t="shared" si="55"/>
        <v>2.0058788892784667E-2</v>
      </c>
      <c r="N303" s="27">
        <f t="shared" si="56"/>
        <v>2.4476259603707955E-2</v>
      </c>
      <c r="O303" s="4">
        <f>VLOOKUP($A303,Fuel_preprocessddata!$A:$T,16,FALSE)</f>
        <v>39870920</v>
      </c>
      <c r="P303" s="4">
        <f>VLOOKUP($A303,Fuel_preprocessddata!$A:$T,17,FALSE)</f>
        <v>85367301</v>
      </c>
      <c r="Q303" s="30">
        <f>VLOOKUP($A303,Fuel_preprocessddata!$A:$T,18,FALSE)</f>
        <v>2.14109182833002</v>
      </c>
      <c r="R303" s="24">
        <f t="shared" si="57"/>
        <v>2.2630504896071803E-2</v>
      </c>
      <c r="S303" s="24">
        <f t="shared" si="58"/>
        <v>2.8950921284745509E-2</v>
      </c>
      <c r="T303" s="30">
        <v>0</v>
      </c>
      <c r="U303" s="39">
        <f>VLOOKUP($A303,Fuel_preprocessddata!$A:$T,9,FALSE)</f>
        <v>3316846059</v>
      </c>
      <c r="V303" s="39">
        <f>VLOOKUP($A303,Fuel_preprocessddata!$A:$T,10,FALSE)</f>
        <v>2575500076</v>
      </c>
      <c r="W303" s="39">
        <f>VLOOKUP($A303,Fuel_preprocessddata!$A:$T,14,FALSE)</f>
        <v>455376496</v>
      </c>
      <c r="X303" s="39">
        <f>VLOOKUP($A303,Fuel_preprocessddata!$A:$T,15,FALSE)</f>
        <v>373190232</v>
      </c>
      <c r="Y303" s="33">
        <f t="shared" si="59"/>
        <v>0</v>
      </c>
      <c r="Z303" s="33">
        <f t="shared" si="60"/>
        <v>0</v>
      </c>
      <c r="AA303" s="33">
        <v>-1.6419018558977427E-5</v>
      </c>
      <c r="AB303" s="33">
        <v>-6.9976685957220952E-7</v>
      </c>
      <c r="AC303" s="33">
        <f t="shared" si="61"/>
        <v>1.862645149230957E-9</v>
      </c>
      <c r="AD303" s="33">
        <f t="shared" si="62"/>
        <v>0</v>
      </c>
      <c r="AE303" s="33">
        <v>-1.1107215334982268E-8</v>
      </c>
      <c r="AF303" s="33">
        <v>-4.0396292044081461E-8</v>
      </c>
      <c r="AG303" s="33">
        <f t="shared" si="63"/>
        <v>0</v>
      </c>
      <c r="AH303" s="33">
        <f t="shared" si="64"/>
        <v>0</v>
      </c>
      <c r="AI303" s="33">
        <v>4.8960718031926254E-9</v>
      </c>
      <c r="AJ303" s="33">
        <v>2.1284745509511649E-8</v>
      </c>
    </row>
    <row r="304" spans="1:36" ht="15.75" thickBot="1" x14ac:dyDescent="0.3">
      <c r="A304" s="6" t="str">
        <f t="shared" si="52"/>
        <v>NK20202</v>
      </c>
      <c r="B304" s="6" t="s">
        <v>14</v>
      </c>
      <c r="C304" s="6">
        <v>2020</v>
      </c>
      <c r="D304" s="6">
        <v>2</v>
      </c>
      <c r="E304" s="11">
        <f>VLOOKUP($A304,Fuel_preprocessddata!$A:$T,6,FALSE)</f>
        <v>35575467</v>
      </c>
      <c r="F304" s="2">
        <f>VLOOKUP($A304,Fuel_preprocessddata!$A:$T,7,FALSE)</f>
        <v>64738653</v>
      </c>
      <c r="G304" s="29">
        <f>VLOOKUP($A304,Fuel_preprocessddata!$A:$T,8,FALSE)</f>
        <v>1.81975553546493</v>
      </c>
      <c r="H304" s="8">
        <f t="shared" si="53"/>
        <v>1.9578219184663872E-2</v>
      </c>
      <c r="I304" s="8">
        <f t="shared" si="54"/>
        <v>2.4337283970602905E-2</v>
      </c>
      <c r="J304" s="11">
        <f>VLOOKUP($A304,Fuel_preprocessddata!$A:$T,11,FALSE)</f>
        <v>3952830</v>
      </c>
      <c r="K304" s="2">
        <f>VLOOKUP($A304,Fuel_preprocessddata!$A:$T,12,FALSE)</f>
        <v>7193184</v>
      </c>
      <c r="L304" s="29">
        <f>VLOOKUP($A304,Fuel_preprocessddata!$A:$T,13,FALSE)</f>
        <v>1.8197554663367701</v>
      </c>
      <c r="M304" s="26">
        <f t="shared" si="55"/>
        <v>1.7927753589332698E-2</v>
      </c>
      <c r="N304" s="26">
        <f t="shared" si="56"/>
        <v>2.4708041833213689E-2</v>
      </c>
      <c r="O304" s="2">
        <f>VLOOKUP($A304,Fuel_preprocessddata!$A:$T,16,FALSE)</f>
        <v>39528297</v>
      </c>
      <c r="P304" s="2">
        <f>VLOOKUP($A304,Fuel_preprocessddata!$A:$T,17,FALSE)</f>
        <v>71931837</v>
      </c>
      <c r="Q304" s="29">
        <f>VLOOKUP($A304,Fuel_preprocessddata!$A:$T,18,FALSE)</f>
        <v>1.8197555285521101</v>
      </c>
      <c r="R304" s="23">
        <f t="shared" si="57"/>
        <v>1.939962229390271E-2</v>
      </c>
      <c r="S304" s="23">
        <f t="shared" si="58"/>
        <v>2.4373858297471213E-2</v>
      </c>
      <c r="T304" s="29">
        <v>0</v>
      </c>
      <c r="U304" s="38">
        <f>VLOOKUP($A304,Fuel_preprocessddata!$A:$T,9,FALSE)</f>
        <v>3306667087</v>
      </c>
      <c r="V304" s="38">
        <f>VLOOKUP($A304,Fuel_preprocessddata!$A:$T,10,FALSE)</f>
        <v>2660060715</v>
      </c>
      <c r="W304" s="38">
        <f>VLOOKUP($A304,Fuel_preprocessddata!$A:$T,14,FALSE)</f>
        <v>401231753</v>
      </c>
      <c r="X304" s="38">
        <f>VLOOKUP($A304,Fuel_preprocessddata!$A:$T,15,FALSE)</f>
        <v>291127239</v>
      </c>
      <c r="Y304" s="32">
        <f t="shared" si="59"/>
        <v>0</v>
      </c>
      <c r="Z304" s="32">
        <f t="shared" si="60"/>
        <v>0</v>
      </c>
      <c r="AA304" s="32">
        <v>-2.1780815336127496E-5</v>
      </c>
      <c r="AB304" s="32">
        <v>3.7283970602904407E-5</v>
      </c>
      <c r="AC304" s="32">
        <f t="shared" si="61"/>
        <v>9.3132257461547852E-10</v>
      </c>
      <c r="AD304" s="32">
        <f t="shared" si="62"/>
        <v>0</v>
      </c>
      <c r="AE304" s="32">
        <v>-4.6410667304055964E-8</v>
      </c>
      <c r="AF304" s="32">
        <v>4.1833213688252657E-8</v>
      </c>
      <c r="AG304" s="32">
        <f t="shared" si="63"/>
        <v>0</v>
      </c>
      <c r="AH304" s="32">
        <f t="shared" si="64"/>
        <v>0</v>
      </c>
      <c r="AI304" s="32">
        <v>2.2293902710024405E-8</v>
      </c>
      <c r="AJ304" s="32">
        <v>-4.1702528786116688E-8</v>
      </c>
    </row>
    <row r="305" spans="1:36" ht="15.75" thickBot="1" x14ac:dyDescent="0.3">
      <c r="A305" s="7" t="str">
        <f t="shared" si="52"/>
        <v>NK20203</v>
      </c>
      <c r="B305" s="7" t="s">
        <v>14</v>
      </c>
      <c r="C305" s="7">
        <v>2020</v>
      </c>
      <c r="D305" s="7">
        <v>3</v>
      </c>
      <c r="E305" s="12">
        <f>VLOOKUP($A305,Fuel_preprocessddata!$A:$T,6,FALSE)</f>
        <v>35577226</v>
      </c>
      <c r="F305" s="4">
        <f>VLOOKUP($A305,Fuel_preprocessddata!$A:$T,7,FALSE)</f>
        <v>51603858</v>
      </c>
      <c r="G305" s="30">
        <f>VLOOKUP($A305,Fuel_preprocessddata!$A:$T,8,FALSE)</f>
        <v>1.4504744692573801</v>
      </c>
      <c r="H305" s="18">
        <f t="shared" si="53"/>
        <v>1.5399395991676116E-2</v>
      </c>
      <c r="I305" s="18">
        <f t="shared" si="54"/>
        <v>2.7856218524350676E-2</v>
      </c>
      <c r="J305" s="12">
        <f>VLOOKUP($A305,Fuel_preprocessddata!$A:$T,11,FALSE)</f>
        <v>2967981</v>
      </c>
      <c r="K305" s="4">
        <f>VLOOKUP($A305,Fuel_preprocessddata!$A:$T,12,FALSE)</f>
        <v>4304981</v>
      </c>
      <c r="L305" s="30">
        <f>VLOOKUP($A305,Fuel_preprocessddata!$A:$T,13,FALSE)</f>
        <v>1.4504745818790601</v>
      </c>
      <c r="M305" s="27">
        <f t="shared" si="55"/>
        <v>1.4574080733092293E-2</v>
      </c>
      <c r="N305" s="27">
        <f t="shared" si="56"/>
        <v>2.2393319031715896E-2</v>
      </c>
      <c r="O305" s="4">
        <f>VLOOKUP($A305,Fuel_preprocessddata!$A:$T,16,FALSE)</f>
        <v>38545207</v>
      </c>
      <c r="P305" s="4">
        <f>VLOOKUP($A305,Fuel_preprocessddata!$A:$T,17,FALSE)</f>
        <v>55908839</v>
      </c>
      <c r="Q305" s="30">
        <f>VLOOKUP($A305,Fuel_preprocessddata!$A:$T,18,FALSE)</f>
        <v>1.45047447792925</v>
      </c>
      <c r="R305" s="24">
        <f t="shared" si="57"/>
        <v>1.5332539503388193E-2</v>
      </c>
      <c r="S305" s="24">
        <f t="shared" si="58"/>
        <v>2.7342606223791647E-2</v>
      </c>
      <c r="T305" s="30">
        <v>0</v>
      </c>
      <c r="U305" s="39">
        <f>VLOOKUP($A305,Fuel_preprocessddata!$A:$T,9,FALSE)</f>
        <v>3351031302</v>
      </c>
      <c r="V305" s="39">
        <f>VLOOKUP($A305,Fuel_preprocessddata!$A:$T,10,FALSE)</f>
        <v>1852507653</v>
      </c>
      <c r="W305" s="39">
        <f>VLOOKUP($A305,Fuel_preprocessddata!$A:$T,14,FALSE)</f>
        <v>295386109</v>
      </c>
      <c r="X305" s="39">
        <f>VLOOKUP($A305,Fuel_preprocessddata!$A:$T,15,FALSE)</f>
        <v>192243990</v>
      </c>
      <c r="Y305" s="33">
        <f t="shared" si="59"/>
        <v>0</v>
      </c>
      <c r="Z305" s="33">
        <f t="shared" si="60"/>
        <v>0</v>
      </c>
      <c r="AA305" s="33">
        <v>-6.0400832388451953E-7</v>
      </c>
      <c r="AB305" s="33">
        <v>-4.3781475649323429E-5</v>
      </c>
      <c r="AC305" s="33">
        <f t="shared" si="61"/>
        <v>0</v>
      </c>
      <c r="AD305" s="33">
        <f t="shared" si="62"/>
        <v>0</v>
      </c>
      <c r="AE305" s="33">
        <v>-1.9266907706413927E-8</v>
      </c>
      <c r="AF305" s="33">
        <v>1.9031715894207712E-8</v>
      </c>
      <c r="AG305" s="33">
        <f t="shared" si="63"/>
        <v>0</v>
      </c>
      <c r="AH305" s="33">
        <f t="shared" si="64"/>
        <v>0</v>
      </c>
      <c r="AI305" s="33">
        <v>3.9503388192529965E-8</v>
      </c>
      <c r="AJ305" s="33">
        <v>6.2237916452489994E-9</v>
      </c>
    </row>
    <row r="306" spans="1:36" ht="15.75" thickBot="1" x14ac:dyDescent="0.3">
      <c r="A306" s="6" t="str">
        <f t="shared" si="52"/>
        <v>NK20204</v>
      </c>
      <c r="B306" s="6" t="s">
        <v>14</v>
      </c>
      <c r="C306" s="6">
        <v>2020</v>
      </c>
      <c r="D306" s="6">
        <v>4</v>
      </c>
      <c r="E306" s="11">
        <f>VLOOKUP($A306,Fuel_preprocessddata!$A:$T,6,FALSE)</f>
        <v>8059674</v>
      </c>
      <c r="F306" s="2">
        <f>VLOOKUP($A306,Fuel_preprocessddata!$A:$T,7,FALSE)</f>
        <v>9114199</v>
      </c>
      <c r="G306" s="29">
        <f>VLOOKUP($A306,Fuel_preprocessddata!$A:$T,8,FALSE)</f>
        <v>1.1308396592715699</v>
      </c>
      <c r="H306" s="8">
        <f t="shared" si="53"/>
        <v>1.1191306821965835E-2</v>
      </c>
      <c r="I306" s="8">
        <f t="shared" si="54"/>
        <v>6.325297477679262E-2</v>
      </c>
      <c r="J306" s="16">
        <f>VLOOKUP($A306,Fuel_preprocessddata!$A:$T,11,FALSE)</f>
        <v>97891</v>
      </c>
      <c r="K306" s="3">
        <f>VLOOKUP($A306,Fuel_preprocessddata!$A:$T,12,FALSE)</f>
        <v>110699</v>
      </c>
      <c r="L306" s="29">
        <f>VLOOKUP($A306,Fuel_preprocessddata!$A:$T,13,FALSE)</f>
        <v>1.13083940300946</v>
      </c>
      <c r="M306" s="26">
        <f t="shared" si="55"/>
        <v>1.7267913711440104E-2</v>
      </c>
      <c r="N306" s="26">
        <f t="shared" si="56"/>
        <v>3.1202830660680105E-2</v>
      </c>
      <c r="O306" s="2">
        <f>VLOOKUP($A306,Fuel_preprocessddata!$A:$T,16,FALSE)</f>
        <v>8157565</v>
      </c>
      <c r="P306" s="2">
        <f>VLOOKUP($A306,Fuel_preprocessddata!$A:$T,17,FALSE)</f>
        <v>9224898</v>
      </c>
      <c r="Q306" s="29">
        <f>VLOOKUP($A306,Fuel_preprocessddata!$A:$T,18,FALSE)</f>
        <v>1.13083965619642</v>
      </c>
      <c r="R306" s="23">
        <f t="shared" si="57"/>
        <v>1.1238766199014871E-2</v>
      </c>
      <c r="S306" s="23">
        <f t="shared" si="58"/>
        <v>6.2482818728179283E-2</v>
      </c>
      <c r="T306" s="29">
        <v>0</v>
      </c>
      <c r="U306" s="38">
        <f>VLOOKUP($A306,Fuel_preprocessddata!$A:$T,9,FALSE)</f>
        <v>814399886</v>
      </c>
      <c r="V306" s="38">
        <f>VLOOKUP($A306,Fuel_preprocessddata!$A:$T,10,FALSE)</f>
        <v>144091231</v>
      </c>
      <c r="W306" s="38">
        <f>VLOOKUP($A306,Fuel_preprocessddata!$A:$T,14,FALSE)</f>
        <v>6410676</v>
      </c>
      <c r="X306" s="38">
        <f>VLOOKUP($A306,Fuel_preprocessddata!$A:$T,15,FALSE)</f>
        <v>3547723</v>
      </c>
      <c r="Y306" s="32">
        <f t="shared" si="59"/>
        <v>0</v>
      </c>
      <c r="Z306" s="32">
        <f t="shared" si="60"/>
        <v>0</v>
      </c>
      <c r="AA306" s="32">
        <v>-8.6931780341643894E-6</v>
      </c>
      <c r="AB306" s="32">
        <v>-4.702522320737014E-5</v>
      </c>
      <c r="AC306" s="32">
        <f t="shared" si="61"/>
        <v>0</v>
      </c>
      <c r="AD306" s="32">
        <f t="shared" si="62"/>
        <v>0</v>
      </c>
      <c r="AE306" s="32">
        <v>1.3711440106575767E-8</v>
      </c>
      <c r="AF306" s="32">
        <v>3.0660680105931704E-8</v>
      </c>
      <c r="AG306" s="32">
        <f t="shared" si="63"/>
        <v>0</v>
      </c>
      <c r="AH306" s="32">
        <f t="shared" si="64"/>
        <v>0</v>
      </c>
      <c r="AI306" s="32">
        <v>-3.3800985128895622E-8</v>
      </c>
      <c r="AJ306" s="32">
        <v>1.8728179283430957E-8</v>
      </c>
    </row>
    <row r="307" spans="1:36" ht="15.75" thickBot="1" x14ac:dyDescent="0.3">
      <c r="A307" s="7" t="str">
        <f t="shared" si="52"/>
        <v>NK20205</v>
      </c>
      <c r="B307" s="7" t="s">
        <v>14</v>
      </c>
      <c r="C307" s="7">
        <v>2020</v>
      </c>
      <c r="D307" s="7">
        <v>5</v>
      </c>
      <c r="E307" s="12">
        <f>VLOOKUP($A307,Fuel_preprocessddata!$A:$T,6,FALSE)</f>
        <v>2220482</v>
      </c>
      <c r="F307" s="5">
        <f>VLOOKUP($A307,Fuel_preprocessddata!$A:$T,7,FALSE)</f>
        <v>827785</v>
      </c>
      <c r="G307" s="30">
        <f>VLOOKUP($A307,Fuel_preprocessddata!$A:$T,8,FALSE)</f>
        <v>0.37279518591008598</v>
      </c>
      <c r="H307" s="18">
        <f t="shared" si="53"/>
        <v>3.9046570378947236E-3</v>
      </c>
      <c r="I307" s="18">
        <f t="shared" si="54"/>
        <v>5.9707358675808453E-3</v>
      </c>
      <c r="J307" s="17">
        <f>VLOOKUP($A307,Fuel_preprocessddata!$A:$T,11,FALSE)</f>
        <v>136718</v>
      </c>
      <c r="K307" s="5">
        <f>VLOOKUP($A307,Fuel_preprocessddata!$A:$T,12,FALSE)</f>
        <v>50968</v>
      </c>
      <c r="L307" s="30">
        <f>VLOOKUP($A307,Fuel_preprocessddata!$A:$T,13,FALSE)</f>
        <v>0.37279655934112499</v>
      </c>
      <c r="M307" s="27">
        <f t="shared" si="55"/>
        <v>4.0382220793959709E-3</v>
      </c>
      <c r="N307" s="27">
        <f t="shared" si="56"/>
        <v>7.4148711170053516E-3</v>
      </c>
      <c r="O307" s="4">
        <f>VLOOKUP($A307,Fuel_preprocessddata!$A:$T,16,FALSE)</f>
        <v>2357200</v>
      </c>
      <c r="P307" s="5">
        <f>VLOOKUP($A307,Fuel_preprocessddata!$A:$T,17,FALSE)</f>
        <v>878753</v>
      </c>
      <c r="Q307" s="30">
        <f>VLOOKUP($A307,Fuel_preprocessddata!$A:$T,18,FALSE)</f>
        <v>0.37279526556931902</v>
      </c>
      <c r="R307" s="24">
        <f t="shared" si="57"/>
        <v>3.9121620294760842E-3</v>
      </c>
      <c r="S307" s="24">
        <f t="shared" si="58"/>
        <v>6.0389535121330726E-3</v>
      </c>
      <c r="T307" s="30">
        <v>0</v>
      </c>
      <c r="U307" s="39">
        <f>VLOOKUP($A307,Fuel_preprocessddata!$A:$T,9,FALSE)</f>
        <v>211999413</v>
      </c>
      <c r="V307" s="39">
        <f>VLOOKUP($A307,Fuel_preprocessddata!$A:$T,10,FALSE)</f>
        <v>138640365</v>
      </c>
      <c r="W307" s="39">
        <f>VLOOKUP($A307,Fuel_preprocessddata!$A:$T,14,FALSE)</f>
        <v>12621396</v>
      </c>
      <c r="X307" s="39">
        <f>VLOOKUP($A307,Fuel_preprocessddata!$A:$T,15,FALSE)</f>
        <v>6873754</v>
      </c>
      <c r="Y307" s="33">
        <f t="shared" si="59"/>
        <v>0</v>
      </c>
      <c r="Z307" s="33">
        <f t="shared" si="60"/>
        <v>0</v>
      </c>
      <c r="AA307" s="33">
        <v>4.6570378947237423E-6</v>
      </c>
      <c r="AB307" s="33">
        <v>-2.9264132419154834E-5</v>
      </c>
      <c r="AC307" s="33">
        <f t="shared" si="61"/>
        <v>-7.2759576141834259E-12</v>
      </c>
      <c r="AD307" s="33">
        <f t="shared" si="62"/>
        <v>0</v>
      </c>
      <c r="AE307" s="33">
        <v>2.207939597126396E-8</v>
      </c>
      <c r="AF307" s="33">
        <v>-2.8882994648760096E-8</v>
      </c>
      <c r="AG307" s="33">
        <f t="shared" si="63"/>
        <v>0</v>
      </c>
      <c r="AH307" s="33">
        <f t="shared" si="64"/>
        <v>0</v>
      </c>
      <c r="AI307" s="33">
        <v>-3.7970523916047716E-8</v>
      </c>
      <c r="AJ307" s="33">
        <v>-4.6487866927485966E-8</v>
      </c>
    </row>
    <row r="308" spans="1:36" ht="15.75" thickBot="1" x14ac:dyDescent="0.3">
      <c r="A308" s="6" t="str">
        <f t="shared" si="52"/>
        <v>NK20206</v>
      </c>
      <c r="B308" s="6" t="s">
        <v>14</v>
      </c>
      <c r="C308" s="6">
        <v>2020</v>
      </c>
      <c r="D308" s="6">
        <v>6</v>
      </c>
      <c r="E308" s="11">
        <f>VLOOKUP($A308,Fuel_preprocessddata!$A:$T,6,FALSE)</f>
        <v>8151809</v>
      </c>
      <c r="F308" s="2">
        <f>VLOOKUP($A308,Fuel_preprocessddata!$A:$T,7,FALSE)</f>
        <v>9427545</v>
      </c>
      <c r="G308" s="29">
        <f>VLOOKUP($A308,Fuel_preprocessddata!$A:$T,8,FALSE)</f>
        <v>1.1564972879025901</v>
      </c>
      <c r="H308" s="8">
        <f t="shared" si="53"/>
        <v>1.2781611051969807E-2</v>
      </c>
      <c r="I308" s="8">
        <f t="shared" si="54"/>
        <v>1.6115830632305664E-2</v>
      </c>
      <c r="J308" s="16">
        <f>VLOOKUP($A308,Fuel_preprocessddata!$A:$T,11,FALSE)</f>
        <v>330823</v>
      </c>
      <c r="K308" s="3">
        <f>VLOOKUP($A308,Fuel_preprocessddata!$A:$T,12,FALSE)</f>
        <v>382595</v>
      </c>
      <c r="L308" s="29">
        <f>VLOOKUP($A308,Fuel_preprocessddata!$A:$T,13,FALSE)</f>
        <v>1.15649456053539</v>
      </c>
      <c r="M308" s="26">
        <f t="shared" si="55"/>
        <v>1.1764460251132997E-2</v>
      </c>
      <c r="N308" s="26">
        <f t="shared" si="56"/>
        <v>2.2841244351852415E-2</v>
      </c>
      <c r="O308" s="2">
        <f>VLOOKUP($A308,Fuel_preprocessddata!$A:$T,16,FALSE)</f>
        <v>8482632</v>
      </c>
      <c r="P308" s="2">
        <f>VLOOKUP($A308,Fuel_preprocessddata!$A:$T,17,FALSE)</f>
        <v>9810140</v>
      </c>
      <c r="Q308" s="29">
        <f>VLOOKUP($A308,Fuel_preprocessddata!$A:$T,18,FALSE)</f>
        <v>1.1564971815351599</v>
      </c>
      <c r="R308" s="23">
        <f t="shared" si="57"/>
        <v>1.2738657302689933E-2</v>
      </c>
      <c r="S308" s="23">
        <f t="shared" si="58"/>
        <v>1.6303041896139091E-2</v>
      </c>
      <c r="T308" s="29">
        <v>0</v>
      </c>
      <c r="U308" s="38">
        <f>VLOOKUP($A308,Fuel_preprocessddata!$A:$T,9,FALSE)</f>
        <v>737586597</v>
      </c>
      <c r="V308" s="38">
        <f>VLOOKUP($A308,Fuel_preprocessddata!$A:$T,10,FALSE)</f>
        <v>584986602</v>
      </c>
      <c r="W308" s="38">
        <f>VLOOKUP($A308,Fuel_preprocessddata!$A:$T,14,FALSE)</f>
        <v>32521254</v>
      </c>
      <c r="X308" s="38">
        <f>VLOOKUP($A308,Fuel_preprocessddata!$A:$T,15,FALSE)</f>
        <v>16750182</v>
      </c>
      <c r="Y308" s="32">
        <f t="shared" si="59"/>
        <v>0</v>
      </c>
      <c r="Z308" s="32">
        <f t="shared" si="60"/>
        <v>0</v>
      </c>
      <c r="AA308" s="32">
        <v>-1.8388948030193669E-5</v>
      </c>
      <c r="AB308" s="32">
        <v>1.5830632305664089E-5</v>
      </c>
      <c r="AC308" s="32">
        <f t="shared" si="61"/>
        <v>0</v>
      </c>
      <c r="AD308" s="32">
        <f t="shared" si="62"/>
        <v>0</v>
      </c>
      <c r="AE308" s="32">
        <v>-3.9748867003419619E-8</v>
      </c>
      <c r="AF308" s="32">
        <v>4.4351852416385507E-8</v>
      </c>
      <c r="AG308" s="32">
        <f t="shared" si="63"/>
        <v>0</v>
      </c>
      <c r="AH308" s="32">
        <f t="shared" si="64"/>
        <v>0</v>
      </c>
      <c r="AI308" s="32">
        <v>-4.2697310067771332E-8</v>
      </c>
      <c r="AJ308" s="32">
        <v>4.1896139090988327E-8</v>
      </c>
    </row>
    <row r="309" spans="1:36" ht="15.75" thickBot="1" x14ac:dyDescent="0.3">
      <c r="A309" s="7" t="str">
        <f t="shared" si="52"/>
        <v>NK20207</v>
      </c>
      <c r="B309" s="7" t="s">
        <v>14</v>
      </c>
      <c r="C309" s="7">
        <v>2020</v>
      </c>
      <c r="D309" s="7">
        <v>7</v>
      </c>
      <c r="E309" s="12">
        <f>VLOOKUP($A309,Fuel_preprocessddata!$A:$T,6,FALSE)</f>
        <v>31002322</v>
      </c>
      <c r="F309" s="4">
        <f>VLOOKUP($A309,Fuel_preprocessddata!$A:$T,7,FALSE)</f>
        <v>38175462</v>
      </c>
      <c r="G309" s="30">
        <f>VLOOKUP($A309,Fuel_preprocessddata!$A:$T,8,FALSE)</f>
        <v>1.23137428222311</v>
      </c>
      <c r="H309" s="18">
        <f t="shared" si="53"/>
        <v>1.2810197407675732E-2</v>
      </c>
      <c r="I309" s="18">
        <f t="shared" si="54"/>
        <v>2.0031759580840101E-2</v>
      </c>
      <c r="J309" s="12">
        <f>VLOOKUP($A309,Fuel_preprocessddata!$A:$T,11,FALSE)</f>
        <v>1224624</v>
      </c>
      <c r="K309" s="4">
        <f>VLOOKUP($A309,Fuel_preprocessddata!$A:$T,12,FALSE)</f>
        <v>1507970</v>
      </c>
      <c r="L309" s="30">
        <f>VLOOKUP($A309,Fuel_preprocessddata!$A:$T,13,FALSE)</f>
        <v>1.23137387475666</v>
      </c>
      <c r="M309" s="27">
        <f t="shared" si="55"/>
        <v>1.2430247654201568E-2</v>
      </c>
      <c r="N309" s="27">
        <f t="shared" si="56"/>
        <v>1.9541631039953336E-2</v>
      </c>
      <c r="O309" s="4">
        <f>VLOOKUP($A309,Fuel_preprocessddata!$A:$T,16,FALSE)</f>
        <v>32226946</v>
      </c>
      <c r="P309" s="4">
        <f>VLOOKUP($A309,Fuel_preprocessddata!$A:$T,17,FALSE)</f>
        <v>39683432</v>
      </c>
      <c r="Q309" s="30">
        <f>VLOOKUP($A309,Fuel_preprocessddata!$A:$T,18,FALSE)</f>
        <v>1.2313742667393901</v>
      </c>
      <c r="R309" s="24">
        <f t="shared" si="57"/>
        <v>1.2795335261373723E-2</v>
      </c>
      <c r="S309" s="24">
        <f t="shared" si="58"/>
        <v>2.0012685745190134E-2</v>
      </c>
      <c r="T309" s="30">
        <v>0</v>
      </c>
      <c r="U309" s="39">
        <f>VLOOKUP($A309,Fuel_preprocessddata!$A:$T,9,FALSE)</f>
        <v>2980083818</v>
      </c>
      <c r="V309" s="39">
        <f>VLOOKUP($A309,Fuel_preprocessddata!$A:$T,10,FALSE)</f>
        <v>1905746814</v>
      </c>
      <c r="W309" s="39">
        <f>VLOOKUP($A309,Fuel_preprocessddata!$A:$T,14,FALSE)</f>
        <v>121314558</v>
      </c>
      <c r="X309" s="39">
        <f>VLOOKUP($A309,Fuel_preprocessddata!$A:$T,15,FALSE)</f>
        <v>77167049</v>
      </c>
      <c r="Y309" s="33">
        <f t="shared" si="59"/>
        <v>0</v>
      </c>
      <c r="Z309" s="33">
        <f t="shared" si="60"/>
        <v>0</v>
      </c>
      <c r="AA309" s="33">
        <v>1.0197407675731698E-5</v>
      </c>
      <c r="AB309" s="33">
        <v>3.175958084010097E-5</v>
      </c>
      <c r="AC309" s="33">
        <f t="shared" si="61"/>
        <v>0</v>
      </c>
      <c r="AD309" s="33">
        <f t="shared" si="62"/>
        <v>0</v>
      </c>
      <c r="AE309" s="33">
        <v>4.7654201567465249E-8</v>
      </c>
      <c r="AF309" s="33">
        <v>3.1039953336808868E-8</v>
      </c>
      <c r="AG309" s="33">
        <f t="shared" si="63"/>
        <v>0</v>
      </c>
      <c r="AH309" s="33">
        <f t="shared" si="64"/>
        <v>0</v>
      </c>
      <c r="AI309" s="33">
        <v>3.526137372193705E-8</v>
      </c>
      <c r="AJ309" s="33">
        <v>-1.4254809867220164E-8</v>
      </c>
    </row>
    <row r="310" spans="1:36" ht="15.75" thickBot="1" x14ac:dyDescent="0.3">
      <c r="A310" s="6" t="str">
        <f t="shared" si="52"/>
        <v>NK20208</v>
      </c>
      <c r="B310" s="6" t="s">
        <v>14</v>
      </c>
      <c r="C310" s="6">
        <v>2020</v>
      </c>
      <c r="D310" s="6">
        <v>8</v>
      </c>
      <c r="E310" s="11">
        <f>VLOOKUP($A310,Fuel_preprocessddata!$A:$T,6,FALSE)</f>
        <v>23676913</v>
      </c>
      <c r="F310" s="2">
        <f>VLOOKUP($A310,Fuel_preprocessddata!$A:$T,7,FALSE)</f>
        <v>30808645</v>
      </c>
      <c r="G310" s="29">
        <f>VLOOKUP($A310,Fuel_preprocessddata!$A:$T,8,FALSE)</f>
        <v>1.30121038160675</v>
      </c>
      <c r="H310" s="8">
        <f t="shared" si="53"/>
        <v>1.354373064329596E-2</v>
      </c>
      <c r="I310" s="8">
        <f t="shared" si="54"/>
        <v>1.954170888507881E-2</v>
      </c>
      <c r="J310" s="11">
        <f>VLOOKUP($A310,Fuel_preprocessddata!$A:$T,11,FALSE)</f>
        <v>1012256</v>
      </c>
      <c r="K310" s="2">
        <f>VLOOKUP($A310,Fuel_preprocessddata!$A:$T,12,FALSE)</f>
        <v>1317158</v>
      </c>
      <c r="L310" s="29">
        <f>VLOOKUP($A310,Fuel_preprocessddata!$A:$T,13,FALSE)</f>
        <v>1.30121036575727</v>
      </c>
      <c r="M310" s="26">
        <f t="shared" si="55"/>
        <v>1.3082885363650255E-2</v>
      </c>
      <c r="N310" s="26">
        <f t="shared" si="56"/>
        <v>1.9452207656722863E-2</v>
      </c>
      <c r="O310" s="2">
        <f>VLOOKUP($A310,Fuel_preprocessddata!$A:$T,16,FALSE)</f>
        <v>24689169</v>
      </c>
      <c r="P310" s="2">
        <f>VLOOKUP($A310,Fuel_preprocessddata!$A:$T,17,FALSE)</f>
        <v>32125803</v>
      </c>
      <c r="Q310" s="29">
        <f>VLOOKUP($A310,Fuel_preprocessddata!$A:$T,18,FALSE)</f>
        <v>1.30121038095692</v>
      </c>
      <c r="R310" s="23">
        <f t="shared" si="57"/>
        <v>1.3524198629148915E-2</v>
      </c>
      <c r="S310" s="23">
        <f t="shared" si="58"/>
        <v>1.9538023145887873E-2</v>
      </c>
      <c r="T310" s="29">
        <v>0</v>
      </c>
      <c r="U310" s="38">
        <f>VLOOKUP($A310,Fuel_preprocessddata!$A:$T,9,FALSE)</f>
        <v>2274753228</v>
      </c>
      <c r="V310" s="38">
        <f>VLOOKUP($A310,Fuel_preprocessddata!$A:$T,10,FALSE)</f>
        <v>1576558385</v>
      </c>
      <c r="W310" s="38">
        <f>VLOOKUP($A310,Fuel_preprocessddata!$A:$T,14,FALSE)</f>
        <v>100677944</v>
      </c>
      <c r="X310" s="38">
        <f>VLOOKUP($A310,Fuel_preprocessddata!$A:$T,15,FALSE)</f>
        <v>67712520</v>
      </c>
      <c r="Y310" s="32">
        <f t="shared" si="59"/>
        <v>0</v>
      </c>
      <c r="Z310" s="32">
        <f t="shared" si="60"/>
        <v>0</v>
      </c>
      <c r="AA310" s="32">
        <v>4.3730643295960409E-5</v>
      </c>
      <c r="AB310" s="32">
        <v>4.1708885078810265E-5</v>
      </c>
      <c r="AC310" s="32">
        <f t="shared" si="61"/>
        <v>0</v>
      </c>
      <c r="AD310" s="32">
        <f t="shared" si="62"/>
        <v>0</v>
      </c>
      <c r="AE310" s="32">
        <v>-1.4636349745036914E-8</v>
      </c>
      <c r="AF310" s="32">
        <v>7.6567228651097663E-9</v>
      </c>
      <c r="AG310" s="32">
        <f t="shared" si="63"/>
        <v>0</v>
      </c>
      <c r="AH310" s="32">
        <f t="shared" si="64"/>
        <v>0</v>
      </c>
      <c r="AI310" s="32">
        <v>-1.3708510854248956E-9</v>
      </c>
      <c r="AJ310" s="32">
        <v>2.3145887872999538E-8</v>
      </c>
    </row>
    <row r="311" spans="1:36" ht="15.75" thickBot="1" x14ac:dyDescent="0.3">
      <c r="A311" s="7" t="str">
        <f t="shared" si="52"/>
        <v>NK20209</v>
      </c>
      <c r="B311" s="7" t="s">
        <v>14</v>
      </c>
      <c r="C311" s="7">
        <v>2020</v>
      </c>
      <c r="D311" s="7">
        <v>9</v>
      </c>
      <c r="E311" s="12">
        <f>VLOOKUP($A311,Fuel_preprocessddata!$A:$T,6,FALSE)</f>
        <v>16475219</v>
      </c>
      <c r="F311" s="4">
        <f>VLOOKUP($A311,Fuel_preprocessddata!$A:$T,7,FALSE)</f>
        <v>21396527</v>
      </c>
      <c r="G311" s="30">
        <f>VLOOKUP($A311,Fuel_preprocessddata!$A:$T,8,FALSE)</f>
        <v>1.29870971669633</v>
      </c>
      <c r="H311" s="18">
        <f t="shared" si="53"/>
        <v>1.3797129230658666E-2</v>
      </c>
      <c r="I311" s="18">
        <f t="shared" si="54"/>
        <v>1.8351134297090139E-2</v>
      </c>
      <c r="J311" s="17">
        <f>VLOOKUP($A311,Fuel_preprocessddata!$A:$T,11,FALSE)</f>
        <v>830683</v>
      </c>
      <c r="K311" s="4">
        <f>VLOOKUP($A311,Fuel_preprocessddata!$A:$T,12,FALSE)</f>
        <v>1078816</v>
      </c>
      <c r="L311" s="30">
        <f>VLOOKUP($A311,Fuel_preprocessddata!$A:$T,13,FALSE)</f>
        <v>1.2987096160629199</v>
      </c>
      <c r="M311" s="27">
        <f t="shared" si="55"/>
        <v>7.8479564073292603E-3</v>
      </c>
      <c r="N311" s="27">
        <f t="shared" si="56"/>
        <v>1.2508294245396918E-2</v>
      </c>
      <c r="O311" s="4">
        <f>VLOOKUP($A311,Fuel_preprocessddata!$A:$T,16,FALSE)</f>
        <v>17305902</v>
      </c>
      <c r="P311" s="4">
        <f>VLOOKUP($A311,Fuel_preprocessddata!$A:$T,17,FALSE)</f>
        <v>22475343</v>
      </c>
      <c r="Q311" s="30">
        <f>VLOOKUP($A311,Fuel_preprocessddata!$A:$T,18,FALSE)</f>
        <v>1.2987097118659201</v>
      </c>
      <c r="R311" s="24">
        <f t="shared" si="57"/>
        <v>1.3312724906021801E-2</v>
      </c>
      <c r="S311" s="24">
        <f t="shared" si="58"/>
        <v>1.7948695493866004E-2</v>
      </c>
      <c r="T311" s="30">
        <v>0</v>
      </c>
      <c r="U311" s="39">
        <f>VLOOKUP($A311,Fuel_preprocessddata!$A:$T,9,FALSE)</f>
        <v>1550795578</v>
      </c>
      <c r="V311" s="39">
        <f>VLOOKUP($A311,Fuel_preprocessddata!$A:$T,10,FALSE)</f>
        <v>1165951197</v>
      </c>
      <c r="W311" s="39">
        <f>VLOOKUP($A311,Fuel_preprocessddata!$A:$T,14,FALSE)</f>
        <v>137464576</v>
      </c>
      <c r="X311" s="39">
        <f>VLOOKUP($A311,Fuel_preprocessddata!$A:$T,15,FALSE)</f>
        <v>86248051</v>
      </c>
      <c r="Y311" s="33">
        <f t="shared" si="59"/>
        <v>0</v>
      </c>
      <c r="Z311" s="33">
        <f t="shared" si="60"/>
        <v>0</v>
      </c>
      <c r="AA311" s="33">
        <v>-2.870769341333998E-6</v>
      </c>
      <c r="AB311" s="33">
        <v>-4.8865702909860892E-5</v>
      </c>
      <c r="AC311" s="33">
        <f t="shared" si="61"/>
        <v>0</v>
      </c>
      <c r="AD311" s="33">
        <f t="shared" si="62"/>
        <v>-2.3283064365386963E-10</v>
      </c>
      <c r="AE311" s="33">
        <v>-4.3592670740527639E-8</v>
      </c>
      <c r="AF311" s="33">
        <v>-5.7546030822475114E-9</v>
      </c>
      <c r="AG311" s="33">
        <f t="shared" si="63"/>
        <v>0</v>
      </c>
      <c r="AH311" s="33">
        <f t="shared" si="64"/>
        <v>0</v>
      </c>
      <c r="AI311" s="33">
        <v>2.4906021800497058E-8</v>
      </c>
      <c r="AJ311" s="33">
        <v>-4.5061339989244109E-9</v>
      </c>
    </row>
    <row r="312" spans="1:36" ht="21.75" thickBot="1" x14ac:dyDescent="0.3">
      <c r="A312" s="6" t="str">
        <f t="shared" si="52"/>
        <v>NK202010</v>
      </c>
      <c r="B312" s="6" t="s">
        <v>14</v>
      </c>
      <c r="C312" s="6">
        <v>2020</v>
      </c>
      <c r="D312" s="6">
        <v>10</v>
      </c>
      <c r="E312" s="11">
        <f>VLOOKUP($A312,Fuel_preprocessddata!$A:$T,6,FALSE)</f>
        <v>19280753</v>
      </c>
      <c r="F312" s="2">
        <f>VLOOKUP($A312,Fuel_preprocessddata!$A:$T,7,FALSE)</f>
        <v>23360001</v>
      </c>
      <c r="G312" s="29">
        <f>VLOOKUP($A312,Fuel_preprocessddata!$A:$T,8,FALSE)</f>
        <v>1.21157098999193</v>
      </c>
      <c r="H312" s="8">
        <f t="shared" si="53"/>
        <v>1.2273950025778132E-2</v>
      </c>
      <c r="I312" s="8">
        <f t="shared" si="54"/>
        <v>1.5899997195175271E-2</v>
      </c>
      <c r="J312" s="11">
        <f>VLOOKUP($A312,Fuel_preprocessddata!$A:$T,11,FALSE)</f>
        <v>2407383</v>
      </c>
      <c r="K312" s="2">
        <f>VLOOKUP($A312,Fuel_preprocessddata!$A:$T,12,FALSE)</f>
        <v>2916716</v>
      </c>
      <c r="L312" s="29">
        <f>VLOOKUP($A312,Fuel_preprocessddata!$A:$T,13,FALSE)</f>
        <v>1.21157123731454</v>
      </c>
      <c r="M312" s="26">
        <f t="shared" si="55"/>
        <v>1.1786168881623451E-2</v>
      </c>
      <c r="N312" s="26">
        <f t="shared" si="56"/>
        <v>1.8372264006202912E-2</v>
      </c>
      <c r="O312" s="2">
        <f>VLOOKUP($A312,Fuel_preprocessddata!$A:$T,16,FALSE)</f>
        <v>21688136</v>
      </c>
      <c r="P312" s="2">
        <f>VLOOKUP($A312,Fuel_preprocessddata!$A:$T,17,FALSE)</f>
        <v>26276717</v>
      </c>
      <c r="Q312" s="29">
        <f>VLOOKUP($A312,Fuel_preprocessddata!$A:$T,18,FALSE)</f>
        <v>1.2115710174447401</v>
      </c>
      <c r="R312" s="23">
        <f t="shared" si="57"/>
        <v>1.2217823361668722E-2</v>
      </c>
      <c r="S312" s="23">
        <f t="shared" si="58"/>
        <v>1.6141092429524738E-2</v>
      </c>
      <c r="T312" s="29">
        <v>0</v>
      </c>
      <c r="U312" s="38">
        <f>VLOOKUP($A312,Fuel_preprocessddata!$A:$T,9,FALSE)</f>
        <v>1903217868</v>
      </c>
      <c r="V312" s="38">
        <f>VLOOKUP($A312,Fuel_preprocessddata!$A:$T,10,FALSE)</f>
        <v>1469182712</v>
      </c>
      <c r="W312" s="38">
        <f>VLOOKUP($A312,Fuel_preprocessddata!$A:$T,14,FALSE)</f>
        <v>247469388</v>
      </c>
      <c r="X312" s="38">
        <f>VLOOKUP($A312,Fuel_preprocessddata!$A:$T,15,FALSE)</f>
        <v>158756482</v>
      </c>
      <c r="Y312" s="32">
        <f t="shared" si="59"/>
        <v>0</v>
      </c>
      <c r="Z312" s="32">
        <f t="shared" si="60"/>
        <v>0</v>
      </c>
      <c r="AA312" s="32">
        <v>-2.6049974221868319E-5</v>
      </c>
      <c r="AB312" s="32">
        <v>-2.8048247283779526E-9</v>
      </c>
      <c r="AC312" s="32">
        <f t="shared" si="61"/>
        <v>0</v>
      </c>
      <c r="AD312" s="32">
        <f t="shared" si="62"/>
        <v>4.6566128730773926E-10</v>
      </c>
      <c r="AE312" s="32">
        <v>-3.1118376549177373E-8</v>
      </c>
      <c r="AF312" s="32">
        <v>-3.5993797090419499E-8</v>
      </c>
      <c r="AG312" s="32">
        <f t="shared" si="63"/>
        <v>0</v>
      </c>
      <c r="AH312" s="32">
        <f t="shared" si="64"/>
        <v>0</v>
      </c>
      <c r="AI312" s="32">
        <v>2.3361668722785001E-8</v>
      </c>
      <c r="AJ312" s="32">
        <v>-7.570475262300147E-9</v>
      </c>
    </row>
    <row r="313" spans="1:36" ht="21.75" thickBot="1" x14ac:dyDescent="0.3">
      <c r="A313" s="7" t="str">
        <f t="shared" si="52"/>
        <v>NK202011</v>
      </c>
      <c r="B313" s="7" t="s">
        <v>14</v>
      </c>
      <c r="C313" s="7">
        <v>2020</v>
      </c>
      <c r="D313" s="7">
        <v>11</v>
      </c>
      <c r="E313" s="12">
        <f>VLOOKUP($A313,Fuel_preprocessddata!$A:$T,6,FALSE)</f>
        <v>24979887</v>
      </c>
      <c r="F313" s="4">
        <f>VLOOKUP($A313,Fuel_preprocessddata!$A:$T,7,FALSE)</f>
        <v>32342417</v>
      </c>
      <c r="G313" s="30">
        <f>VLOOKUP($A313,Fuel_preprocessddata!$A:$T,8,FALSE)</f>
        <v>1.2947383228755101</v>
      </c>
      <c r="H313" s="18">
        <f t="shared" si="53"/>
        <v>1.2892769540250339E-2</v>
      </c>
      <c r="I313" s="18">
        <f t="shared" si="54"/>
        <v>1.8063984437457534E-2</v>
      </c>
      <c r="J313" s="12">
        <f>VLOOKUP($A313,Fuel_preprocessddata!$A:$T,11,FALSE)</f>
        <v>2744738</v>
      </c>
      <c r="K313" s="4">
        <f>VLOOKUP($A313,Fuel_preprocessddata!$A:$T,12,FALSE)</f>
        <v>3553717</v>
      </c>
      <c r="L313" s="30">
        <f>VLOOKUP($A313,Fuel_preprocessddata!$A:$T,13,FALSE)</f>
        <v>1.29473814987077</v>
      </c>
      <c r="M313" s="27">
        <f t="shared" si="55"/>
        <v>1.2592707460753513E-2</v>
      </c>
      <c r="N313" s="27">
        <f t="shared" si="56"/>
        <v>2.0017973899395237E-2</v>
      </c>
      <c r="O313" s="4">
        <f>VLOOKUP($A313,Fuel_preprocessddata!$A:$T,16,FALSE)</f>
        <v>27724625</v>
      </c>
      <c r="P313" s="4">
        <f>VLOOKUP($A313,Fuel_preprocessddata!$A:$T,17,FALSE)</f>
        <v>35896134</v>
      </c>
      <c r="Q313" s="30">
        <f>VLOOKUP($A313,Fuel_preprocessddata!$A:$T,18,FALSE)</f>
        <v>1.2947383057480399</v>
      </c>
      <c r="R313" s="24">
        <f t="shared" si="57"/>
        <v>1.2862427129046807E-2</v>
      </c>
      <c r="S313" s="24">
        <f t="shared" si="58"/>
        <v>1.8240250235949072E-2</v>
      </c>
      <c r="T313" s="30">
        <v>0</v>
      </c>
      <c r="U313" s="39">
        <f>VLOOKUP($A313,Fuel_preprocessddata!$A:$T,9,FALSE)</f>
        <v>2508570164</v>
      </c>
      <c r="V313" s="39">
        <f>VLOOKUP($A313,Fuel_preprocessddata!$A:$T,10,FALSE)</f>
        <v>1790436496</v>
      </c>
      <c r="W313" s="39">
        <f>VLOOKUP($A313,Fuel_preprocessddata!$A:$T,14,FALSE)</f>
        <v>282204364</v>
      </c>
      <c r="X313" s="39">
        <f>VLOOKUP($A313,Fuel_preprocessddata!$A:$T,15,FALSE)</f>
        <v>177526308</v>
      </c>
      <c r="Y313" s="33">
        <f t="shared" si="59"/>
        <v>0</v>
      </c>
      <c r="Z313" s="33">
        <f t="shared" si="60"/>
        <v>0</v>
      </c>
      <c r="AA313" s="33">
        <v>-7.2304597496606476E-6</v>
      </c>
      <c r="AB313" s="33">
        <v>-3.6015562542466087E-5</v>
      </c>
      <c r="AC313" s="33">
        <f t="shared" si="61"/>
        <v>0</v>
      </c>
      <c r="AD313" s="33">
        <f t="shared" si="62"/>
        <v>0</v>
      </c>
      <c r="AE313" s="33">
        <v>7.4607535132525937E-9</v>
      </c>
      <c r="AF313" s="33">
        <v>-2.6100604764295321E-8</v>
      </c>
      <c r="AG313" s="33">
        <f t="shared" si="63"/>
        <v>0</v>
      </c>
      <c r="AH313" s="33">
        <f t="shared" si="64"/>
        <v>0</v>
      </c>
      <c r="AI313" s="33">
        <v>2.7129046807627955E-8</v>
      </c>
      <c r="AJ313" s="33">
        <v>-4.9764050928657877E-8</v>
      </c>
    </row>
    <row r="314" spans="1:36" ht="21.75" thickBot="1" x14ac:dyDescent="0.3">
      <c r="A314" s="6" t="str">
        <f t="shared" si="52"/>
        <v>NK202012</v>
      </c>
      <c r="B314" s="6" t="s">
        <v>14</v>
      </c>
      <c r="C314" s="6">
        <v>2020</v>
      </c>
      <c r="D314" s="6">
        <v>12</v>
      </c>
      <c r="E314" s="11">
        <f>VLOOKUP($A314,Fuel_preprocessddata!$A:$T,6,FALSE)</f>
        <v>25336866</v>
      </c>
      <c r="F314" s="2">
        <f>VLOOKUP($A314,Fuel_preprocessddata!$A:$T,7,FALSE)</f>
        <v>36411947</v>
      </c>
      <c r="G314" s="29">
        <f>VLOOKUP($A314,Fuel_preprocessddata!$A:$T,8,FALSE)</f>
        <v>1.43711329570121</v>
      </c>
      <c r="H314" s="8">
        <f t="shared" si="53"/>
        <v>1.4421937287476134E-2</v>
      </c>
      <c r="I314" s="8">
        <f t="shared" si="54"/>
        <v>2.0708229073719275E-2</v>
      </c>
      <c r="J314" s="11">
        <f>VLOOKUP($A314,Fuel_preprocessddata!$A:$T,11,FALSE)</f>
        <v>3487783</v>
      </c>
      <c r="K314" s="2">
        <f>VLOOKUP($A314,Fuel_preprocessddata!$A:$T,12,FALSE)</f>
        <v>5012338</v>
      </c>
      <c r="L314" s="29">
        <f>VLOOKUP($A314,Fuel_preprocessddata!$A:$T,13,FALSE)</f>
        <v>1.4371129167152801</v>
      </c>
      <c r="M314" s="26">
        <f t="shared" si="55"/>
        <v>1.375265281813407E-2</v>
      </c>
      <c r="N314" s="26">
        <f t="shared" si="56"/>
        <v>2.0679679722242276E-2</v>
      </c>
      <c r="O314" s="2">
        <f>VLOOKUP($A314,Fuel_preprocessddata!$A:$T,16,FALSE)</f>
        <v>28824649</v>
      </c>
      <c r="P314" s="2">
        <f>VLOOKUP($A314,Fuel_preprocessddata!$A:$T,17,FALSE)</f>
        <v>41424285</v>
      </c>
      <c r="Q314" s="29">
        <f>VLOOKUP($A314,Fuel_preprocessddata!$A:$T,18,FALSE)</f>
        <v>1.4371132498439001</v>
      </c>
      <c r="R314" s="23">
        <f t="shared" si="57"/>
        <v>1.4337509904578171E-2</v>
      </c>
      <c r="S314" s="23">
        <f t="shared" si="58"/>
        <v>2.070477041120931E-2</v>
      </c>
      <c r="T314" s="29">
        <v>0</v>
      </c>
      <c r="U314" s="38">
        <f>VLOOKUP($A314,Fuel_preprocessddata!$A:$T,9,FALSE)</f>
        <v>2524761152</v>
      </c>
      <c r="V314" s="38">
        <f>VLOOKUP($A314,Fuel_preprocessddata!$A:$T,10,FALSE)</f>
        <v>1758332249</v>
      </c>
      <c r="W314" s="38">
        <f>VLOOKUP($A314,Fuel_preprocessddata!$A:$T,14,FALSE)</f>
        <v>364463356</v>
      </c>
      <c r="X314" s="38">
        <f>VLOOKUP($A314,Fuel_preprocessddata!$A:$T,15,FALSE)</f>
        <v>242379866</v>
      </c>
      <c r="Y314" s="32">
        <f t="shared" si="59"/>
        <v>0</v>
      </c>
      <c r="Z314" s="32">
        <f t="shared" si="60"/>
        <v>0</v>
      </c>
      <c r="AA314" s="32">
        <v>2.1937287476134562E-5</v>
      </c>
      <c r="AB314" s="32">
        <v>8.2290737192739632E-6</v>
      </c>
      <c r="AC314" s="32">
        <f t="shared" si="61"/>
        <v>9.3132257461547852E-10</v>
      </c>
      <c r="AD314" s="32">
        <f t="shared" si="62"/>
        <v>0</v>
      </c>
      <c r="AE314" s="32">
        <v>-4.7181865929848965E-8</v>
      </c>
      <c r="AF314" s="32">
        <v>-2.0277757722952927E-8</v>
      </c>
      <c r="AG314" s="32">
        <f t="shared" si="63"/>
        <v>0</v>
      </c>
      <c r="AH314" s="32">
        <f t="shared" si="64"/>
        <v>0</v>
      </c>
      <c r="AI314" s="32">
        <v>9.9045781715156878E-9</v>
      </c>
      <c r="AJ314" s="32">
        <v>-2.9588790688428457E-8</v>
      </c>
    </row>
    <row r="315" spans="1:36" ht="15.75" thickBot="1" x14ac:dyDescent="0.3">
      <c r="A315" s="7" t="str">
        <f t="shared" si="52"/>
        <v>NK20211</v>
      </c>
      <c r="B315" s="7" t="s">
        <v>14</v>
      </c>
      <c r="C315" s="7">
        <v>2021</v>
      </c>
      <c r="D315" s="7">
        <v>1</v>
      </c>
      <c r="E315" s="12">
        <f>VLOOKUP($A315,Fuel_preprocessddata!$A:$T,6,FALSE)</f>
        <v>22021688</v>
      </c>
      <c r="F315" s="4">
        <f>VLOOKUP($A315,Fuel_preprocessddata!$A:$T,7,FALSE)</f>
        <v>35417644</v>
      </c>
      <c r="G315" s="30">
        <f>VLOOKUP($A315,Fuel_preprocessddata!$A:$T,8,FALSE)</f>
        <v>1.60830741040378</v>
      </c>
      <c r="H315" s="18">
        <f t="shared" si="53"/>
        <v>1.5981595853597215E-2</v>
      </c>
      <c r="I315" s="18">
        <f t="shared" si="54"/>
        <v>2.3887206458383197E-2</v>
      </c>
      <c r="J315" s="12">
        <f>VLOOKUP($A315,Fuel_preprocessddata!$A:$T,11,FALSE)</f>
        <v>3614736</v>
      </c>
      <c r="K315" s="4">
        <f>VLOOKUP($A315,Fuel_preprocessddata!$A:$T,12,FALSE)</f>
        <v>5813606</v>
      </c>
      <c r="L315" s="30">
        <f>VLOOKUP($A315,Fuel_preprocessddata!$A:$T,13,FALSE)</f>
        <v>1.6083072180098299</v>
      </c>
      <c r="M315" s="27">
        <f t="shared" si="55"/>
        <v>1.5178527929731445E-2</v>
      </c>
      <c r="N315" s="27">
        <f t="shared" si="56"/>
        <v>2.8583920573009271E-2</v>
      </c>
      <c r="O315" s="4">
        <f>VLOOKUP($A315,Fuel_preprocessddata!$A:$T,16,FALSE)</f>
        <v>25636424</v>
      </c>
      <c r="P315" s="4">
        <f>VLOOKUP($A315,Fuel_preprocessddata!$A:$T,17,FALSE)</f>
        <v>41231250</v>
      </c>
      <c r="Q315" s="30">
        <f>VLOOKUP($A315,Fuel_preprocessddata!$A:$T,18,FALSE)</f>
        <v>1.60830738327623</v>
      </c>
      <c r="R315" s="24">
        <f t="shared" si="57"/>
        <v>1.5863255181884445E-2</v>
      </c>
      <c r="S315" s="24">
        <f t="shared" si="58"/>
        <v>2.4453754805259565E-2</v>
      </c>
      <c r="T315" s="30">
        <v>0</v>
      </c>
      <c r="U315" s="39">
        <f>VLOOKUP($A315,Fuel_preprocessddata!$A:$T,9,FALSE)</f>
        <v>2216151899</v>
      </c>
      <c r="V315" s="39">
        <f>VLOOKUP($A315,Fuel_preprocessddata!$A:$T,10,FALSE)</f>
        <v>1482703474</v>
      </c>
      <c r="W315" s="39">
        <f>VLOOKUP($A315,Fuel_preprocessddata!$A:$T,14,FALSE)</f>
        <v>383015140</v>
      </c>
      <c r="X315" s="39">
        <f>VLOOKUP($A315,Fuel_preprocessddata!$A:$T,15,FALSE)</f>
        <v>203387285</v>
      </c>
      <c r="Y315" s="33">
        <f t="shared" si="59"/>
        <v>0</v>
      </c>
      <c r="Z315" s="33">
        <f t="shared" si="60"/>
        <v>0</v>
      </c>
      <c r="AA315" s="33">
        <v>-1.8404146402783636E-5</v>
      </c>
      <c r="AB315" s="33">
        <v>-1.2793541616804016E-5</v>
      </c>
      <c r="AC315" s="33">
        <f t="shared" si="61"/>
        <v>0</v>
      </c>
      <c r="AD315" s="33">
        <f t="shared" si="62"/>
        <v>0</v>
      </c>
      <c r="AE315" s="33">
        <v>2.7929731446010853E-8</v>
      </c>
      <c r="AF315" s="33">
        <v>2.0573009271857012E-8</v>
      </c>
      <c r="AG315" s="33">
        <f t="shared" si="63"/>
        <v>0</v>
      </c>
      <c r="AH315" s="33">
        <f t="shared" si="64"/>
        <v>0</v>
      </c>
      <c r="AI315" s="33">
        <v>-4.4818115553860172E-8</v>
      </c>
      <c r="AJ315" s="33">
        <v>-4.519474043618299E-8</v>
      </c>
    </row>
    <row r="316" spans="1:36" ht="15.75" thickBot="1" x14ac:dyDescent="0.3">
      <c r="A316" s="6" t="str">
        <f t="shared" si="52"/>
        <v>NK20212</v>
      </c>
      <c r="B316" s="6" t="s">
        <v>14</v>
      </c>
      <c r="C316" s="6">
        <v>2021</v>
      </c>
      <c r="D316" s="6">
        <v>2</v>
      </c>
      <c r="E316" s="11">
        <f>VLOOKUP($A316,Fuel_preprocessddata!$A:$T,6,FALSE)</f>
        <v>19802824</v>
      </c>
      <c r="F316" s="2">
        <f>VLOOKUP($A316,Fuel_preprocessddata!$A:$T,7,FALSE)</f>
        <v>34528556</v>
      </c>
      <c r="G316" s="29">
        <f>VLOOKUP($A316,Fuel_preprocessddata!$A:$T,8,FALSE)</f>
        <v>1.7436177789592</v>
      </c>
      <c r="H316" s="8">
        <f t="shared" si="53"/>
        <v>1.7732725492942303E-2</v>
      </c>
      <c r="I316" s="8">
        <f t="shared" si="54"/>
        <v>2.398876652387967E-2</v>
      </c>
      <c r="J316" s="11">
        <f>VLOOKUP($A316,Fuel_preprocessddata!$A:$T,11,FALSE)</f>
        <v>2932910</v>
      </c>
      <c r="K316" s="2">
        <f>VLOOKUP($A316,Fuel_preprocessddata!$A:$T,12,FALSE)</f>
        <v>5113873</v>
      </c>
      <c r="L316" s="29">
        <f>VLOOKUP($A316,Fuel_preprocessddata!$A:$T,13,FALSE)</f>
        <v>1.7436174311519901</v>
      </c>
      <c r="M316" s="26">
        <f t="shared" si="55"/>
        <v>1.6938445597551893E-2</v>
      </c>
      <c r="N316" s="26">
        <f t="shared" si="56"/>
        <v>4.6118978502205421E-2</v>
      </c>
      <c r="O316" s="2">
        <f>VLOOKUP($A316,Fuel_preprocessddata!$A:$T,16,FALSE)</f>
        <v>22735734</v>
      </c>
      <c r="P316" s="2">
        <f>VLOOKUP($A316,Fuel_preprocessddata!$A:$T,17,FALSE)</f>
        <v>39642429</v>
      </c>
      <c r="Q316" s="29">
        <f>VLOOKUP($A316,Fuel_preprocessddata!$A:$T,18,FALSE)</f>
        <v>1.74361773409206</v>
      </c>
      <c r="R316" s="23">
        <f t="shared" si="57"/>
        <v>1.7626103690910676E-2</v>
      </c>
      <c r="S316" s="23">
        <f t="shared" si="58"/>
        <v>2.5571670910090157E-2</v>
      </c>
      <c r="T316" s="29">
        <v>0</v>
      </c>
      <c r="U316" s="38">
        <f>VLOOKUP($A316,Fuel_preprocessddata!$A:$T,9,FALSE)</f>
        <v>1947165765</v>
      </c>
      <c r="V316" s="38">
        <f>VLOOKUP($A316,Fuel_preprocessddata!$A:$T,10,FALSE)</f>
        <v>1439363544</v>
      </c>
      <c r="W316" s="38">
        <f>VLOOKUP($A316,Fuel_preprocessddata!$A:$T,14,FALSE)</f>
        <v>301909226</v>
      </c>
      <c r="X316" s="38">
        <f>VLOOKUP($A316,Fuel_preprocessddata!$A:$T,15,FALSE)</f>
        <v>110884351</v>
      </c>
      <c r="Y316" s="32">
        <f t="shared" si="59"/>
        <v>0</v>
      </c>
      <c r="Z316" s="32">
        <f t="shared" si="60"/>
        <v>0</v>
      </c>
      <c r="AA316" s="32">
        <v>3.272549294230237E-5</v>
      </c>
      <c r="AB316" s="32">
        <v>-1.1233476120331778E-5</v>
      </c>
      <c r="AC316" s="32">
        <f t="shared" si="61"/>
        <v>0</v>
      </c>
      <c r="AD316" s="32">
        <f t="shared" si="62"/>
        <v>0</v>
      </c>
      <c r="AE316" s="32">
        <v>4.5597551895718014E-8</v>
      </c>
      <c r="AF316" s="32">
        <v>-2.1497794579217189E-8</v>
      </c>
      <c r="AG316" s="32">
        <f t="shared" si="63"/>
        <v>0</v>
      </c>
      <c r="AH316" s="32">
        <f t="shared" si="64"/>
        <v>0</v>
      </c>
      <c r="AI316" s="32">
        <v>3.6909106777838208E-9</v>
      </c>
      <c r="AJ316" s="32">
        <v>-2.9089909842072714E-8</v>
      </c>
    </row>
    <row r="317" spans="1:36" ht="15.75" thickBot="1" x14ac:dyDescent="0.3">
      <c r="A317" s="7" t="str">
        <f t="shared" si="52"/>
        <v>NK20213</v>
      </c>
      <c r="B317" s="7" t="s">
        <v>14</v>
      </c>
      <c r="C317" s="7">
        <v>2021</v>
      </c>
      <c r="D317" s="7">
        <v>3</v>
      </c>
      <c r="E317" s="12">
        <f>VLOOKUP($A317,Fuel_preprocessddata!$A:$T,6,FALSE)</f>
        <v>29535898</v>
      </c>
      <c r="F317" s="4">
        <f>VLOOKUP($A317,Fuel_preprocessddata!$A:$T,7,FALSE)</f>
        <v>56968151</v>
      </c>
      <c r="G317" s="30">
        <f>VLOOKUP($A317,Fuel_preprocessddata!$A:$T,8,FALSE)</f>
        <v>1.92877667034196</v>
      </c>
      <c r="H317" s="18">
        <f t="shared" si="53"/>
        <v>1.9895406457092927E-2</v>
      </c>
      <c r="I317" s="18">
        <f t="shared" si="54"/>
        <v>2.4171987748200299E-2</v>
      </c>
      <c r="J317" s="12">
        <f>VLOOKUP($A317,Fuel_preprocessddata!$A:$T,11,FALSE)</f>
        <v>2638283</v>
      </c>
      <c r="K317" s="4">
        <f>VLOOKUP($A317,Fuel_preprocessddata!$A:$T,12,FALSE)</f>
        <v>5088658</v>
      </c>
      <c r="L317" s="30">
        <f>VLOOKUP($A317,Fuel_preprocessddata!$A:$T,13,FALSE)</f>
        <v>1.92877640495731</v>
      </c>
      <c r="M317" s="27">
        <f t="shared" si="55"/>
        <v>1.9167203719044512E-2</v>
      </c>
      <c r="N317" s="27">
        <f t="shared" si="56"/>
        <v>3.2868310113822102E-2</v>
      </c>
      <c r="O317" s="4">
        <f>VLOOKUP($A317,Fuel_preprocessddata!$A:$T,16,FALSE)</f>
        <v>32174181</v>
      </c>
      <c r="P317" s="4">
        <f>VLOOKUP($A317,Fuel_preprocessddata!$A:$T,17,FALSE)</f>
        <v>62056809</v>
      </c>
      <c r="Q317" s="30">
        <f>VLOOKUP($A317,Fuel_preprocessddata!$A:$T,18,FALSE)</f>
        <v>1.9287766485804201</v>
      </c>
      <c r="R317" s="24">
        <f t="shared" si="57"/>
        <v>1.9833617721158825E-2</v>
      </c>
      <c r="S317" s="24">
        <f t="shared" si="58"/>
        <v>2.4708044099213053E-2</v>
      </c>
      <c r="T317" s="30">
        <v>0</v>
      </c>
      <c r="U317" s="39">
        <f>VLOOKUP($A317,Fuel_preprocessddata!$A:$T,9,FALSE)</f>
        <v>2863382114</v>
      </c>
      <c r="V317" s="39">
        <f>VLOOKUP($A317,Fuel_preprocessddata!$A:$T,10,FALSE)</f>
        <v>2356783877</v>
      </c>
      <c r="W317" s="39">
        <f>VLOOKUP($A317,Fuel_preprocessddata!$A:$T,14,FALSE)</f>
        <v>265487761</v>
      </c>
      <c r="X317" s="39">
        <f>VLOOKUP($A317,Fuel_preprocessddata!$A:$T,15,FALSE)</f>
        <v>154819581</v>
      </c>
      <c r="Y317" s="33">
        <f t="shared" si="59"/>
        <v>0</v>
      </c>
      <c r="Z317" s="33">
        <f t="shared" si="60"/>
        <v>0</v>
      </c>
      <c r="AA317" s="33">
        <v>-4.5935429070741163E-6</v>
      </c>
      <c r="AB317" s="33">
        <v>-2.8012251799700016E-5</v>
      </c>
      <c r="AC317" s="33">
        <f t="shared" si="61"/>
        <v>9.3132257461547852E-10</v>
      </c>
      <c r="AD317" s="33">
        <f t="shared" si="62"/>
        <v>0</v>
      </c>
      <c r="AE317" s="33">
        <v>3.7190445115881099E-9</v>
      </c>
      <c r="AF317" s="33">
        <v>1.0113822100990544E-8</v>
      </c>
      <c r="AG317" s="33">
        <f t="shared" si="63"/>
        <v>0</v>
      </c>
      <c r="AH317" s="33">
        <f t="shared" si="64"/>
        <v>0</v>
      </c>
      <c r="AI317" s="33">
        <v>1.7721158826825012E-8</v>
      </c>
      <c r="AJ317" s="33">
        <v>4.4099213053830355E-8</v>
      </c>
    </row>
    <row r="318" spans="1:36" ht="15.75" thickBot="1" x14ac:dyDescent="0.3">
      <c r="A318" s="6" t="str">
        <f t="shared" si="52"/>
        <v>NK20214</v>
      </c>
      <c r="B318" s="6" t="s">
        <v>14</v>
      </c>
      <c r="C318" s="6">
        <v>2021</v>
      </c>
      <c r="D318" s="6">
        <v>4</v>
      </c>
      <c r="E318" s="11">
        <f>VLOOKUP($A318,Fuel_preprocessddata!$A:$T,6,FALSE)</f>
        <v>30092570</v>
      </c>
      <c r="F318" s="2">
        <f>VLOOKUP($A318,Fuel_preprocessddata!$A:$T,7,FALSE)</f>
        <v>55589823</v>
      </c>
      <c r="G318" s="29">
        <f>VLOOKUP($A318,Fuel_preprocessddata!$A:$T,8,FALSE)</f>
        <v>1.84729396658377</v>
      </c>
      <c r="H318" s="8">
        <f t="shared" si="53"/>
        <v>1.9582059357623218E-2</v>
      </c>
      <c r="I318" s="8">
        <f t="shared" si="54"/>
        <v>2.3007801390854125E-2</v>
      </c>
      <c r="J318" s="11">
        <f>VLOOKUP($A318,Fuel_preprocessddata!$A:$T,11,FALSE)</f>
        <v>2688007</v>
      </c>
      <c r="K318" s="2">
        <f>VLOOKUP($A318,Fuel_preprocessddata!$A:$T,12,FALSE)</f>
        <v>4965540</v>
      </c>
      <c r="L318" s="29">
        <f>VLOOKUP($A318,Fuel_preprocessddata!$A:$T,13,FALSE)</f>
        <v>1.84729429648062</v>
      </c>
      <c r="M318" s="26">
        <f t="shared" si="55"/>
        <v>1.8991767086523427E-2</v>
      </c>
      <c r="N318" s="26">
        <f t="shared" si="56"/>
        <v>2.6548113741906732E-2</v>
      </c>
      <c r="O318" s="2">
        <f>VLOOKUP($A318,Fuel_preprocessddata!$A:$T,16,FALSE)</f>
        <v>32780577</v>
      </c>
      <c r="P318" s="2">
        <f>VLOOKUP($A318,Fuel_preprocessddata!$A:$T,17,FALSE)</f>
        <v>60555363</v>
      </c>
      <c r="Q318" s="29">
        <f>VLOOKUP($A318,Fuel_preprocessddata!$A:$T,18,FALSE)</f>
        <v>1.8472939936353101</v>
      </c>
      <c r="R318" s="23">
        <f t="shared" si="57"/>
        <v>1.9532277799369811E-2</v>
      </c>
      <c r="S318" s="23">
        <f t="shared" si="58"/>
        <v>2.326217502962219E-2</v>
      </c>
      <c r="T318" s="29">
        <v>0</v>
      </c>
      <c r="U318" s="38">
        <f>VLOOKUP($A318,Fuel_preprocessddata!$A:$T,9,FALSE)</f>
        <v>2838813936</v>
      </c>
      <c r="V318" s="38">
        <f>VLOOKUP($A318,Fuel_preprocessddata!$A:$T,10,FALSE)</f>
        <v>2416129297</v>
      </c>
      <c r="W318" s="38">
        <f>VLOOKUP($A318,Fuel_preprocessddata!$A:$T,14,FALSE)</f>
        <v>261457503</v>
      </c>
      <c r="X318" s="38">
        <f>VLOOKUP($A318,Fuel_preprocessddata!$A:$T,15,FALSE)</f>
        <v>187039277</v>
      </c>
      <c r="Y318" s="32">
        <f t="shared" si="59"/>
        <v>0</v>
      </c>
      <c r="Z318" s="32">
        <f t="shared" si="60"/>
        <v>0</v>
      </c>
      <c r="AA318" s="32">
        <v>-1.7940642376781252E-5</v>
      </c>
      <c r="AB318" s="32">
        <v>7.8013908541250954E-6</v>
      </c>
      <c r="AC318" s="32">
        <f t="shared" si="61"/>
        <v>0</v>
      </c>
      <c r="AD318" s="32">
        <f t="shared" si="62"/>
        <v>0</v>
      </c>
      <c r="AE318" s="32">
        <v>-3.2913476572665745E-8</v>
      </c>
      <c r="AF318" s="32">
        <v>1.3741906730591058E-8</v>
      </c>
      <c r="AG318" s="32">
        <f t="shared" si="63"/>
        <v>0</v>
      </c>
      <c r="AH318" s="32">
        <f t="shared" si="64"/>
        <v>0</v>
      </c>
      <c r="AI318" s="32">
        <v>-2.2200630188373704E-8</v>
      </c>
      <c r="AJ318" s="32">
        <v>-2.4970377810601407E-8</v>
      </c>
    </row>
    <row r="319" spans="1:36" ht="15.75" thickBot="1" x14ac:dyDescent="0.3">
      <c r="A319" s="7" t="str">
        <f t="shared" si="52"/>
        <v>NK20215</v>
      </c>
      <c r="B319" s="7" t="s">
        <v>14</v>
      </c>
      <c r="C319" s="7">
        <v>2021</v>
      </c>
      <c r="D319" s="7">
        <v>5</v>
      </c>
      <c r="E319" s="12">
        <f>VLOOKUP($A319,Fuel_preprocessddata!$A:$T,6,FALSE)</f>
        <v>34589585</v>
      </c>
      <c r="F319" s="4">
        <f>VLOOKUP($A319,Fuel_preprocessddata!$A:$T,7,FALSE)</f>
        <v>67162498</v>
      </c>
      <c r="G319" s="30">
        <f>VLOOKUP($A319,Fuel_preprocessddata!$A:$T,8,FALSE)</f>
        <v>1.9416971322437</v>
      </c>
      <c r="H319" s="18">
        <f t="shared" si="53"/>
        <v>2.0812717044649508E-2</v>
      </c>
      <c r="I319" s="18">
        <f t="shared" si="54"/>
        <v>2.4770937861246428E-2</v>
      </c>
      <c r="J319" s="12">
        <f>VLOOKUP($A319,Fuel_preprocessddata!$A:$T,11,FALSE)</f>
        <v>4101226</v>
      </c>
      <c r="K319" s="4">
        <f>VLOOKUP($A319,Fuel_preprocessddata!$A:$T,12,FALSE)</f>
        <v>7963339</v>
      </c>
      <c r="L319" s="30">
        <f>VLOOKUP($A319,Fuel_preprocessddata!$A:$T,13,FALSE)</f>
        <v>1.9416971900597499</v>
      </c>
      <c r="M319" s="27">
        <f t="shared" si="55"/>
        <v>2.0723312486858186E-2</v>
      </c>
      <c r="N319" s="27">
        <f t="shared" si="56"/>
        <v>2.6074359834593112E-2</v>
      </c>
      <c r="O319" s="4">
        <f>VLOOKUP($A319,Fuel_preprocessddata!$A:$T,16,FALSE)</f>
        <v>38690811</v>
      </c>
      <c r="P319" s="4">
        <f>VLOOKUP($A319,Fuel_preprocessddata!$A:$T,17,FALSE)</f>
        <v>75125837</v>
      </c>
      <c r="Q319" s="30">
        <f>VLOOKUP($A319,Fuel_preprocessddata!$A:$T,18,FALSE)</f>
        <v>1.9416971383721999</v>
      </c>
      <c r="R319" s="24">
        <f t="shared" si="57"/>
        <v>2.0803203626540312E-2</v>
      </c>
      <c r="S319" s="24">
        <f t="shared" si="58"/>
        <v>2.4902893231778602E-2</v>
      </c>
      <c r="T319" s="30">
        <v>0</v>
      </c>
      <c r="U319" s="39">
        <f>VLOOKUP($A319,Fuel_preprocessddata!$A:$T,9,FALSE)</f>
        <v>3226993278</v>
      </c>
      <c r="V319" s="39">
        <f>VLOOKUP($A319,Fuel_preprocessddata!$A:$T,10,FALSE)</f>
        <v>2711342557</v>
      </c>
      <c r="W319" s="39">
        <f>VLOOKUP($A319,Fuel_preprocessddata!$A:$T,14,FALSE)</f>
        <v>384269600</v>
      </c>
      <c r="X319" s="39">
        <f>VLOOKUP($A319,Fuel_preprocessddata!$A:$T,15,FALSE)</f>
        <v>305408802</v>
      </c>
      <c r="Y319" s="33">
        <f t="shared" si="59"/>
        <v>0</v>
      </c>
      <c r="Z319" s="33">
        <f t="shared" si="60"/>
        <v>0</v>
      </c>
      <c r="AA319" s="33">
        <v>1.2717044649510414E-5</v>
      </c>
      <c r="AB319" s="33">
        <v>-2.9062138753570971E-5</v>
      </c>
      <c r="AC319" s="33">
        <f t="shared" si="61"/>
        <v>9.3132257461547852E-10</v>
      </c>
      <c r="AD319" s="33">
        <f t="shared" si="62"/>
        <v>0</v>
      </c>
      <c r="AE319" s="33">
        <v>1.2486858184598826E-8</v>
      </c>
      <c r="AF319" s="33">
        <v>-4.0165406889336452E-8</v>
      </c>
      <c r="AG319" s="33">
        <f t="shared" si="63"/>
        <v>0</v>
      </c>
      <c r="AH319" s="33">
        <f t="shared" si="64"/>
        <v>0</v>
      </c>
      <c r="AI319" s="33">
        <v>3.6265403093732607E-9</v>
      </c>
      <c r="AJ319" s="33">
        <v>-6.7682213965303273E-9</v>
      </c>
    </row>
    <row r="320" spans="1:36" ht="15.75" thickBot="1" x14ac:dyDescent="0.3">
      <c r="A320" s="6" t="str">
        <f t="shared" si="52"/>
        <v>NK20216</v>
      </c>
      <c r="B320" s="6" t="s">
        <v>14</v>
      </c>
      <c r="C320" s="6">
        <v>2021</v>
      </c>
      <c r="D320" s="6">
        <v>6</v>
      </c>
      <c r="E320" s="11">
        <f>VLOOKUP($A320,Fuel_preprocessddata!$A:$T,6,FALSE)</f>
        <v>34198926</v>
      </c>
      <c r="F320" s="2">
        <f>VLOOKUP($A320,Fuel_preprocessddata!$A:$T,7,FALSE)</f>
        <v>69883657</v>
      </c>
      <c r="G320" s="29">
        <f>VLOOKUP($A320,Fuel_preprocessddata!$A:$T,8,FALSE)</f>
        <v>2.0434459549986999</v>
      </c>
      <c r="H320" s="8">
        <f t="shared" si="53"/>
        <v>2.2469727935360239E-2</v>
      </c>
      <c r="I320" s="8">
        <f t="shared" si="54"/>
        <v>2.6135740519603011E-2</v>
      </c>
      <c r="J320" s="11">
        <f>VLOOKUP($A320,Fuel_preprocessddata!$A:$T,11,FALSE)</f>
        <v>4531455</v>
      </c>
      <c r="K320" s="2">
        <f>VLOOKUP($A320,Fuel_preprocessddata!$A:$T,12,FALSE)</f>
        <v>9259782</v>
      </c>
      <c r="L320" s="29">
        <f>VLOOKUP($A320,Fuel_preprocessddata!$A:$T,13,FALSE)</f>
        <v>2.04344564825205</v>
      </c>
      <c r="M320" s="26">
        <f t="shared" si="55"/>
        <v>2.2823443337722932E-2</v>
      </c>
      <c r="N320" s="26">
        <f t="shared" si="56"/>
        <v>2.7036348718562378E-2</v>
      </c>
      <c r="O320" s="2">
        <f>VLOOKUP($A320,Fuel_preprocessddata!$A:$T,16,FALSE)</f>
        <v>38730381</v>
      </c>
      <c r="P320" s="2">
        <f>VLOOKUP($A320,Fuel_preprocessddata!$A:$T,17,FALSE)</f>
        <v>79143439</v>
      </c>
      <c r="Q320" s="29">
        <f>VLOOKUP($A320,Fuel_preprocessddata!$A:$T,18,FALSE)</f>
        <v>2.0434459191093399</v>
      </c>
      <c r="R320" s="23">
        <f t="shared" si="57"/>
        <v>2.2510545272138062E-2</v>
      </c>
      <c r="S320" s="23">
        <f t="shared" si="58"/>
        <v>2.6238000200400013E-2</v>
      </c>
      <c r="T320" s="29">
        <v>0</v>
      </c>
      <c r="U320" s="38">
        <f>VLOOKUP($A320,Fuel_preprocessddata!$A:$T,9,FALSE)</f>
        <v>3110124751</v>
      </c>
      <c r="V320" s="38">
        <f>VLOOKUP($A320,Fuel_preprocessddata!$A:$T,10,FALSE)</f>
        <v>2673873233</v>
      </c>
      <c r="W320" s="38">
        <f>VLOOKUP($A320,Fuel_preprocessddata!$A:$T,14,FALSE)</f>
        <v>405713628</v>
      </c>
      <c r="X320" s="38">
        <f>VLOOKUP($A320,Fuel_preprocessddata!$A:$T,15,FALSE)</f>
        <v>342493807</v>
      </c>
      <c r="Y320" s="32">
        <f t="shared" si="59"/>
        <v>0</v>
      </c>
      <c r="Z320" s="32">
        <f t="shared" si="60"/>
        <v>0</v>
      </c>
      <c r="AA320" s="32">
        <v>-3.0272064639760149E-5</v>
      </c>
      <c r="AB320" s="32">
        <v>3.5740519603009308E-5</v>
      </c>
      <c r="AC320" s="32">
        <f t="shared" si="61"/>
        <v>0</v>
      </c>
      <c r="AD320" s="32">
        <f t="shared" si="62"/>
        <v>0</v>
      </c>
      <c r="AE320" s="32">
        <v>4.3337722931136025E-8</v>
      </c>
      <c r="AF320" s="32">
        <v>4.87185623770231E-8</v>
      </c>
      <c r="AG320" s="32">
        <f t="shared" si="63"/>
        <v>0</v>
      </c>
      <c r="AH320" s="32">
        <f t="shared" si="64"/>
        <v>0</v>
      </c>
      <c r="AI320" s="32">
        <v>4.527213806095054E-8</v>
      </c>
      <c r="AJ320" s="32">
        <v>2.0040001429133536E-10</v>
      </c>
    </row>
    <row r="321" spans="1:36" ht="15.75" thickBot="1" x14ac:dyDescent="0.3">
      <c r="A321" s="7" t="str">
        <f t="shared" si="52"/>
        <v>NK20217</v>
      </c>
      <c r="B321" s="7" t="s">
        <v>14</v>
      </c>
      <c r="C321" s="7">
        <v>2021</v>
      </c>
      <c r="D321" s="7">
        <v>7</v>
      </c>
      <c r="E321" s="12">
        <f>VLOOKUP($A321,Fuel_preprocessddata!$A:$T,6,FALSE)</f>
        <v>38621994</v>
      </c>
      <c r="F321" s="4">
        <f>VLOOKUP($A321,Fuel_preprocessddata!$A:$T,7,FALSE)</f>
        <v>84141063</v>
      </c>
      <c r="G321" s="30">
        <f>VLOOKUP($A321,Fuel_preprocessddata!$A:$T,8,FALSE)</f>
        <v>2.1785789464935399</v>
      </c>
      <c r="H321" s="18">
        <f t="shared" si="53"/>
        <v>2.4291116088139005E-2</v>
      </c>
      <c r="I321" s="18">
        <f t="shared" si="54"/>
        <v>2.7452794358206332E-2</v>
      </c>
      <c r="J321" s="12">
        <f>VLOOKUP($A321,Fuel_preprocessddata!$A:$T,11,FALSE)</f>
        <v>5669284</v>
      </c>
      <c r="K321" s="4">
        <f>VLOOKUP($A321,Fuel_preprocessddata!$A:$T,12,FALSE)</f>
        <v>12350982</v>
      </c>
      <c r="L321" s="30">
        <f>VLOOKUP($A321,Fuel_preprocessddata!$A:$T,13,FALSE)</f>
        <v>2.1785788117159002</v>
      </c>
      <c r="M321" s="27">
        <f t="shared" si="55"/>
        <v>2.4133103032344935E-2</v>
      </c>
      <c r="N321" s="27">
        <f t="shared" si="56"/>
        <v>2.884360016444823E-2</v>
      </c>
      <c r="O321" s="4">
        <f>VLOOKUP($A321,Fuel_preprocessddata!$A:$T,16,FALSE)</f>
        <v>44291278</v>
      </c>
      <c r="P321" s="4">
        <f>VLOOKUP($A321,Fuel_preprocessddata!$A:$T,17,FALSE)</f>
        <v>96492045</v>
      </c>
      <c r="Q321" s="30">
        <f>VLOOKUP($A321,Fuel_preprocessddata!$A:$T,18,FALSE)</f>
        <v>2.1785789292420001</v>
      </c>
      <c r="R321" s="24">
        <f t="shared" si="57"/>
        <v>2.4270775035308056E-2</v>
      </c>
      <c r="S321" s="24">
        <f t="shared" si="58"/>
        <v>2.7623285705133574E-2</v>
      </c>
      <c r="T321" s="30">
        <v>0</v>
      </c>
      <c r="U321" s="39">
        <f>VLOOKUP($A321,Fuel_preprocessddata!$A:$T,9,FALSE)</f>
        <v>3463861549</v>
      </c>
      <c r="V321" s="39">
        <f>VLOOKUP($A321,Fuel_preprocessddata!$A:$T,10,FALSE)</f>
        <v>3064936192</v>
      </c>
      <c r="W321" s="39">
        <f>VLOOKUP($A321,Fuel_preprocessddata!$A:$T,14,FALSE)</f>
        <v>511785906</v>
      </c>
      <c r="X321" s="39">
        <f>VLOOKUP($A321,Fuel_preprocessddata!$A:$T,15,FALSE)</f>
        <v>428205284</v>
      </c>
      <c r="Y321" s="33">
        <f t="shared" si="59"/>
        <v>0</v>
      </c>
      <c r="Z321" s="33">
        <f t="shared" si="60"/>
        <v>0</v>
      </c>
      <c r="AA321" s="33">
        <v>-8.8839118609924245E-6</v>
      </c>
      <c r="AB321" s="33">
        <v>-4.7205641793668374E-5</v>
      </c>
      <c r="AC321" s="33">
        <f t="shared" si="61"/>
        <v>0</v>
      </c>
      <c r="AD321" s="33">
        <f t="shared" si="62"/>
        <v>1.862645149230957E-9</v>
      </c>
      <c r="AE321" s="33">
        <v>3.0323449341784769E-9</v>
      </c>
      <c r="AF321" s="33">
        <v>1.6444822760475208E-10</v>
      </c>
      <c r="AG321" s="33">
        <f t="shared" si="63"/>
        <v>0</v>
      </c>
      <c r="AH321" s="33">
        <f t="shared" si="64"/>
        <v>0</v>
      </c>
      <c r="AI321" s="33">
        <v>-2.4964691943893391E-8</v>
      </c>
      <c r="AJ321" s="33">
        <v>-1.4294866425984543E-8</v>
      </c>
    </row>
    <row r="322" spans="1:36" ht="15.75" thickBot="1" x14ac:dyDescent="0.3">
      <c r="A322" s="6" t="str">
        <f t="shared" si="52"/>
        <v>NK20218</v>
      </c>
      <c r="B322" s="6" t="s">
        <v>14</v>
      </c>
      <c r="C322" s="6">
        <v>2021</v>
      </c>
      <c r="D322" s="6">
        <v>8</v>
      </c>
      <c r="E322" s="11">
        <f>VLOOKUP($A322,Fuel_preprocessddata!$A:$T,6,FALSE)</f>
        <v>32980213</v>
      </c>
      <c r="F322" s="2">
        <f>VLOOKUP($A322,Fuel_preprocessddata!$A:$T,7,FALSE)</f>
        <v>69120885</v>
      </c>
      <c r="G322" s="29">
        <f>VLOOKUP($A322,Fuel_preprocessddata!$A:$T,8,FALSE)</f>
        <v>2.0958289444643601</v>
      </c>
      <c r="H322" s="8">
        <f t="shared" si="53"/>
        <v>2.3149617199823714E-2</v>
      </c>
      <c r="I322" s="8">
        <f t="shared" si="54"/>
        <v>3.1735806834892598E-2</v>
      </c>
      <c r="J322" s="11">
        <f>VLOOKUP($A322,Fuel_preprocessddata!$A:$T,11,FALSE)</f>
        <v>5103174</v>
      </c>
      <c r="K322" s="2">
        <f>VLOOKUP($A322,Fuel_preprocessddata!$A:$T,12,FALSE)</f>
        <v>10695379</v>
      </c>
      <c r="L322" s="29">
        <f>VLOOKUP($A322,Fuel_preprocessddata!$A:$T,13,FALSE)</f>
        <v>2.0958287920419698</v>
      </c>
      <c r="M322" s="26">
        <f t="shared" si="55"/>
        <v>2.247851434924962E-2</v>
      </c>
      <c r="N322" s="26">
        <f t="shared" si="56"/>
        <v>3.2574469306156137E-2</v>
      </c>
      <c r="O322" s="2">
        <f>VLOOKUP($A322,Fuel_preprocessddata!$A:$T,16,FALSE)</f>
        <v>38083387</v>
      </c>
      <c r="P322" s="2">
        <f>VLOOKUP($A322,Fuel_preprocessddata!$A:$T,17,FALSE)</f>
        <v>79816264</v>
      </c>
      <c r="Q322" s="29">
        <f>VLOOKUP($A322,Fuel_preprocessddata!$A:$T,18,FALSE)</f>
        <v>2.0958289240397598</v>
      </c>
      <c r="R322" s="23">
        <f t="shared" si="57"/>
        <v>2.3057373630533652E-2</v>
      </c>
      <c r="S322" s="23">
        <f t="shared" si="58"/>
        <v>3.1845673281578224E-2</v>
      </c>
      <c r="T322" s="29">
        <v>0</v>
      </c>
      <c r="U322" s="38">
        <f>VLOOKUP($A322,Fuel_preprocessddata!$A:$T,9,FALSE)</f>
        <v>2985832742</v>
      </c>
      <c r="V322" s="38">
        <f>VLOOKUP($A322,Fuel_preprocessddata!$A:$T,10,FALSE)</f>
        <v>2178009381</v>
      </c>
      <c r="W322" s="38">
        <f>VLOOKUP($A322,Fuel_preprocessddata!$A:$T,14,FALSE)</f>
        <v>475804532</v>
      </c>
      <c r="X322" s="38">
        <f>VLOOKUP($A322,Fuel_preprocessddata!$A:$T,15,FALSE)</f>
        <v>328336247</v>
      </c>
      <c r="Y322" s="32">
        <f t="shared" si="59"/>
        <v>0</v>
      </c>
      <c r="Z322" s="32">
        <f t="shared" si="60"/>
        <v>0</v>
      </c>
      <c r="AA322" s="32">
        <v>4.961719982371493E-5</v>
      </c>
      <c r="AB322" s="32">
        <v>3.5806834892598838E-5</v>
      </c>
      <c r="AC322" s="32">
        <f t="shared" si="61"/>
        <v>0</v>
      </c>
      <c r="AD322" s="32">
        <f t="shared" si="62"/>
        <v>0</v>
      </c>
      <c r="AE322" s="32">
        <v>1.434924962011308E-8</v>
      </c>
      <c r="AF322" s="32">
        <v>-3.0693843860660208E-8</v>
      </c>
      <c r="AG322" s="32">
        <f t="shared" si="63"/>
        <v>0</v>
      </c>
      <c r="AH322" s="32">
        <f t="shared" si="64"/>
        <v>0</v>
      </c>
      <c r="AI322" s="32">
        <v>-2.6369466344863812E-8</v>
      </c>
      <c r="AJ322" s="32">
        <v>-2.671842177365269E-8</v>
      </c>
    </row>
    <row r="323" spans="1:36" ht="15.75" thickBot="1" x14ac:dyDescent="0.3">
      <c r="A323" s="7" t="str">
        <f t="shared" si="52"/>
        <v>NK20219</v>
      </c>
      <c r="B323" s="7" t="s">
        <v>14</v>
      </c>
      <c r="C323" s="7">
        <v>2021</v>
      </c>
      <c r="D323" s="7">
        <v>9</v>
      </c>
      <c r="E323" s="12">
        <f>VLOOKUP($A323,Fuel_preprocessddata!$A:$T,6,FALSE)</f>
        <v>33713456</v>
      </c>
      <c r="F323" s="4">
        <f>VLOOKUP($A323,Fuel_preprocessddata!$A:$T,7,FALSE)</f>
        <v>72479096</v>
      </c>
      <c r="G323" s="30">
        <f>VLOOKUP($A323,Fuel_preprocessddata!$A:$T,8,FALSE)</f>
        <v>2.1498566032506399</v>
      </c>
      <c r="H323" s="18">
        <f t="shared" si="53"/>
        <v>2.2980480219712364E-2</v>
      </c>
      <c r="I323" s="18">
        <f t="shared" si="54"/>
        <v>3.1795918293987077E-2</v>
      </c>
      <c r="J323" s="12">
        <f>VLOOKUP($A323,Fuel_preprocessddata!$A:$T,11,FALSE)</f>
        <v>5037643</v>
      </c>
      <c r="K323" s="4">
        <f>VLOOKUP($A323,Fuel_preprocessddata!$A:$T,12,FALSE)</f>
        <v>10830210</v>
      </c>
      <c r="L323" s="30">
        <f>VLOOKUP($A323,Fuel_preprocessddata!$A:$T,13,FALSE)</f>
        <v>2.1498565896789401</v>
      </c>
      <c r="M323" s="27">
        <f t="shared" si="55"/>
        <v>2.3056422615290912E-2</v>
      </c>
      <c r="N323" s="27">
        <f t="shared" si="56"/>
        <v>3.5963183857687694E-2</v>
      </c>
      <c r="O323" s="4">
        <f>VLOOKUP($A323,Fuel_preprocessddata!$A:$T,16,FALSE)</f>
        <v>38751099</v>
      </c>
      <c r="P323" s="4">
        <f>VLOOKUP($A323,Fuel_preprocessddata!$A:$T,17,FALSE)</f>
        <v>83309306</v>
      </c>
      <c r="Q323" s="30">
        <f>VLOOKUP($A323,Fuel_preprocessddata!$A:$T,18,FALSE)</f>
        <v>2.1498566014863201</v>
      </c>
      <c r="R323" s="24">
        <f t="shared" si="57"/>
        <v>2.2990324428807177E-2</v>
      </c>
      <c r="S323" s="24">
        <f t="shared" si="58"/>
        <v>3.228221318423978E-2</v>
      </c>
      <c r="T323" s="30">
        <v>0</v>
      </c>
      <c r="U323" s="39">
        <f>VLOOKUP($A323,Fuel_preprocessddata!$A:$T,9,FALSE)</f>
        <v>3153941750</v>
      </c>
      <c r="V323" s="39">
        <f>VLOOKUP($A323,Fuel_preprocessddata!$A:$T,10,FALSE)</f>
        <v>2279509443</v>
      </c>
      <c r="W323" s="39">
        <f>VLOOKUP($A323,Fuel_preprocessddata!$A:$T,14,FALSE)</f>
        <v>469726383</v>
      </c>
      <c r="X323" s="39">
        <f>VLOOKUP($A323,Fuel_preprocessddata!$A:$T,15,FALSE)</f>
        <v>301147141</v>
      </c>
      <c r="Y323" s="33">
        <f t="shared" si="59"/>
        <v>0</v>
      </c>
      <c r="Z323" s="33">
        <f t="shared" si="60"/>
        <v>0</v>
      </c>
      <c r="AA323" s="33">
        <v>-1.951978028763568E-5</v>
      </c>
      <c r="AB323" s="33">
        <v>-4.0817060129212657E-6</v>
      </c>
      <c r="AC323" s="33">
        <f t="shared" si="61"/>
        <v>0</v>
      </c>
      <c r="AD323" s="33">
        <f t="shared" si="62"/>
        <v>0</v>
      </c>
      <c r="AE323" s="33">
        <v>2.2615290910799057E-8</v>
      </c>
      <c r="AF323" s="33">
        <v>-1.6142312304553985E-8</v>
      </c>
      <c r="AG323" s="33">
        <f t="shared" si="63"/>
        <v>0</v>
      </c>
      <c r="AH323" s="33">
        <f t="shared" si="64"/>
        <v>0</v>
      </c>
      <c r="AI323" s="33">
        <v>2.4428807175042033E-8</v>
      </c>
      <c r="AJ323" s="33">
        <v>1.3184239784982954E-8</v>
      </c>
    </row>
    <row r="324" spans="1:36" ht="21.75" thickBot="1" x14ac:dyDescent="0.3">
      <c r="A324" s="6" t="str">
        <f t="shared" ref="A324:A387" si="65">B324&amp;C324&amp;D324</f>
        <v>NK202110</v>
      </c>
      <c r="B324" s="6" t="s">
        <v>14</v>
      </c>
      <c r="C324" s="6">
        <v>2021</v>
      </c>
      <c r="D324" s="6">
        <v>10</v>
      </c>
      <c r="E324" s="11">
        <f>VLOOKUP($A324,Fuel_preprocessddata!$A:$T,6,FALSE)</f>
        <v>33944351</v>
      </c>
      <c r="F324" s="2">
        <f>VLOOKUP($A324,Fuel_preprocessddata!$A:$T,7,FALSE)</f>
        <v>81823410</v>
      </c>
      <c r="G324" s="29">
        <f>VLOOKUP($A324,Fuel_preprocessddata!$A:$T,8,FALSE)</f>
        <v>2.4105162593917302</v>
      </c>
      <c r="H324" s="8">
        <f t="shared" ref="H324:H387" si="66">ROUND(+E324/U324*G324,4)+AA324</f>
        <v>2.5724238461610961E-2</v>
      </c>
      <c r="I324" s="8">
        <f t="shared" ref="I324:I387" si="67">ROUND(+E324/V324*G324,4)+AB324</f>
        <v>3.2313387825780721E-2</v>
      </c>
      <c r="J324" s="11">
        <f>VLOOKUP($A324,Fuel_preprocessddata!$A:$T,11,FALSE)</f>
        <v>5479982</v>
      </c>
      <c r="K324" s="2">
        <f>VLOOKUP($A324,Fuel_preprocessddata!$A:$T,12,FALSE)</f>
        <v>13209587</v>
      </c>
      <c r="L324" s="29">
        <f>VLOOKUP($A324,Fuel_preprocessddata!$A:$T,13,FALSE)</f>
        <v>2.4105164943972399</v>
      </c>
      <c r="M324" s="26">
        <f t="shared" ref="M324:M387" si="68">ROUND(+J324/W324*L324,7)+AE324</f>
        <v>2.5571440003024377E-2</v>
      </c>
      <c r="N324" s="26">
        <f t="shared" ref="N324:N387" si="69">ROUND(+J324/X324*L324,7)+AF324</f>
        <v>4.0208002346978862E-2</v>
      </c>
      <c r="O324" s="2">
        <f>VLOOKUP($A324,Fuel_preprocessddata!$A:$T,16,FALSE)</f>
        <v>39424333</v>
      </c>
      <c r="P324" s="2">
        <f>VLOOKUP($A324,Fuel_preprocessddata!$A:$T,17,FALSE)</f>
        <v>95032997</v>
      </c>
      <c r="Q324" s="29">
        <f>VLOOKUP($A324,Fuel_preprocessddata!$A:$T,18,FALSE)</f>
        <v>2.4105162920574901</v>
      </c>
      <c r="R324" s="23">
        <f t="shared" ref="R324:R387" si="70">ROUND(+O324/(+U324+W324)*Q324,7)+AI324</f>
        <v>2.5702890295933492E-2</v>
      </c>
      <c r="S324" s="23">
        <f t="shared" ref="S324:S387" si="71">ROUND(+O324/(+V324+X324)*Q324,7)+AJ324</f>
        <v>3.3220024311606783E-2</v>
      </c>
      <c r="T324" s="29">
        <v>0</v>
      </c>
      <c r="U324" s="38">
        <f>VLOOKUP($A324,Fuel_preprocessddata!$A:$T,9,FALSE)</f>
        <v>3180790371</v>
      </c>
      <c r="V324" s="38">
        <f>VLOOKUP($A324,Fuel_preprocessddata!$A:$T,10,FALSE)</f>
        <v>2532182959</v>
      </c>
      <c r="W324" s="38">
        <f>VLOOKUP($A324,Fuel_preprocessddata!$A:$T,14,FALSE)</f>
        <v>516575797</v>
      </c>
      <c r="X324" s="38">
        <f>VLOOKUP($A324,Fuel_preprocessddata!$A:$T,15,FALSE)</f>
        <v>328531293</v>
      </c>
      <c r="Y324" s="32">
        <f t="shared" ref="Y324:Y387" si="72">+(H324*U324)-F324</f>
        <v>0</v>
      </c>
      <c r="Z324" s="32">
        <f t="shared" ref="Z324:Z387" si="73">+I324*V324-F324</f>
        <v>0</v>
      </c>
      <c r="AA324" s="32">
        <v>2.4238461610960604E-5</v>
      </c>
      <c r="AB324" s="32">
        <v>1.3387825780719967E-5</v>
      </c>
      <c r="AC324" s="32">
        <f t="shared" ref="AC324:AC387" si="74">IF(K324=0,0,+M324*W324-K324)</f>
        <v>0</v>
      </c>
      <c r="AD324" s="32">
        <f t="shared" ref="AD324:AD387" si="75">IF(K324=0,0,+N324*X324-K324)</f>
        <v>0</v>
      </c>
      <c r="AE324" s="32">
        <v>4.0003024375651064E-8</v>
      </c>
      <c r="AF324" s="32">
        <v>2.346978862990956E-9</v>
      </c>
      <c r="AG324" s="32">
        <f t="shared" ref="AG324:AG387" si="76">+R324*(U324+W324)-P324</f>
        <v>0</v>
      </c>
      <c r="AH324" s="32">
        <f t="shared" ref="AH324:AH387" si="77">+S324*(V324+X324)-P324</f>
        <v>0</v>
      </c>
      <c r="AI324" s="32">
        <v>-9.7040665086867151E-9</v>
      </c>
      <c r="AJ324" s="32">
        <v>2.431160678155464E-8</v>
      </c>
    </row>
    <row r="325" spans="1:36" ht="21.75" thickBot="1" x14ac:dyDescent="0.3">
      <c r="A325" s="7" t="str">
        <f t="shared" si="65"/>
        <v>NK202111</v>
      </c>
      <c r="B325" s="7" t="s">
        <v>14</v>
      </c>
      <c r="C325" s="7">
        <v>2021</v>
      </c>
      <c r="D325" s="7">
        <v>11</v>
      </c>
      <c r="E325" s="12">
        <f>VLOOKUP($A325,Fuel_preprocessddata!$A:$T,6,FALSE)</f>
        <v>35342275</v>
      </c>
      <c r="F325" s="4">
        <f>VLOOKUP($A325,Fuel_preprocessddata!$A:$T,7,FALSE)</f>
        <v>88205234</v>
      </c>
      <c r="G325" s="30">
        <f>VLOOKUP($A325,Fuel_preprocessddata!$A:$T,8,FALSE)</f>
        <v>2.4957429593878699</v>
      </c>
      <c r="H325" s="18">
        <f t="shared" si="66"/>
        <v>2.6692307159401078E-2</v>
      </c>
      <c r="I325" s="18">
        <f t="shared" si="67"/>
        <v>3.23427759624665E-2</v>
      </c>
      <c r="J325" s="12">
        <f>VLOOKUP($A325,Fuel_preprocessddata!$A:$T,11,FALSE)</f>
        <v>5836519</v>
      </c>
      <c r="K325" s="4">
        <f>VLOOKUP($A325,Fuel_preprocessddata!$A:$T,12,FALSE)</f>
        <v>14566452</v>
      </c>
      <c r="L325" s="30">
        <f>VLOOKUP($A325,Fuel_preprocessddata!$A:$T,13,FALSE)</f>
        <v>2.4957430961845501</v>
      </c>
      <c r="M325" s="27">
        <f t="shared" si="68"/>
        <v>2.6111737577974151E-2</v>
      </c>
      <c r="N325" s="27">
        <f t="shared" si="69"/>
        <v>3.8734077005066675E-2</v>
      </c>
      <c r="O325" s="4">
        <f>VLOOKUP($A325,Fuel_preprocessddata!$A:$T,16,FALSE)</f>
        <v>41178794</v>
      </c>
      <c r="P325" s="4">
        <f>VLOOKUP($A325,Fuel_preprocessddata!$A:$T,17,FALSE)</f>
        <v>102771686</v>
      </c>
      <c r="Q325" s="30">
        <f>VLOOKUP($A325,Fuel_preprocessddata!$A:$T,18,FALSE)</f>
        <v>2.4957429787768901</v>
      </c>
      <c r="R325" s="24">
        <f t="shared" si="70"/>
        <v>2.660845418914427E-2</v>
      </c>
      <c r="S325" s="24">
        <f t="shared" si="71"/>
        <v>3.3117293398208417E-2</v>
      </c>
      <c r="T325" s="30">
        <v>0</v>
      </c>
      <c r="U325" s="39">
        <f>VLOOKUP($A325,Fuel_preprocessddata!$A:$T,9,FALSE)</f>
        <v>3304518919</v>
      </c>
      <c r="V325" s="39">
        <f>VLOOKUP($A325,Fuel_preprocessddata!$A:$T,10,FALSE)</f>
        <v>2727200476</v>
      </c>
      <c r="W325" s="39">
        <f>VLOOKUP($A325,Fuel_preprocessddata!$A:$T,14,FALSE)</f>
        <v>557850735</v>
      </c>
      <c r="X325" s="39">
        <f>VLOOKUP($A325,Fuel_preprocessddata!$A:$T,15,FALSE)</f>
        <v>376062969</v>
      </c>
      <c r="Y325" s="33">
        <f t="shared" si="72"/>
        <v>0</v>
      </c>
      <c r="Z325" s="33">
        <f t="shared" si="73"/>
        <v>0</v>
      </c>
      <c r="AA325" s="33">
        <v>-7.6928405989239168E-6</v>
      </c>
      <c r="AB325" s="33">
        <v>4.277596246649723E-5</v>
      </c>
      <c r="AC325" s="33">
        <f t="shared" si="74"/>
        <v>0</v>
      </c>
      <c r="AD325" s="33">
        <f t="shared" si="75"/>
        <v>1.862645149230957E-9</v>
      </c>
      <c r="AE325" s="33">
        <v>3.7577974150784788E-8</v>
      </c>
      <c r="AF325" s="33">
        <v>-2.2994933328995826E-8</v>
      </c>
      <c r="AG325" s="33">
        <f t="shared" si="76"/>
        <v>0</v>
      </c>
      <c r="AH325" s="33">
        <f t="shared" si="77"/>
        <v>0</v>
      </c>
      <c r="AI325" s="33">
        <v>-4.5810855730382682E-8</v>
      </c>
      <c r="AJ325" s="33">
        <v>-6.6017915856253495E-9</v>
      </c>
    </row>
    <row r="326" spans="1:36" ht="21.75" thickBot="1" x14ac:dyDescent="0.3">
      <c r="A326" s="6" t="str">
        <f t="shared" si="65"/>
        <v>NK202112</v>
      </c>
      <c r="B326" s="6" t="s">
        <v>14</v>
      </c>
      <c r="C326" s="6">
        <v>2021</v>
      </c>
      <c r="D326" s="6">
        <v>12</v>
      </c>
      <c r="E326" s="11">
        <f>VLOOKUP($A326,Fuel_preprocessddata!$A:$T,6,FALSE)</f>
        <v>35717462</v>
      </c>
      <c r="F326" s="2">
        <f>VLOOKUP($A326,Fuel_preprocessddata!$A:$T,7,FALSE)</f>
        <v>82622336</v>
      </c>
      <c r="G326" s="29">
        <f>VLOOKUP($A326,Fuel_preprocessddata!$A:$T,8,FALSE)</f>
        <v>2.3132196794945799</v>
      </c>
      <c r="H326" s="8">
        <f t="shared" si="66"/>
        <v>2.5148577143582061E-2</v>
      </c>
      <c r="I326" s="8">
        <f t="shared" si="67"/>
        <v>3.0192481236681813E-2</v>
      </c>
      <c r="J326" s="11">
        <f>VLOOKUP($A326,Fuel_preprocessddata!$A:$T,11,FALSE)</f>
        <v>6979421</v>
      </c>
      <c r="K326" s="2">
        <f>VLOOKUP($A326,Fuel_preprocessddata!$A:$T,12,FALSE)</f>
        <v>16144933</v>
      </c>
      <c r="L326" s="29">
        <f>VLOOKUP($A326,Fuel_preprocessddata!$A:$T,13,FALSE)</f>
        <v>2.3132195349728799</v>
      </c>
      <c r="M326" s="26">
        <f t="shared" si="68"/>
        <v>2.5112036114782355E-2</v>
      </c>
      <c r="N326" s="26">
        <f t="shared" si="69"/>
        <v>3.4983159487832892E-2</v>
      </c>
      <c r="O326" s="2">
        <f>VLOOKUP($A326,Fuel_preprocessddata!$A:$T,16,FALSE)</f>
        <v>42696883</v>
      </c>
      <c r="P326" s="2">
        <f>VLOOKUP($A326,Fuel_preprocessddata!$A:$T,17,FALSE)</f>
        <v>98767269</v>
      </c>
      <c r="Q326" s="29">
        <f>VLOOKUP($A326,Fuel_preprocessddata!$A:$T,18,FALSE)</f>
        <v>2.3132196558704199</v>
      </c>
      <c r="R326" s="23">
        <f t="shared" si="70"/>
        <v>2.5142596716844282E-2</v>
      </c>
      <c r="S326" s="23">
        <f t="shared" si="71"/>
        <v>3.088382208408226E-2</v>
      </c>
      <c r="T326" s="29">
        <v>0</v>
      </c>
      <c r="U326" s="38">
        <f>VLOOKUP($A326,Fuel_preprocessddata!$A:$T,9,FALSE)</f>
        <v>3285368215</v>
      </c>
      <c r="V326" s="38">
        <f>VLOOKUP($A326,Fuel_preprocessddata!$A:$T,10,FALSE)</f>
        <v>2736520240</v>
      </c>
      <c r="W326" s="38">
        <f>VLOOKUP($A326,Fuel_preprocessddata!$A:$T,14,FALSE)</f>
        <v>642916127</v>
      </c>
      <c r="X326" s="38">
        <f>VLOOKUP($A326,Fuel_preprocessddata!$A:$T,15,FALSE)</f>
        <v>461505857</v>
      </c>
      <c r="Y326" s="32">
        <f t="shared" si="72"/>
        <v>0</v>
      </c>
      <c r="Z326" s="32">
        <f t="shared" si="73"/>
        <v>0</v>
      </c>
      <c r="AA326" s="32">
        <v>4.8577143582062207E-5</v>
      </c>
      <c r="AB326" s="32">
        <v>-7.5187633181896668E-6</v>
      </c>
      <c r="AC326" s="32">
        <f t="shared" si="74"/>
        <v>-1.862645149230957E-9</v>
      </c>
      <c r="AD326" s="32">
        <f t="shared" si="75"/>
        <v>0</v>
      </c>
      <c r="AE326" s="32">
        <v>3.6114782357363207E-8</v>
      </c>
      <c r="AF326" s="32">
        <v>-4.0512167108833208E-8</v>
      </c>
      <c r="AG326" s="32">
        <f t="shared" si="76"/>
        <v>0</v>
      </c>
      <c r="AH326" s="32">
        <f t="shared" si="77"/>
        <v>0</v>
      </c>
      <c r="AI326" s="32">
        <v>-3.2831557177787074E-9</v>
      </c>
      <c r="AJ326" s="32">
        <v>2.2084082260814819E-8</v>
      </c>
    </row>
    <row r="327" spans="1:36" ht="15.75" thickBot="1" x14ac:dyDescent="0.3">
      <c r="A327" s="7" t="str">
        <f t="shared" si="65"/>
        <v>NK20221</v>
      </c>
      <c r="B327" s="7" t="s">
        <v>14</v>
      </c>
      <c r="C327" s="7">
        <v>2022</v>
      </c>
      <c r="D327" s="7">
        <v>1</v>
      </c>
      <c r="E327" s="12">
        <f>VLOOKUP($A327,Fuel_preprocessddata!$A:$T,6,FALSE)</f>
        <v>34393776</v>
      </c>
      <c r="F327" s="4">
        <f>VLOOKUP($A327,Fuel_preprocessddata!$A:$T,7,FALSE)</f>
        <v>87961938</v>
      </c>
      <c r="G327" s="30">
        <f>VLOOKUP($A327,Fuel_preprocessddata!$A:$T,8,FALSE)</f>
        <v>2.55749580970696</v>
      </c>
      <c r="H327" s="18">
        <f t="shared" si="66"/>
        <v>2.6919775460085553E-2</v>
      </c>
      <c r="I327" s="18">
        <f t="shared" si="67"/>
        <v>3.7450377602675403E-2</v>
      </c>
      <c r="J327" s="12">
        <f>VLOOKUP($A327,Fuel_preprocessddata!$A:$T,11,FALSE)</f>
        <v>5981468</v>
      </c>
      <c r="K327" s="4">
        <f>VLOOKUP($A327,Fuel_preprocessddata!$A:$T,12,FALSE)</f>
        <v>15297579</v>
      </c>
      <c r="L327" s="30">
        <f>VLOOKUP($A327,Fuel_preprocessddata!$A:$T,13,FALSE)</f>
        <v>2.55749575187897</v>
      </c>
      <c r="M327" s="27">
        <f t="shared" si="68"/>
        <v>2.6611282572009044E-2</v>
      </c>
      <c r="N327" s="27">
        <f t="shared" si="69"/>
        <v>4.1107581256248991E-2</v>
      </c>
      <c r="O327" s="4">
        <f>VLOOKUP($A327,Fuel_preprocessddata!$A:$T,16,FALSE)</f>
        <v>40375244</v>
      </c>
      <c r="P327" s="4">
        <f>VLOOKUP($A327,Fuel_preprocessddata!$A:$T,17,FALSE)</f>
        <v>103259517</v>
      </c>
      <c r="Q327" s="30">
        <f>VLOOKUP($A327,Fuel_preprocessddata!$A:$T,18,FALSE)</f>
        <v>2.55749580113992</v>
      </c>
      <c r="R327" s="24">
        <f t="shared" si="70"/>
        <v>2.6873622646712919E-2</v>
      </c>
      <c r="S327" s="24">
        <f t="shared" si="71"/>
        <v>3.7950571229223365E-2</v>
      </c>
      <c r="T327" s="30">
        <v>0</v>
      </c>
      <c r="U327" s="39">
        <f>VLOOKUP($A327,Fuel_preprocessddata!$A:$T,9,FALSE)</f>
        <v>3267558384</v>
      </c>
      <c r="V327" s="39">
        <f>VLOOKUP($A327,Fuel_preprocessddata!$A:$T,10,FALSE)</f>
        <v>2348759709</v>
      </c>
      <c r="W327" s="39">
        <f>VLOOKUP($A327,Fuel_preprocessddata!$A:$T,14,FALSE)</f>
        <v>574853127</v>
      </c>
      <c r="X327" s="39">
        <f>VLOOKUP($A327,Fuel_preprocessddata!$A:$T,15,FALSE)</f>
        <v>372135225</v>
      </c>
      <c r="Y327" s="33">
        <f t="shared" si="72"/>
        <v>0</v>
      </c>
      <c r="Z327" s="33">
        <f t="shared" si="73"/>
        <v>0</v>
      </c>
      <c r="AA327" s="33">
        <v>1.9775460085552643E-5</v>
      </c>
      <c r="AB327" s="33">
        <v>-4.9622397324592532E-5</v>
      </c>
      <c r="AC327" s="33">
        <f t="shared" si="74"/>
        <v>1.862645149230957E-9</v>
      </c>
      <c r="AD327" s="33">
        <f t="shared" si="75"/>
        <v>1.862645149230957E-9</v>
      </c>
      <c r="AE327" s="33">
        <v>-1.7427990958371331E-8</v>
      </c>
      <c r="AF327" s="33">
        <v>-1.8743751011365828E-8</v>
      </c>
      <c r="AG327" s="33">
        <f t="shared" si="76"/>
        <v>0</v>
      </c>
      <c r="AH327" s="33">
        <f t="shared" si="77"/>
        <v>0</v>
      </c>
      <c r="AI327" s="33">
        <v>2.2646712916421508E-8</v>
      </c>
      <c r="AJ327" s="33">
        <v>-2.8770776639569506E-8</v>
      </c>
    </row>
    <row r="328" spans="1:36" ht="15.75" thickBot="1" x14ac:dyDescent="0.3">
      <c r="A328" s="6" t="str">
        <f t="shared" si="65"/>
        <v>NK20222</v>
      </c>
      <c r="B328" s="6" t="s">
        <v>14</v>
      </c>
      <c r="C328" s="6">
        <v>2022</v>
      </c>
      <c r="D328" s="6">
        <v>2</v>
      </c>
      <c r="E328" s="11">
        <f>VLOOKUP($A328,Fuel_preprocessddata!$A:$T,6,FALSE)</f>
        <v>32990107</v>
      </c>
      <c r="F328" s="2">
        <f>VLOOKUP($A328,Fuel_preprocessddata!$A:$T,7,FALSE)</f>
        <v>93984449</v>
      </c>
      <c r="G328" s="29">
        <f>VLOOKUP($A328,Fuel_preprocessddata!$A:$T,8,FALSE)</f>
        <v>2.8488676620539599</v>
      </c>
      <c r="H328" s="8">
        <f t="shared" si="66"/>
        <v>3.0303217369890167E-2</v>
      </c>
      <c r="I328" s="8">
        <f t="shared" si="67"/>
        <v>3.8524779325759553E-2</v>
      </c>
      <c r="J328" s="11">
        <f>VLOOKUP($A328,Fuel_preprocessddata!$A:$T,11,FALSE)</f>
        <v>5594813</v>
      </c>
      <c r="K328" s="2">
        <f>VLOOKUP($A328,Fuel_preprocessddata!$A:$T,12,FALSE)</f>
        <v>15938883</v>
      </c>
      <c r="L328" s="29">
        <f>VLOOKUP($A328,Fuel_preprocessddata!$A:$T,13,FALSE)</f>
        <v>2.8488678710083701</v>
      </c>
      <c r="M328" s="26">
        <f t="shared" si="68"/>
        <v>2.9802364837159125E-2</v>
      </c>
      <c r="N328" s="26">
        <f t="shared" si="69"/>
        <v>5.2769688709390805E-2</v>
      </c>
      <c r="O328" s="2">
        <f>VLOOKUP($A328,Fuel_preprocessddata!$A:$T,16,FALSE)</f>
        <v>38584920</v>
      </c>
      <c r="P328" s="2">
        <f>VLOOKUP($A328,Fuel_preprocessddata!$A:$T,17,FALSE)</f>
        <v>109923332</v>
      </c>
      <c r="Q328" s="29">
        <f>VLOOKUP($A328,Fuel_preprocessddata!$A:$T,18,FALSE)</f>
        <v>2.8488676923523402</v>
      </c>
      <c r="R328" s="23">
        <f t="shared" si="70"/>
        <v>3.022955276433998E-2</v>
      </c>
      <c r="S328" s="23">
        <f t="shared" si="71"/>
        <v>4.0094144866103708E-2</v>
      </c>
      <c r="T328" s="29">
        <v>0</v>
      </c>
      <c r="U328" s="38">
        <f>VLOOKUP($A328,Fuel_preprocessddata!$A:$T,9,FALSE)</f>
        <v>3101467671</v>
      </c>
      <c r="V328" s="38">
        <f>VLOOKUP($A328,Fuel_preprocessddata!$A:$T,10,FALSE)</f>
        <v>2439584357</v>
      </c>
      <c r="W328" s="38">
        <f>VLOOKUP($A328,Fuel_preprocessddata!$A:$T,14,FALSE)</f>
        <v>534819404</v>
      </c>
      <c r="X328" s="38">
        <f>VLOOKUP($A328,Fuel_preprocessddata!$A:$T,15,FALSE)</f>
        <v>302046182</v>
      </c>
      <c r="Y328" s="32">
        <f t="shared" si="72"/>
        <v>0</v>
      </c>
      <c r="Z328" s="32">
        <f t="shared" si="73"/>
        <v>0</v>
      </c>
      <c r="AA328" s="32">
        <v>3.2173698901669101E-6</v>
      </c>
      <c r="AB328" s="32">
        <v>2.4779325759550358E-5</v>
      </c>
      <c r="AC328" s="32">
        <f t="shared" si="74"/>
        <v>0</v>
      </c>
      <c r="AD328" s="32">
        <f t="shared" si="75"/>
        <v>0</v>
      </c>
      <c r="AE328" s="32">
        <v>-3.5162840875124779E-8</v>
      </c>
      <c r="AF328" s="32">
        <v>-1.1290609195843682E-8</v>
      </c>
      <c r="AG328" s="32">
        <f t="shared" si="76"/>
        <v>0</v>
      </c>
      <c r="AH328" s="32">
        <f t="shared" si="77"/>
        <v>0</v>
      </c>
      <c r="AI328" s="32">
        <v>-4.7235660017089232E-8</v>
      </c>
      <c r="AJ328" s="32">
        <v>4.4866103708976479E-8</v>
      </c>
    </row>
    <row r="329" spans="1:36" ht="15.75" thickBot="1" x14ac:dyDescent="0.3">
      <c r="A329" s="7" t="str">
        <f t="shared" si="65"/>
        <v>NK20223</v>
      </c>
      <c r="B329" s="7" t="s">
        <v>14</v>
      </c>
      <c r="C329" s="7">
        <v>2022</v>
      </c>
      <c r="D329" s="7">
        <v>3</v>
      </c>
      <c r="E329" s="12">
        <f>VLOOKUP($A329,Fuel_preprocessddata!$A:$T,6,FALSE)</f>
        <v>39383931</v>
      </c>
      <c r="F329" s="4">
        <f>VLOOKUP($A329,Fuel_preprocessddata!$A:$T,7,FALSE)</f>
        <v>133179523</v>
      </c>
      <c r="G329" s="30">
        <f>VLOOKUP($A329,Fuel_preprocessddata!$A:$T,8,FALSE)</f>
        <v>3.3815700875567698</v>
      </c>
      <c r="H329" s="18">
        <f t="shared" si="66"/>
        <v>3.6608939099849594E-2</v>
      </c>
      <c r="I329" s="18">
        <f t="shared" si="67"/>
        <v>4.1911210708465853E-2</v>
      </c>
      <c r="J329" s="12">
        <f>VLOOKUP($A329,Fuel_preprocessddata!$A:$T,11,FALSE)</f>
        <v>6571648</v>
      </c>
      <c r="K329" s="4">
        <f>VLOOKUP($A329,Fuel_preprocessddata!$A:$T,12,FALSE)</f>
        <v>22222487</v>
      </c>
      <c r="L329" s="30">
        <f>VLOOKUP($A329,Fuel_preprocessddata!$A:$T,13,FALSE)</f>
        <v>3.3815698893184698</v>
      </c>
      <c r="M329" s="27">
        <f t="shared" si="68"/>
        <v>3.6794699546783743E-2</v>
      </c>
      <c r="N329" s="27">
        <f t="shared" si="69"/>
        <v>5.4144731621457637E-2</v>
      </c>
      <c r="O329" s="4">
        <f>VLOOKUP($A329,Fuel_preprocessddata!$A:$T,16,FALSE)</f>
        <v>45955579</v>
      </c>
      <c r="P329" s="4">
        <f>VLOOKUP($A329,Fuel_preprocessddata!$A:$T,17,FALSE)</f>
        <v>155402010</v>
      </c>
      <c r="Q329" s="30">
        <f>VLOOKUP($A329,Fuel_preprocessddata!$A:$T,18,FALSE)</f>
        <v>3.3815700592086899</v>
      </c>
      <c r="R329" s="24">
        <f t="shared" si="70"/>
        <v>3.6635387828974901E-2</v>
      </c>
      <c r="S329" s="24">
        <f t="shared" si="71"/>
        <v>4.3310556534721149E-2</v>
      </c>
      <c r="T329" s="30">
        <v>0</v>
      </c>
      <c r="U329" s="39">
        <f>VLOOKUP($A329,Fuel_preprocessddata!$A:$T,9,FALSE)</f>
        <v>3637896270</v>
      </c>
      <c r="V329" s="39">
        <f>VLOOKUP($A329,Fuel_preprocessddata!$A:$T,10,FALSE)</f>
        <v>3177658692</v>
      </c>
      <c r="W329" s="39">
        <f>VLOOKUP($A329,Fuel_preprocessddata!$A:$T,14,FALSE)</f>
        <v>603958920</v>
      </c>
      <c r="X329" s="39">
        <f>VLOOKUP($A329,Fuel_preprocessddata!$A:$T,15,FALSE)</f>
        <v>410427503</v>
      </c>
      <c r="Y329" s="33">
        <f t="shared" si="72"/>
        <v>0</v>
      </c>
      <c r="Z329" s="33">
        <f t="shared" si="73"/>
        <v>0</v>
      </c>
      <c r="AA329" s="33">
        <v>8.9390998495916113E-6</v>
      </c>
      <c r="AB329" s="33">
        <v>1.1210708465853036E-5</v>
      </c>
      <c r="AC329" s="33">
        <f t="shared" si="74"/>
        <v>0</v>
      </c>
      <c r="AD329" s="33">
        <f t="shared" si="75"/>
        <v>0</v>
      </c>
      <c r="AE329" s="33">
        <v>-4.5321625619099137E-10</v>
      </c>
      <c r="AF329" s="33">
        <v>3.1621457641586859E-8</v>
      </c>
      <c r="AG329" s="33">
        <f t="shared" si="76"/>
        <v>0</v>
      </c>
      <c r="AH329" s="33">
        <f t="shared" si="77"/>
        <v>0</v>
      </c>
      <c r="AI329" s="33">
        <v>-1.2171025099219634E-8</v>
      </c>
      <c r="AJ329" s="33">
        <v>-4.3465278850088329E-8</v>
      </c>
    </row>
    <row r="330" spans="1:36" ht="15.75" thickBot="1" x14ac:dyDescent="0.3">
      <c r="A330" s="6" t="str">
        <f t="shared" si="65"/>
        <v>NK20224</v>
      </c>
      <c r="B330" s="6" t="s">
        <v>14</v>
      </c>
      <c r="C330" s="6">
        <v>2022</v>
      </c>
      <c r="D330" s="6">
        <v>4</v>
      </c>
      <c r="E330" s="11">
        <f>VLOOKUP($A330,Fuel_preprocessddata!$A:$T,6,FALSE)</f>
        <v>35263935</v>
      </c>
      <c r="F330" s="2">
        <f>VLOOKUP($A330,Fuel_preprocessddata!$A:$T,7,FALSE)</f>
        <v>146581951</v>
      </c>
      <c r="G330" s="29">
        <f>VLOOKUP($A330,Fuel_preprocessddata!$A:$T,8,FALSE)</f>
        <v>4.15670999280142</v>
      </c>
      <c r="H330" s="8">
        <f t="shared" si="66"/>
        <v>4.572801851033572E-2</v>
      </c>
      <c r="I330" s="8">
        <f t="shared" si="67"/>
        <v>5.3083587064649523E-2</v>
      </c>
      <c r="J330" s="11">
        <f>VLOOKUP($A330,Fuel_preprocessddata!$A:$T,11,FALSE)</f>
        <v>6223047</v>
      </c>
      <c r="K330" s="2">
        <f>VLOOKUP($A330,Fuel_preprocessddata!$A:$T,12,FALSE)</f>
        <v>25867403</v>
      </c>
      <c r="L330" s="29">
        <f>VLOOKUP($A330,Fuel_preprocessddata!$A:$T,13,FALSE)</f>
        <v>4.1567102096448796</v>
      </c>
      <c r="M330" s="26">
        <f t="shared" si="68"/>
        <v>4.5661679842369449E-2</v>
      </c>
      <c r="N330" s="26">
        <f t="shared" si="69"/>
        <v>6.1958326683980935E-2</v>
      </c>
      <c r="O330" s="2">
        <f>VLOOKUP($A330,Fuel_preprocessddata!$A:$T,16,FALSE)</f>
        <v>41486982</v>
      </c>
      <c r="P330" s="2">
        <f>VLOOKUP($A330,Fuel_preprocessddata!$A:$T,17,FALSE)</f>
        <v>172449354</v>
      </c>
      <c r="Q330" s="29">
        <f>VLOOKUP($A330,Fuel_preprocessddata!$A:$T,18,FALSE)</f>
        <v>4.1567100253279401</v>
      </c>
      <c r="R330" s="23">
        <f t="shared" si="70"/>
        <v>4.5718055424556946E-2</v>
      </c>
      <c r="S330" s="23">
        <f t="shared" si="71"/>
        <v>5.4249162085757884E-2</v>
      </c>
      <c r="T330" s="29">
        <v>0</v>
      </c>
      <c r="U330" s="38">
        <f>VLOOKUP($A330,Fuel_preprocessddata!$A:$T,9,FALSE)</f>
        <v>3205517225</v>
      </c>
      <c r="V330" s="38">
        <f>VLOOKUP($A330,Fuel_preprocessddata!$A:$T,10,FALSE)</f>
        <v>2761342236</v>
      </c>
      <c r="W330" s="38">
        <f>VLOOKUP($A330,Fuel_preprocessddata!$A:$T,14,FALSE)</f>
        <v>566501344</v>
      </c>
      <c r="X330" s="38">
        <f>VLOOKUP($A330,Fuel_preprocessddata!$A:$T,15,FALSE)</f>
        <v>417496798</v>
      </c>
      <c r="Y330" s="32">
        <f t="shared" si="72"/>
        <v>0</v>
      </c>
      <c r="Z330" s="32">
        <f t="shared" si="73"/>
        <v>0</v>
      </c>
      <c r="AA330" s="32">
        <v>2.8018510335721045E-5</v>
      </c>
      <c r="AB330" s="32">
        <v>-1.6412935350479732E-5</v>
      </c>
      <c r="AC330" s="32">
        <f t="shared" si="74"/>
        <v>0</v>
      </c>
      <c r="AD330" s="32">
        <f t="shared" si="75"/>
        <v>0</v>
      </c>
      <c r="AE330" s="32">
        <v>-2.0157630552589123E-8</v>
      </c>
      <c r="AF330" s="32">
        <v>2.6683980938052576E-8</v>
      </c>
      <c r="AG330" s="32">
        <f t="shared" si="76"/>
        <v>0</v>
      </c>
      <c r="AH330" s="32">
        <f t="shared" si="77"/>
        <v>0</v>
      </c>
      <c r="AI330" s="32">
        <v>-4.4575443050240415E-8</v>
      </c>
      <c r="AJ330" s="32">
        <v>-3.7914242115646979E-8</v>
      </c>
    </row>
    <row r="331" spans="1:36" ht="15.75" thickBot="1" x14ac:dyDescent="0.3">
      <c r="A331" s="7" t="str">
        <f t="shared" si="65"/>
        <v>NK20225</v>
      </c>
      <c r="B331" s="7" t="s">
        <v>14</v>
      </c>
      <c r="C331" s="7">
        <v>2022</v>
      </c>
      <c r="D331" s="7">
        <v>5</v>
      </c>
      <c r="E331" s="12">
        <f>VLOOKUP($A331,Fuel_preprocessddata!$A:$T,6,FALSE)</f>
        <v>38777202</v>
      </c>
      <c r="F331" s="4">
        <f>VLOOKUP($A331,Fuel_preprocessddata!$A:$T,7,FALSE)</f>
        <v>171597656</v>
      </c>
      <c r="G331" s="30">
        <f>VLOOKUP($A331,Fuel_preprocessddata!$A:$T,8,FALSE)</f>
        <v>4.4252201589996103</v>
      </c>
      <c r="H331" s="18">
        <f t="shared" si="66"/>
        <v>4.8093187812969625E-2</v>
      </c>
      <c r="I331" s="18">
        <f t="shared" si="67"/>
        <v>5.4915100865610841E-2</v>
      </c>
      <c r="J331" s="12">
        <f>VLOOKUP($A331,Fuel_preprocessddata!$A:$T,11,FALSE)</f>
        <v>6843036</v>
      </c>
      <c r="K331" s="4">
        <f>VLOOKUP($A331,Fuel_preprocessddata!$A:$T,12,FALSE)</f>
        <v>30281939</v>
      </c>
      <c r="L331" s="30">
        <f>VLOOKUP($A331,Fuel_preprocessddata!$A:$T,13,FALSE)</f>
        <v>4.4252198877808002</v>
      </c>
      <c r="M331" s="27">
        <f t="shared" si="68"/>
        <v>4.8777412598273603E-2</v>
      </c>
      <c r="N331" s="27">
        <f t="shared" si="69"/>
        <v>6.558327663186847E-2</v>
      </c>
      <c r="O331" s="4">
        <f>VLOOKUP($A331,Fuel_preprocessddata!$A:$T,16,FALSE)</f>
        <v>45620238</v>
      </c>
      <c r="P331" s="4">
        <f>VLOOKUP($A331,Fuel_preprocessddata!$A:$T,17,FALSE)</f>
        <v>201879595</v>
      </c>
      <c r="Q331" s="30">
        <f>VLOOKUP($A331,Fuel_preprocessddata!$A:$T,18,FALSE)</f>
        <v>4.4252201183167799</v>
      </c>
      <c r="R331" s="24">
        <f t="shared" si="70"/>
        <v>4.8194595209953825E-2</v>
      </c>
      <c r="S331" s="24">
        <f t="shared" si="71"/>
        <v>5.6288536347792031E-2</v>
      </c>
      <c r="T331" s="30">
        <v>0</v>
      </c>
      <c r="U331" s="39">
        <f>VLOOKUP($A331,Fuel_preprocessddata!$A:$T,9,FALSE)</f>
        <v>3568024159</v>
      </c>
      <c r="V331" s="39">
        <f>VLOOKUP($A331,Fuel_preprocessddata!$A:$T,10,FALSE)</f>
        <v>3124780858</v>
      </c>
      <c r="W331" s="39">
        <f>VLOOKUP($A331,Fuel_preprocessddata!$A:$T,14,FALSE)</f>
        <v>620818887</v>
      </c>
      <c r="X331" s="39">
        <f>VLOOKUP($A331,Fuel_preprocessddata!$A:$T,15,FALSE)</f>
        <v>461732633</v>
      </c>
      <c r="Y331" s="33">
        <f t="shared" si="72"/>
        <v>0</v>
      </c>
      <c r="Z331" s="33">
        <f t="shared" si="73"/>
        <v>0</v>
      </c>
      <c r="AA331" s="33">
        <v>-6.8121870303722298E-6</v>
      </c>
      <c r="AB331" s="33">
        <v>1.5100865610842215E-5</v>
      </c>
      <c r="AC331" s="33">
        <f t="shared" si="74"/>
        <v>-3.7252902984619141E-9</v>
      </c>
      <c r="AD331" s="33">
        <f t="shared" si="75"/>
        <v>0</v>
      </c>
      <c r="AE331" s="33">
        <v>1.2598273608360744E-8</v>
      </c>
      <c r="AF331" s="33">
        <v>-2.3368131530504543E-8</v>
      </c>
      <c r="AG331" s="33">
        <f t="shared" si="76"/>
        <v>0</v>
      </c>
      <c r="AH331" s="33">
        <f t="shared" si="77"/>
        <v>0</v>
      </c>
      <c r="AI331" s="33">
        <v>-4.7900461722094612E-9</v>
      </c>
      <c r="AJ331" s="33">
        <v>3.6347792036622861E-8</v>
      </c>
    </row>
    <row r="332" spans="1:36" ht="15.75" thickBot="1" x14ac:dyDescent="0.3">
      <c r="A332" s="6" t="str">
        <f t="shared" si="65"/>
        <v>NK20226</v>
      </c>
      <c r="B332" s="6" t="s">
        <v>14</v>
      </c>
      <c r="C332" s="6">
        <v>2022</v>
      </c>
      <c r="D332" s="6">
        <v>6</v>
      </c>
      <c r="E332" s="11">
        <f>VLOOKUP($A332,Fuel_preprocessddata!$A:$T,6,FALSE)</f>
        <v>36821807</v>
      </c>
      <c r="F332" s="2">
        <f>VLOOKUP($A332,Fuel_preprocessddata!$A:$T,7,FALSE)</f>
        <v>158317275</v>
      </c>
      <c r="G332" s="29">
        <f>VLOOKUP($A332,Fuel_preprocessddata!$A:$T,8,FALSE)</f>
        <v>4.2995520290462599</v>
      </c>
      <c r="H332" s="8">
        <f t="shared" si="66"/>
        <v>4.7569328993866185E-2</v>
      </c>
      <c r="I332" s="8">
        <f t="shared" si="67"/>
        <v>5.3699990484640206E-2</v>
      </c>
      <c r="J332" s="11">
        <f>VLOOKUP($A332,Fuel_preprocessddata!$A:$T,11,FALSE)</f>
        <v>6044092</v>
      </c>
      <c r="K332" s="2">
        <f>VLOOKUP($A332,Fuel_preprocessddata!$A:$T,12,FALSE)</f>
        <v>25986887</v>
      </c>
      <c r="L332" s="29">
        <f>VLOOKUP($A332,Fuel_preprocessddata!$A:$T,13,FALSE)</f>
        <v>4.29955185989889</v>
      </c>
      <c r="M332" s="26">
        <f t="shared" si="68"/>
        <v>4.6526729035444914E-2</v>
      </c>
      <c r="N332" s="26">
        <f t="shared" si="69"/>
        <v>5.4154893755855457E-2</v>
      </c>
      <c r="O332" s="2">
        <f>VLOOKUP($A332,Fuel_preprocessddata!$A:$T,16,FALSE)</f>
        <v>42865899</v>
      </c>
      <c r="P332" s="2">
        <f>VLOOKUP($A332,Fuel_preprocessddata!$A:$T,17,FALSE)</f>
        <v>184304162</v>
      </c>
      <c r="Q332" s="29">
        <f>VLOOKUP($A332,Fuel_preprocessddata!$A:$T,18,FALSE)</f>
        <v>4.29955200519648</v>
      </c>
      <c r="R332" s="23">
        <f t="shared" si="70"/>
        <v>4.7419501580464526E-2</v>
      </c>
      <c r="S332" s="23">
        <f t="shared" si="71"/>
        <v>5.3763668476844328E-2</v>
      </c>
      <c r="T332" s="29">
        <v>0</v>
      </c>
      <c r="U332" s="38">
        <f>VLOOKUP($A332,Fuel_preprocessddata!$A:$T,9,FALSE)</f>
        <v>3328137654</v>
      </c>
      <c r="V332" s="38">
        <f>VLOOKUP($A332,Fuel_preprocessddata!$A:$T,10,FALSE)</f>
        <v>2948180690</v>
      </c>
      <c r="W332" s="38">
        <f>VLOOKUP($A332,Fuel_preprocessddata!$A:$T,14,FALSE)</f>
        <v>558536728</v>
      </c>
      <c r="X332" s="38">
        <f>VLOOKUP($A332,Fuel_preprocessddata!$A:$T,15,FALSE)</f>
        <v>479862210</v>
      </c>
      <c r="Y332" s="32">
        <f t="shared" si="72"/>
        <v>0</v>
      </c>
      <c r="Z332" s="32">
        <f t="shared" si="73"/>
        <v>0</v>
      </c>
      <c r="AA332" s="32">
        <v>-3.0671006133816889E-5</v>
      </c>
      <c r="AB332" s="32">
        <v>-9.5153597935021539E-9</v>
      </c>
      <c r="AC332" s="32">
        <f t="shared" si="74"/>
        <v>-3.7252902984619141E-9</v>
      </c>
      <c r="AD332" s="32">
        <f t="shared" si="75"/>
        <v>0</v>
      </c>
      <c r="AE332" s="32">
        <v>2.9035444918182329E-8</v>
      </c>
      <c r="AF332" s="32">
        <v>-6.2441445399658013E-9</v>
      </c>
      <c r="AG332" s="32">
        <f t="shared" si="76"/>
        <v>0</v>
      </c>
      <c r="AH332" s="32">
        <f t="shared" si="77"/>
        <v>0</v>
      </c>
      <c r="AI332" s="32">
        <v>1.5804645231431991E-9</v>
      </c>
      <c r="AJ332" s="32">
        <v>-3.1523155670856728E-8</v>
      </c>
    </row>
    <row r="333" spans="1:36" ht="15.75" thickBot="1" x14ac:dyDescent="0.3">
      <c r="A333" s="6" t="str">
        <f t="shared" si="65"/>
        <v>UA20171</v>
      </c>
      <c r="B333" s="6" t="s">
        <v>13</v>
      </c>
      <c r="C333" s="6">
        <v>2017</v>
      </c>
      <c r="D333" s="6">
        <v>1</v>
      </c>
      <c r="E333" s="11">
        <f>VLOOKUP($A333,Fuel_preprocessddata!$A:$T,6,FALSE)</f>
        <v>115242670</v>
      </c>
      <c r="F333" s="2">
        <f>VLOOKUP($A333,Fuel_preprocessddata!$A:$T,7,FALSE)</f>
        <v>182772832</v>
      </c>
      <c r="G333" s="29">
        <f>VLOOKUP($A333,Fuel_preprocessddata!$A:$T,8,FALSE)</f>
        <v>1.58598227548875</v>
      </c>
      <c r="H333" s="8">
        <f t="shared" si="66"/>
        <v>2.0867434727764898E-2</v>
      </c>
      <c r="I333" s="8">
        <f t="shared" si="67"/>
        <v>2.5163033894711466E-2</v>
      </c>
      <c r="J333" s="11">
        <f>VLOOKUP($A333,Fuel_preprocessddata!$A:$T,11,FALSE)</f>
        <v>139805649</v>
      </c>
      <c r="K333" s="2">
        <f>VLOOKUP($A333,Fuel_preprocessddata!$A:$T,12,FALSE)</f>
        <v>229727957</v>
      </c>
      <c r="L333" s="29">
        <f>VLOOKUP($A333,Fuel_preprocessddata!$A:$T,13,FALSE)</f>
        <v>1.6431950972167</v>
      </c>
      <c r="M333" s="26">
        <f t="shared" si="68"/>
        <v>2.5783054354004901E-2</v>
      </c>
      <c r="N333" s="26">
        <f t="shared" si="69"/>
        <v>3.2957427066762059E-2</v>
      </c>
      <c r="O333" s="2">
        <f>VLOOKUP($A333,Fuel_preprocessddata!$A:$T,16,FALSE)</f>
        <v>255048319</v>
      </c>
      <c r="P333" s="2">
        <f>VLOOKUP($A333,Fuel_preprocessddata!$A:$T,17,FALSE)</f>
        <v>412500789</v>
      </c>
      <c r="Q333" s="29">
        <f>VLOOKUP($A333,Fuel_preprocessddata!$A:$T,18,FALSE)</f>
        <v>1.6173436885110299</v>
      </c>
      <c r="R333" s="23">
        <f t="shared" si="70"/>
        <v>2.3346287936021566E-2</v>
      </c>
      <c r="S333" s="23">
        <f t="shared" si="71"/>
        <v>2.8979981313891325E-2</v>
      </c>
      <c r="T333" s="29">
        <v>0</v>
      </c>
      <c r="U333" s="38">
        <f>VLOOKUP($A333,Fuel_preprocessddata!$A:$T,9,FALSE)</f>
        <v>8758759013</v>
      </c>
      <c r="V333" s="38">
        <f>VLOOKUP($A333,Fuel_preprocessddata!$A:$T,10,FALSE)</f>
        <v>7263545118</v>
      </c>
      <c r="W333" s="38">
        <f>VLOOKUP($A333,Fuel_preprocessddata!$A:$T,14,FALSE)</f>
        <v>8910036563</v>
      </c>
      <c r="X333" s="38">
        <f>VLOOKUP($A333,Fuel_preprocessddata!$A:$T,15,FALSE)</f>
        <v>6970445737</v>
      </c>
      <c r="Y333" s="32">
        <f t="shared" si="72"/>
        <v>0</v>
      </c>
      <c r="Z333" s="32">
        <f t="shared" si="73"/>
        <v>0</v>
      </c>
      <c r="AA333" s="32">
        <v>-3.2565272235100806E-5</v>
      </c>
      <c r="AB333" s="32">
        <v>-3.6966105288534223E-5</v>
      </c>
      <c r="AC333" s="32">
        <f t="shared" si="74"/>
        <v>2.9802322387695313E-8</v>
      </c>
      <c r="AD333" s="32">
        <f t="shared" si="75"/>
        <v>0</v>
      </c>
      <c r="AE333" s="32">
        <v>-4.5645995098292369E-8</v>
      </c>
      <c r="AF333" s="32">
        <v>2.7066762059088645E-8</v>
      </c>
      <c r="AG333" s="32">
        <f t="shared" si="76"/>
        <v>0</v>
      </c>
      <c r="AH333" s="32">
        <f t="shared" si="77"/>
        <v>0</v>
      </c>
      <c r="AI333" s="32">
        <v>-1.2063978434284639E-8</v>
      </c>
      <c r="AJ333" s="32">
        <v>-1.8686108672547053E-8</v>
      </c>
    </row>
    <row r="334" spans="1:36" ht="15.75" thickBot="1" x14ac:dyDescent="0.3">
      <c r="A334" s="7" t="str">
        <f t="shared" si="65"/>
        <v>UA20172</v>
      </c>
      <c r="B334" s="7" t="s">
        <v>13</v>
      </c>
      <c r="C334" s="7">
        <v>2017</v>
      </c>
      <c r="D334" s="7">
        <v>2</v>
      </c>
      <c r="E334" s="12">
        <f>VLOOKUP($A334,Fuel_preprocessddata!$A:$T,6,FALSE)</f>
        <v>106044579</v>
      </c>
      <c r="F334" s="4">
        <f>VLOOKUP($A334,Fuel_preprocessddata!$A:$T,7,FALSE)</f>
        <v>170922024</v>
      </c>
      <c r="G334" s="30">
        <f>VLOOKUP($A334,Fuel_preprocessddata!$A:$T,8,FALSE)</f>
        <v>1.6117940738865999</v>
      </c>
      <c r="H334" s="18">
        <f t="shared" si="66"/>
        <v>2.1047991382313534E-2</v>
      </c>
      <c r="I334" s="18">
        <f t="shared" si="67"/>
        <v>2.5646379769374318E-2</v>
      </c>
      <c r="J334" s="12">
        <f>VLOOKUP($A334,Fuel_preprocessddata!$A:$T,11,FALSE)</f>
        <v>124507628</v>
      </c>
      <c r="K334" s="4">
        <f>VLOOKUP($A334,Fuel_preprocessddata!$A:$T,12,FALSE)</f>
        <v>205381093</v>
      </c>
      <c r="L334" s="30">
        <f>VLOOKUP($A334,Fuel_preprocessddata!$A:$T,13,FALSE)</f>
        <v>1.6495462671572201</v>
      </c>
      <c r="M334" s="27">
        <f t="shared" si="68"/>
        <v>2.5706598547418517E-2</v>
      </c>
      <c r="N334" s="27">
        <f t="shared" si="69"/>
        <v>3.6372437162469955E-2</v>
      </c>
      <c r="O334" s="4">
        <f>VLOOKUP($A334,Fuel_preprocessddata!$A:$T,16,FALSE)</f>
        <v>230552207</v>
      </c>
      <c r="P334" s="4">
        <f>VLOOKUP($A334,Fuel_preprocessddata!$A:$T,17,FALSE)</f>
        <v>376303117</v>
      </c>
      <c r="Q334" s="30">
        <f>VLOOKUP($A334,Fuel_preprocessddata!$A:$T,18,FALSE)</f>
        <v>1.63218180340385</v>
      </c>
      <c r="R334" s="24">
        <f t="shared" si="70"/>
        <v>2.3358331607540604E-2</v>
      </c>
      <c r="S334" s="24">
        <f t="shared" si="71"/>
        <v>3.0565964753440575E-2</v>
      </c>
      <c r="T334" s="30">
        <v>0</v>
      </c>
      <c r="U334" s="39">
        <f>VLOOKUP($A334,Fuel_preprocessddata!$A:$T,9,FALSE)</f>
        <v>8120585993</v>
      </c>
      <c r="V334" s="39">
        <f>VLOOKUP($A334,Fuel_preprocessddata!$A:$T,10,FALSE)</f>
        <v>6664567301</v>
      </c>
      <c r="W334" s="39">
        <f>VLOOKUP($A334,Fuel_preprocessddata!$A:$T,14,FALSE)</f>
        <v>7989430909</v>
      </c>
      <c r="X334" s="39">
        <f>VLOOKUP($A334,Fuel_preprocessddata!$A:$T,15,FALSE)</f>
        <v>5646613453</v>
      </c>
      <c r="Y334" s="33">
        <f t="shared" si="72"/>
        <v>0</v>
      </c>
      <c r="Z334" s="33">
        <f t="shared" si="73"/>
        <v>0</v>
      </c>
      <c r="AA334" s="33">
        <v>4.7991382313532227E-5</v>
      </c>
      <c r="AB334" s="33">
        <v>4.6379769374316898E-5</v>
      </c>
      <c r="AC334" s="33">
        <f t="shared" si="74"/>
        <v>0</v>
      </c>
      <c r="AD334" s="33">
        <f t="shared" si="75"/>
        <v>0</v>
      </c>
      <c r="AE334" s="33">
        <v>-1.4525814804461357E-9</v>
      </c>
      <c r="AF334" s="33">
        <v>3.7162469955498434E-8</v>
      </c>
      <c r="AG334" s="33">
        <f t="shared" si="76"/>
        <v>0</v>
      </c>
      <c r="AH334" s="33">
        <f t="shared" si="77"/>
        <v>0</v>
      </c>
      <c r="AI334" s="33">
        <v>3.1607540607395124E-8</v>
      </c>
      <c r="AJ334" s="33">
        <v>-3.5246559422844048E-8</v>
      </c>
    </row>
    <row r="335" spans="1:36" ht="15.75" thickBot="1" x14ac:dyDescent="0.3">
      <c r="A335" s="6" t="str">
        <f t="shared" si="65"/>
        <v>UA20173</v>
      </c>
      <c r="B335" s="6" t="s">
        <v>13</v>
      </c>
      <c r="C335" s="6">
        <v>2017</v>
      </c>
      <c r="D335" s="6">
        <v>3</v>
      </c>
      <c r="E335" s="11">
        <f>VLOOKUP($A335,Fuel_preprocessddata!$A:$T,6,FALSE)</f>
        <v>131555230</v>
      </c>
      <c r="F335" s="2">
        <f>VLOOKUP($A335,Fuel_preprocessddata!$A:$T,7,FALSE)</f>
        <v>207034297</v>
      </c>
      <c r="G335" s="29">
        <f>VLOOKUP($A335,Fuel_preprocessddata!$A:$T,8,FALSE)</f>
        <v>1.57374432776256</v>
      </c>
      <c r="H335" s="8">
        <f t="shared" si="66"/>
        <v>2.0618273785998384E-2</v>
      </c>
      <c r="I335" s="8">
        <f t="shared" si="67"/>
        <v>2.3922002586648412E-2</v>
      </c>
      <c r="J335" s="11">
        <f>VLOOKUP($A335,Fuel_preprocessddata!$A:$T,11,FALSE)</f>
        <v>143155980</v>
      </c>
      <c r="K335" s="2">
        <f>VLOOKUP($A335,Fuel_preprocessddata!$A:$T,12,FALSE)</f>
        <v>234661094</v>
      </c>
      <c r="L335" s="29">
        <f>VLOOKUP($A335,Fuel_preprocessddata!$A:$T,13,FALSE)</f>
        <v>1.63919868384121</v>
      </c>
      <c r="M335" s="26">
        <f t="shared" si="68"/>
        <v>2.5446184210951295E-2</v>
      </c>
      <c r="N335" s="26">
        <f t="shared" si="69"/>
        <v>3.3638894966981879E-2</v>
      </c>
      <c r="O335" s="2">
        <f>VLOOKUP($A335,Fuel_preprocessddata!$A:$T,16,FALSE)</f>
        <v>274711210</v>
      </c>
      <c r="P335" s="2">
        <f>VLOOKUP($A335,Fuel_preprocessddata!$A:$T,17,FALSE)</f>
        <v>441695391</v>
      </c>
      <c r="Q335" s="29">
        <f>VLOOKUP($A335,Fuel_preprocessddata!$A:$T,18,FALSE)</f>
        <v>1.6078535382665999</v>
      </c>
      <c r="R335" s="23">
        <f t="shared" si="70"/>
        <v>2.2929540780591749E-2</v>
      </c>
      <c r="S335" s="23">
        <f t="shared" si="71"/>
        <v>2.8258664062248501E-2</v>
      </c>
      <c r="T335" s="29">
        <v>0</v>
      </c>
      <c r="U335" s="38">
        <f>VLOOKUP($A335,Fuel_preprocessddata!$A:$T,9,FALSE)</f>
        <v>10041301185</v>
      </c>
      <c r="V335" s="38">
        <f>VLOOKUP($A335,Fuel_preprocessddata!$A:$T,10,FALSE)</f>
        <v>8654555414</v>
      </c>
      <c r="W335" s="38">
        <f>VLOOKUP($A335,Fuel_preprocessddata!$A:$T,14,FALSE)</f>
        <v>9221857865</v>
      </c>
      <c r="X335" s="38">
        <f>VLOOKUP($A335,Fuel_preprocessddata!$A:$T,15,FALSE)</f>
        <v>6975885927</v>
      </c>
      <c r="Y335" s="32">
        <f t="shared" si="72"/>
        <v>0</v>
      </c>
      <c r="Z335" s="32">
        <f t="shared" si="73"/>
        <v>0</v>
      </c>
      <c r="AA335" s="32">
        <v>1.8273785998381906E-5</v>
      </c>
      <c r="AB335" s="32">
        <v>2.2002586648410538E-5</v>
      </c>
      <c r="AC335" s="32">
        <f t="shared" si="74"/>
        <v>2.9802322387695313E-8</v>
      </c>
      <c r="AD335" s="32">
        <f t="shared" si="75"/>
        <v>2.9802322387695313E-8</v>
      </c>
      <c r="AE335" s="32">
        <v>-1.5789048705625031E-8</v>
      </c>
      <c r="AF335" s="32">
        <v>-5.0330181220609171E-9</v>
      </c>
      <c r="AG335" s="32">
        <f t="shared" si="76"/>
        <v>0</v>
      </c>
      <c r="AH335" s="32">
        <f t="shared" si="77"/>
        <v>0</v>
      </c>
      <c r="AI335" s="32">
        <v>4.0780591750722017E-8</v>
      </c>
      <c r="AJ335" s="32">
        <v>-3.5937751498640869E-8</v>
      </c>
    </row>
    <row r="336" spans="1:36" ht="15.75" thickBot="1" x14ac:dyDescent="0.3">
      <c r="A336" s="7" t="str">
        <f t="shared" si="65"/>
        <v>UA20174</v>
      </c>
      <c r="B336" s="7" t="s">
        <v>13</v>
      </c>
      <c r="C336" s="7">
        <v>2017</v>
      </c>
      <c r="D336" s="7">
        <v>4</v>
      </c>
      <c r="E336" s="12">
        <f>VLOOKUP($A336,Fuel_preprocessddata!$A:$T,6,FALSE)</f>
        <v>125813183</v>
      </c>
      <c r="F336" s="4">
        <f>VLOOKUP($A336,Fuel_preprocessddata!$A:$T,7,FALSE)</f>
        <v>197799156</v>
      </c>
      <c r="G336" s="30">
        <f>VLOOKUP($A336,Fuel_preprocessddata!$A:$T,8,FALSE)</f>
        <v>1.5721655814081099</v>
      </c>
      <c r="H336" s="18">
        <f t="shared" si="66"/>
        <v>2.0639378534950622E-2</v>
      </c>
      <c r="I336" s="18">
        <f t="shared" si="67"/>
        <v>2.3491970498346872E-2</v>
      </c>
      <c r="J336" s="12">
        <f>VLOOKUP($A336,Fuel_preprocessddata!$A:$T,11,FALSE)</f>
        <v>143433872</v>
      </c>
      <c r="K336" s="4">
        <f>VLOOKUP($A336,Fuel_preprocessddata!$A:$T,12,FALSE)</f>
        <v>230389767</v>
      </c>
      <c r="L336" s="30">
        <f>VLOOKUP($A336,Fuel_preprocessddata!$A:$T,13,FALSE)</f>
        <v>1.60624379574721</v>
      </c>
      <c r="M336" s="27">
        <f t="shared" si="68"/>
        <v>2.4925450422093643E-2</v>
      </c>
      <c r="N336" s="27">
        <f t="shared" si="69"/>
        <v>3.1896476940057122E-2</v>
      </c>
      <c r="O336" s="4">
        <f>VLOOKUP($A336,Fuel_preprocessddata!$A:$T,16,FALSE)</f>
        <v>269247055</v>
      </c>
      <c r="P336" s="4">
        <f>VLOOKUP($A336,Fuel_preprocessddata!$A:$T,17,FALSE)</f>
        <v>428188923</v>
      </c>
      <c r="Q336" s="30">
        <f>VLOOKUP($A336,Fuel_preprocessddata!$A:$T,18,FALSE)</f>
        <v>1.5903198012694999</v>
      </c>
      <c r="R336" s="24">
        <f t="shared" si="70"/>
        <v>2.2743663831926914E-2</v>
      </c>
      <c r="S336" s="24">
        <f t="shared" si="71"/>
        <v>2.7372715832693344E-2</v>
      </c>
      <c r="T336" s="30">
        <v>0</v>
      </c>
      <c r="U336" s="39">
        <f>VLOOKUP($A336,Fuel_preprocessddata!$A:$T,9,FALSE)</f>
        <v>9583581001</v>
      </c>
      <c r="V336" s="39">
        <f>VLOOKUP($A336,Fuel_preprocessddata!$A:$T,10,FALSE)</f>
        <v>8419862268</v>
      </c>
      <c r="W336" s="39">
        <f>VLOOKUP($A336,Fuel_preprocessddata!$A:$T,14,FALSE)</f>
        <v>9243153608</v>
      </c>
      <c r="X336" s="39">
        <f>VLOOKUP($A336,Fuel_preprocessddata!$A:$T,15,FALSE)</f>
        <v>7223047468</v>
      </c>
      <c r="Y336" s="33">
        <f t="shared" si="72"/>
        <v>0</v>
      </c>
      <c r="Z336" s="33">
        <f t="shared" si="73"/>
        <v>0</v>
      </c>
      <c r="AA336" s="33">
        <v>3.937853495062163E-5</v>
      </c>
      <c r="AB336" s="33">
        <v>-8.0295016531266999E-6</v>
      </c>
      <c r="AC336" s="33">
        <f t="shared" si="74"/>
        <v>-2.9802322387695313E-8</v>
      </c>
      <c r="AD336" s="33">
        <f t="shared" si="75"/>
        <v>0</v>
      </c>
      <c r="AE336" s="33">
        <v>-4.9577906356679247E-8</v>
      </c>
      <c r="AF336" s="33">
        <v>-2.3059942877087791E-8</v>
      </c>
      <c r="AG336" s="33">
        <f t="shared" si="76"/>
        <v>0</v>
      </c>
      <c r="AH336" s="33">
        <f t="shared" si="77"/>
        <v>0</v>
      </c>
      <c r="AI336" s="33">
        <v>-3.6168073085096619E-8</v>
      </c>
      <c r="AJ336" s="33">
        <v>1.5832693342140991E-8</v>
      </c>
    </row>
    <row r="337" spans="1:36" ht="15.75" thickBot="1" x14ac:dyDescent="0.3">
      <c r="A337" s="6" t="str">
        <f t="shared" si="65"/>
        <v>UA20175</v>
      </c>
      <c r="B337" s="6" t="s">
        <v>13</v>
      </c>
      <c r="C337" s="6">
        <v>2017</v>
      </c>
      <c r="D337" s="6">
        <v>5</v>
      </c>
      <c r="E337" s="11">
        <f>VLOOKUP($A337,Fuel_preprocessddata!$A:$T,6,FALSE)</f>
        <v>136992444</v>
      </c>
      <c r="F337" s="2">
        <f>VLOOKUP($A337,Fuel_preprocessddata!$A:$T,7,FALSE)</f>
        <v>205921730</v>
      </c>
      <c r="G337" s="29">
        <f>VLOOKUP($A337,Fuel_preprocessddata!$A:$T,8,FALSE)</f>
        <v>1.50316122544685</v>
      </c>
      <c r="H337" s="8">
        <f t="shared" si="66"/>
        <v>1.9793349763912026E-2</v>
      </c>
      <c r="I337" s="8">
        <f t="shared" si="67"/>
        <v>2.2808703397352473E-2</v>
      </c>
      <c r="J337" s="11">
        <f>VLOOKUP($A337,Fuel_preprocessddata!$A:$T,11,FALSE)</f>
        <v>154609903</v>
      </c>
      <c r="K337" s="2">
        <f>VLOOKUP($A337,Fuel_preprocessddata!$A:$T,12,FALSE)</f>
        <v>242394024</v>
      </c>
      <c r="L337" s="29">
        <f>VLOOKUP($A337,Fuel_preprocessddata!$A:$T,13,FALSE)</f>
        <v>1.5677781260880801</v>
      </c>
      <c r="M337" s="26">
        <f t="shared" si="68"/>
        <v>2.4466845651566302E-2</v>
      </c>
      <c r="N337" s="26">
        <f t="shared" si="69"/>
        <v>3.2142670655645335E-2</v>
      </c>
      <c r="O337" s="2">
        <f>VLOOKUP($A337,Fuel_preprocessddata!$A:$T,16,FALSE)</f>
        <v>291602347</v>
      </c>
      <c r="P337" s="2">
        <f>VLOOKUP($A337,Fuel_preprocessddata!$A:$T,17,FALSE)</f>
        <v>448315754</v>
      </c>
      <c r="Q337" s="29">
        <f>VLOOKUP($A337,Fuel_preprocessddata!$A:$T,18,FALSE)</f>
        <v>1.5374216243876799</v>
      </c>
      <c r="R337" s="23">
        <f t="shared" si="70"/>
        <v>2.2072970352396235E-2</v>
      </c>
      <c r="S337" s="23">
        <f t="shared" si="71"/>
        <v>2.7056849548064719E-2</v>
      </c>
      <c r="T337" s="29">
        <v>0</v>
      </c>
      <c r="U337" s="38">
        <f>VLOOKUP($A337,Fuel_preprocessddata!$A:$T,9,FALSE)</f>
        <v>10403581630</v>
      </c>
      <c r="V337" s="38">
        <f>VLOOKUP($A337,Fuel_preprocessddata!$A:$T,10,FALSE)</f>
        <v>9028208505</v>
      </c>
      <c r="W337" s="38">
        <f>VLOOKUP($A337,Fuel_preprocessddata!$A:$T,14,FALSE)</f>
        <v>9907040223</v>
      </c>
      <c r="X337" s="38">
        <f>VLOOKUP($A337,Fuel_preprocessddata!$A:$T,15,FALSE)</f>
        <v>7541191166</v>
      </c>
      <c r="Y337" s="32">
        <f t="shared" si="72"/>
        <v>0</v>
      </c>
      <c r="Z337" s="32">
        <f t="shared" si="73"/>
        <v>0</v>
      </c>
      <c r="AA337" s="32">
        <v>-6.6502360879759637E-6</v>
      </c>
      <c r="AB337" s="32">
        <v>8.703397352472636E-6</v>
      </c>
      <c r="AC337" s="32">
        <f t="shared" si="74"/>
        <v>0</v>
      </c>
      <c r="AD337" s="32">
        <f t="shared" si="75"/>
        <v>2.9802322387695313E-8</v>
      </c>
      <c r="AE337" s="32">
        <v>4.5651566301513347E-8</v>
      </c>
      <c r="AF337" s="32">
        <v>-2.9344354670127193E-8</v>
      </c>
      <c r="AG337" s="32">
        <f t="shared" si="76"/>
        <v>0</v>
      </c>
      <c r="AH337" s="32">
        <f t="shared" si="77"/>
        <v>0</v>
      </c>
      <c r="AI337" s="32">
        <v>-2.9647603766100317E-8</v>
      </c>
      <c r="AJ337" s="32">
        <v>4.9548064718837881E-8</v>
      </c>
    </row>
    <row r="338" spans="1:36" ht="15.75" thickBot="1" x14ac:dyDescent="0.3">
      <c r="A338" s="7" t="str">
        <f t="shared" si="65"/>
        <v>UA20176</v>
      </c>
      <c r="B338" s="7" t="s">
        <v>13</v>
      </c>
      <c r="C338" s="7">
        <v>2017</v>
      </c>
      <c r="D338" s="7">
        <v>6</v>
      </c>
      <c r="E338" s="12">
        <f>VLOOKUP($A338,Fuel_preprocessddata!$A:$T,6,FALSE)</f>
        <v>147787575</v>
      </c>
      <c r="F338" s="4">
        <f>VLOOKUP($A338,Fuel_preprocessddata!$A:$T,7,FALSE)</f>
        <v>213166688</v>
      </c>
      <c r="G338" s="30">
        <f>VLOOKUP($A338,Fuel_preprocessddata!$A:$T,8,FALSE)</f>
        <v>1.44238572153308</v>
      </c>
      <c r="H338" s="18">
        <f t="shared" si="66"/>
        <v>1.9104173226036837E-2</v>
      </c>
      <c r="I338" s="18">
        <f t="shared" si="67"/>
        <v>2.1654433378558068E-2</v>
      </c>
      <c r="J338" s="12">
        <f>VLOOKUP($A338,Fuel_preprocessddata!$A:$T,11,FALSE)</f>
        <v>158576625</v>
      </c>
      <c r="K338" s="4">
        <f>VLOOKUP($A338,Fuel_preprocessddata!$A:$T,12,FALSE)</f>
        <v>239131969</v>
      </c>
      <c r="L338" s="30">
        <f>VLOOKUP($A338,Fuel_preprocessddata!$A:$T,13,FALSE)</f>
        <v>1.5079900269033899</v>
      </c>
      <c r="M338" s="27">
        <f t="shared" si="68"/>
        <v>2.3507698845901679E-2</v>
      </c>
      <c r="N338" s="27">
        <f t="shared" si="69"/>
        <v>2.8150751726037392E-2</v>
      </c>
      <c r="O338" s="4">
        <f>VLOOKUP($A338,Fuel_preprocessddata!$A:$T,16,FALSE)</f>
        <v>306364200</v>
      </c>
      <c r="P338" s="4">
        <f>VLOOKUP($A338,Fuel_preprocessddata!$A:$T,17,FALSE)</f>
        <v>452298657</v>
      </c>
      <c r="Q338" s="30">
        <f>VLOOKUP($A338,Fuel_preprocessddata!$A:$T,18,FALSE)</f>
        <v>1.4763430485676801</v>
      </c>
      <c r="R338" s="24">
        <f t="shared" si="70"/>
        <v>2.1204198984534073E-2</v>
      </c>
      <c r="S338" s="24">
        <f t="shared" si="71"/>
        <v>2.4663599025648797E-2</v>
      </c>
      <c r="T338" s="30">
        <v>0</v>
      </c>
      <c r="U338" s="39">
        <f>VLOOKUP($A338,Fuel_preprocessddata!$A:$T,9,FALSE)</f>
        <v>11158121604</v>
      </c>
      <c r="V338" s="39">
        <f>VLOOKUP($A338,Fuel_preprocessddata!$A:$T,10,FALSE)</f>
        <v>9844020588</v>
      </c>
      <c r="W338" s="39">
        <f>VLOOKUP($A338,Fuel_preprocessddata!$A:$T,14,FALSE)</f>
        <v>10172495852</v>
      </c>
      <c r="X338" s="39">
        <f>VLOOKUP($A338,Fuel_preprocessddata!$A:$T,15,FALSE)</f>
        <v>8494692125</v>
      </c>
      <c r="Y338" s="33">
        <f t="shared" si="72"/>
        <v>0</v>
      </c>
      <c r="Z338" s="33">
        <f t="shared" si="73"/>
        <v>0</v>
      </c>
      <c r="AA338" s="33">
        <v>4.173226036838229E-6</v>
      </c>
      <c r="AB338" s="33">
        <v>-4.5566621441934727E-5</v>
      </c>
      <c r="AC338" s="33">
        <f t="shared" si="74"/>
        <v>2.9802322387695313E-8</v>
      </c>
      <c r="AD338" s="33">
        <f t="shared" si="75"/>
        <v>0</v>
      </c>
      <c r="AE338" s="33">
        <v>-1.1540983203828237E-9</v>
      </c>
      <c r="AF338" s="33">
        <v>-4.8273962608563759E-8</v>
      </c>
      <c r="AG338" s="33">
        <f t="shared" si="76"/>
        <v>0</v>
      </c>
      <c r="AH338" s="33">
        <f t="shared" si="77"/>
        <v>0</v>
      </c>
      <c r="AI338" s="33">
        <v>-1.0154659248889919E-9</v>
      </c>
      <c r="AJ338" s="33">
        <v>-9.7435120388622565E-10</v>
      </c>
    </row>
    <row r="339" spans="1:36" ht="15.75" thickBot="1" x14ac:dyDescent="0.3">
      <c r="A339" s="6" t="str">
        <f t="shared" si="65"/>
        <v>UA20177</v>
      </c>
      <c r="B339" s="6" t="s">
        <v>13</v>
      </c>
      <c r="C339" s="6">
        <v>2017</v>
      </c>
      <c r="D339" s="6">
        <v>7</v>
      </c>
      <c r="E339" s="11">
        <f>VLOOKUP($A339,Fuel_preprocessddata!$A:$T,6,FALSE)</f>
        <v>153765967</v>
      </c>
      <c r="F339" s="2">
        <f>VLOOKUP($A339,Fuel_preprocessddata!$A:$T,7,FALSE)</f>
        <v>222524850</v>
      </c>
      <c r="G339" s="29">
        <f>VLOOKUP($A339,Fuel_preprocessddata!$A:$T,8,FALSE)</f>
        <v>1.44716580880345</v>
      </c>
      <c r="H339" s="8">
        <f t="shared" si="66"/>
        <v>1.9105255909910281E-2</v>
      </c>
      <c r="I339" s="8">
        <f t="shared" si="67"/>
        <v>2.1484429951720986E-2</v>
      </c>
      <c r="J339" s="11">
        <f>VLOOKUP($A339,Fuel_preprocessddata!$A:$T,11,FALSE)</f>
        <v>167657495</v>
      </c>
      <c r="K339" s="2">
        <f>VLOOKUP($A339,Fuel_preprocessddata!$A:$T,12,FALSE)</f>
        <v>248310823</v>
      </c>
      <c r="L339" s="29">
        <f>VLOOKUP($A339,Fuel_preprocessddata!$A:$T,13,FALSE)</f>
        <v>1.4810600802546801</v>
      </c>
      <c r="M339" s="26">
        <f t="shared" si="68"/>
        <v>2.315060788496142E-2</v>
      </c>
      <c r="N339" s="26">
        <f t="shared" si="69"/>
        <v>2.709596977319596E-2</v>
      </c>
      <c r="O339" s="2">
        <f>VLOOKUP($A339,Fuel_preprocessddata!$A:$T,16,FALSE)</f>
        <v>321423462</v>
      </c>
      <c r="P339" s="2">
        <f>VLOOKUP($A339,Fuel_preprocessddata!$A:$T,17,FALSE)</f>
        <v>470835673</v>
      </c>
      <c r="Q339" s="29">
        <f>VLOOKUP($A339,Fuel_preprocessddata!$A:$T,18,FALSE)</f>
        <v>1.4648453789599201</v>
      </c>
      <c r="R339" s="23">
        <f t="shared" si="70"/>
        <v>2.1044629557641453E-2</v>
      </c>
      <c r="S339" s="23">
        <f t="shared" si="71"/>
        <v>2.4118681213869925E-2</v>
      </c>
      <c r="T339" s="29">
        <v>0</v>
      </c>
      <c r="U339" s="38">
        <f>VLOOKUP($A339,Fuel_preprocessddata!$A:$T,9,FALSE)</f>
        <v>11647310617</v>
      </c>
      <c r="V339" s="38">
        <f>VLOOKUP($A339,Fuel_preprocessddata!$A:$T,10,FALSE)</f>
        <v>10357493799</v>
      </c>
      <c r="W339" s="38">
        <f>VLOOKUP($A339,Fuel_preprocessddata!$A:$T,14,FALSE)</f>
        <v>10725887814</v>
      </c>
      <c r="X339" s="38">
        <f>VLOOKUP($A339,Fuel_preprocessddata!$A:$T,15,FALSE)</f>
        <v>9164123856</v>
      </c>
      <c r="Y339" s="32">
        <f t="shared" si="72"/>
        <v>0</v>
      </c>
      <c r="Z339" s="32">
        <f t="shared" si="73"/>
        <v>0</v>
      </c>
      <c r="AA339" s="32">
        <v>5.2559099102816864E-6</v>
      </c>
      <c r="AB339" s="32">
        <v>-1.5570048279010471E-5</v>
      </c>
      <c r="AC339" s="32">
        <f t="shared" si="74"/>
        <v>0</v>
      </c>
      <c r="AD339" s="32">
        <f t="shared" si="75"/>
        <v>0</v>
      </c>
      <c r="AE339" s="32">
        <v>7.8849614199016926E-9</v>
      </c>
      <c r="AF339" s="32">
        <v>-3.0226804038913091E-8</v>
      </c>
      <c r="AG339" s="32">
        <f t="shared" si="76"/>
        <v>0</v>
      </c>
      <c r="AH339" s="32">
        <f t="shared" si="77"/>
        <v>0</v>
      </c>
      <c r="AI339" s="32">
        <v>2.9557641452460093E-8</v>
      </c>
      <c r="AJ339" s="32">
        <v>-1.8786130073430996E-8</v>
      </c>
    </row>
    <row r="340" spans="1:36" ht="15.75" thickBot="1" x14ac:dyDescent="0.3">
      <c r="A340" s="7" t="str">
        <f t="shared" si="65"/>
        <v>UA20178</v>
      </c>
      <c r="B340" s="7" t="s">
        <v>13</v>
      </c>
      <c r="C340" s="7">
        <v>2017</v>
      </c>
      <c r="D340" s="7">
        <v>8</v>
      </c>
      <c r="E340" s="12">
        <f>VLOOKUP($A340,Fuel_preprocessddata!$A:$T,6,FALSE)</f>
        <v>151878502</v>
      </c>
      <c r="F340" s="4">
        <f>VLOOKUP($A340,Fuel_preprocessddata!$A:$T,7,FALSE)</f>
        <v>238731146</v>
      </c>
      <c r="G340" s="30">
        <f>VLOOKUP($A340,Fuel_preprocessddata!$A:$T,8,FALSE)</f>
        <v>1.57185607479852</v>
      </c>
      <c r="H340" s="18">
        <f t="shared" si="66"/>
        <v>2.0870265873931489E-2</v>
      </c>
      <c r="I340" s="18">
        <f t="shared" si="67"/>
        <v>2.4190776757459811E-2</v>
      </c>
      <c r="J340" s="12">
        <f>VLOOKUP($A340,Fuel_preprocessddata!$A:$T,11,FALSE)</f>
        <v>159642691</v>
      </c>
      <c r="K340" s="4">
        <f>VLOOKUP($A340,Fuel_preprocessddata!$A:$T,12,FALSE)</f>
        <v>254729822</v>
      </c>
      <c r="L340" s="30">
        <f>VLOOKUP($A340,Fuel_preprocessddata!$A:$T,13,FALSE)</f>
        <v>1.59562470667698</v>
      </c>
      <c r="M340" s="27">
        <f t="shared" si="68"/>
        <v>2.507023603322775E-2</v>
      </c>
      <c r="N340" s="27">
        <f t="shared" si="69"/>
        <v>2.9435010537068609E-2</v>
      </c>
      <c r="O340" s="4">
        <f>VLOOKUP($A340,Fuel_preprocessddata!$A:$T,16,FALSE)</f>
        <v>311521193</v>
      </c>
      <c r="P340" s="4">
        <f>VLOOKUP($A340,Fuel_preprocessddata!$A:$T,17,FALSE)</f>
        <v>493460968</v>
      </c>
      <c r="Q340" s="30">
        <f>VLOOKUP($A340,Fuel_preprocessddata!$A:$T,18,FALSE)</f>
        <v>1.58403658912541</v>
      </c>
      <c r="R340" s="24">
        <f t="shared" si="70"/>
        <v>2.2845982265830081E-2</v>
      </c>
      <c r="S340" s="24">
        <f t="shared" si="71"/>
        <v>2.664093601077154E-2</v>
      </c>
      <c r="T340" s="30">
        <v>0</v>
      </c>
      <c r="U340" s="39">
        <f>VLOOKUP($A340,Fuel_preprocessddata!$A:$T,9,FALSE)</f>
        <v>11438816709</v>
      </c>
      <c r="V340" s="39">
        <f>VLOOKUP($A340,Fuel_preprocessddata!$A:$T,10,FALSE)</f>
        <v>9868684598</v>
      </c>
      <c r="W340" s="39">
        <f>VLOOKUP($A340,Fuel_preprocessddata!$A:$T,14,FALSE)</f>
        <v>10160647138</v>
      </c>
      <c r="X340" s="39">
        <f>VLOOKUP($A340,Fuel_preprocessddata!$A:$T,15,FALSE)</f>
        <v>8653974208</v>
      </c>
      <c r="Y340" s="33">
        <f t="shared" si="72"/>
        <v>0</v>
      </c>
      <c r="Z340" s="33">
        <f t="shared" si="73"/>
        <v>0</v>
      </c>
      <c r="AA340" s="33">
        <v>-2.9734126068509809E-5</v>
      </c>
      <c r="AB340" s="33">
        <v>-9.2232425401884977E-6</v>
      </c>
      <c r="AC340" s="33">
        <f t="shared" si="74"/>
        <v>0</v>
      </c>
      <c r="AD340" s="33">
        <f t="shared" si="75"/>
        <v>-2.9802322387695313E-8</v>
      </c>
      <c r="AE340" s="33">
        <v>3.6033227748810681E-8</v>
      </c>
      <c r="AF340" s="33">
        <v>1.0537068611746192E-8</v>
      </c>
      <c r="AG340" s="33">
        <f t="shared" si="76"/>
        <v>0</v>
      </c>
      <c r="AH340" s="33">
        <f t="shared" si="77"/>
        <v>0</v>
      </c>
      <c r="AI340" s="33">
        <v>-1.7734169920763376E-8</v>
      </c>
      <c r="AJ340" s="33">
        <v>3.6010771543512621E-8</v>
      </c>
    </row>
    <row r="341" spans="1:36" ht="15.75" thickBot="1" x14ac:dyDescent="0.3">
      <c r="A341" s="6" t="str">
        <f t="shared" si="65"/>
        <v>UA20179</v>
      </c>
      <c r="B341" s="6" t="s">
        <v>13</v>
      </c>
      <c r="C341" s="6">
        <v>2017</v>
      </c>
      <c r="D341" s="6">
        <v>9</v>
      </c>
      <c r="E341" s="11">
        <f>VLOOKUP($A341,Fuel_preprocessddata!$A:$T,6,FALSE)</f>
        <v>130827242</v>
      </c>
      <c r="F341" s="2">
        <f>VLOOKUP($A341,Fuel_preprocessddata!$A:$T,7,FALSE)</f>
        <v>228145726</v>
      </c>
      <c r="G341" s="29">
        <f>VLOOKUP($A341,Fuel_preprocessddata!$A:$T,8,FALSE)</f>
        <v>1.7438701795761999</v>
      </c>
      <c r="H341" s="8">
        <f t="shared" si="66"/>
        <v>2.3054680583019418E-2</v>
      </c>
      <c r="I341" s="8">
        <f t="shared" si="67"/>
        <v>2.794133545940878E-2</v>
      </c>
      <c r="J341" s="11">
        <f>VLOOKUP($A341,Fuel_preprocessddata!$A:$T,11,FALSE)</f>
        <v>145614041</v>
      </c>
      <c r="K341" s="2">
        <f>VLOOKUP($A341,Fuel_preprocessddata!$A:$T,12,FALSE)</f>
        <v>250690191</v>
      </c>
      <c r="L341" s="29">
        <f>VLOOKUP($A341,Fuel_preprocessddata!$A:$T,13,FALSE)</f>
        <v>1.7216072658817201</v>
      </c>
      <c r="M341" s="26">
        <f t="shared" si="68"/>
        <v>2.6924020137544163E-2</v>
      </c>
      <c r="N341" s="26">
        <f t="shared" si="69"/>
        <v>3.4320660885425819E-2</v>
      </c>
      <c r="O341" s="2">
        <f>VLOOKUP($A341,Fuel_preprocessddata!$A:$T,16,FALSE)</f>
        <v>276441283</v>
      </c>
      <c r="P341" s="2">
        <f>VLOOKUP($A341,Fuel_preprocessddata!$A:$T,17,FALSE)</f>
        <v>478835917</v>
      </c>
      <c r="Q341" s="29">
        <f>VLOOKUP($A341,Fuel_preprocessddata!$A:$T,18,FALSE)</f>
        <v>1.7321433029233899</v>
      </c>
      <c r="R341" s="23">
        <f t="shared" si="70"/>
        <v>2.4930441712135001E-2</v>
      </c>
      <c r="S341" s="23">
        <f t="shared" si="71"/>
        <v>3.0953506213922555E-2</v>
      </c>
      <c r="T341" s="29">
        <v>0</v>
      </c>
      <c r="U341" s="38">
        <f>VLOOKUP($A341,Fuel_preprocessddata!$A:$T,9,FALSE)</f>
        <v>9895852826</v>
      </c>
      <c r="V341" s="38">
        <f>VLOOKUP($A341,Fuel_preprocessddata!$A:$T,10,FALSE)</f>
        <v>8165168996</v>
      </c>
      <c r="W341" s="38">
        <f>VLOOKUP($A341,Fuel_preprocessddata!$A:$T,14,FALSE)</f>
        <v>9311023752</v>
      </c>
      <c r="X341" s="38">
        <f>VLOOKUP($A341,Fuel_preprocessddata!$A:$T,15,FALSE)</f>
        <v>7304352088</v>
      </c>
      <c r="Y341" s="32">
        <f t="shared" si="72"/>
        <v>0</v>
      </c>
      <c r="Z341" s="32">
        <f t="shared" si="73"/>
        <v>0</v>
      </c>
      <c r="AA341" s="32">
        <v>-4.5319416980582269E-5</v>
      </c>
      <c r="AB341" s="32">
        <v>4.1335459408780098E-5</v>
      </c>
      <c r="AC341" s="32">
        <f t="shared" si="74"/>
        <v>0</v>
      </c>
      <c r="AD341" s="32">
        <f t="shared" si="75"/>
        <v>0</v>
      </c>
      <c r="AE341" s="32">
        <v>2.0137544161705212E-8</v>
      </c>
      <c r="AF341" s="32">
        <v>-3.9114574183762851E-8</v>
      </c>
      <c r="AG341" s="32">
        <f t="shared" si="76"/>
        <v>0</v>
      </c>
      <c r="AH341" s="32">
        <f t="shared" si="77"/>
        <v>0</v>
      </c>
      <c r="AI341" s="32">
        <v>4.1712135004715045E-8</v>
      </c>
      <c r="AJ341" s="32">
        <v>6.2139225570634338E-9</v>
      </c>
    </row>
    <row r="342" spans="1:36" ht="21.75" thickBot="1" x14ac:dyDescent="0.3">
      <c r="A342" s="7" t="str">
        <f t="shared" si="65"/>
        <v>UA201710</v>
      </c>
      <c r="B342" s="7" t="s">
        <v>13</v>
      </c>
      <c r="C342" s="7">
        <v>2017</v>
      </c>
      <c r="D342" s="7">
        <v>10</v>
      </c>
      <c r="E342" s="12">
        <f>VLOOKUP($A342,Fuel_preprocessddata!$A:$T,6,FALSE)</f>
        <v>140728887</v>
      </c>
      <c r="F342" s="4">
        <f>VLOOKUP($A342,Fuel_preprocessddata!$A:$T,7,FALSE)</f>
        <v>245860776</v>
      </c>
      <c r="G342" s="30">
        <f>VLOOKUP($A342,Fuel_preprocessddata!$A:$T,8,FALSE)</f>
        <v>1.74705265735527</v>
      </c>
      <c r="H342" s="18">
        <f t="shared" si="66"/>
        <v>2.3270405035883148E-2</v>
      </c>
      <c r="I342" s="18">
        <f t="shared" si="67"/>
        <v>2.7231123905270591E-2</v>
      </c>
      <c r="J342" s="12">
        <f>VLOOKUP($A342,Fuel_preprocessddata!$A:$T,11,FALSE)</f>
        <v>142684370</v>
      </c>
      <c r="K342" s="4">
        <f>VLOOKUP($A342,Fuel_preprocessddata!$A:$T,12,FALSE)</f>
        <v>253280423</v>
      </c>
      <c r="L342" s="30">
        <f>VLOOKUP($A342,Fuel_preprocessddata!$A:$T,13,FALSE)</f>
        <v>1.7751097965390299</v>
      </c>
      <c r="M342" s="27">
        <f t="shared" si="68"/>
        <v>2.7337420695655749E-2</v>
      </c>
      <c r="N342" s="27">
        <f t="shared" si="69"/>
        <v>3.6239539081507226E-2</v>
      </c>
      <c r="O342" s="4">
        <f>VLOOKUP($A342,Fuel_preprocessddata!$A:$T,16,FALSE)</f>
        <v>283413257</v>
      </c>
      <c r="P342" s="4">
        <f>VLOOKUP($A342,Fuel_preprocessddata!$A:$T,17,FALSE)</f>
        <v>499141199</v>
      </c>
      <c r="Q342" s="30">
        <f>VLOOKUP($A342,Fuel_preprocessddata!$A:$T,18,FALSE)</f>
        <v>1.7611780206879999</v>
      </c>
      <c r="R342" s="24">
        <f t="shared" si="70"/>
        <v>2.5170561754356263E-2</v>
      </c>
      <c r="S342" s="24">
        <f t="shared" si="71"/>
        <v>3.1161791833208059E-2</v>
      </c>
      <c r="T342" s="30">
        <v>0</v>
      </c>
      <c r="U342" s="39">
        <f>VLOOKUP($A342,Fuel_preprocessddata!$A:$T,9,FALSE)</f>
        <v>10565384471</v>
      </c>
      <c r="V342" s="39">
        <f>VLOOKUP($A342,Fuel_preprocessddata!$A:$T,10,FALSE)</f>
        <v>9028667963</v>
      </c>
      <c r="W342" s="39">
        <f>VLOOKUP($A342,Fuel_preprocessddata!$A:$T,14,FALSE)</f>
        <v>9264971477</v>
      </c>
      <c r="X342" s="39">
        <f>VLOOKUP($A342,Fuel_preprocessddata!$A:$T,15,FALSE)</f>
        <v>6989063035</v>
      </c>
      <c r="Y342" s="33">
        <f t="shared" si="72"/>
        <v>0</v>
      </c>
      <c r="Z342" s="33">
        <f t="shared" si="73"/>
        <v>0</v>
      </c>
      <c r="AA342" s="33">
        <v>-2.9594964116853167E-5</v>
      </c>
      <c r="AB342" s="33">
        <v>3.1123905270590349E-5</v>
      </c>
      <c r="AC342" s="33">
        <f t="shared" si="74"/>
        <v>2.9802322387695313E-8</v>
      </c>
      <c r="AD342" s="33">
        <f t="shared" si="75"/>
        <v>0</v>
      </c>
      <c r="AE342" s="33">
        <v>2.0695655748165231E-8</v>
      </c>
      <c r="AF342" s="33">
        <v>3.9081507223134859E-8</v>
      </c>
      <c r="AG342" s="33">
        <f t="shared" si="76"/>
        <v>0</v>
      </c>
      <c r="AH342" s="33">
        <f t="shared" si="77"/>
        <v>0</v>
      </c>
      <c r="AI342" s="33">
        <v>-3.8245643738804569E-8</v>
      </c>
      <c r="AJ342" s="33">
        <v>-8.1667919388933585E-9</v>
      </c>
    </row>
    <row r="343" spans="1:36" ht="21.75" thickBot="1" x14ac:dyDescent="0.3">
      <c r="A343" s="6" t="str">
        <f t="shared" si="65"/>
        <v>UA201711</v>
      </c>
      <c r="B343" s="6" t="s">
        <v>13</v>
      </c>
      <c r="C343" s="6">
        <v>2017</v>
      </c>
      <c r="D343" s="6">
        <v>11</v>
      </c>
      <c r="E343" s="11">
        <f>VLOOKUP($A343,Fuel_preprocessddata!$A:$T,6,FALSE)</f>
        <v>130657305</v>
      </c>
      <c r="F343" s="2">
        <f>VLOOKUP($A343,Fuel_preprocessddata!$A:$T,7,FALSE)</f>
        <v>234222637</v>
      </c>
      <c r="G343" s="29">
        <f>VLOOKUP($A343,Fuel_preprocessddata!$A:$T,8,FALSE)</f>
        <v>1.7926486161642401</v>
      </c>
      <c r="H343" s="8">
        <f t="shared" si="66"/>
        <v>2.3819092370408253E-2</v>
      </c>
      <c r="I343" s="8">
        <f t="shared" si="67"/>
        <v>2.7526514843723662E-2</v>
      </c>
      <c r="J343" s="11">
        <f>VLOOKUP($A343,Fuel_preprocessddata!$A:$T,11,FALSE)</f>
        <v>130709589</v>
      </c>
      <c r="K343" s="2">
        <f>VLOOKUP($A343,Fuel_preprocessddata!$A:$T,12,FALSE)</f>
        <v>238439553</v>
      </c>
      <c r="L343" s="29">
        <f>VLOOKUP($A343,Fuel_preprocessddata!$A:$T,13,FALSE)</f>
        <v>1.8241932732264901</v>
      </c>
      <c r="M343" s="26">
        <f t="shared" si="68"/>
        <v>2.7589656056901099E-2</v>
      </c>
      <c r="N343" s="26">
        <f t="shared" si="69"/>
        <v>3.6292207162440783E-2</v>
      </c>
      <c r="O343" s="2">
        <f>VLOOKUP($A343,Fuel_preprocessddata!$A:$T,16,FALSE)</f>
        <v>261366894</v>
      </c>
      <c r="P343" s="2">
        <f>VLOOKUP($A343,Fuel_preprocessddata!$A:$T,17,FALSE)</f>
        <v>472662190</v>
      </c>
      <c r="Q343" s="29">
        <f>VLOOKUP($A343,Fuel_preprocessddata!$A:$T,18,FALSE)</f>
        <v>1.80842409980202</v>
      </c>
      <c r="R343" s="23">
        <f t="shared" si="70"/>
        <v>2.5582838874171461E-2</v>
      </c>
      <c r="S343" s="23">
        <f t="shared" si="71"/>
        <v>3.1345775472401749E-2</v>
      </c>
      <c r="T343" s="29">
        <v>0</v>
      </c>
      <c r="U343" s="38">
        <f>VLOOKUP($A343,Fuel_preprocessddata!$A:$T,9,FALSE)</f>
        <v>9833398912</v>
      </c>
      <c r="V343" s="38">
        <f>VLOOKUP($A343,Fuel_preprocessddata!$A:$T,10,FALSE)</f>
        <v>8508982642</v>
      </c>
      <c r="W343" s="38">
        <f>VLOOKUP($A343,Fuel_preprocessddata!$A:$T,14,FALSE)</f>
        <v>8642353225</v>
      </c>
      <c r="X343" s="38">
        <f>VLOOKUP($A343,Fuel_preprocessddata!$A:$T,15,FALSE)</f>
        <v>6569993165</v>
      </c>
      <c r="Y343" s="32">
        <f t="shared" si="72"/>
        <v>0</v>
      </c>
      <c r="Z343" s="32">
        <f t="shared" si="73"/>
        <v>0</v>
      </c>
      <c r="AA343" s="32">
        <v>1.9092370408249279E-5</v>
      </c>
      <c r="AB343" s="32">
        <v>2.6514843723663903E-5</v>
      </c>
      <c r="AC343" s="32">
        <f t="shared" si="74"/>
        <v>0</v>
      </c>
      <c r="AD343" s="32">
        <f t="shared" si="75"/>
        <v>0</v>
      </c>
      <c r="AE343" s="32">
        <v>-4.3943098900975364E-8</v>
      </c>
      <c r="AF343" s="32">
        <v>7.162440788036073E-9</v>
      </c>
      <c r="AG343" s="32">
        <f t="shared" si="76"/>
        <v>0</v>
      </c>
      <c r="AH343" s="32">
        <f t="shared" si="77"/>
        <v>0</v>
      </c>
      <c r="AI343" s="32">
        <v>3.8874171459993279E-8</v>
      </c>
      <c r="AJ343" s="32">
        <v>-2.4527598251056215E-8</v>
      </c>
    </row>
    <row r="344" spans="1:36" ht="21.75" thickBot="1" x14ac:dyDescent="0.3">
      <c r="A344" s="7" t="str">
        <f t="shared" si="65"/>
        <v>UA201712</v>
      </c>
      <c r="B344" s="7" t="s">
        <v>13</v>
      </c>
      <c r="C344" s="7">
        <v>2017</v>
      </c>
      <c r="D344" s="7">
        <v>12</v>
      </c>
      <c r="E344" s="12">
        <f>VLOOKUP($A344,Fuel_preprocessddata!$A:$T,6,FALSE)</f>
        <v>136715783</v>
      </c>
      <c r="F344" s="4">
        <f>VLOOKUP($A344,Fuel_preprocessddata!$A:$T,7,FALSE)</f>
        <v>253010171</v>
      </c>
      <c r="G344" s="30">
        <f>VLOOKUP($A344,Fuel_preprocessddata!$A:$T,8,FALSE)</f>
        <v>1.8506288407096301</v>
      </c>
      <c r="H344" s="18">
        <f t="shared" si="66"/>
        <v>2.4471608053528594E-2</v>
      </c>
      <c r="I344" s="18">
        <f t="shared" si="67"/>
        <v>2.9013487473754328E-2</v>
      </c>
      <c r="J344" s="12">
        <f>VLOOKUP($A344,Fuel_preprocessddata!$A:$T,11,FALSE)</f>
        <v>138033448</v>
      </c>
      <c r="K344" s="4">
        <f>VLOOKUP($A344,Fuel_preprocessddata!$A:$T,12,FALSE)</f>
        <v>262398419</v>
      </c>
      <c r="L344" s="30">
        <f>VLOOKUP($A344,Fuel_preprocessddata!$A:$T,13,FALSE)</f>
        <v>1.90097706608038</v>
      </c>
      <c r="M344" s="27">
        <f t="shared" si="68"/>
        <v>2.8483295220008718E-2</v>
      </c>
      <c r="N344" s="27">
        <f t="shared" si="69"/>
        <v>3.5605727591281118E-2</v>
      </c>
      <c r="O344" s="4">
        <f>VLOOKUP($A344,Fuel_preprocessddata!$A:$T,16,FALSE)</f>
        <v>274749231</v>
      </c>
      <c r="P344" s="4">
        <f>VLOOKUP($A344,Fuel_preprocessddata!$A:$T,17,FALSE)</f>
        <v>515408590</v>
      </c>
      <c r="Q344" s="30">
        <f>VLOOKUP($A344,Fuel_preprocessddata!$A:$T,18,FALSE)</f>
        <v>1.8759236854788499</v>
      </c>
      <c r="R344" s="24">
        <f t="shared" si="70"/>
        <v>2.636187286994119E-2</v>
      </c>
      <c r="S344" s="24">
        <f t="shared" si="71"/>
        <v>3.2032873288636812E-2</v>
      </c>
      <c r="T344" s="30">
        <v>0</v>
      </c>
      <c r="U344" s="39">
        <f>VLOOKUP($A344,Fuel_preprocessddata!$A:$T,9,FALSE)</f>
        <v>10338927072</v>
      </c>
      <c r="V344" s="39">
        <f>VLOOKUP($A344,Fuel_preprocessddata!$A:$T,10,FALSE)</f>
        <v>8720432910</v>
      </c>
      <c r="W344" s="39">
        <f>VLOOKUP($A344,Fuel_preprocessddata!$A:$T,14,FALSE)</f>
        <v>9212361736</v>
      </c>
      <c r="X344" s="39">
        <f>VLOOKUP($A344,Fuel_preprocessddata!$A:$T,15,FALSE)</f>
        <v>7369556438</v>
      </c>
      <c r="Y344" s="33">
        <f t="shared" si="72"/>
        <v>0</v>
      </c>
      <c r="Z344" s="33">
        <f t="shared" si="73"/>
        <v>0</v>
      </c>
      <c r="AA344" s="33">
        <v>-2.8391946471407331E-5</v>
      </c>
      <c r="AB344" s="33">
        <v>1.3487473754326962E-5</v>
      </c>
      <c r="AC344" s="33">
        <f t="shared" si="74"/>
        <v>2.9802322387695313E-8</v>
      </c>
      <c r="AD344" s="33">
        <f t="shared" si="75"/>
        <v>0</v>
      </c>
      <c r="AE344" s="33">
        <v>-4.7799912829965541E-9</v>
      </c>
      <c r="AF344" s="33">
        <v>2.7591281122688049E-8</v>
      </c>
      <c r="AG344" s="33">
        <f t="shared" si="76"/>
        <v>0</v>
      </c>
      <c r="AH344" s="33">
        <f t="shared" si="77"/>
        <v>0</v>
      </c>
      <c r="AI344" s="33">
        <v>-2.7130058812344093E-8</v>
      </c>
      <c r="AJ344" s="33">
        <v>-2.6711363192502557E-8</v>
      </c>
    </row>
    <row r="345" spans="1:36" ht="15.75" thickBot="1" x14ac:dyDescent="0.3">
      <c r="A345" s="6" t="str">
        <f t="shared" si="65"/>
        <v>UA20181</v>
      </c>
      <c r="B345" s="6" t="s">
        <v>13</v>
      </c>
      <c r="C345" s="6">
        <v>2018</v>
      </c>
      <c r="D345" s="6">
        <v>1</v>
      </c>
      <c r="E345" s="11">
        <f>VLOOKUP($A345,Fuel_preprocessddata!$A:$T,6,FALSE)</f>
        <v>120886857</v>
      </c>
      <c r="F345" s="2">
        <f>VLOOKUP($A345,Fuel_preprocessddata!$A:$T,7,FALSE)</f>
        <v>239129660</v>
      </c>
      <c r="G345" s="29">
        <f>VLOOKUP($A345,Fuel_preprocessddata!$A:$T,8,FALSE)</f>
        <v>1.9781278621545999</v>
      </c>
      <c r="H345" s="8">
        <f t="shared" si="66"/>
        <v>2.6241740141015296E-2</v>
      </c>
      <c r="I345" s="8">
        <f t="shared" si="67"/>
        <v>3.2265509807586079E-2</v>
      </c>
      <c r="J345" s="11">
        <f>VLOOKUP($A345,Fuel_preprocessddata!$A:$T,11,FALSE)</f>
        <v>135095219</v>
      </c>
      <c r="K345" s="2">
        <f>VLOOKUP($A345,Fuel_preprocessddata!$A:$T,12,FALSE)</f>
        <v>268814169</v>
      </c>
      <c r="L345" s="29">
        <f>VLOOKUP($A345,Fuel_preprocessddata!$A:$T,13,FALSE)</f>
        <v>1.98981260025197</v>
      </c>
      <c r="M345" s="26">
        <f t="shared" si="68"/>
        <v>2.9562630042810196E-2</v>
      </c>
      <c r="N345" s="26">
        <f t="shared" si="69"/>
        <v>3.8166509707004824E-2</v>
      </c>
      <c r="O345" s="2">
        <f>VLOOKUP($A345,Fuel_preprocessddata!$A:$T,16,FALSE)</f>
        <v>255982076</v>
      </c>
      <c r="P345" s="2">
        <f>VLOOKUP($A345,Fuel_preprocessddata!$A:$T,17,FALSE)</f>
        <v>507943829</v>
      </c>
      <c r="Q345" s="29">
        <f>VLOOKUP($A345,Fuel_preprocessddata!$A:$T,18,FALSE)</f>
        <v>1.9842945136518</v>
      </c>
      <c r="R345" s="23">
        <f t="shared" si="70"/>
        <v>2.7900403947494132E-2</v>
      </c>
      <c r="S345" s="23">
        <f t="shared" si="71"/>
        <v>3.5140869153588203E-2</v>
      </c>
      <c r="T345" s="29">
        <v>0</v>
      </c>
      <c r="U345" s="38">
        <f>VLOOKUP($A345,Fuel_preprocessddata!$A:$T,9,FALSE)</f>
        <v>9112568706</v>
      </c>
      <c r="V345" s="38">
        <f>VLOOKUP($A345,Fuel_preprocessddata!$A:$T,10,FALSE)</f>
        <v>7411308900</v>
      </c>
      <c r="W345" s="38">
        <f>VLOOKUP($A345,Fuel_preprocessddata!$A:$T,14,FALSE)</f>
        <v>9093039713</v>
      </c>
      <c r="X345" s="38">
        <f>VLOOKUP($A345,Fuel_preprocessddata!$A:$T,15,FALSE)</f>
        <v>7043194965</v>
      </c>
      <c r="Y345" s="32">
        <f t="shared" si="72"/>
        <v>0</v>
      </c>
      <c r="Z345" s="32">
        <f t="shared" si="73"/>
        <v>0</v>
      </c>
      <c r="AA345" s="32">
        <v>4.1740141015295107E-5</v>
      </c>
      <c r="AB345" s="32">
        <v>-3.4490192413924939E-5</v>
      </c>
      <c r="AC345" s="32">
        <f t="shared" si="74"/>
        <v>0</v>
      </c>
      <c r="AD345" s="32">
        <f t="shared" si="75"/>
        <v>0</v>
      </c>
      <c r="AE345" s="32">
        <v>3.0042810194447211E-8</v>
      </c>
      <c r="AF345" s="32">
        <v>9.7070048232089645E-9</v>
      </c>
      <c r="AG345" s="32">
        <f t="shared" si="76"/>
        <v>0</v>
      </c>
      <c r="AH345" s="32">
        <f t="shared" si="77"/>
        <v>0</v>
      </c>
      <c r="AI345" s="32">
        <v>3.9474941336548053E-9</v>
      </c>
      <c r="AJ345" s="32">
        <v>-3.084641179811054E-8</v>
      </c>
    </row>
    <row r="346" spans="1:36" ht="15.75" thickBot="1" x14ac:dyDescent="0.3">
      <c r="A346" s="7" t="str">
        <f t="shared" si="65"/>
        <v>UA20182</v>
      </c>
      <c r="B346" s="7" t="s">
        <v>13</v>
      </c>
      <c r="C346" s="7">
        <v>2018</v>
      </c>
      <c r="D346" s="7">
        <v>2</v>
      </c>
      <c r="E346" s="12">
        <f>VLOOKUP($A346,Fuel_preprocessddata!$A:$T,6,FALSE)</f>
        <v>113046868</v>
      </c>
      <c r="F346" s="4">
        <f>VLOOKUP($A346,Fuel_preprocessddata!$A:$T,7,FALSE)</f>
        <v>225059256</v>
      </c>
      <c r="G346" s="30">
        <f>VLOOKUP($A346,Fuel_preprocessddata!$A:$T,8,FALSE)</f>
        <v>1.99084910516937</v>
      </c>
      <c r="H346" s="18">
        <f t="shared" si="66"/>
        <v>2.679585881341618E-2</v>
      </c>
      <c r="I346" s="18">
        <f t="shared" si="67"/>
        <v>3.2517520526442051E-2</v>
      </c>
      <c r="J346" s="12">
        <f>VLOOKUP($A346,Fuel_preprocessddata!$A:$T,11,FALSE)</f>
        <v>122415882</v>
      </c>
      <c r="K346" s="4">
        <f>VLOOKUP($A346,Fuel_preprocessddata!$A:$T,12,FALSE)</f>
        <v>250253729</v>
      </c>
      <c r="L346" s="30">
        <f>VLOOKUP($A346,Fuel_preprocessddata!$A:$T,13,FALSE)</f>
        <v>2.0442913526530799</v>
      </c>
      <c r="M346" s="27">
        <f t="shared" si="68"/>
        <v>3.0298369154632639E-2</v>
      </c>
      <c r="N346" s="27">
        <f t="shared" si="69"/>
        <v>4.1242278123918084E-2</v>
      </c>
      <c r="O346" s="4">
        <f>VLOOKUP($A346,Fuel_preprocessddata!$A:$T,16,FALSE)</f>
        <v>235462750</v>
      </c>
      <c r="P346" s="4">
        <f>VLOOKUP($A346,Fuel_preprocessddata!$A:$T,17,FALSE)</f>
        <v>475312985</v>
      </c>
      <c r="Q346" s="30">
        <f>VLOOKUP($A346,Fuel_preprocessddata!$A:$T,18,FALSE)</f>
        <v>2.01863345688436</v>
      </c>
      <c r="R346" s="24">
        <f t="shared" si="70"/>
        <v>2.8532460748758821E-2</v>
      </c>
      <c r="S346" s="24">
        <f t="shared" si="71"/>
        <v>3.6593326403332273E-2</v>
      </c>
      <c r="T346" s="30">
        <v>0</v>
      </c>
      <c r="U346" s="39">
        <f>VLOOKUP($A346,Fuel_preprocessddata!$A:$T,9,FALSE)</f>
        <v>8399031267</v>
      </c>
      <c r="V346" s="39">
        <f>VLOOKUP($A346,Fuel_preprocessddata!$A:$T,10,FALSE)</f>
        <v>6921169030</v>
      </c>
      <c r="W346" s="39">
        <f>VLOOKUP($A346,Fuel_preprocessddata!$A:$T,14,FALSE)</f>
        <v>8259643538</v>
      </c>
      <c r="X346" s="39">
        <f>VLOOKUP($A346,Fuel_preprocessddata!$A:$T,15,FALSE)</f>
        <v>6067892958</v>
      </c>
      <c r="Y346" s="33">
        <f t="shared" si="72"/>
        <v>0</v>
      </c>
      <c r="Z346" s="33">
        <f t="shared" si="73"/>
        <v>0</v>
      </c>
      <c r="AA346" s="33">
        <v>-4.1411865838204831E-6</v>
      </c>
      <c r="AB346" s="33">
        <v>1.7520526442047976E-5</v>
      </c>
      <c r="AC346" s="33">
        <f t="shared" si="74"/>
        <v>0</v>
      </c>
      <c r="AD346" s="33">
        <f t="shared" si="75"/>
        <v>0</v>
      </c>
      <c r="AE346" s="33">
        <v>-3.0845367359269571E-8</v>
      </c>
      <c r="AF346" s="33">
        <v>-2.1876081918170698E-8</v>
      </c>
      <c r="AG346" s="33">
        <f t="shared" si="76"/>
        <v>0</v>
      </c>
      <c r="AH346" s="33">
        <f t="shared" si="77"/>
        <v>0</v>
      </c>
      <c r="AI346" s="33">
        <v>-3.9251241177457041E-8</v>
      </c>
      <c r="AJ346" s="33">
        <v>2.6403332272287305E-8</v>
      </c>
    </row>
    <row r="347" spans="1:36" ht="15.75" thickBot="1" x14ac:dyDescent="0.3">
      <c r="A347" s="6" t="str">
        <f t="shared" si="65"/>
        <v>UA20183</v>
      </c>
      <c r="B347" s="6" t="s">
        <v>13</v>
      </c>
      <c r="C347" s="6">
        <v>2018</v>
      </c>
      <c r="D347" s="6">
        <v>3</v>
      </c>
      <c r="E347" s="11">
        <f>VLOOKUP($A347,Fuel_preprocessddata!$A:$T,6,FALSE)</f>
        <v>135411162</v>
      </c>
      <c r="F347" s="2">
        <f>VLOOKUP($A347,Fuel_preprocessddata!$A:$T,7,FALSE)</f>
        <v>262245488</v>
      </c>
      <c r="G347" s="29">
        <f>VLOOKUP($A347,Fuel_preprocessddata!$A:$T,8,FALSE)</f>
        <v>1.9366607901939401</v>
      </c>
      <c r="H347" s="8">
        <f t="shared" si="66"/>
        <v>2.5379392520097525E-2</v>
      </c>
      <c r="I347" s="8">
        <f t="shared" si="67"/>
        <v>2.9501644075489566E-2</v>
      </c>
      <c r="J347" s="11">
        <f>VLOOKUP($A347,Fuel_preprocessddata!$A:$T,11,FALSE)</f>
        <v>143911573</v>
      </c>
      <c r="K347" s="2">
        <f>VLOOKUP($A347,Fuel_preprocessddata!$A:$T,12,FALSE)</f>
        <v>288171799</v>
      </c>
      <c r="L347" s="29">
        <f>VLOOKUP($A347,Fuel_preprocessddata!$A:$T,13,FALSE)</f>
        <v>2.0024226891050598</v>
      </c>
      <c r="M347" s="26">
        <f t="shared" si="68"/>
        <v>3.0048416954832239E-2</v>
      </c>
      <c r="N347" s="26">
        <f t="shared" si="69"/>
        <v>3.7083721085793768E-2</v>
      </c>
      <c r="O347" s="2">
        <f>VLOOKUP($A347,Fuel_preprocessddata!$A:$T,16,FALSE)</f>
        <v>279322735</v>
      </c>
      <c r="P347" s="2">
        <f>VLOOKUP($A347,Fuel_preprocessddata!$A:$T,17,FALSE)</f>
        <v>550417287</v>
      </c>
      <c r="Q347" s="29">
        <f>VLOOKUP($A347,Fuel_preprocessddata!$A:$T,18,FALSE)</f>
        <v>1.97054237994626</v>
      </c>
      <c r="R347" s="23">
        <f t="shared" si="70"/>
        <v>2.7626871676238798E-2</v>
      </c>
      <c r="S347" s="23">
        <f t="shared" si="71"/>
        <v>3.3038201325677946E-2</v>
      </c>
      <c r="T347" s="29">
        <v>0</v>
      </c>
      <c r="U347" s="38">
        <f>VLOOKUP($A347,Fuel_preprocessddata!$A:$T,9,FALSE)</f>
        <v>10333008869</v>
      </c>
      <c r="V347" s="38">
        <f>VLOOKUP($A347,Fuel_preprocessddata!$A:$T,10,FALSE)</f>
        <v>8889182153</v>
      </c>
      <c r="W347" s="38">
        <f>VLOOKUP($A347,Fuel_preprocessddata!$A:$T,14,FALSE)</f>
        <v>9590248945</v>
      </c>
      <c r="X347" s="38">
        <f>VLOOKUP($A347,Fuel_preprocessddata!$A:$T,15,FALSE)</f>
        <v>7770843663</v>
      </c>
      <c r="Y347" s="32">
        <f t="shared" si="72"/>
        <v>0</v>
      </c>
      <c r="Z347" s="32">
        <f t="shared" si="73"/>
        <v>0</v>
      </c>
      <c r="AA347" s="32">
        <v>-2.0607479902474274E-5</v>
      </c>
      <c r="AB347" s="32">
        <v>1.6440754895662851E-6</v>
      </c>
      <c r="AC347" s="32">
        <f t="shared" si="74"/>
        <v>0</v>
      </c>
      <c r="AD347" s="32">
        <f t="shared" si="75"/>
        <v>0</v>
      </c>
      <c r="AE347" s="32">
        <v>1.6954832239568507E-8</v>
      </c>
      <c r="AF347" s="32">
        <v>2.1085793769012873E-8</v>
      </c>
      <c r="AG347" s="32">
        <f t="shared" si="76"/>
        <v>0</v>
      </c>
      <c r="AH347" s="32">
        <f t="shared" si="77"/>
        <v>0</v>
      </c>
      <c r="AI347" s="32">
        <v>-2.8323761199280928E-8</v>
      </c>
      <c r="AJ347" s="32">
        <v>1.325677951094506E-9</v>
      </c>
    </row>
    <row r="348" spans="1:36" ht="15.75" thickBot="1" x14ac:dyDescent="0.3">
      <c r="A348" s="7" t="str">
        <f t="shared" si="65"/>
        <v>UA20184</v>
      </c>
      <c r="B348" s="7" t="s">
        <v>13</v>
      </c>
      <c r="C348" s="7">
        <v>2018</v>
      </c>
      <c r="D348" s="7">
        <v>4</v>
      </c>
      <c r="E348" s="12">
        <f>VLOOKUP($A348,Fuel_preprocessddata!$A:$T,6,FALSE)</f>
        <v>137776920</v>
      </c>
      <c r="F348" s="4">
        <f>VLOOKUP($A348,Fuel_preprocessddata!$A:$T,7,FALSE)</f>
        <v>280800266</v>
      </c>
      <c r="G348" s="30">
        <f>VLOOKUP($A348,Fuel_preprocessddata!$A:$T,8,FALSE)</f>
        <v>2.03807913546042</v>
      </c>
      <c r="H348" s="18">
        <f t="shared" si="66"/>
        <v>2.6719129633078251E-2</v>
      </c>
      <c r="I348" s="18">
        <f t="shared" si="67"/>
        <v>3.1011570035735458E-2</v>
      </c>
      <c r="J348" s="12">
        <f>VLOOKUP($A348,Fuel_preprocessddata!$A:$T,11,FALSE)</f>
        <v>140296801</v>
      </c>
      <c r="K348" s="4">
        <f>VLOOKUP($A348,Fuel_preprocessddata!$A:$T,12,FALSE)</f>
        <v>288504684</v>
      </c>
      <c r="L348" s="30">
        <f>VLOOKUP($A348,Fuel_preprocessddata!$A:$T,13,FALSE)</f>
        <v>2.0563881852159902</v>
      </c>
      <c r="M348" s="27">
        <f t="shared" si="68"/>
        <v>3.0645362657256689E-2</v>
      </c>
      <c r="N348" s="27">
        <f t="shared" si="69"/>
        <v>3.9322696594292508E-2</v>
      </c>
      <c r="O348" s="4">
        <f>VLOOKUP($A348,Fuel_preprocessddata!$A:$T,16,FALSE)</f>
        <v>278073721</v>
      </c>
      <c r="P348" s="4">
        <f>VLOOKUP($A348,Fuel_preprocessddata!$A:$T,17,FALSE)</f>
        <v>569304950</v>
      </c>
      <c r="Q348" s="30">
        <f>VLOOKUP($A348,Fuel_preprocessddata!$A:$T,18,FALSE)</f>
        <v>2.0473166178834998</v>
      </c>
      <c r="R348" s="24">
        <f t="shared" si="70"/>
        <v>2.8574350327301684E-2</v>
      </c>
      <c r="S348" s="24">
        <f t="shared" si="71"/>
        <v>3.4731627478994262E-2</v>
      </c>
      <c r="T348" s="30">
        <v>0</v>
      </c>
      <c r="U348" s="39">
        <f>VLOOKUP($A348,Fuel_preprocessddata!$A:$T,9,FALSE)</f>
        <v>10509334318</v>
      </c>
      <c r="V348" s="39">
        <f>VLOOKUP($A348,Fuel_preprocessddata!$A:$T,10,FALSE)</f>
        <v>9054693641</v>
      </c>
      <c r="W348" s="39">
        <f>VLOOKUP($A348,Fuel_preprocessddata!$A:$T,14,FALSE)</f>
        <v>9414301512</v>
      </c>
      <c r="X348" s="39">
        <f>VLOOKUP($A348,Fuel_preprocessddata!$A:$T,15,FALSE)</f>
        <v>7336848919</v>
      </c>
      <c r="Y348" s="33">
        <f t="shared" si="72"/>
        <v>0</v>
      </c>
      <c r="Z348" s="33">
        <f t="shared" si="73"/>
        <v>0</v>
      </c>
      <c r="AA348" s="33">
        <v>1.912963307824922E-5</v>
      </c>
      <c r="AB348" s="33">
        <v>1.1570035735458672E-5</v>
      </c>
      <c r="AC348" s="33">
        <f t="shared" si="74"/>
        <v>0</v>
      </c>
      <c r="AD348" s="33">
        <f t="shared" si="75"/>
        <v>0</v>
      </c>
      <c r="AE348" s="33">
        <v>-3.7342743309035087E-8</v>
      </c>
      <c r="AF348" s="33">
        <v>-3.4057074937976495E-9</v>
      </c>
      <c r="AG348" s="33">
        <f t="shared" si="76"/>
        <v>0</v>
      </c>
      <c r="AH348" s="33">
        <f t="shared" si="77"/>
        <v>0</v>
      </c>
      <c r="AI348" s="33">
        <v>-4.9672698317418384E-8</v>
      </c>
      <c r="AJ348" s="33">
        <v>2.7478994260587974E-8</v>
      </c>
    </row>
    <row r="349" spans="1:36" ht="15.75" thickBot="1" x14ac:dyDescent="0.3">
      <c r="A349" s="6" t="str">
        <f t="shared" si="65"/>
        <v>UA20185</v>
      </c>
      <c r="B349" s="6" t="s">
        <v>13</v>
      </c>
      <c r="C349" s="6">
        <v>2018</v>
      </c>
      <c r="D349" s="6">
        <v>5</v>
      </c>
      <c r="E349" s="11">
        <f>VLOOKUP($A349,Fuel_preprocessddata!$A:$T,6,FALSE)</f>
        <v>145503793</v>
      </c>
      <c r="F349" s="2">
        <f>VLOOKUP($A349,Fuel_preprocessddata!$A:$T,7,FALSE)</f>
        <v>316490599</v>
      </c>
      <c r="G349" s="29">
        <f>VLOOKUP($A349,Fuel_preprocessddata!$A:$T,8,FALSE)</f>
        <v>2.1751364172341501</v>
      </c>
      <c r="H349" s="8">
        <f t="shared" si="66"/>
        <v>2.8755128815020042E-2</v>
      </c>
      <c r="I349" s="8">
        <f t="shared" si="67"/>
        <v>3.3109538201387054E-2</v>
      </c>
      <c r="J349" s="11">
        <f>VLOOKUP($A349,Fuel_preprocessddata!$A:$T,11,FALSE)</f>
        <v>150907996</v>
      </c>
      <c r="K349" s="2">
        <f>VLOOKUP($A349,Fuel_preprocessddata!$A:$T,12,FALSE)</f>
        <v>331008555</v>
      </c>
      <c r="L349" s="29">
        <f>VLOOKUP($A349,Fuel_preprocessddata!$A:$T,13,FALSE)</f>
        <v>2.1934460981113202</v>
      </c>
      <c r="M349" s="26">
        <f t="shared" si="68"/>
        <v>3.2890806736774983E-2</v>
      </c>
      <c r="N349" s="26">
        <f t="shared" si="69"/>
        <v>4.1275564515641877E-2</v>
      </c>
      <c r="O349" s="2">
        <f>VLOOKUP($A349,Fuel_preprocessddata!$A:$T,16,FALSE)</f>
        <v>296411789</v>
      </c>
      <c r="P349" s="2">
        <f>VLOOKUP($A349,Fuel_preprocessddata!$A:$T,17,FALSE)</f>
        <v>647499154</v>
      </c>
      <c r="Q349" s="29">
        <f>VLOOKUP($A349,Fuel_preprocessddata!$A:$T,18,FALSE)</f>
        <v>2.1844581694421001</v>
      </c>
      <c r="R349" s="23">
        <f t="shared" si="70"/>
        <v>3.0730466502408821E-2</v>
      </c>
      <c r="S349" s="23">
        <f t="shared" si="71"/>
        <v>3.6834984025810487E-2</v>
      </c>
      <c r="T349" s="29">
        <v>0</v>
      </c>
      <c r="U349" s="38">
        <f>VLOOKUP($A349,Fuel_preprocessddata!$A:$T,9,FALSE)</f>
        <v>11006405189</v>
      </c>
      <c r="V349" s="38">
        <f>VLOOKUP($A349,Fuel_preprocessddata!$A:$T,10,FALSE)</f>
        <v>9558894995</v>
      </c>
      <c r="W349" s="38">
        <f>VLOOKUP($A349,Fuel_preprocessddata!$A:$T,14,FALSE)</f>
        <v>10063862454</v>
      </c>
      <c r="X349" s="38">
        <f>VLOOKUP($A349,Fuel_preprocessddata!$A:$T,15,FALSE)</f>
        <v>8019479779</v>
      </c>
      <c r="Y349" s="32">
        <f t="shared" si="72"/>
        <v>0</v>
      </c>
      <c r="Z349" s="32">
        <f t="shared" si="73"/>
        <v>0</v>
      </c>
      <c r="AA349" s="32">
        <v>-4.4871184979958581E-5</v>
      </c>
      <c r="AB349" s="32">
        <v>9.5382013870562443E-6</v>
      </c>
      <c r="AC349" s="32">
        <f t="shared" si="74"/>
        <v>0</v>
      </c>
      <c r="AD349" s="32">
        <f t="shared" si="75"/>
        <v>-5.9604644775390625E-8</v>
      </c>
      <c r="AE349" s="32">
        <v>6.7367749868180171E-9</v>
      </c>
      <c r="AF349" s="32">
        <v>-3.548435812197881E-8</v>
      </c>
      <c r="AG349" s="32">
        <f t="shared" si="76"/>
        <v>0</v>
      </c>
      <c r="AH349" s="32">
        <f t="shared" si="77"/>
        <v>0</v>
      </c>
      <c r="AI349" s="32">
        <v>-3.3497591181777531E-8</v>
      </c>
      <c r="AJ349" s="32">
        <v>-1.5974189514558756E-8</v>
      </c>
    </row>
    <row r="350" spans="1:36" ht="15.75" thickBot="1" x14ac:dyDescent="0.3">
      <c r="A350" s="7" t="str">
        <f t="shared" si="65"/>
        <v>UA20186</v>
      </c>
      <c r="B350" s="7" t="s">
        <v>13</v>
      </c>
      <c r="C350" s="7">
        <v>2018</v>
      </c>
      <c r="D350" s="7">
        <v>6</v>
      </c>
      <c r="E350" s="12">
        <f>VLOOKUP($A350,Fuel_preprocessddata!$A:$T,6,FALSE)</f>
        <v>154622048</v>
      </c>
      <c r="F350" s="4">
        <f>VLOOKUP($A350,Fuel_preprocessddata!$A:$T,7,FALSE)</f>
        <v>336639088</v>
      </c>
      <c r="G350" s="30">
        <f>VLOOKUP($A350,Fuel_preprocessddata!$A:$T,8,FALSE)</f>
        <v>2.1771739047202301</v>
      </c>
      <c r="H350" s="18">
        <f t="shared" si="66"/>
        <v>2.8841402481405109E-2</v>
      </c>
      <c r="I350" s="18">
        <f t="shared" si="67"/>
        <v>3.2169819663069928E-2</v>
      </c>
      <c r="J350" s="12">
        <f>VLOOKUP($A350,Fuel_preprocessddata!$A:$T,11,FALSE)</f>
        <v>156605254</v>
      </c>
      <c r="K350" s="4">
        <f>VLOOKUP($A350,Fuel_preprocessddata!$A:$T,12,FALSE)</f>
        <v>350209934</v>
      </c>
      <c r="L350" s="30">
        <f>VLOOKUP($A350,Fuel_preprocessddata!$A:$T,13,FALSE)</f>
        <v>2.2362591615221201</v>
      </c>
      <c r="M350" s="27">
        <f t="shared" si="68"/>
        <v>3.3702454367338777E-2</v>
      </c>
      <c r="N350" s="27">
        <f t="shared" si="69"/>
        <v>3.8698778099083814E-2</v>
      </c>
      <c r="O350" s="4">
        <f>VLOOKUP($A350,Fuel_preprocessddata!$A:$T,16,FALSE)</f>
        <v>311227302</v>
      </c>
      <c r="P350" s="4">
        <f>VLOOKUP($A350,Fuel_preprocessddata!$A:$T,17,FALSE)</f>
        <v>686849022</v>
      </c>
      <c r="Q350" s="30">
        <f>VLOOKUP($A350,Fuel_preprocessddata!$A:$T,18,FALSE)</f>
        <v>2.2069047849793</v>
      </c>
      <c r="R350" s="24">
        <f t="shared" si="70"/>
        <v>3.1130828323558318E-2</v>
      </c>
      <c r="S350" s="24">
        <f t="shared" si="71"/>
        <v>3.5197619187319791E-2</v>
      </c>
      <c r="T350" s="30">
        <v>0</v>
      </c>
      <c r="U350" s="39">
        <f>VLOOKUP($A350,Fuel_preprocessddata!$A:$T,9,FALSE)</f>
        <v>11672077605</v>
      </c>
      <c r="V350" s="39">
        <f>VLOOKUP($A350,Fuel_preprocessddata!$A:$T,10,FALSE)</f>
        <v>10464438145</v>
      </c>
      <c r="W350" s="39">
        <f>VLOOKUP($A350,Fuel_preprocessddata!$A:$T,14,FALSE)</f>
        <v>10391229380</v>
      </c>
      <c r="X350" s="39">
        <f>VLOOKUP($A350,Fuel_preprocessddata!$A:$T,15,FALSE)</f>
        <v>9049638030</v>
      </c>
      <c r="Y350" s="33">
        <f t="shared" si="72"/>
        <v>0</v>
      </c>
      <c r="Z350" s="33">
        <f t="shared" si="73"/>
        <v>0</v>
      </c>
      <c r="AA350" s="33">
        <v>4.1402481405109631E-5</v>
      </c>
      <c r="AB350" s="33">
        <v>-3.0180336930071827E-5</v>
      </c>
      <c r="AC350" s="33">
        <f t="shared" si="74"/>
        <v>0</v>
      </c>
      <c r="AD350" s="33">
        <f t="shared" si="75"/>
        <v>0</v>
      </c>
      <c r="AE350" s="33">
        <v>-4.5632661227826277E-8</v>
      </c>
      <c r="AF350" s="33">
        <v>-2.1900916184758312E-8</v>
      </c>
      <c r="AG350" s="33">
        <f t="shared" si="76"/>
        <v>0</v>
      </c>
      <c r="AH350" s="33">
        <f t="shared" si="77"/>
        <v>0</v>
      </c>
      <c r="AI350" s="33">
        <v>2.8323558318166242E-8</v>
      </c>
      <c r="AJ350" s="33">
        <v>1.918731979029531E-8</v>
      </c>
    </row>
    <row r="351" spans="1:36" ht="15.75" thickBot="1" x14ac:dyDescent="0.3">
      <c r="A351" s="6" t="str">
        <f t="shared" si="65"/>
        <v>UA20187</v>
      </c>
      <c r="B351" s="6" t="s">
        <v>13</v>
      </c>
      <c r="C351" s="6">
        <v>2018</v>
      </c>
      <c r="D351" s="6">
        <v>7</v>
      </c>
      <c r="E351" s="11">
        <f>VLOOKUP($A351,Fuel_preprocessddata!$A:$T,6,FALSE)</f>
        <v>160622317</v>
      </c>
      <c r="F351" s="2">
        <f>VLOOKUP($A351,Fuel_preprocessddata!$A:$T,7,FALSE)</f>
        <v>346587636</v>
      </c>
      <c r="G351" s="29">
        <f>VLOOKUP($A351,Fuel_preprocessddata!$A:$T,8,FALSE)</f>
        <v>2.1577800798378401</v>
      </c>
      <c r="H351" s="8">
        <f t="shared" si="66"/>
        <v>2.853964296588193E-2</v>
      </c>
      <c r="I351" s="8">
        <f t="shared" si="67"/>
        <v>3.1276930323790482E-2</v>
      </c>
      <c r="J351" s="11">
        <f>VLOOKUP($A351,Fuel_preprocessddata!$A:$T,11,FALSE)</f>
        <v>165858940</v>
      </c>
      <c r="K351" s="2">
        <f>VLOOKUP($A351,Fuel_preprocessddata!$A:$T,12,FALSE)</f>
        <v>363233047</v>
      </c>
      <c r="L351" s="29">
        <f>VLOOKUP($A351,Fuel_preprocessddata!$A:$T,13,FALSE)</f>
        <v>2.1900118679161902</v>
      </c>
      <c r="M351" s="26">
        <f t="shared" si="68"/>
        <v>3.3215453464566634E-2</v>
      </c>
      <c r="N351" s="26">
        <f t="shared" si="69"/>
        <v>3.787177527349863E-2</v>
      </c>
      <c r="O351" s="2">
        <f>VLOOKUP($A351,Fuel_preprocessddata!$A:$T,16,FALSE)</f>
        <v>326481257</v>
      </c>
      <c r="P351" s="2">
        <f>VLOOKUP($A351,Fuel_preprocessddata!$A:$T,17,FALSE)</f>
        <v>709820683</v>
      </c>
      <c r="Q351" s="29">
        <f>VLOOKUP($A351,Fuel_preprocessddata!$A:$T,18,FALSE)</f>
        <v>2.17415446608624</v>
      </c>
      <c r="R351" s="23">
        <f t="shared" si="70"/>
        <v>3.075513975367597E-2</v>
      </c>
      <c r="S351" s="23">
        <f t="shared" si="71"/>
        <v>3.4336664789552315E-2</v>
      </c>
      <c r="T351" s="29">
        <v>0</v>
      </c>
      <c r="U351" s="38">
        <f>VLOOKUP($A351,Fuel_preprocessddata!$A:$T,9,FALSE)</f>
        <v>12144077500</v>
      </c>
      <c r="V351" s="38">
        <f>VLOOKUP($A351,Fuel_preprocessddata!$A:$T,10,FALSE)</f>
        <v>11081254855</v>
      </c>
      <c r="W351" s="38">
        <f>VLOOKUP($A351,Fuel_preprocessddata!$A:$T,14,FALSE)</f>
        <v>10935664250</v>
      </c>
      <c r="X351" s="38">
        <f>VLOOKUP($A351,Fuel_preprocessddata!$A:$T,15,FALSE)</f>
        <v>9591128073</v>
      </c>
      <c r="Y351" s="32">
        <f t="shared" si="72"/>
        <v>0</v>
      </c>
      <c r="Z351" s="32">
        <f t="shared" si="73"/>
        <v>0</v>
      </c>
      <c r="AA351" s="32">
        <v>3.9642965881929448E-5</v>
      </c>
      <c r="AB351" s="32">
        <v>-2.3069676209517762E-5</v>
      </c>
      <c r="AC351" s="32">
        <f t="shared" si="74"/>
        <v>0</v>
      </c>
      <c r="AD351" s="32">
        <f t="shared" si="75"/>
        <v>-5.9604644775390625E-8</v>
      </c>
      <c r="AE351" s="32">
        <v>-4.6535433366121093E-8</v>
      </c>
      <c r="AF351" s="32">
        <v>-2.4726501365521236E-8</v>
      </c>
      <c r="AG351" s="32">
        <f t="shared" si="76"/>
        <v>0</v>
      </c>
      <c r="AH351" s="32">
        <f t="shared" si="77"/>
        <v>0</v>
      </c>
      <c r="AI351" s="32">
        <v>3.9753675970879976E-8</v>
      </c>
      <c r="AJ351" s="32">
        <v>-3.5210447684244639E-8</v>
      </c>
    </row>
    <row r="352" spans="1:36" ht="15.75" thickBot="1" x14ac:dyDescent="0.3">
      <c r="A352" s="7" t="str">
        <f t="shared" si="65"/>
        <v>UA20188</v>
      </c>
      <c r="B352" s="7" t="s">
        <v>13</v>
      </c>
      <c r="C352" s="7">
        <v>2018</v>
      </c>
      <c r="D352" s="7">
        <v>8</v>
      </c>
      <c r="E352" s="12">
        <f>VLOOKUP($A352,Fuel_preprocessddata!$A:$T,6,FALSE)</f>
        <v>160321024</v>
      </c>
      <c r="F352" s="4">
        <f>VLOOKUP($A352,Fuel_preprocessddata!$A:$T,7,FALSE)</f>
        <v>346659053</v>
      </c>
      <c r="G352" s="30">
        <f>VLOOKUP($A352,Fuel_preprocessddata!$A:$T,8,FALSE)</f>
        <v>2.1622806812910502</v>
      </c>
      <c r="H352" s="18">
        <f t="shared" si="66"/>
        <v>2.8724988378576337E-2</v>
      </c>
      <c r="I352" s="18">
        <f t="shared" si="67"/>
        <v>3.2589354401300008E-2</v>
      </c>
      <c r="J352" s="12">
        <f>VLOOKUP($A352,Fuel_preprocessddata!$A:$T,11,FALSE)</f>
        <v>158683197</v>
      </c>
      <c r="K352" s="4">
        <f>VLOOKUP($A352,Fuel_preprocessddata!$A:$T,12,FALSE)</f>
        <v>347764669</v>
      </c>
      <c r="L352" s="30">
        <f>VLOOKUP($A352,Fuel_preprocessddata!$A:$T,13,FALSE)</f>
        <v>2.1915658089495098</v>
      </c>
      <c r="M352" s="27">
        <f t="shared" si="68"/>
        <v>3.3294202412992094E-2</v>
      </c>
      <c r="N352" s="27">
        <f t="shared" si="69"/>
        <v>3.8258379224825355E-2</v>
      </c>
      <c r="O352" s="4">
        <f>VLOOKUP($A352,Fuel_preprocessddata!$A:$T,16,FALSE)</f>
        <v>319004221</v>
      </c>
      <c r="P352" s="4">
        <f>VLOOKUP($A352,Fuel_preprocessddata!$A:$T,17,FALSE)</f>
        <v>694423722</v>
      </c>
      <c r="Q352" s="30">
        <f>VLOOKUP($A352,Fuel_preprocessddata!$A:$T,18,FALSE)</f>
        <v>2.1768480674743098</v>
      </c>
      <c r="R352" s="24">
        <f t="shared" si="70"/>
        <v>3.0844896892772589E-2</v>
      </c>
      <c r="S352" s="24">
        <f t="shared" si="71"/>
        <v>3.520154216597382E-2</v>
      </c>
      <c r="T352" s="30">
        <v>0</v>
      </c>
      <c r="U352" s="39">
        <f>VLOOKUP($A352,Fuel_preprocessddata!$A:$T,9,FALSE)</f>
        <v>12068205161</v>
      </c>
      <c r="V352" s="39">
        <f>VLOOKUP($A352,Fuel_preprocessddata!$A:$T,10,FALSE)</f>
        <v>10637186878</v>
      </c>
      <c r="W352" s="39">
        <f>VLOOKUP($A352,Fuel_preprocessddata!$A:$T,14,FALSE)</f>
        <v>10445201981</v>
      </c>
      <c r="X352" s="39">
        <f>VLOOKUP($A352,Fuel_preprocessddata!$A:$T,15,FALSE)</f>
        <v>9089895496</v>
      </c>
      <c r="Y352" s="33">
        <f t="shared" si="72"/>
        <v>0</v>
      </c>
      <c r="Z352" s="33">
        <f t="shared" si="73"/>
        <v>0</v>
      </c>
      <c r="AA352" s="33">
        <v>2.4988378576338774E-5</v>
      </c>
      <c r="AB352" s="33">
        <v>-1.0645598699987255E-5</v>
      </c>
      <c r="AC352" s="33">
        <f t="shared" si="74"/>
        <v>0</v>
      </c>
      <c r="AD352" s="33">
        <f t="shared" si="75"/>
        <v>-5.9604644775390625E-8</v>
      </c>
      <c r="AE352" s="33">
        <v>2.4129920925958226E-9</v>
      </c>
      <c r="AF352" s="33">
        <v>-2.0775174641371463E-8</v>
      </c>
      <c r="AG352" s="33">
        <f t="shared" si="76"/>
        <v>0</v>
      </c>
      <c r="AH352" s="33">
        <f t="shared" si="77"/>
        <v>0</v>
      </c>
      <c r="AI352" s="33">
        <v>-3.1072274146032308E-9</v>
      </c>
      <c r="AJ352" s="33">
        <v>4.2165973827140713E-8</v>
      </c>
    </row>
    <row r="353" spans="1:36" ht="15.75" thickBot="1" x14ac:dyDescent="0.3">
      <c r="A353" s="6" t="str">
        <f t="shared" si="65"/>
        <v>UA20189</v>
      </c>
      <c r="B353" s="6" t="s">
        <v>13</v>
      </c>
      <c r="C353" s="6">
        <v>2018</v>
      </c>
      <c r="D353" s="6">
        <v>9</v>
      </c>
      <c r="E353" s="11">
        <f>VLOOKUP($A353,Fuel_preprocessddata!$A:$T,6,FALSE)</f>
        <v>142507092</v>
      </c>
      <c r="F353" s="2">
        <f>VLOOKUP($A353,Fuel_preprocessddata!$A:$T,7,FALSE)</f>
        <v>316362926</v>
      </c>
      <c r="G353" s="29">
        <f>VLOOKUP($A353,Fuel_preprocessddata!$A:$T,8,FALSE)</f>
        <v>2.2199802238614201</v>
      </c>
      <c r="H353" s="8">
        <f t="shared" si="66"/>
        <v>2.9238688263023199E-2</v>
      </c>
      <c r="I353" s="8">
        <f t="shared" si="67"/>
        <v>3.5726143116550896E-2</v>
      </c>
      <c r="J353" s="11">
        <f>VLOOKUP($A353,Fuel_preprocessddata!$A:$T,11,FALSE)</f>
        <v>142776452</v>
      </c>
      <c r="K353" s="2">
        <f>VLOOKUP($A353,Fuel_preprocessddata!$A:$T,12,FALSE)</f>
        <v>318139121</v>
      </c>
      <c r="L353" s="29">
        <f>VLOOKUP($A353,Fuel_preprocessddata!$A:$T,13,FALSE)</f>
        <v>2.22823243289446</v>
      </c>
      <c r="M353" s="26">
        <f t="shared" si="68"/>
        <v>3.3829799881434086E-2</v>
      </c>
      <c r="N353" s="26">
        <f t="shared" si="69"/>
        <v>4.2236696621163188E-2</v>
      </c>
      <c r="O353" s="2">
        <f>VLOOKUP($A353,Fuel_preprocessddata!$A:$T,16,FALSE)</f>
        <v>285283544</v>
      </c>
      <c r="P353" s="2">
        <f>VLOOKUP($A353,Fuel_preprocessddata!$A:$T,17,FALSE)</f>
        <v>634502047</v>
      </c>
      <c r="Q353" s="29">
        <f>VLOOKUP($A353,Fuel_preprocessddata!$A:$T,18,FALSE)</f>
        <v>2.2241102241775201</v>
      </c>
      <c r="R353" s="23">
        <f t="shared" si="70"/>
        <v>3.1373530913961695E-2</v>
      </c>
      <c r="S353" s="23">
        <f t="shared" si="71"/>
        <v>3.871862808810321E-2</v>
      </c>
      <c r="T353" s="29">
        <v>0</v>
      </c>
      <c r="U353" s="38">
        <f>VLOOKUP($A353,Fuel_preprocessddata!$A:$T,9,FALSE)</f>
        <v>10820010910</v>
      </c>
      <c r="V353" s="38">
        <f>VLOOKUP($A353,Fuel_preprocessddata!$A:$T,10,FALSE)</f>
        <v>8855221930</v>
      </c>
      <c r="W353" s="38">
        <f>VLOOKUP($A353,Fuel_preprocessddata!$A:$T,14,FALSE)</f>
        <v>9404108866</v>
      </c>
      <c r="X353" s="38">
        <f>VLOOKUP($A353,Fuel_preprocessddata!$A:$T,15,FALSE)</f>
        <v>7532291738</v>
      </c>
      <c r="Y353" s="32">
        <f t="shared" si="72"/>
        <v>0</v>
      </c>
      <c r="Z353" s="32">
        <f t="shared" si="73"/>
        <v>0</v>
      </c>
      <c r="AA353" s="32">
        <v>3.8688263023200706E-5</v>
      </c>
      <c r="AB353" s="32">
        <v>2.6143116550889772E-5</v>
      </c>
      <c r="AC353" s="32">
        <f t="shared" si="74"/>
        <v>5.9604644775390625E-8</v>
      </c>
      <c r="AD353" s="32">
        <f t="shared" si="75"/>
        <v>0</v>
      </c>
      <c r="AE353" s="32">
        <v>-1.1856591750070145E-10</v>
      </c>
      <c r="AF353" s="32">
        <v>-3.3788368127701807E-9</v>
      </c>
      <c r="AG353" s="32">
        <f t="shared" si="76"/>
        <v>0</v>
      </c>
      <c r="AH353" s="32">
        <f t="shared" si="77"/>
        <v>0</v>
      </c>
      <c r="AI353" s="32">
        <v>3.0913961692607961E-8</v>
      </c>
      <c r="AJ353" s="32">
        <v>2.8088103209630844E-8</v>
      </c>
    </row>
    <row r="354" spans="1:36" ht="21.75" thickBot="1" x14ac:dyDescent="0.3">
      <c r="A354" s="7" t="str">
        <f t="shared" si="65"/>
        <v>UA201810</v>
      </c>
      <c r="B354" s="7" t="s">
        <v>13</v>
      </c>
      <c r="C354" s="7">
        <v>2018</v>
      </c>
      <c r="D354" s="7">
        <v>10</v>
      </c>
      <c r="E354" s="12">
        <f>VLOOKUP($A354,Fuel_preprocessddata!$A:$T,6,FALSE)</f>
        <v>149747679</v>
      </c>
      <c r="F354" s="4">
        <f>VLOOKUP($A354,Fuel_preprocessddata!$A:$T,7,FALSE)</f>
        <v>346072250</v>
      </c>
      <c r="G354" s="30">
        <f>VLOOKUP($A354,Fuel_preprocessddata!$A:$T,8,FALSE)</f>
        <v>2.31103581912611</v>
      </c>
      <c r="H354" s="18">
        <f t="shared" si="66"/>
        <v>3.0690225416587974E-2</v>
      </c>
      <c r="I354" s="18">
        <f t="shared" si="67"/>
        <v>3.6018189219042415E-2</v>
      </c>
      <c r="J354" s="12">
        <f>VLOOKUP($A354,Fuel_preprocessddata!$A:$T,11,FALSE)</f>
        <v>146120837</v>
      </c>
      <c r="K354" s="4">
        <f>VLOOKUP($A354,Fuel_preprocessddata!$A:$T,12,FALSE)</f>
        <v>340674562</v>
      </c>
      <c r="L354" s="30">
        <f>VLOOKUP($A354,Fuel_preprocessddata!$A:$T,13,FALSE)</f>
        <v>2.33145777833177</v>
      </c>
      <c r="M354" s="27">
        <f t="shared" si="68"/>
        <v>3.5210162584247633E-2</v>
      </c>
      <c r="N354" s="27">
        <f t="shared" si="69"/>
        <v>4.4665588413830143E-2</v>
      </c>
      <c r="O354" s="4">
        <f>VLOOKUP($A354,Fuel_preprocessddata!$A:$T,16,FALSE)</f>
        <v>295868516</v>
      </c>
      <c r="P354" s="4">
        <f>VLOOKUP($A354,Fuel_preprocessddata!$A:$T,17,FALSE)</f>
        <v>686746812</v>
      </c>
      <c r="Q354" s="30">
        <f>VLOOKUP($A354,Fuel_preprocessddata!$A:$T,18,FALSE)</f>
        <v>2.3211216295822399</v>
      </c>
      <c r="R354" s="24">
        <f t="shared" si="70"/>
        <v>3.2777518800740604E-2</v>
      </c>
      <c r="S354" s="24">
        <f t="shared" si="71"/>
        <v>3.9844925381075806E-2</v>
      </c>
      <c r="T354" s="30">
        <v>0</v>
      </c>
      <c r="U354" s="39">
        <f>VLOOKUP($A354,Fuel_preprocessddata!$A:$T,9,FALSE)</f>
        <v>11276301992</v>
      </c>
      <c r="V354" s="39">
        <f>VLOOKUP($A354,Fuel_preprocessddata!$A:$T,10,FALSE)</f>
        <v>9608263422</v>
      </c>
      <c r="W354" s="39">
        <f>VLOOKUP($A354,Fuel_preprocessddata!$A:$T,14,FALSE)</f>
        <v>9675461202</v>
      </c>
      <c r="X354" s="39">
        <f>VLOOKUP($A354,Fuel_preprocessddata!$A:$T,15,FALSE)</f>
        <v>7627226554</v>
      </c>
      <c r="Y354" s="33">
        <f t="shared" si="72"/>
        <v>0</v>
      </c>
      <c r="Z354" s="33">
        <f t="shared" si="73"/>
        <v>0</v>
      </c>
      <c r="AA354" s="33">
        <v>-9.7745834120258751E-6</v>
      </c>
      <c r="AB354" s="33">
        <v>1.8189219042419671E-5</v>
      </c>
      <c r="AC354" s="33">
        <f t="shared" si="74"/>
        <v>0</v>
      </c>
      <c r="AD354" s="33">
        <f t="shared" si="75"/>
        <v>0</v>
      </c>
      <c r="AE354" s="33">
        <v>-3.7415752364433619E-8</v>
      </c>
      <c r="AF354" s="33">
        <v>-1.1586169855123951E-8</v>
      </c>
      <c r="AG354" s="33">
        <f t="shared" si="76"/>
        <v>0</v>
      </c>
      <c r="AH354" s="33">
        <f t="shared" si="77"/>
        <v>0</v>
      </c>
      <c r="AI354" s="33">
        <v>1.8800740599761445E-8</v>
      </c>
      <c r="AJ354" s="33">
        <v>2.5381075801841901E-8</v>
      </c>
    </row>
    <row r="355" spans="1:36" ht="21.75" thickBot="1" x14ac:dyDescent="0.3">
      <c r="A355" s="6" t="str">
        <f t="shared" si="65"/>
        <v>UA201811</v>
      </c>
      <c r="B355" s="6" t="s">
        <v>13</v>
      </c>
      <c r="C355" s="6">
        <v>2018</v>
      </c>
      <c r="D355" s="6">
        <v>11</v>
      </c>
      <c r="E355" s="11">
        <f>VLOOKUP($A355,Fuel_preprocessddata!$A:$T,6,FALSE)</f>
        <v>138755009</v>
      </c>
      <c r="F355" s="2">
        <f>VLOOKUP($A355,Fuel_preprocessddata!$A:$T,7,FALSE)</f>
        <v>306790501</v>
      </c>
      <c r="G355" s="29">
        <f>VLOOKUP($A355,Fuel_preprocessddata!$A:$T,8,FALSE)</f>
        <v>2.2110228899916602</v>
      </c>
      <c r="H355" s="8">
        <f t="shared" si="66"/>
        <v>2.9414954612158196E-2</v>
      </c>
      <c r="I355" s="8">
        <f t="shared" si="67"/>
        <v>3.4166831383902176E-2</v>
      </c>
      <c r="J355" s="11">
        <f>VLOOKUP($A355,Fuel_preprocessddata!$A:$T,11,FALSE)</f>
        <v>135045450</v>
      </c>
      <c r="K355" s="2">
        <f>VLOOKUP($A355,Fuel_preprocessddata!$A:$T,12,FALSE)</f>
        <v>310650314</v>
      </c>
      <c r="L355" s="29">
        <f>VLOOKUP($A355,Fuel_preprocessddata!$A:$T,13,FALSE)</f>
        <v>2.3003389895772099</v>
      </c>
      <c r="M355" s="26">
        <f t="shared" si="68"/>
        <v>3.4490995217538623E-2</v>
      </c>
      <c r="N355" s="26">
        <f t="shared" si="69"/>
        <v>4.3429116278523479E-2</v>
      </c>
      <c r="O355" s="2">
        <f>VLOOKUP($A355,Fuel_preprocessddata!$A:$T,16,FALSE)</f>
        <v>273800459</v>
      </c>
      <c r="P355" s="2">
        <f>VLOOKUP($A355,Fuel_preprocessddata!$A:$T,17,FALSE)</f>
        <v>617440815</v>
      </c>
      <c r="Q355" s="29">
        <f>VLOOKUP($A355,Fuel_preprocessddata!$A:$T,18,FALSE)</f>
        <v>2.2550758945221401</v>
      </c>
      <c r="R355" s="23">
        <f t="shared" si="70"/>
        <v>3.1767153999436172E-2</v>
      </c>
      <c r="S355" s="23">
        <f t="shared" si="71"/>
        <v>3.8273734368272264E-2</v>
      </c>
      <c r="T355" s="29">
        <v>0</v>
      </c>
      <c r="U355" s="38">
        <f>VLOOKUP($A355,Fuel_preprocessddata!$A:$T,9,FALSE)</f>
        <v>10429745857</v>
      </c>
      <c r="V355" s="38">
        <f>VLOOKUP($A355,Fuel_preprocessddata!$A:$T,10,FALSE)</f>
        <v>8979190887</v>
      </c>
      <c r="W355" s="38">
        <f>VLOOKUP($A355,Fuel_preprocessddata!$A:$T,14,FALSE)</f>
        <v>9006707752</v>
      </c>
      <c r="X355" s="38">
        <f>VLOOKUP($A355,Fuel_preprocessddata!$A:$T,15,FALSE)</f>
        <v>7153042489</v>
      </c>
      <c r="Y355" s="32">
        <f t="shared" si="72"/>
        <v>0</v>
      </c>
      <c r="Z355" s="32">
        <f t="shared" si="73"/>
        <v>0</v>
      </c>
      <c r="AA355" s="32">
        <v>1.4954612158196712E-5</v>
      </c>
      <c r="AB355" s="32">
        <v>-3.3168616097823886E-5</v>
      </c>
      <c r="AC355" s="32">
        <f t="shared" si="74"/>
        <v>5.9604644775390625E-8</v>
      </c>
      <c r="AD355" s="32">
        <f t="shared" si="75"/>
        <v>0</v>
      </c>
      <c r="AE355" s="32">
        <v>-4.7824613800401261E-9</v>
      </c>
      <c r="AF355" s="32">
        <v>1.6278523482307627E-8</v>
      </c>
      <c r="AG355" s="32">
        <f t="shared" si="76"/>
        <v>0</v>
      </c>
      <c r="AH355" s="32">
        <f t="shared" si="77"/>
        <v>0</v>
      </c>
      <c r="AI355" s="32">
        <v>-4.6000563828571539E-8</v>
      </c>
      <c r="AJ355" s="32">
        <v>3.4368272261095512E-8</v>
      </c>
    </row>
    <row r="356" spans="1:36" ht="21.75" thickBot="1" x14ac:dyDescent="0.3">
      <c r="A356" s="7" t="str">
        <f t="shared" si="65"/>
        <v>UA201812</v>
      </c>
      <c r="B356" s="7" t="s">
        <v>13</v>
      </c>
      <c r="C356" s="7">
        <v>2018</v>
      </c>
      <c r="D356" s="7">
        <v>12</v>
      </c>
      <c r="E356" s="12">
        <f>VLOOKUP($A356,Fuel_preprocessddata!$A:$T,6,FALSE)</f>
        <v>143930940</v>
      </c>
      <c r="F356" s="4">
        <f>VLOOKUP($A356,Fuel_preprocessddata!$A:$T,7,FALSE)</f>
        <v>277512225</v>
      </c>
      <c r="G356" s="30">
        <f>VLOOKUP($A356,Fuel_preprocessddata!$A:$T,8,FALSE)</f>
        <v>1.9280929103916</v>
      </c>
      <c r="H356" s="18">
        <f t="shared" si="66"/>
        <v>2.5190998160310556E-2</v>
      </c>
      <c r="I356" s="18">
        <f t="shared" si="67"/>
        <v>3.0141783928168221E-2</v>
      </c>
      <c r="J356" s="12">
        <f>VLOOKUP($A356,Fuel_preprocessddata!$A:$T,11,FALSE)</f>
        <v>144825950</v>
      </c>
      <c r="K356" s="4">
        <f>VLOOKUP($A356,Fuel_preprocessddata!$A:$T,12,FALSE)</f>
        <v>291961751</v>
      </c>
      <c r="L356" s="30">
        <f>VLOOKUP($A356,Fuel_preprocessddata!$A:$T,13,FALSE)</f>
        <v>2.0159491513779102</v>
      </c>
      <c r="M356" s="27">
        <f t="shared" si="68"/>
        <v>3.0086647624009054E-2</v>
      </c>
      <c r="N356" s="27">
        <f t="shared" si="69"/>
        <v>3.669763400573206E-2</v>
      </c>
      <c r="O356" s="4">
        <f>VLOOKUP($A356,Fuel_preprocessddata!$A:$T,16,FALSE)</f>
        <v>288756890</v>
      </c>
      <c r="P356" s="4">
        <f>VLOOKUP($A356,Fuel_preprocessddata!$A:$T,17,FALSE)</f>
        <v>569473976</v>
      </c>
      <c r="Q356" s="30">
        <f>VLOOKUP($A356,Fuel_preprocessddata!$A:$T,18,FALSE)</f>
        <v>1.9721571873142101</v>
      </c>
      <c r="R356" s="24">
        <f t="shared" si="70"/>
        <v>2.7483793374660153E-2</v>
      </c>
      <c r="S356" s="24">
        <f t="shared" si="71"/>
        <v>3.3180775978138836E-2</v>
      </c>
      <c r="T356" s="30">
        <v>0</v>
      </c>
      <c r="U356" s="39">
        <f>VLOOKUP($A356,Fuel_preprocessddata!$A:$T,9,FALSE)</f>
        <v>11016325087</v>
      </c>
      <c r="V356" s="39">
        <f>VLOOKUP($A356,Fuel_preprocessddata!$A:$T,10,FALSE)</f>
        <v>9206894511</v>
      </c>
      <c r="W356" s="39">
        <f>VLOOKUP($A356,Fuel_preprocessddata!$A:$T,14,FALSE)</f>
        <v>9704030660</v>
      </c>
      <c r="X356" s="39">
        <f>VLOOKUP($A356,Fuel_preprocessddata!$A:$T,15,FALSE)</f>
        <v>7955873966</v>
      </c>
      <c r="Y356" s="33">
        <f t="shared" si="72"/>
        <v>0</v>
      </c>
      <c r="Z356" s="33">
        <f t="shared" si="73"/>
        <v>0</v>
      </c>
      <c r="AA356" s="33">
        <v>-9.001839689444513E-6</v>
      </c>
      <c r="AB356" s="33">
        <v>4.1783928168222934E-5</v>
      </c>
      <c r="AC356" s="33">
        <f t="shared" si="74"/>
        <v>0</v>
      </c>
      <c r="AD356" s="33">
        <f t="shared" si="75"/>
        <v>0</v>
      </c>
      <c r="AE356" s="33">
        <v>4.7624009052310567E-8</v>
      </c>
      <c r="AF356" s="33">
        <v>3.4005732065314764E-8</v>
      </c>
      <c r="AG356" s="33">
        <f t="shared" si="76"/>
        <v>0</v>
      </c>
      <c r="AH356" s="33">
        <f t="shared" si="77"/>
        <v>0</v>
      </c>
      <c r="AI356" s="33">
        <v>-6.6253398461890711E-9</v>
      </c>
      <c r="AJ356" s="33">
        <v>-2.4021861166900749E-8</v>
      </c>
    </row>
    <row r="357" spans="1:36" ht="15.75" thickBot="1" x14ac:dyDescent="0.3">
      <c r="A357" s="6" t="str">
        <f t="shared" si="65"/>
        <v>UA20191</v>
      </c>
      <c r="B357" s="6" t="s">
        <v>13</v>
      </c>
      <c r="C357" s="6">
        <v>2019</v>
      </c>
      <c r="D357" s="6">
        <v>1</v>
      </c>
      <c r="E357" s="11">
        <f>VLOOKUP($A357,Fuel_preprocessddata!$A:$T,6,FALSE)</f>
        <v>128594032</v>
      </c>
      <c r="F357" s="2">
        <f>VLOOKUP($A357,Fuel_preprocessddata!$A:$T,7,FALSE)</f>
        <v>236590640</v>
      </c>
      <c r="G357" s="29">
        <f>VLOOKUP($A357,Fuel_preprocessddata!$A:$T,8,FALSE)</f>
        <v>1.8398259726392201</v>
      </c>
      <c r="H357" s="8">
        <f t="shared" si="66"/>
        <v>2.3999150606636224E-2</v>
      </c>
      <c r="I357" s="8">
        <f t="shared" si="67"/>
        <v>2.9537042720930183E-2</v>
      </c>
      <c r="J357" s="11">
        <f>VLOOKUP($A357,Fuel_preprocessddata!$A:$T,11,FALSE)</f>
        <v>141518914</v>
      </c>
      <c r="K357" s="2">
        <f>VLOOKUP($A357,Fuel_preprocessddata!$A:$T,12,FALSE)</f>
        <v>264119815</v>
      </c>
      <c r="L357" s="29">
        <f>VLOOKUP($A357,Fuel_preprocessddata!$A:$T,13,FALSE)</f>
        <v>1.8663216635480899</v>
      </c>
      <c r="M357" s="26">
        <f t="shared" si="68"/>
        <v>2.7842119492448972E-2</v>
      </c>
      <c r="N357" s="26">
        <f t="shared" si="69"/>
        <v>3.5216907787835386E-2</v>
      </c>
      <c r="O357" s="2">
        <f>VLOOKUP($A357,Fuel_preprocessddata!$A:$T,16,FALSE)</f>
        <v>270112946</v>
      </c>
      <c r="P357" s="2">
        <f>VLOOKUP($A357,Fuel_preprocessddata!$A:$T,17,FALSE)</f>
        <v>500710455</v>
      </c>
      <c r="Q357" s="29">
        <f>VLOOKUP($A357,Fuel_preprocessddata!$A:$T,18,FALSE)</f>
        <v>1.85370772639679</v>
      </c>
      <c r="R357" s="23">
        <f t="shared" si="70"/>
        <v>2.5883689389606557E-2</v>
      </c>
      <c r="S357" s="23">
        <f t="shared" si="71"/>
        <v>3.2283561431024663E-2</v>
      </c>
      <c r="T357" s="29">
        <v>0</v>
      </c>
      <c r="U357" s="38">
        <f>VLOOKUP($A357,Fuel_preprocessddata!$A:$T,9,FALSE)</f>
        <v>9858292232</v>
      </c>
      <c r="V357" s="38">
        <f>VLOOKUP($A357,Fuel_preprocessddata!$A:$T,10,FALSE)</f>
        <v>8009963700</v>
      </c>
      <c r="W357" s="38">
        <f>VLOOKUP($A357,Fuel_preprocessddata!$A:$T,14,FALSE)</f>
        <v>9486340114</v>
      </c>
      <c r="X357" s="38">
        <f>VLOOKUP($A357,Fuel_preprocessddata!$A:$T,15,FALSE)</f>
        <v>7499801419</v>
      </c>
      <c r="Y357" s="32">
        <f t="shared" si="72"/>
        <v>0</v>
      </c>
      <c r="Z357" s="32">
        <f t="shared" si="73"/>
        <v>0</v>
      </c>
      <c r="AA357" s="32">
        <v>-8.4939336377452823E-7</v>
      </c>
      <c r="AB357" s="32">
        <v>3.704272093018636E-5</v>
      </c>
      <c r="AC357" s="32">
        <f t="shared" si="74"/>
        <v>0</v>
      </c>
      <c r="AD357" s="32">
        <f t="shared" si="75"/>
        <v>-2.9802322387695313E-8</v>
      </c>
      <c r="AE357" s="32">
        <v>1.949244897089808E-8</v>
      </c>
      <c r="AF357" s="32">
        <v>7.787835385256181E-9</v>
      </c>
      <c r="AG357" s="32">
        <f t="shared" si="76"/>
        <v>0</v>
      </c>
      <c r="AH357" s="32">
        <f t="shared" si="77"/>
        <v>0</v>
      </c>
      <c r="AI357" s="32">
        <v>-1.0610393440593779E-8</v>
      </c>
      <c r="AJ357" s="32">
        <v>-3.8568975343350465E-8</v>
      </c>
    </row>
    <row r="358" spans="1:36" ht="15.75" thickBot="1" x14ac:dyDescent="0.3">
      <c r="A358" s="7" t="str">
        <f t="shared" si="65"/>
        <v>UA20192</v>
      </c>
      <c r="B358" s="7" t="s">
        <v>13</v>
      </c>
      <c r="C358" s="7">
        <v>2019</v>
      </c>
      <c r="D358" s="7">
        <v>2</v>
      </c>
      <c r="E358" s="12">
        <f>VLOOKUP($A358,Fuel_preprocessddata!$A:$T,6,FALSE)</f>
        <v>120087215</v>
      </c>
      <c r="F358" s="4">
        <f>VLOOKUP($A358,Fuel_preprocessddata!$A:$T,7,FALSE)</f>
        <v>231327828</v>
      </c>
      <c r="G358" s="30">
        <f>VLOOKUP($A358,Fuel_preprocessddata!$A:$T,8,FALSE)</f>
        <v>1.92633185805832</v>
      </c>
      <c r="H358" s="18">
        <f t="shared" si="66"/>
        <v>2.5501529775929732E-2</v>
      </c>
      <c r="I358" s="18">
        <f t="shared" si="67"/>
        <v>3.1172424350444657E-2</v>
      </c>
      <c r="J358" s="12">
        <f>VLOOKUP($A358,Fuel_preprocessddata!$A:$T,11,FALSE)</f>
        <v>124665157</v>
      </c>
      <c r="K358" s="4">
        <f>VLOOKUP($A358,Fuel_preprocessddata!$A:$T,12,FALSE)</f>
        <v>241611991</v>
      </c>
      <c r="L358" s="30">
        <f>VLOOKUP($A358,Fuel_preprocessddata!$A:$T,13,FALSE)</f>
        <v>1.9380875684454399</v>
      </c>
      <c r="M358" s="27">
        <f t="shared" si="68"/>
        <v>2.8844979628461602E-2</v>
      </c>
      <c r="N358" s="27">
        <f t="shared" si="69"/>
        <v>3.8333192304278403E-2</v>
      </c>
      <c r="O358" s="4">
        <f>VLOOKUP($A358,Fuel_preprocessddata!$A:$T,16,FALSE)</f>
        <v>244752372</v>
      </c>
      <c r="P358" s="4">
        <f>VLOOKUP($A358,Fuel_preprocessddata!$A:$T,17,FALSE)</f>
        <v>472939819</v>
      </c>
      <c r="Q358" s="30">
        <f>VLOOKUP($A358,Fuel_preprocessddata!$A:$T,18,FALSE)</f>
        <v>1.9323196549041</v>
      </c>
      <c r="R358" s="24">
        <f t="shared" si="70"/>
        <v>2.7106671457626814E-2</v>
      </c>
      <c r="S358" s="24">
        <f t="shared" si="71"/>
        <v>3.4461144447120201E-2</v>
      </c>
      <c r="T358" s="30">
        <v>0</v>
      </c>
      <c r="U358" s="39">
        <f>VLOOKUP($A358,Fuel_preprocessddata!$A:$T,9,FALSE)</f>
        <v>9071135341</v>
      </c>
      <c r="V358" s="39">
        <f>VLOOKUP($A358,Fuel_preprocessddata!$A:$T,10,FALSE)</f>
        <v>7420912323</v>
      </c>
      <c r="W358" s="39">
        <f>VLOOKUP($A358,Fuel_preprocessddata!$A:$T,14,FALSE)</f>
        <v>8376223319</v>
      </c>
      <c r="X358" s="39">
        <f>VLOOKUP($A358,Fuel_preprocessddata!$A:$T,15,FALSE)</f>
        <v>6302944693</v>
      </c>
      <c r="Y358" s="33">
        <f t="shared" si="72"/>
        <v>0</v>
      </c>
      <c r="Z358" s="33">
        <f t="shared" si="73"/>
        <v>0</v>
      </c>
      <c r="AA358" s="33">
        <v>1.5297759297337732E-6</v>
      </c>
      <c r="AB358" s="33">
        <v>-2.7575649555343709E-5</v>
      </c>
      <c r="AC358" s="33">
        <f t="shared" si="74"/>
        <v>2.9802322387695313E-8</v>
      </c>
      <c r="AD358" s="33">
        <f t="shared" si="75"/>
        <v>0</v>
      </c>
      <c r="AE358" s="33">
        <v>-2.0371538398886169E-8</v>
      </c>
      <c r="AF358" s="33">
        <v>-7.6957215964373882E-9</v>
      </c>
      <c r="AG358" s="33">
        <f t="shared" si="76"/>
        <v>0</v>
      </c>
      <c r="AH358" s="33">
        <f t="shared" si="77"/>
        <v>0</v>
      </c>
      <c r="AI358" s="33">
        <v>-2.8542373187168124E-8</v>
      </c>
      <c r="AJ358" s="33">
        <v>4.4447120199631041E-8</v>
      </c>
    </row>
    <row r="359" spans="1:36" ht="15.75" thickBot="1" x14ac:dyDescent="0.3">
      <c r="A359" s="6" t="str">
        <f t="shared" si="65"/>
        <v>UA20193</v>
      </c>
      <c r="B359" s="6" t="s">
        <v>13</v>
      </c>
      <c r="C359" s="6">
        <v>2019</v>
      </c>
      <c r="D359" s="6">
        <v>3</v>
      </c>
      <c r="E359" s="11">
        <f>VLOOKUP($A359,Fuel_preprocessddata!$A:$T,6,FALSE)</f>
        <v>148464310</v>
      </c>
      <c r="F359" s="2">
        <f>VLOOKUP($A359,Fuel_preprocessddata!$A:$T,7,FALSE)</f>
        <v>295178703</v>
      </c>
      <c r="G359" s="29">
        <f>VLOOKUP($A359,Fuel_preprocessddata!$A:$T,8,FALSE)</f>
        <v>1.9882132143408699</v>
      </c>
      <c r="H359" s="8">
        <f t="shared" si="66"/>
        <v>2.5933458213396477E-2</v>
      </c>
      <c r="I359" s="8">
        <f t="shared" si="67"/>
        <v>3.0052159961609724E-2</v>
      </c>
      <c r="J359" s="11">
        <f>VLOOKUP($A359,Fuel_preprocessddata!$A:$T,11,FALSE)</f>
        <v>149383772</v>
      </c>
      <c r="K359" s="2">
        <f>VLOOKUP($A359,Fuel_preprocessddata!$A:$T,12,FALSE)</f>
        <v>302550240</v>
      </c>
      <c r="L359" s="29">
        <f>VLOOKUP($A359,Fuel_preprocessddata!$A:$T,13,FALSE)</f>
        <v>2.0253220008395498</v>
      </c>
      <c r="M359" s="26">
        <f t="shared" si="68"/>
        <v>3.0490571341136141E-2</v>
      </c>
      <c r="N359" s="26">
        <f t="shared" si="69"/>
        <v>3.7682011270125271E-2</v>
      </c>
      <c r="O359" s="2">
        <f>VLOOKUP($A359,Fuel_preprocessddata!$A:$T,16,FALSE)</f>
        <v>297848082</v>
      </c>
      <c r="P359" s="2">
        <f>VLOOKUP($A359,Fuel_preprocessddata!$A:$T,17,FALSE)</f>
        <v>597728943</v>
      </c>
      <c r="Q359" s="29">
        <f>VLOOKUP($A359,Fuel_preprocessddata!$A:$T,18,FALSE)</f>
        <v>2.00682488531183</v>
      </c>
      <c r="R359" s="23">
        <f t="shared" si="70"/>
        <v>2.8055931094143394E-2</v>
      </c>
      <c r="S359" s="23">
        <f t="shared" si="71"/>
        <v>3.3483872443507479E-2</v>
      </c>
      <c r="T359" s="29">
        <v>0</v>
      </c>
      <c r="U359" s="38">
        <f>VLOOKUP($A359,Fuel_preprocessddata!$A:$T,9,FALSE)</f>
        <v>11382157388</v>
      </c>
      <c r="V359" s="38">
        <f>VLOOKUP($A359,Fuel_preprocessddata!$A:$T,10,FALSE)</f>
        <v>9822212559</v>
      </c>
      <c r="W359" s="38">
        <f>VLOOKUP($A359,Fuel_preprocessddata!$A:$T,14,FALSE)</f>
        <v>9922747482</v>
      </c>
      <c r="X359" s="38">
        <f>VLOOKUP($A359,Fuel_preprocessddata!$A:$T,15,FALSE)</f>
        <v>8029036397</v>
      </c>
      <c r="Y359" s="32">
        <f t="shared" si="72"/>
        <v>0</v>
      </c>
      <c r="Z359" s="32">
        <f t="shared" si="73"/>
        <v>0</v>
      </c>
      <c r="AA359" s="32">
        <v>3.3458213396477671E-5</v>
      </c>
      <c r="AB359" s="32">
        <v>-4.7840038390275716E-5</v>
      </c>
      <c r="AC359" s="32">
        <f t="shared" si="74"/>
        <v>0</v>
      </c>
      <c r="AD359" s="32">
        <f t="shared" si="75"/>
        <v>0</v>
      </c>
      <c r="AE359" s="32">
        <v>-2.8658863858443961E-8</v>
      </c>
      <c r="AF359" s="32">
        <v>1.1270125273993292E-8</v>
      </c>
      <c r="AG359" s="32">
        <f t="shared" si="76"/>
        <v>0</v>
      </c>
      <c r="AH359" s="32">
        <f t="shared" si="77"/>
        <v>0</v>
      </c>
      <c r="AI359" s="32">
        <v>3.1094143393764484E-8</v>
      </c>
      <c r="AJ359" s="32">
        <v>-2.7556492518399089E-8</v>
      </c>
    </row>
    <row r="360" spans="1:36" ht="15.75" thickBot="1" x14ac:dyDescent="0.3">
      <c r="A360" s="7" t="str">
        <f t="shared" si="65"/>
        <v>UA20194</v>
      </c>
      <c r="B360" s="7" t="s">
        <v>13</v>
      </c>
      <c r="C360" s="7">
        <v>2019</v>
      </c>
      <c r="D360" s="7">
        <v>4</v>
      </c>
      <c r="E360" s="12">
        <f>VLOOKUP($A360,Fuel_preprocessddata!$A:$T,6,FALSE)</f>
        <v>145411013</v>
      </c>
      <c r="F360" s="4">
        <f>VLOOKUP($A360,Fuel_preprocessddata!$A:$T,7,FALSE)</f>
        <v>296103451</v>
      </c>
      <c r="G360" s="30">
        <f>VLOOKUP($A360,Fuel_preprocessddata!$A:$T,8,FALSE)</f>
        <v>2.0363206671285599</v>
      </c>
      <c r="H360" s="18">
        <f t="shared" si="66"/>
        <v>2.6618950915445132E-2</v>
      </c>
      <c r="I360" s="18">
        <f t="shared" si="67"/>
        <v>3.0919129432509282E-2</v>
      </c>
      <c r="J360" s="12">
        <f>VLOOKUP($A360,Fuel_preprocessddata!$A:$T,11,FALSE)</f>
        <v>143673409</v>
      </c>
      <c r="K360" s="4">
        <f>VLOOKUP($A360,Fuel_preprocessddata!$A:$T,12,FALSE)</f>
        <v>295602761</v>
      </c>
      <c r="L360" s="30">
        <f>VLOOKUP($A360,Fuel_preprocessddata!$A:$T,13,FALSE)</f>
        <v>2.0574632637832</v>
      </c>
      <c r="M360" s="27">
        <f t="shared" si="68"/>
        <v>3.0690632000953406E-2</v>
      </c>
      <c r="N360" s="27">
        <f t="shared" si="69"/>
        <v>3.788536472044076E-2</v>
      </c>
      <c r="O360" s="4">
        <f>VLOOKUP($A360,Fuel_preprocessddata!$A:$T,16,FALSE)</f>
        <v>289084422</v>
      </c>
      <c r="P360" s="4">
        <f>VLOOKUP($A360,Fuel_preprocessddata!$A:$T,17,FALSE)</f>
        <v>591706212</v>
      </c>
      <c r="Q360" s="30">
        <f>VLOOKUP($A360,Fuel_preprocessddata!$A:$T,18,FALSE)</f>
        <v>2.04682842439707</v>
      </c>
      <c r="R360" s="24">
        <f t="shared" si="70"/>
        <v>2.8508436952191393E-2</v>
      </c>
      <c r="S360" s="24">
        <f t="shared" si="71"/>
        <v>3.4046675657437547E-2</v>
      </c>
      <c r="T360" s="30">
        <v>0</v>
      </c>
      <c r="U360" s="39">
        <f>VLOOKUP($A360,Fuel_preprocessddata!$A:$T,9,FALSE)</f>
        <v>11123783651</v>
      </c>
      <c r="V360" s="39">
        <f>VLOOKUP($A360,Fuel_preprocessddata!$A:$T,10,FALSE)</f>
        <v>9576707250</v>
      </c>
      <c r="W360" s="39">
        <f>VLOOKUP($A360,Fuel_preprocessddata!$A:$T,14,FALSE)</f>
        <v>9631693508</v>
      </c>
      <c r="X360" s="39">
        <f>VLOOKUP($A360,Fuel_preprocessddata!$A:$T,15,FALSE)</f>
        <v>7802558143</v>
      </c>
      <c r="Y360" s="33">
        <f t="shared" si="72"/>
        <v>0</v>
      </c>
      <c r="Z360" s="33">
        <f t="shared" si="73"/>
        <v>0</v>
      </c>
      <c r="AA360" s="33">
        <v>1.8950915445131375E-5</v>
      </c>
      <c r="AB360" s="33">
        <v>1.9129432509281535E-5</v>
      </c>
      <c r="AC360" s="33">
        <f t="shared" si="74"/>
        <v>0</v>
      </c>
      <c r="AD360" s="33">
        <f t="shared" si="75"/>
        <v>0</v>
      </c>
      <c r="AE360" s="33">
        <v>3.2000953409730415E-8</v>
      </c>
      <c r="AF360" s="33">
        <v>-3.5279559237530456E-8</v>
      </c>
      <c r="AG360" s="33">
        <f t="shared" si="76"/>
        <v>0</v>
      </c>
      <c r="AH360" s="33">
        <f t="shared" si="77"/>
        <v>0</v>
      </c>
      <c r="AI360" s="33">
        <v>3.6952191395309142E-8</v>
      </c>
      <c r="AJ360" s="33">
        <v>-2.4342562448403937E-8</v>
      </c>
    </row>
    <row r="361" spans="1:36" ht="15.75" thickBot="1" x14ac:dyDescent="0.3">
      <c r="A361" s="6" t="str">
        <f t="shared" si="65"/>
        <v>UA20195</v>
      </c>
      <c r="B361" s="6" t="s">
        <v>13</v>
      </c>
      <c r="C361" s="6">
        <v>2019</v>
      </c>
      <c r="D361" s="6">
        <v>5</v>
      </c>
      <c r="E361" s="11">
        <f>VLOOKUP($A361,Fuel_preprocessddata!$A:$T,6,FALSE)</f>
        <v>153949739</v>
      </c>
      <c r="F361" s="2">
        <f>VLOOKUP($A361,Fuel_preprocessddata!$A:$T,7,FALSE)</f>
        <v>324208102</v>
      </c>
      <c r="G361" s="29">
        <f>VLOOKUP($A361,Fuel_preprocessddata!$A:$T,8,FALSE)</f>
        <v>2.1059347297756701</v>
      </c>
      <c r="H361" s="8">
        <f t="shared" si="66"/>
        <v>2.8175721565405924E-2</v>
      </c>
      <c r="I361" s="8">
        <f t="shared" si="67"/>
        <v>3.2215774008104887E-2</v>
      </c>
      <c r="J361" s="11">
        <f>VLOOKUP($A361,Fuel_preprocessddata!$A:$T,11,FALSE)</f>
        <v>155465624</v>
      </c>
      <c r="K361" s="2">
        <f>VLOOKUP($A361,Fuel_preprocessddata!$A:$T,12,FALSE)</f>
        <v>329510626</v>
      </c>
      <c r="L361" s="29">
        <f>VLOOKUP($A361,Fuel_preprocessddata!$A:$T,13,FALSE)</f>
        <v>2.1195079498732099</v>
      </c>
      <c r="M361" s="26">
        <f t="shared" si="68"/>
        <v>3.1542491015019179E-2</v>
      </c>
      <c r="N361" s="26">
        <f t="shared" si="69"/>
        <v>3.8051595772436872E-2</v>
      </c>
      <c r="O361" s="2">
        <f>VLOOKUP($A361,Fuel_preprocessddata!$A:$T,16,FALSE)</f>
        <v>309415363</v>
      </c>
      <c r="P361" s="2">
        <f>VLOOKUP($A361,Fuel_preprocessddata!$A:$T,17,FALSE)</f>
        <v>653718728</v>
      </c>
      <c r="Q361" s="29">
        <f>VLOOKUP($A361,Fuel_preprocessddata!$A:$T,18,FALSE)</f>
        <v>2.1127545887241501</v>
      </c>
      <c r="R361" s="23">
        <f t="shared" si="70"/>
        <v>2.9777818406185326E-2</v>
      </c>
      <c r="S361" s="23">
        <f t="shared" si="71"/>
        <v>3.4914868256254568E-2</v>
      </c>
      <c r="T361" s="29">
        <v>0</v>
      </c>
      <c r="U361" s="38">
        <f>VLOOKUP($A361,Fuel_preprocessddata!$A:$T,9,FALSE)</f>
        <v>11506647709</v>
      </c>
      <c r="V361" s="38">
        <f>VLOOKUP($A361,Fuel_preprocessddata!$A:$T,10,FALSE)</f>
        <v>10063644658</v>
      </c>
      <c r="W361" s="38">
        <f>VLOOKUP($A361,Fuel_preprocessddata!$A:$T,14,FALSE)</f>
        <v>10446563204</v>
      </c>
      <c r="X361" s="38">
        <f>VLOOKUP($A361,Fuel_preprocessddata!$A:$T,15,FALSE)</f>
        <v>8659574436</v>
      </c>
      <c r="Y361" s="32">
        <f t="shared" si="72"/>
        <v>0</v>
      </c>
      <c r="Z361" s="32">
        <f t="shared" si="73"/>
        <v>0</v>
      </c>
      <c r="AA361" s="32">
        <v>-2.427843459407511E-5</v>
      </c>
      <c r="AB361" s="32">
        <v>1.5774008104889672E-5</v>
      </c>
      <c r="AC361" s="32">
        <f t="shared" si="74"/>
        <v>-5.9604644775390625E-8</v>
      </c>
      <c r="AD361" s="32">
        <f t="shared" si="75"/>
        <v>0</v>
      </c>
      <c r="AE361" s="32">
        <v>-8.9849808218578353E-9</v>
      </c>
      <c r="AF361" s="32">
        <v>-4.227563125958067E-9</v>
      </c>
      <c r="AG361" s="32">
        <f t="shared" si="76"/>
        <v>0</v>
      </c>
      <c r="AH361" s="32">
        <f t="shared" si="77"/>
        <v>0</v>
      </c>
      <c r="AI361" s="32">
        <v>1.840618532589211E-8</v>
      </c>
      <c r="AJ361" s="32">
        <v>-3.174374542912195E-8</v>
      </c>
    </row>
    <row r="362" spans="1:36" ht="15.75" thickBot="1" x14ac:dyDescent="0.3">
      <c r="A362" s="7" t="str">
        <f t="shared" si="65"/>
        <v>UA20196</v>
      </c>
      <c r="B362" s="7" t="s">
        <v>13</v>
      </c>
      <c r="C362" s="7">
        <v>2019</v>
      </c>
      <c r="D362" s="7">
        <v>6</v>
      </c>
      <c r="E362" s="12">
        <f>VLOOKUP($A362,Fuel_preprocessddata!$A:$T,6,FALSE)</f>
        <v>159500662</v>
      </c>
      <c r="F362" s="4">
        <f>VLOOKUP($A362,Fuel_preprocessddata!$A:$T,7,FALSE)</f>
        <v>307713727</v>
      </c>
      <c r="G362" s="30">
        <f>VLOOKUP($A362,Fuel_preprocessddata!$A:$T,8,FALSE)</f>
        <v>1.92923166049304</v>
      </c>
      <c r="H362" s="18">
        <f t="shared" si="66"/>
        <v>2.5825249448987092E-2</v>
      </c>
      <c r="I362" s="18">
        <f t="shared" si="67"/>
        <v>2.843681770499144E-2</v>
      </c>
      <c r="J362" s="12">
        <f>VLOOKUP($A362,Fuel_preprocessddata!$A:$T,11,FALSE)</f>
        <v>160737489</v>
      </c>
      <c r="K362" s="4">
        <f>VLOOKUP($A362,Fuel_preprocessddata!$A:$T,12,FALSE)</f>
        <v>320455909</v>
      </c>
      <c r="L362" s="30">
        <f>VLOOKUP($A362,Fuel_preprocessddata!$A:$T,13,FALSE)</f>
        <v>1.99366004156006</v>
      </c>
      <c r="M362" s="27">
        <f t="shared" si="68"/>
        <v>3.002200873298376E-2</v>
      </c>
      <c r="N362" s="27">
        <f t="shared" si="69"/>
        <v>3.4143712089128593E-2</v>
      </c>
      <c r="O362" s="4">
        <f>VLOOKUP($A362,Fuel_preprocessddata!$A:$T,16,FALSE)</f>
        <v>320238151</v>
      </c>
      <c r="P362" s="4">
        <f>VLOOKUP($A362,Fuel_preprocessddata!$A:$T,17,FALSE)</f>
        <v>628169636</v>
      </c>
      <c r="Q362" s="30">
        <f>VLOOKUP($A362,Fuel_preprocessddata!$A:$T,18,FALSE)</f>
        <v>1.96157026899646</v>
      </c>
      <c r="R362" s="24">
        <f t="shared" si="70"/>
        <v>2.7808331034260367E-2</v>
      </c>
      <c r="S362" s="24">
        <f t="shared" si="71"/>
        <v>3.1087557147696246E-2</v>
      </c>
      <c r="T362" s="30">
        <v>0</v>
      </c>
      <c r="U362" s="39">
        <f>VLOOKUP($A362,Fuel_preprocessddata!$A:$T,9,FALSE)</f>
        <v>11915227677</v>
      </c>
      <c r="V362" s="39">
        <f>VLOOKUP($A362,Fuel_preprocessddata!$A:$T,10,FALSE)</f>
        <v>10820962113</v>
      </c>
      <c r="W362" s="39">
        <f>VLOOKUP($A362,Fuel_preprocessddata!$A:$T,14,FALSE)</f>
        <v>10674032902</v>
      </c>
      <c r="X362" s="39">
        <f>VLOOKUP($A362,Fuel_preprocessddata!$A:$T,15,FALSE)</f>
        <v>9385502905</v>
      </c>
      <c r="Y362" s="33">
        <f t="shared" si="72"/>
        <v>0</v>
      </c>
      <c r="Z362" s="33">
        <f t="shared" si="73"/>
        <v>0</v>
      </c>
      <c r="AA362" s="33">
        <v>2.524944898709032E-5</v>
      </c>
      <c r="AB362" s="33">
        <v>3.6817704991438244E-5</v>
      </c>
      <c r="AC362" s="33">
        <f t="shared" si="74"/>
        <v>0</v>
      </c>
      <c r="AD362" s="33">
        <f t="shared" si="75"/>
        <v>0</v>
      </c>
      <c r="AE362" s="33">
        <v>8.7329837614863459E-9</v>
      </c>
      <c r="AF362" s="33">
        <v>1.2089128594017229E-8</v>
      </c>
      <c r="AG362" s="33">
        <f t="shared" si="76"/>
        <v>0</v>
      </c>
      <c r="AH362" s="33">
        <f t="shared" si="77"/>
        <v>0</v>
      </c>
      <c r="AI362" s="33">
        <v>3.1034260366408217E-8</v>
      </c>
      <c r="AJ362" s="33">
        <v>-4.2852303754059573E-8</v>
      </c>
    </row>
    <row r="363" spans="1:36" ht="15.75" thickBot="1" x14ac:dyDescent="0.3">
      <c r="A363" s="6" t="str">
        <f t="shared" si="65"/>
        <v>UA20197</v>
      </c>
      <c r="B363" s="6" t="s">
        <v>13</v>
      </c>
      <c r="C363" s="6">
        <v>2019</v>
      </c>
      <c r="D363" s="6">
        <v>7</v>
      </c>
      <c r="E363" s="11">
        <f>VLOOKUP($A363,Fuel_preprocessddata!$A:$T,6,FALSE)</f>
        <v>164295066</v>
      </c>
      <c r="F363" s="2">
        <f>VLOOKUP($A363,Fuel_preprocessddata!$A:$T,7,FALSE)</f>
        <v>320251056</v>
      </c>
      <c r="G363" s="29">
        <f>VLOOKUP($A363,Fuel_preprocessddata!$A:$T,8,FALSE)</f>
        <v>1.94924329620464</v>
      </c>
      <c r="H363" s="8">
        <f t="shared" si="66"/>
        <v>2.5817851402837821E-2</v>
      </c>
      <c r="I363" s="8">
        <f t="shared" si="67"/>
        <v>2.8348007843280589E-2</v>
      </c>
      <c r="J363" s="11">
        <f>VLOOKUP($A363,Fuel_preprocessddata!$A:$T,11,FALSE)</f>
        <v>164694081</v>
      </c>
      <c r="K363" s="2">
        <f>VLOOKUP($A363,Fuel_preprocessddata!$A:$T,12,FALSE)</f>
        <v>324816300</v>
      </c>
      <c r="L363" s="29">
        <f>VLOOKUP($A363,Fuel_preprocessddata!$A:$T,13,FALSE)</f>
        <v>1.9722402774147001</v>
      </c>
      <c r="M363" s="26">
        <f t="shared" si="68"/>
        <v>2.9733950886803407E-2</v>
      </c>
      <c r="N363" s="26">
        <f t="shared" si="69"/>
        <v>3.3981487475273131E-2</v>
      </c>
      <c r="O363" s="2">
        <f>VLOOKUP($A363,Fuel_preprocessddata!$A:$T,16,FALSE)</f>
        <v>328989147</v>
      </c>
      <c r="P363" s="2">
        <f>VLOOKUP($A363,Fuel_preprocessddata!$A:$T,17,FALSE)</f>
        <v>645067356</v>
      </c>
      <c r="Q363" s="29">
        <f>VLOOKUP($A363,Fuel_preprocessddata!$A:$T,18,FALSE)</f>
        <v>1.96075573277193</v>
      </c>
      <c r="R363" s="23">
        <f t="shared" si="70"/>
        <v>2.7651664749976539E-2</v>
      </c>
      <c r="S363" s="23">
        <f t="shared" si="71"/>
        <v>3.0929948720405609E-2</v>
      </c>
      <c r="T363" s="29">
        <v>0</v>
      </c>
      <c r="U363" s="38">
        <f>VLOOKUP($A363,Fuel_preprocessddata!$A:$T,9,FALSE)</f>
        <v>12404248944</v>
      </c>
      <c r="V363" s="38">
        <f>VLOOKUP($A363,Fuel_preprocessddata!$A:$T,10,FALSE)</f>
        <v>11297127395</v>
      </c>
      <c r="W363" s="38">
        <f>VLOOKUP($A363,Fuel_preprocessddata!$A:$T,14,FALSE)</f>
        <v>10924088132</v>
      </c>
      <c r="X363" s="38">
        <f>VLOOKUP($A363,Fuel_preprocessddata!$A:$T,15,FALSE)</f>
        <v>9558625126</v>
      </c>
      <c r="Y363" s="32">
        <f t="shared" si="72"/>
        <v>0</v>
      </c>
      <c r="Z363" s="32">
        <f t="shared" si="73"/>
        <v>0</v>
      </c>
      <c r="AA363" s="32">
        <v>1.7851402837823147E-5</v>
      </c>
      <c r="AB363" s="32">
        <v>4.8007843280590407E-5</v>
      </c>
      <c r="AC363" s="32">
        <f t="shared" si="74"/>
        <v>0</v>
      </c>
      <c r="AD363" s="32">
        <f t="shared" si="75"/>
        <v>5.9604644775390625E-8</v>
      </c>
      <c r="AE363" s="32">
        <v>-4.9113196592953656E-8</v>
      </c>
      <c r="AF363" s="32">
        <v>-1.2524726870216663E-8</v>
      </c>
      <c r="AG363" s="32">
        <f t="shared" si="76"/>
        <v>0</v>
      </c>
      <c r="AH363" s="32">
        <f t="shared" si="77"/>
        <v>0</v>
      </c>
      <c r="AI363" s="32">
        <v>-3.5250023462662927E-8</v>
      </c>
      <c r="AJ363" s="32">
        <v>4.8720405607452499E-8</v>
      </c>
    </row>
    <row r="364" spans="1:36" ht="15.75" thickBot="1" x14ac:dyDescent="0.3">
      <c r="A364" s="7" t="str">
        <f t="shared" si="65"/>
        <v>UA20198</v>
      </c>
      <c r="B364" s="7" t="s">
        <v>13</v>
      </c>
      <c r="C364" s="7">
        <v>2019</v>
      </c>
      <c r="D364" s="7">
        <v>8</v>
      </c>
      <c r="E364" s="12">
        <f>VLOOKUP($A364,Fuel_preprocessddata!$A:$T,6,FALSE)</f>
        <v>163531864</v>
      </c>
      <c r="F364" s="4">
        <f>VLOOKUP($A364,Fuel_preprocessddata!$A:$T,7,FALSE)</f>
        <v>310650235</v>
      </c>
      <c r="G364" s="30">
        <f>VLOOKUP($A364,Fuel_preprocessddata!$A:$T,8,FALSE)</f>
        <v>1.8996312241631299</v>
      </c>
      <c r="H364" s="18">
        <f t="shared" si="66"/>
        <v>2.530314999730833E-2</v>
      </c>
      <c r="I364" s="18">
        <f t="shared" si="67"/>
        <v>2.8830493198631846E-2</v>
      </c>
      <c r="J364" s="12">
        <f>VLOOKUP($A364,Fuel_preprocessddata!$A:$T,11,FALSE)</f>
        <v>161156564</v>
      </c>
      <c r="K364" s="4">
        <f>VLOOKUP($A364,Fuel_preprocessddata!$A:$T,12,FALSE)</f>
        <v>315782939</v>
      </c>
      <c r="L364" s="30">
        <f>VLOOKUP($A364,Fuel_preprocessddata!$A:$T,13,FALSE)</f>
        <v>1.95947922419095</v>
      </c>
      <c r="M364" s="27">
        <f t="shared" si="68"/>
        <v>2.9752623780284614E-2</v>
      </c>
      <c r="N364" s="27">
        <f t="shared" si="69"/>
        <v>3.394186846779515E-2</v>
      </c>
      <c r="O364" s="4">
        <f>VLOOKUP($A364,Fuel_preprocessddata!$A:$T,16,FALSE)</f>
        <v>324688428</v>
      </c>
      <c r="P364" s="4">
        <f>VLOOKUP($A364,Fuel_preprocessddata!$A:$T,17,FALSE)</f>
        <v>626433174</v>
      </c>
      <c r="Q364" s="30">
        <f>VLOOKUP($A364,Fuel_preprocessddata!$A:$T,18,FALSE)</f>
        <v>1.9293363113021</v>
      </c>
      <c r="R364" s="24">
        <f t="shared" si="70"/>
        <v>2.736621046911214E-2</v>
      </c>
      <c r="S364" s="24">
        <f t="shared" si="71"/>
        <v>3.1198893611946266E-2</v>
      </c>
      <c r="T364" s="30">
        <v>0</v>
      </c>
      <c r="U364" s="39">
        <f>VLOOKUP($A364,Fuel_preprocessddata!$A:$T,9,FALSE)</f>
        <v>12277136840</v>
      </c>
      <c r="V364" s="39">
        <f>VLOOKUP($A364,Fuel_preprocessddata!$A:$T,10,FALSE)</f>
        <v>10775057952</v>
      </c>
      <c r="W364" s="39">
        <f>VLOOKUP($A364,Fuel_preprocessddata!$A:$T,14,FALSE)</f>
        <v>10613616511</v>
      </c>
      <c r="X364" s="39">
        <f>VLOOKUP($A364,Fuel_preprocessddata!$A:$T,15,FALSE)</f>
        <v>9303640408</v>
      </c>
      <c r="Y364" s="33">
        <f t="shared" si="72"/>
        <v>0</v>
      </c>
      <c r="Z364" s="33">
        <f t="shared" si="73"/>
        <v>0</v>
      </c>
      <c r="AA364" s="33">
        <v>3.1499973083323057E-6</v>
      </c>
      <c r="AB364" s="33">
        <v>3.0493198631846574E-5</v>
      </c>
      <c r="AC364" s="33">
        <f t="shared" si="74"/>
        <v>0</v>
      </c>
      <c r="AD364" s="33">
        <f t="shared" si="75"/>
        <v>0</v>
      </c>
      <c r="AE364" s="33">
        <v>2.3780284613000857E-8</v>
      </c>
      <c r="AF364" s="33">
        <v>-3.1532204848930268E-8</v>
      </c>
      <c r="AG364" s="33">
        <f t="shared" si="76"/>
        <v>0</v>
      </c>
      <c r="AH364" s="33">
        <f t="shared" si="77"/>
        <v>0</v>
      </c>
      <c r="AI364" s="33">
        <v>1.0469112139699366E-8</v>
      </c>
      <c r="AJ364" s="33">
        <v>-6.3880537352900557E-9</v>
      </c>
    </row>
    <row r="365" spans="1:36" ht="15.75" thickBot="1" x14ac:dyDescent="0.3">
      <c r="A365" s="6" t="str">
        <f t="shared" si="65"/>
        <v>UA20199</v>
      </c>
      <c r="B365" s="6" t="s">
        <v>13</v>
      </c>
      <c r="C365" s="6">
        <v>2019</v>
      </c>
      <c r="D365" s="6">
        <v>9</v>
      </c>
      <c r="E365" s="11">
        <f>VLOOKUP($A365,Fuel_preprocessddata!$A:$T,6,FALSE)</f>
        <v>142963521</v>
      </c>
      <c r="F365" s="2">
        <f>VLOOKUP($A365,Fuel_preprocessddata!$A:$T,7,FALSE)</f>
        <v>272383646</v>
      </c>
      <c r="G365" s="29">
        <f>VLOOKUP($A365,Fuel_preprocessddata!$A:$T,8,FALSE)</f>
        <v>1.90526677081491</v>
      </c>
      <c r="H365" s="8">
        <f t="shared" si="66"/>
        <v>2.5177471553625444E-2</v>
      </c>
      <c r="I365" s="8">
        <f t="shared" si="67"/>
        <v>3.074895566413342E-2</v>
      </c>
      <c r="J365" s="11">
        <f>VLOOKUP($A365,Fuel_preprocessddata!$A:$T,11,FALSE)</f>
        <v>149948902</v>
      </c>
      <c r="K365" s="2">
        <f>VLOOKUP($A365,Fuel_preprocessddata!$A:$T,12,FALSE)</f>
        <v>289135932</v>
      </c>
      <c r="L365" s="29">
        <f>VLOOKUP($A365,Fuel_preprocessddata!$A:$T,13,FALSE)</f>
        <v>1.9282297378876401</v>
      </c>
      <c r="M365" s="26">
        <f t="shared" si="68"/>
        <v>2.9204701762499972E-2</v>
      </c>
      <c r="N365" s="26">
        <f t="shared" si="69"/>
        <v>3.5920736305855003E-2</v>
      </c>
      <c r="O365" s="2">
        <f>VLOOKUP($A365,Fuel_preprocessddata!$A:$T,16,FALSE)</f>
        <v>292912423</v>
      </c>
      <c r="P365" s="2">
        <f>VLOOKUP($A365,Fuel_preprocessddata!$A:$T,17,FALSE)</f>
        <v>561519578</v>
      </c>
      <c r="Q365" s="29">
        <f>VLOOKUP($A365,Fuel_preprocessddata!$A:$T,18,FALSE)</f>
        <v>1.9170220649876599</v>
      </c>
      <c r="R365" s="23">
        <f t="shared" si="70"/>
        <v>2.7101846646769331E-2</v>
      </c>
      <c r="S365" s="23">
        <f t="shared" si="71"/>
        <v>3.3211110906088692E-2</v>
      </c>
      <c r="T365" s="29">
        <v>0</v>
      </c>
      <c r="U365" s="38">
        <f>VLOOKUP($A365,Fuel_preprocessddata!$A:$T,9,FALSE)</f>
        <v>10818546470</v>
      </c>
      <c r="V365" s="38">
        <f>VLOOKUP($A365,Fuel_preprocessddata!$A:$T,10,FALSE)</f>
        <v>8858305595</v>
      </c>
      <c r="W365" s="38">
        <f>VLOOKUP($A365,Fuel_preprocessddata!$A:$T,14,FALSE)</f>
        <v>9900321337</v>
      </c>
      <c r="X365" s="38">
        <f>VLOOKUP($A365,Fuel_preprocessddata!$A:$T,15,FALSE)</f>
        <v>8049276316</v>
      </c>
      <c r="Y365" s="32">
        <f t="shared" si="72"/>
        <v>0</v>
      </c>
      <c r="Z365" s="32">
        <f t="shared" si="73"/>
        <v>0</v>
      </c>
      <c r="AA365" s="32">
        <v>-2.2528446374556199E-5</v>
      </c>
      <c r="AB365" s="32">
        <v>4.8955664133418231E-5</v>
      </c>
      <c r="AC365" s="32">
        <f t="shared" si="74"/>
        <v>0</v>
      </c>
      <c r="AD365" s="32">
        <f t="shared" si="75"/>
        <v>0</v>
      </c>
      <c r="AE365" s="32">
        <v>1.7624999723575563E-9</v>
      </c>
      <c r="AF365" s="32">
        <v>3.6305855002916054E-8</v>
      </c>
      <c r="AG365" s="32">
        <f t="shared" si="76"/>
        <v>0</v>
      </c>
      <c r="AH365" s="32">
        <f t="shared" si="77"/>
        <v>0</v>
      </c>
      <c r="AI365" s="32">
        <v>4.6646769332608917E-8</v>
      </c>
      <c r="AJ365" s="32">
        <v>1.0906088693599103E-8</v>
      </c>
    </row>
    <row r="366" spans="1:36" ht="21.75" thickBot="1" x14ac:dyDescent="0.3">
      <c r="A366" s="7" t="str">
        <f t="shared" si="65"/>
        <v>UA201910</v>
      </c>
      <c r="B366" s="7" t="s">
        <v>13</v>
      </c>
      <c r="C366" s="7">
        <v>2019</v>
      </c>
      <c r="D366" s="7">
        <v>10</v>
      </c>
      <c r="E366" s="12">
        <f>VLOOKUP($A366,Fuel_preprocessddata!$A:$T,6,FALSE)</f>
        <v>153034903</v>
      </c>
      <c r="F366" s="4">
        <f>VLOOKUP($A366,Fuel_preprocessddata!$A:$T,7,FALSE)</f>
        <v>298950139</v>
      </c>
      <c r="G366" s="30">
        <f>VLOOKUP($A366,Fuel_preprocessddata!$A:$T,8,FALSE)</f>
        <v>1.9534768418156201</v>
      </c>
      <c r="H366" s="18">
        <f t="shared" si="66"/>
        <v>2.5934551292635985E-2</v>
      </c>
      <c r="I366" s="18">
        <f t="shared" si="67"/>
        <v>3.0930606017377946E-2</v>
      </c>
      <c r="J366" s="12">
        <f>VLOOKUP($A366,Fuel_preprocessddata!$A:$T,11,FALSE)</f>
        <v>149576559</v>
      </c>
      <c r="K366" s="4">
        <f>VLOOKUP($A366,Fuel_preprocessddata!$A:$T,12,FALSE)</f>
        <v>297558243</v>
      </c>
      <c r="L366" s="30">
        <f>VLOOKUP($A366,Fuel_preprocessddata!$A:$T,13,FALSE)</f>
        <v>1.9893374001202899</v>
      </c>
      <c r="M366" s="27">
        <f t="shared" si="68"/>
        <v>3.014669309429166E-2</v>
      </c>
      <c r="N366" s="27">
        <f t="shared" si="69"/>
        <v>3.7618759386258901E-2</v>
      </c>
      <c r="O366" s="4">
        <f>VLOOKUP($A366,Fuel_preprocessddata!$A:$T,16,FALSE)</f>
        <v>302611462</v>
      </c>
      <c r="P366" s="4">
        <f>VLOOKUP($A366,Fuel_preprocessddata!$A:$T,17,FALSE)</f>
        <v>596508382</v>
      </c>
      <c r="Q366" s="30">
        <f>VLOOKUP($A366,Fuel_preprocessddata!$A:$T,18,FALSE)</f>
        <v>1.97120220780004</v>
      </c>
      <c r="R366" s="24">
        <f t="shared" si="70"/>
        <v>2.7877553993227562E-2</v>
      </c>
      <c r="S366" s="24">
        <f t="shared" si="71"/>
        <v>3.394068424902056E-2</v>
      </c>
      <c r="T366" s="30">
        <v>0</v>
      </c>
      <c r="U366" s="39">
        <f>VLOOKUP($A366,Fuel_preprocessddata!$A:$T,9,FALSE)</f>
        <v>11527098951</v>
      </c>
      <c r="V366" s="39">
        <f>VLOOKUP($A366,Fuel_preprocessddata!$A:$T,10,FALSE)</f>
        <v>9665188546</v>
      </c>
      <c r="W366" s="39">
        <f>VLOOKUP($A366,Fuel_preprocessddata!$A:$T,14,FALSE)</f>
        <v>9870344388</v>
      </c>
      <c r="X366" s="39">
        <f>VLOOKUP($A366,Fuel_preprocessddata!$A:$T,15,FALSE)</f>
        <v>7909836684</v>
      </c>
      <c r="Y366" s="33">
        <f t="shared" si="72"/>
        <v>0</v>
      </c>
      <c r="Z366" s="33">
        <f t="shared" si="73"/>
        <v>0</v>
      </c>
      <c r="AA366" s="33">
        <v>3.4551292635987343E-5</v>
      </c>
      <c r="AB366" s="33">
        <v>3.0606017377947034E-5</v>
      </c>
      <c r="AC366" s="33">
        <f t="shared" si="74"/>
        <v>5.9604644775390625E-8</v>
      </c>
      <c r="AD366" s="33">
        <f t="shared" si="75"/>
        <v>0</v>
      </c>
      <c r="AE366" s="33">
        <v>-6.9057083402351838E-9</v>
      </c>
      <c r="AF366" s="33">
        <v>-4.0613741097636491E-8</v>
      </c>
      <c r="AG366" s="33">
        <f t="shared" si="76"/>
        <v>0</v>
      </c>
      <c r="AH366" s="33">
        <f t="shared" si="77"/>
        <v>0</v>
      </c>
      <c r="AI366" s="33">
        <v>-4.6006772436851806E-8</v>
      </c>
      <c r="AJ366" s="33">
        <v>-1.5750979437401114E-8</v>
      </c>
    </row>
    <row r="367" spans="1:36" ht="21.75" thickBot="1" x14ac:dyDescent="0.3">
      <c r="A367" s="6" t="str">
        <f t="shared" si="65"/>
        <v>UA201911</v>
      </c>
      <c r="B367" s="6" t="s">
        <v>13</v>
      </c>
      <c r="C367" s="6">
        <v>2019</v>
      </c>
      <c r="D367" s="6">
        <v>11</v>
      </c>
      <c r="E367" s="11">
        <f>VLOOKUP($A367,Fuel_preprocessddata!$A:$T,6,FALSE)</f>
        <v>139743505</v>
      </c>
      <c r="F367" s="2">
        <f>VLOOKUP($A367,Fuel_preprocessddata!$A:$T,7,FALSE)</f>
        <v>274317017</v>
      </c>
      <c r="G367" s="29">
        <f>VLOOKUP($A367,Fuel_preprocessddata!$A:$T,8,FALSE)</f>
        <v>1.96300369738114</v>
      </c>
      <c r="H367" s="8">
        <f t="shared" si="66"/>
        <v>2.5648200427255498E-2</v>
      </c>
      <c r="I367" s="8">
        <f t="shared" si="67"/>
        <v>3.1446243632776295E-2</v>
      </c>
      <c r="J367" s="11">
        <f>VLOOKUP($A367,Fuel_preprocessddata!$A:$T,11,FALSE)</f>
        <v>141757944</v>
      </c>
      <c r="K367" s="2">
        <f>VLOOKUP($A367,Fuel_preprocessddata!$A:$T,12,FALSE)</f>
        <v>281219625</v>
      </c>
      <c r="L367" s="29">
        <f>VLOOKUP($A367,Fuel_preprocessddata!$A:$T,13,FALSE)</f>
        <v>1.9838015215570499</v>
      </c>
      <c r="M367" s="26">
        <f t="shared" si="68"/>
        <v>2.9924519041428933E-2</v>
      </c>
      <c r="N367" s="26">
        <f t="shared" si="69"/>
        <v>3.8069653773963368E-2</v>
      </c>
      <c r="O367" s="2">
        <f>VLOOKUP($A367,Fuel_preprocessddata!$A:$T,16,FALSE)</f>
        <v>281501449</v>
      </c>
      <c r="P367" s="2">
        <f>VLOOKUP($A367,Fuel_preprocessddata!$A:$T,17,FALSE)</f>
        <v>555536642</v>
      </c>
      <c r="Q367" s="29">
        <f>VLOOKUP($A367,Fuel_preprocessddata!$A:$T,18,FALSE)</f>
        <v>1.9734770246244799</v>
      </c>
      <c r="R367" s="23">
        <f t="shared" si="70"/>
        <v>2.7648263303067896E-2</v>
      </c>
      <c r="S367" s="23">
        <f t="shared" si="71"/>
        <v>3.4483235624264294E-2</v>
      </c>
      <c r="T367" s="29">
        <v>0</v>
      </c>
      <c r="U367" s="38">
        <f>VLOOKUP($A367,Fuel_preprocessddata!$A:$T,9,FALSE)</f>
        <v>10695370920</v>
      </c>
      <c r="V367" s="38">
        <f>VLOOKUP($A367,Fuel_preprocessddata!$A:$T,10,FALSE)</f>
        <v>8723363598</v>
      </c>
      <c r="W367" s="38">
        <f>VLOOKUP($A367,Fuel_preprocessddata!$A:$T,14,FALSE)</f>
        <v>9397632243</v>
      </c>
      <c r="X367" s="38">
        <f>VLOOKUP($A367,Fuel_preprocessddata!$A:$T,15,FALSE)</f>
        <v>7386976164</v>
      </c>
      <c r="Y367" s="32">
        <f t="shared" si="72"/>
        <v>0</v>
      </c>
      <c r="Z367" s="32">
        <f t="shared" si="73"/>
        <v>0</v>
      </c>
      <c r="AA367" s="32">
        <v>4.8200427255496586E-5</v>
      </c>
      <c r="AB367" s="32">
        <v>4.624363277629627E-5</v>
      </c>
      <c r="AC367" s="32">
        <f t="shared" si="74"/>
        <v>0</v>
      </c>
      <c r="AD367" s="32">
        <f t="shared" si="75"/>
        <v>5.9604644775390625E-8</v>
      </c>
      <c r="AE367" s="32">
        <v>1.904142893187355E-8</v>
      </c>
      <c r="AF367" s="32">
        <v>-4.6226036632193712E-8</v>
      </c>
      <c r="AG367" s="32">
        <f t="shared" si="76"/>
        <v>0</v>
      </c>
      <c r="AH367" s="32">
        <f t="shared" si="77"/>
        <v>0</v>
      </c>
      <c r="AI367" s="32">
        <v>-3.6696932105909075E-8</v>
      </c>
      <c r="AJ367" s="32">
        <v>3.5624264295430752E-8</v>
      </c>
    </row>
    <row r="368" spans="1:36" ht="21.75" thickBot="1" x14ac:dyDescent="0.3">
      <c r="A368" s="7" t="str">
        <f t="shared" si="65"/>
        <v>UA201912</v>
      </c>
      <c r="B368" s="7" t="s">
        <v>13</v>
      </c>
      <c r="C368" s="7">
        <v>2019</v>
      </c>
      <c r="D368" s="7">
        <v>12</v>
      </c>
      <c r="E368" s="12">
        <f>VLOOKUP($A368,Fuel_preprocessddata!$A:$T,6,FALSE)</f>
        <v>147645487</v>
      </c>
      <c r="F368" s="4">
        <f>VLOOKUP($A368,Fuel_preprocessddata!$A:$T,7,FALSE)</f>
        <v>289913048</v>
      </c>
      <c r="G368" s="30">
        <f>VLOOKUP($A368,Fuel_preprocessddata!$A:$T,8,FALSE)</f>
        <v>1.96357541223051</v>
      </c>
      <c r="H368" s="18">
        <f t="shared" si="66"/>
        <v>2.5672482849830716E-2</v>
      </c>
      <c r="I368" s="18">
        <f t="shared" si="67"/>
        <v>2.9507496128060216E-2</v>
      </c>
      <c r="J368" s="12">
        <f>VLOOKUP($A368,Fuel_preprocessddata!$A:$T,11,FALSE)</f>
        <v>153426165</v>
      </c>
      <c r="K368" s="4">
        <f>VLOOKUP($A368,Fuel_preprocessddata!$A:$T,12,FALSE)</f>
        <v>304013951</v>
      </c>
      <c r="L368" s="30">
        <f>VLOOKUP($A368,Fuel_preprocessddata!$A:$T,13,FALSE)</f>
        <v>1.9815000329311401</v>
      </c>
      <c r="M368" s="27">
        <f t="shared" si="68"/>
        <v>2.9985885559506903E-2</v>
      </c>
      <c r="N368" s="27">
        <f t="shared" si="69"/>
        <v>3.5831196740019222E-2</v>
      </c>
      <c r="O368" s="4">
        <f>VLOOKUP($A368,Fuel_preprocessddata!$A:$T,16,FALSE)</f>
        <v>301071652</v>
      </c>
      <c r="P368" s="4">
        <f>VLOOKUP($A368,Fuel_preprocessddata!$A:$T,17,FALSE)</f>
        <v>593926999</v>
      </c>
      <c r="Q368" s="30">
        <f>VLOOKUP($A368,Fuel_preprocessddata!$A:$T,18,FALSE)</f>
        <v>1.9727098019842699</v>
      </c>
      <c r="R368" s="24">
        <f t="shared" si="70"/>
        <v>2.7713034821958634E-2</v>
      </c>
      <c r="S368" s="24">
        <f t="shared" si="71"/>
        <v>3.2437867983018523E-2</v>
      </c>
      <c r="T368" s="30">
        <v>0</v>
      </c>
      <c r="U368" s="39">
        <f>VLOOKUP($A368,Fuel_preprocessddata!$A:$T,9,FALSE)</f>
        <v>11292754569</v>
      </c>
      <c r="V368" s="39">
        <f>VLOOKUP($A368,Fuel_preprocessddata!$A:$T,10,FALSE)</f>
        <v>9825064341</v>
      </c>
      <c r="W368" s="39">
        <f>VLOOKUP($A368,Fuel_preprocessddata!$A:$T,14,FALSE)</f>
        <v>10138568374</v>
      </c>
      <c r="X368" s="39">
        <f>VLOOKUP($A368,Fuel_preprocessddata!$A:$T,15,FALSE)</f>
        <v>8484616163</v>
      </c>
      <c r="Y368" s="33">
        <f t="shared" si="72"/>
        <v>0</v>
      </c>
      <c r="Z368" s="33">
        <f t="shared" si="73"/>
        <v>0</v>
      </c>
      <c r="AA368" s="33">
        <v>-2.7517150169282731E-5</v>
      </c>
      <c r="AB368" s="33">
        <v>7.496128060217877E-6</v>
      </c>
      <c r="AC368" s="33">
        <f t="shared" si="74"/>
        <v>0</v>
      </c>
      <c r="AD368" s="33">
        <f t="shared" si="75"/>
        <v>0</v>
      </c>
      <c r="AE368" s="33">
        <v>-1.4440493094694529E-8</v>
      </c>
      <c r="AF368" s="33">
        <v>-3.2599807783806334E-9</v>
      </c>
      <c r="AG368" s="33">
        <f t="shared" si="76"/>
        <v>0</v>
      </c>
      <c r="AH368" s="33">
        <f t="shared" si="77"/>
        <v>0</v>
      </c>
      <c r="AI368" s="33">
        <v>3.4821958632552663E-8</v>
      </c>
      <c r="AJ368" s="33">
        <v>-3.2016981477492323E-8</v>
      </c>
    </row>
    <row r="369" spans="1:36" ht="15.75" thickBot="1" x14ac:dyDescent="0.3">
      <c r="A369" s="6" t="str">
        <f t="shared" si="65"/>
        <v>UA20201</v>
      </c>
      <c r="B369" s="6" t="s">
        <v>13</v>
      </c>
      <c r="C369" s="6">
        <v>2020</v>
      </c>
      <c r="D369" s="6">
        <v>1</v>
      </c>
      <c r="E369" s="11">
        <f>VLOOKUP($A369,Fuel_preprocessddata!$A:$T,6,FALSE)</f>
        <v>134410345</v>
      </c>
      <c r="F369" s="2">
        <f>VLOOKUP($A369,Fuel_preprocessddata!$A:$T,7,FALSE)</f>
        <v>264732167</v>
      </c>
      <c r="G369" s="29">
        <f>VLOOKUP($A369,Fuel_preprocessddata!$A:$T,8,FALSE)</f>
        <v>1.96958178330693</v>
      </c>
      <c r="H369" s="8">
        <f t="shared" si="66"/>
        <v>2.5545049518401031E-2</v>
      </c>
      <c r="I369" s="8">
        <f t="shared" si="67"/>
        <v>3.1237449892619513E-2</v>
      </c>
      <c r="J369" s="11">
        <f>VLOOKUP($A369,Fuel_preprocessddata!$A:$T,11,FALSE)</f>
        <v>147686688</v>
      </c>
      <c r="K369" s="2">
        <f>VLOOKUP($A369,Fuel_preprocessddata!$A:$T,12,FALSE)</f>
        <v>296270419</v>
      </c>
      <c r="L369" s="29">
        <f>VLOOKUP($A369,Fuel_preprocessddata!$A:$T,13,FALSE)</f>
        <v>2.0060739597600001</v>
      </c>
      <c r="M369" s="26">
        <f t="shared" si="68"/>
        <v>3.0233116124121995E-2</v>
      </c>
      <c r="N369" s="26">
        <f t="shared" si="69"/>
        <v>3.7535245159897125E-2</v>
      </c>
      <c r="O369" s="2">
        <f>VLOOKUP($A369,Fuel_preprocessddata!$A:$T,16,FALSE)</f>
        <v>282097033</v>
      </c>
      <c r="P369" s="2">
        <f>VLOOKUP($A369,Fuel_preprocessddata!$A:$T,17,FALSE)</f>
        <v>561002586</v>
      </c>
      <c r="Q369" s="29">
        <f>VLOOKUP($A369,Fuel_preprocessddata!$A:$T,18,FALSE)</f>
        <v>1.9886865878522</v>
      </c>
      <c r="R369" s="23">
        <f t="shared" si="70"/>
        <v>2.7823536889087699E-2</v>
      </c>
      <c r="S369" s="23">
        <f t="shared" si="71"/>
        <v>3.427443770101956E-2</v>
      </c>
      <c r="T369" s="29">
        <v>0</v>
      </c>
      <c r="U369" s="38">
        <f>VLOOKUP($A369,Fuel_preprocessddata!$A:$T,9,FALSE)</f>
        <v>10363345227</v>
      </c>
      <c r="V369" s="38">
        <f>VLOOKUP($A369,Fuel_preprocessddata!$A:$T,10,FALSE)</f>
        <v>8474832866</v>
      </c>
      <c r="W369" s="38">
        <f>VLOOKUP($A369,Fuel_preprocessddata!$A:$T,14,FALSE)</f>
        <v>9799532995</v>
      </c>
      <c r="X369" s="38">
        <f>VLOOKUP($A369,Fuel_preprocessddata!$A:$T,15,FALSE)</f>
        <v>7893125987</v>
      </c>
      <c r="Y369" s="32">
        <f t="shared" si="72"/>
        <v>0</v>
      </c>
      <c r="Z369" s="32">
        <f t="shared" si="73"/>
        <v>0</v>
      </c>
      <c r="AA369" s="32">
        <v>4.5049518401034036E-5</v>
      </c>
      <c r="AB369" s="32">
        <v>3.7449892619514924E-5</v>
      </c>
      <c r="AC369" s="32">
        <f t="shared" si="74"/>
        <v>0</v>
      </c>
      <c r="AD369" s="32">
        <f t="shared" si="75"/>
        <v>-5.9604644775390625E-8</v>
      </c>
      <c r="AE369" s="32">
        <v>1.6124121997654339E-8</v>
      </c>
      <c r="AF369" s="32">
        <v>4.5159897129123938E-8</v>
      </c>
      <c r="AG369" s="32">
        <f t="shared" si="76"/>
        <v>0</v>
      </c>
      <c r="AH369" s="32">
        <f t="shared" si="77"/>
        <v>0</v>
      </c>
      <c r="AI369" s="32">
        <v>3.6889087697694611E-8</v>
      </c>
      <c r="AJ369" s="32">
        <v>3.7701019561450777E-8</v>
      </c>
    </row>
    <row r="370" spans="1:36" ht="15.75" thickBot="1" x14ac:dyDescent="0.3">
      <c r="A370" s="7" t="str">
        <f t="shared" si="65"/>
        <v>UA20202</v>
      </c>
      <c r="B370" s="7" t="s">
        <v>13</v>
      </c>
      <c r="C370" s="7">
        <v>2020</v>
      </c>
      <c r="D370" s="7">
        <v>2</v>
      </c>
      <c r="E370" s="12">
        <f>VLOOKUP($A370,Fuel_preprocessddata!$A:$T,6,FALSE)</f>
        <v>128665889</v>
      </c>
      <c r="F370" s="4">
        <f>VLOOKUP($A370,Fuel_preprocessddata!$A:$T,7,FALSE)</f>
        <v>223254901</v>
      </c>
      <c r="G370" s="30">
        <f>VLOOKUP($A370,Fuel_preprocessddata!$A:$T,8,FALSE)</f>
        <v>1.73515220494843</v>
      </c>
      <c r="H370" s="18">
        <f t="shared" si="66"/>
        <v>2.2738604861657567E-2</v>
      </c>
      <c r="I370" s="18">
        <f t="shared" si="67"/>
        <v>2.8278432274969283E-2</v>
      </c>
      <c r="J370" s="12">
        <f>VLOOKUP($A370,Fuel_preprocessddata!$A:$T,11,FALSE)</f>
        <v>120294750</v>
      </c>
      <c r="K370" s="4">
        <f>VLOOKUP($A370,Fuel_preprocessddata!$A:$T,12,FALSE)</f>
        <v>219555653</v>
      </c>
      <c r="L370" s="30">
        <f>VLOOKUP($A370,Fuel_preprocessddata!$A:$T,13,FALSE)</f>
        <v>1.8251474233081599</v>
      </c>
      <c r="M370" s="27">
        <f t="shared" si="68"/>
        <v>2.7132076418155029E-2</v>
      </c>
      <c r="N370" s="27">
        <f t="shared" si="69"/>
        <v>3.775143971768298E-2</v>
      </c>
      <c r="O370" s="4">
        <f>VLOOKUP($A370,Fuel_preprocessddata!$A:$T,16,FALSE)</f>
        <v>248960639</v>
      </c>
      <c r="P370" s="4">
        <f>VLOOKUP($A370,Fuel_preprocessddata!$A:$T,17,FALSE)</f>
        <v>442810554</v>
      </c>
      <c r="Q370" s="30">
        <f>VLOOKUP($A370,Fuel_preprocessddata!$A:$T,18,FALSE)</f>
        <v>1.7786367988877101</v>
      </c>
      <c r="R370" s="24">
        <f t="shared" si="70"/>
        <v>2.4723618431782311E-2</v>
      </c>
      <c r="S370" s="24">
        <f t="shared" si="71"/>
        <v>3.2296703172003269E-2</v>
      </c>
      <c r="T370" s="30">
        <v>0</v>
      </c>
      <c r="U370" s="39">
        <f>VLOOKUP($A370,Fuel_preprocessddata!$A:$T,9,FALSE)</f>
        <v>9818320093</v>
      </c>
      <c r="V370" s="39">
        <f>VLOOKUP($A370,Fuel_preprocessddata!$A:$T,10,FALSE)</f>
        <v>7894882532</v>
      </c>
      <c r="W370" s="39">
        <f>VLOOKUP($A370,Fuel_preprocessddata!$A:$T,14,FALSE)</f>
        <v>8092106539</v>
      </c>
      <c r="X370" s="39">
        <f>VLOOKUP($A370,Fuel_preprocessddata!$A:$T,15,FALSE)</f>
        <v>5815821983</v>
      </c>
      <c r="Y370" s="33">
        <f t="shared" si="72"/>
        <v>0</v>
      </c>
      <c r="Z370" s="33">
        <f t="shared" si="73"/>
        <v>0</v>
      </c>
      <c r="AA370" s="33">
        <v>3.8604861657567588E-5</v>
      </c>
      <c r="AB370" s="33">
        <v>-2.1567725030716134E-5</v>
      </c>
      <c r="AC370" s="33">
        <f t="shared" si="74"/>
        <v>0</v>
      </c>
      <c r="AD370" s="33">
        <f t="shared" si="75"/>
        <v>0</v>
      </c>
      <c r="AE370" s="33">
        <v>-2.3581844971545807E-8</v>
      </c>
      <c r="AF370" s="33">
        <v>3.9717682981041391E-8</v>
      </c>
      <c r="AG370" s="33">
        <f t="shared" si="76"/>
        <v>0</v>
      </c>
      <c r="AH370" s="33">
        <f t="shared" si="77"/>
        <v>0</v>
      </c>
      <c r="AI370" s="33">
        <v>1.8431782312228195E-8</v>
      </c>
      <c r="AJ370" s="33">
        <v>3.1720032694221301E-9</v>
      </c>
    </row>
    <row r="371" spans="1:36" ht="15.75" thickBot="1" x14ac:dyDescent="0.3">
      <c r="A371" s="6" t="str">
        <f t="shared" si="65"/>
        <v>UA20203</v>
      </c>
      <c r="B371" s="6" t="s">
        <v>13</v>
      </c>
      <c r="C371" s="6">
        <v>2020</v>
      </c>
      <c r="D371" s="6">
        <v>3</v>
      </c>
      <c r="E371" s="11">
        <f>VLOOKUP($A371,Fuel_preprocessddata!$A:$T,6,FALSE)</f>
        <v>113739255</v>
      </c>
      <c r="F371" s="2">
        <f>VLOOKUP($A371,Fuel_preprocessddata!$A:$T,7,FALSE)</f>
        <v>163512068</v>
      </c>
      <c r="G371" s="29">
        <f>VLOOKUP($A371,Fuel_preprocessddata!$A:$T,8,FALSE)</f>
        <v>1.4376045280057399</v>
      </c>
      <c r="H371" s="8">
        <f t="shared" si="66"/>
        <v>1.7890316936409634E-2</v>
      </c>
      <c r="I371" s="8">
        <f t="shared" si="67"/>
        <v>3.5624597115816024E-2</v>
      </c>
      <c r="J371" s="11">
        <f>VLOOKUP($A371,Fuel_preprocessddata!$A:$T,11,FALSE)</f>
        <v>90010253</v>
      </c>
      <c r="K371" s="2">
        <f>VLOOKUP($A371,Fuel_preprocessddata!$A:$T,12,FALSE)</f>
        <v>140182758</v>
      </c>
      <c r="L371" s="29">
        <f>VLOOKUP($A371,Fuel_preprocessddata!$A:$T,13,FALSE)</f>
        <v>1.5574087765312601</v>
      </c>
      <c r="M371" s="26">
        <f t="shared" si="68"/>
        <v>2.3383091380988465E-2</v>
      </c>
      <c r="N371" s="26">
        <f t="shared" si="69"/>
        <v>4.3175078033137103E-2</v>
      </c>
      <c r="O371" s="2">
        <f>VLOOKUP($A371,Fuel_preprocessddata!$A:$T,16,FALSE)</f>
        <v>203749508</v>
      </c>
      <c r="P371" s="2">
        <f>VLOOKUP($A371,Fuel_preprocessddata!$A:$T,17,FALSE)</f>
        <v>303694826</v>
      </c>
      <c r="Q371" s="29">
        <f>VLOOKUP($A371,Fuel_preprocessddata!$A:$T,18,FALSE)</f>
        <v>1.4905303525935301</v>
      </c>
      <c r="R371" s="23">
        <f t="shared" si="70"/>
        <v>2.0066068679835874E-2</v>
      </c>
      <c r="S371" s="23">
        <f t="shared" si="71"/>
        <v>3.8752853792438938E-2</v>
      </c>
      <c r="T371" s="29">
        <v>0</v>
      </c>
      <c r="U371" s="38">
        <f>VLOOKUP($A371,Fuel_preprocessddata!$A:$T,9,FALSE)</f>
        <v>9139696551</v>
      </c>
      <c r="V371" s="38">
        <f>VLOOKUP($A371,Fuel_preprocessddata!$A:$T,10,FALSE)</f>
        <v>4589864342</v>
      </c>
      <c r="W371" s="38">
        <f>VLOOKUP($A371,Fuel_preprocessddata!$A:$T,14,FALSE)</f>
        <v>5995048119</v>
      </c>
      <c r="X371" s="38">
        <f>VLOOKUP($A371,Fuel_preprocessddata!$A:$T,15,FALSE)</f>
        <v>3246844346</v>
      </c>
      <c r="Y371" s="32">
        <f t="shared" si="72"/>
        <v>0</v>
      </c>
      <c r="Z371" s="32">
        <f t="shared" si="73"/>
        <v>0</v>
      </c>
      <c r="AA371" s="32">
        <v>-9.6830635903672607E-6</v>
      </c>
      <c r="AB371" s="32">
        <v>2.4597115816024639E-5</v>
      </c>
      <c r="AC371" s="32">
        <f t="shared" si="74"/>
        <v>0</v>
      </c>
      <c r="AD371" s="32">
        <f t="shared" si="75"/>
        <v>0</v>
      </c>
      <c r="AE371" s="32">
        <v>-8.6190115357320796E-9</v>
      </c>
      <c r="AF371" s="32">
        <v>-2.1966862899860939E-8</v>
      </c>
      <c r="AG371" s="32">
        <f t="shared" si="76"/>
        <v>0</v>
      </c>
      <c r="AH371" s="32">
        <f t="shared" si="77"/>
        <v>0</v>
      </c>
      <c r="AI371" s="32">
        <v>-3.1320164123674332E-8</v>
      </c>
      <c r="AJ371" s="32">
        <v>-4.6207561060426783E-8</v>
      </c>
    </row>
    <row r="372" spans="1:36" ht="15.75" thickBot="1" x14ac:dyDescent="0.3">
      <c r="A372" s="7" t="str">
        <f t="shared" si="65"/>
        <v>UA20204</v>
      </c>
      <c r="B372" s="7" t="s">
        <v>13</v>
      </c>
      <c r="C372" s="7">
        <v>2020</v>
      </c>
      <c r="D372" s="7">
        <v>4</v>
      </c>
      <c r="E372" s="12">
        <f>VLOOKUP($A372,Fuel_preprocessddata!$A:$T,6,FALSE)</f>
        <v>20501839</v>
      </c>
      <c r="F372" s="4">
        <f>VLOOKUP($A372,Fuel_preprocessddata!$A:$T,7,FALSE)</f>
        <v>23799233</v>
      </c>
      <c r="G372" s="30">
        <f>VLOOKUP($A372,Fuel_preprocessddata!$A:$T,8,FALSE)</f>
        <v>1.1608340598128699</v>
      </c>
      <c r="H372" s="18">
        <f t="shared" si="66"/>
        <v>1.3631425225275497E-2</v>
      </c>
      <c r="I372" s="18">
        <f t="shared" si="67"/>
        <v>0.10295519483449354</v>
      </c>
      <c r="J372" s="12">
        <f>VLOOKUP($A372,Fuel_preprocessddata!$A:$T,11,FALSE)</f>
        <v>26493586</v>
      </c>
      <c r="K372" s="4">
        <f>VLOOKUP($A372,Fuel_preprocessddata!$A:$T,12,FALSE)</f>
        <v>29607497</v>
      </c>
      <c r="L372" s="30">
        <f>VLOOKUP($A372,Fuel_preprocessddata!$A:$T,13,FALSE)</f>
        <v>1.1175345232615901</v>
      </c>
      <c r="M372" s="27">
        <f t="shared" si="68"/>
        <v>4.8745637195057194E-2</v>
      </c>
      <c r="N372" s="27">
        <f t="shared" si="69"/>
        <v>0.18981886819166868</v>
      </c>
      <c r="O372" s="4">
        <f>VLOOKUP($A372,Fuel_preprocessddata!$A:$T,16,FALSE)</f>
        <v>46995425</v>
      </c>
      <c r="P372" s="4">
        <f>VLOOKUP($A372,Fuel_preprocessddata!$A:$T,17,FALSE)</f>
        <v>53406730</v>
      </c>
      <c r="Q372" s="30">
        <f>VLOOKUP($A372,Fuel_preprocessddata!$A:$T,18,FALSE)</f>
        <v>1.13642402425342</v>
      </c>
      <c r="R372" s="24">
        <f t="shared" si="70"/>
        <v>2.2694428314013609E-2</v>
      </c>
      <c r="S372" s="24">
        <f t="shared" si="71"/>
        <v>0.137952444790336</v>
      </c>
      <c r="T372" s="30">
        <v>0</v>
      </c>
      <c r="U372" s="39">
        <f>VLOOKUP($A372,Fuel_preprocessddata!$A:$T,9,FALSE)</f>
        <v>1745909368</v>
      </c>
      <c r="V372" s="39">
        <f>VLOOKUP($A372,Fuel_preprocessddata!$A:$T,10,FALSE)</f>
        <v>231161070</v>
      </c>
      <c r="W372" s="39">
        <f>VLOOKUP($A372,Fuel_preprocessddata!$A:$T,14,FALSE)</f>
        <v>607387629</v>
      </c>
      <c r="X372" s="39">
        <f>VLOOKUP($A372,Fuel_preprocessddata!$A:$T,15,FALSE)</f>
        <v>155977629</v>
      </c>
      <c r="Y372" s="33">
        <f t="shared" si="72"/>
        <v>0</v>
      </c>
      <c r="Z372" s="33">
        <f t="shared" si="73"/>
        <v>0</v>
      </c>
      <c r="AA372" s="33">
        <v>3.1425225275497765E-5</v>
      </c>
      <c r="AB372" s="33">
        <v>-4.4805165506445546E-5</v>
      </c>
      <c r="AC372" s="33">
        <f t="shared" si="74"/>
        <v>0</v>
      </c>
      <c r="AD372" s="33">
        <f t="shared" si="75"/>
        <v>0</v>
      </c>
      <c r="AE372" s="33">
        <v>3.7195057192226932E-8</v>
      </c>
      <c r="AF372" s="33">
        <v>-3.180833133172023E-8</v>
      </c>
      <c r="AG372" s="33">
        <f t="shared" si="76"/>
        <v>0</v>
      </c>
      <c r="AH372" s="33">
        <f t="shared" si="77"/>
        <v>0</v>
      </c>
      <c r="AI372" s="33">
        <v>2.8314013609392896E-8</v>
      </c>
      <c r="AJ372" s="33">
        <v>4.4790335983549423E-8</v>
      </c>
    </row>
    <row r="373" spans="1:36" ht="15.75" thickBot="1" x14ac:dyDescent="0.3">
      <c r="A373" s="6" t="str">
        <f t="shared" si="65"/>
        <v>UA20205</v>
      </c>
      <c r="B373" s="6" t="s">
        <v>13</v>
      </c>
      <c r="C373" s="6">
        <v>2020</v>
      </c>
      <c r="D373" s="6">
        <v>5</v>
      </c>
      <c r="E373" s="11">
        <f>VLOOKUP($A373,Fuel_preprocessddata!$A:$T,6,FALSE)</f>
        <v>17404748</v>
      </c>
      <c r="F373" s="2">
        <f>VLOOKUP($A373,Fuel_preprocessddata!$A:$T,7,FALSE)</f>
        <v>18592460</v>
      </c>
      <c r="G373" s="29">
        <f>VLOOKUP($A373,Fuel_preprocessddata!$A:$T,8,FALSE)</f>
        <v>1.06824068926479</v>
      </c>
      <c r="H373" s="8">
        <f t="shared" si="66"/>
        <v>1.3564670615528247E-2</v>
      </c>
      <c r="I373" s="8">
        <f t="shared" si="67"/>
        <v>3.6818074207658036E-2</v>
      </c>
      <c r="J373" s="11">
        <f>VLOOKUP($A373,Fuel_preprocessddata!$A:$T,11,FALSE)</f>
        <v>39080256</v>
      </c>
      <c r="K373" s="2">
        <f>VLOOKUP($A373,Fuel_preprocessddata!$A:$T,12,FALSE)</f>
        <v>34567658</v>
      </c>
      <c r="L373" s="29">
        <f>VLOOKUP($A373,Fuel_preprocessddata!$A:$T,13,FALSE)</f>
        <v>0.88452997851395798</v>
      </c>
      <c r="M373" s="26">
        <f t="shared" si="68"/>
        <v>4.4437126855097583E-2</v>
      </c>
      <c r="N373" s="26">
        <f t="shared" si="69"/>
        <v>0.17260077924570336</v>
      </c>
      <c r="O373" s="2">
        <f>VLOOKUP($A373,Fuel_preprocessddata!$A:$T,16,FALSE)</f>
        <v>56485004</v>
      </c>
      <c r="P373" s="2">
        <f>VLOOKUP($A373,Fuel_preprocessddata!$A:$T,17,FALSE)</f>
        <v>53160118</v>
      </c>
      <c r="Q373" s="29">
        <f>VLOOKUP($A373,Fuel_preprocessddata!$A:$T,18,FALSE)</f>
        <v>0.94113683695587502</v>
      </c>
      <c r="R373" s="23">
        <f t="shared" si="70"/>
        <v>2.4742281009923102E-2</v>
      </c>
      <c r="S373" s="23">
        <f t="shared" si="71"/>
        <v>7.5376935773711504E-2</v>
      </c>
      <c r="T373" s="29">
        <v>0</v>
      </c>
      <c r="U373" s="38">
        <f>VLOOKUP($A373,Fuel_preprocessddata!$A:$T,9,FALSE)</f>
        <v>1370653260</v>
      </c>
      <c r="V373" s="38">
        <f>VLOOKUP($A373,Fuel_preprocessddata!$A:$T,10,FALSE)</f>
        <v>504981871</v>
      </c>
      <c r="W373" s="38">
        <f>VLOOKUP($A373,Fuel_preprocessddata!$A:$T,14,FALSE)</f>
        <v>777900383</v>
      </c>
      <c r="X373" s="38">
        <f>VLOOKUP($A373,Fuel_preprocessddata!$A:$T,15,FALSE)</f>
        <v>200275214</v>
      </c>
      <c r="Y373" s="32">
        <f t="shared" si="72"/>
        <v>0</v>
      </c>
      <c r="Z373" s="32">
        <f t="shared" si="73"/>
        <v>0</v>
      </c>
      <c r="AA373" s="32">
        <v>-3.5329384471751921E-5</v>
      </c>
      <c r="AB373" s="32">
        <v>1.8074207658039937E-5</v>
      </c>
      <c r="AC373" s="32">
        <f t="shared" si="74"/>
        <v>-7.4505805969238281E-9</v>
      </c>
      <c r="AD373" s="32">
        <f t="shared" si="75"/>
        <v>0</v>
      </c>
      <c r="AE373" s="32">
        <v>2.6855097584946308E-8</v>
      </c>
      <c r="AF373" s="32">
        <v>-2.075429664412376E-8</v>
      </c>
      <c r="AG373" s="32">
        <f t="shared" si="76"/>
        <v>0</v>
      </c>
      <c r="AH373" s="32">
        <f t="shared" si="77"/>
        <v>0</v>
      </c>
      <c r="AI373" s="32">
        <v>-1.8990076898137143E-8</v>
      </c>
      <c r="AJ373" s="32">
        <v>3.5773711508715889E-8</v>
      </c>
    </row>
    <row r="374" spans="1:36" ht="15.75" thickBot="1" x14ac:dyDescent="0.3">
      <c r="A374" s="7" t="str">
        <f t="shared" si="65"/>
        <v>UA20206</v>
      </c>
      <c r="B374" s="7" t="s">
        <v>13</v>
      </c>
      <c r="C374" s="7">
        <v>2020</v>
      </c>
      <c r="D374" s="7">
        <v>6</v>
      </c>
      <c r="E374" s="12">
        <f>VLOOKUP($A374,Fuel_preprocessddata!$A:$T,6,FALSE)</f>
        <v>19503778</v>
      </c>
      <c r="F374" s="4">
        <f>VLOOKUP($A374,Fuel_preprocessddata!$A:$T,7,FALSE)</f>
        <v>22907636</v>
      </c>
      <c r="G374" s="30">
        <f>VLOOKUP($A374,Fuel_preprocessddata!$A:$T,8,FALSE)</f>
        <v>1.17452300779879</v>
      </c>
      <c r="H374" s="18">
        <f t="shared" si="66"/>
        <v>1.4952000616422797E-2</v>
      </c>
      <c r="I374" s="18">
        <f t="shared" si="67"/>
        <v>2.7186032091301899E-2</v>
      </c>
      <c r="J374" s="12">
        <f>VLOOKUP($A374,Fuel_preprocessddata!$A:$T,11,FALSE)</f>
        <v>37828815</v>
      </c>
      <c r="K374" s="4">
        <f>VLOOKUP($A374,Fuel_preprocessddata!$A:$T,12,FALSE)</f>
        <v>38052649</v>
      </c>
      <c r="L374" s="30">
        <f>VLOOKUP($A374,Fuel_preprocessddata!$A:$T,13,FALSE)</f>
        <v>1.00591702383487</v>
      </c>
      <c r="M374" s="27">
        <f t="shared" si="68"/>
        <v>4.0746176723656755E-2</v>
      </c>
      <c r="N374" s="27">
        <f t="shared" si="69"/>
        <v>0.11753501488048773</v>
      </c>
      <c r="O374" s="4">
        <f>VLOOKUP($A374,Fuel_preprocessddata!$A:$T,16,FALSE)</f>
        <v>57332593</v>
      </c>
      <c r="P374" s="4">
        <f>VLOOKUP($A374,Fuel_preprocessddata!$A:$T,17,FALSE)</f>
        <v>60960285</v>
      </c>
      <c r="Q374" s="30">
        <f>VLOOKUP($A374,Fuel_preprocessddata!$A:$T,18,FALSE)</f>
        <v>1.06327451472498</v>
      </c>
      <c r="R374" s="24">
        <f t="shared" si="70"/>
        <v>2.4720578085388085E-2</v>
      </c>
      <c r="S374" s="24">
        <f t="shared" si="71"/>
        <v>5.226446736301308E-2</v>
      </c>
      <c r="T374" s="30">
        <v>0</v>
      </c>
      <c r="U374" s="39">
        <f>VLOOKUP($A374,Fuel_preprocessddata!$A:$T,9,FALSE)</f>
        <v>1532078321</v>
      </c>
      <c r="V374" s="39">
        <f>VLOOKUP($A374,Fuel_preprocessddata!$A:$T,10,FALSE)</f>
        <v>842625210</v>
      </c>
      <c r="W374" s="39">
        <f>VLOOKUP($A374,Fuel_preprocessddata!$A:$T,14,FALSE)</f>
        <v>933894958</v>
      </c>
      <c r="X374" s="39">
        <f>VLOOKUP($A374,Fuel_preprocessddata!$A:$T,15,FALSE)</f>
        <v>323755853</v>
      </c>
      <c r="Y374" s="33">
        <f t="shared" si="72"/>
        <v>0</v>
      </c>
      <c r="Z374" s="33">
        <f t="shared" si="73"/>
        <v>0</v>
      </c>
      <c r="AA374" s="33">
        <v>-4.7999383577202945E-5</v>
      </c>
      <c r="AB374" s="33">
        <v>-1.3967908698099551E-5</v>
      </c>
      <c r="AC374" s="33">
        <f t="shared" si="74"/>
        <v>0</v>
      </c>
      <c r="AD374" s="33">
        <f t="shared" si="75"/>
        <v>0</v>
      </c>
      <c r="AE374" s="33">
        <v>-2.3276343250402953E-8</v>
      </c>
      <c r="AF374" s="33">
        <v>1.4880487730906111E-8</v>
      </c>
      <c r="AG374" s="33">
        <f t="shared" si="76"/>
        <v>0</v>
      </c>
      <c r="AH374" s="33">
        <f t="shared" si="77"/>
        <v>0</v>
      </c>
      <c r="AI374" s="33">
        <v>-2.1914611913337323E-8</v>
      </c>
      <c r="AJ374" s="33">
        <v>-3.2636986920311917E-8</v>
      </c>
    </row>
    <row r="375" spans="1:36" ht="15.75" thickBot="1" x14ac:dyDescent="0.3">
      <c r="A375" s="6" t="str">
        <f t="shared" si="65"/>
        <v>UA20207</v>
      </c>
      <c r="B375" s="6" t="s">
        <v>13</v>
      </c>
      <c r="C375" s="6">
        <v>2020</v>
      </c>
      <c r="D375" s="6">
        <v>7</v>
      </c>
      <c r="E375" s="11">
        <f>VLOOKUP($A375,Fuel_preprocessddata!$A:$T,6,FALSE)</f>
        <v>39863923</v>
      </c>
      <c r="F375" s="2">
        <f>VLOOKUP($A375,Fuel_preprocessddata!$A:$T,7,FALSE)</f>
        <v>48271528</v>
      </c>
      <c r="G375" s="29">
        <f>VLOOKUP($A375,Fuel_preprocessddata!$A:$T,8,FALSE)</f>
        <v>1.2109076168946</v>
      </c>
      <c r="H375" s="8">
        <f t="shared" si="66"/>
        <v>1.539986878948694E-2</v>
      </c>
      <c r="I375" s="8">
        <f t="shared" si="67"/>
        <v>3.1594063295197428E-2</v>
      </c>
      <c r="J375" s="11">
        <f>VLOOKUP($A375,Fuel_preprocessddata!$A:$T,11,FALSE)</f>
        <v>45053129</v>
      </c>
      <c r="K375" s="2">
        <f>VLOOKUP($A375,Fuel_preprocessddata!$A:$T,12,FALSE)</f>
        <v>52269673</v>
      </c>
      <c r="L375" s="29">
        <f>VLOOKUP($A375,Fuel_preprocessddata!$A:$T,13,FALSE)</f>
        <v>1.1601785305522201</v>
      </c>
      <c r="M375" s="26">
        <f t="shared" si="68"/>
        <v>3.088900727063525E-2</v>
      </c>
      <c r="N375" s="26">
        <f t="shared" si="69"/>
        <v>9.016304580367443E-2</v>
      </c>
      <c r="O375" s="2">
        <f>VLOOKUP($A375,Fuel_preprocessddata!$A:$T,16,FALSE)</f>
        <v>84917052</v>
      </c>
      <c r="P375" s="2">
        <f>VLOOKUP($A375,Fuel_preprocessddata!$A:$T,17,FALSE)</f>
        <v>100541201</v>
      </c>
      <c r="Q375" s="29">
        <f>VLOOKUP($A375,Fuel_preprocessddata!$A:$T,18,FALSE)</f>
        <v>1.1839930689068101</v>
      </c>
      <c r="R375" s="23">
        <f t="shared" si="70"/>
        <v>2.083013483102962E-2</v>
      </c>
      <c r="S375" s="23">
        <f t="shared" si="71"/>
        <v>4.7704323835143295E-2</v>
      </c>
      <c r="T375" s="29">
        <v>0</v>
      </c>
      <c r="U375" s="38">
        <f>VLOOKUP($A375,Fuel_preprocessddata!$A:$T,9,FALSE)</f>
        <v>3134541512</v>
      </c>
      <c r="V375" s="38">
        <f>VLOOKUP($A375,Fuel_preprocessddata!$A:$T,10,FALSE)</f>
        <v>1527867041</v>
      </c>
      <c r="W375" s="38">
        <f>VLOOKUP($A375,Fuel_preprocessddata!$A:$T,14,FALSE)</f>
        <v>1692177173</v>
      </c>
      <c r="X375" s="38">
        <f>VLOOKUP($A375,Fuel_preprocessddata!$A:$T,15,FALSE)</f>
        <v>579723905</v>
      </c>
      <c r="Y375" s="32">
        <f t="shared" si="72"/>
        <v>0</v>
      </c>
      <c r="Z375" s="32">
        <f t="shared" si="73"/>
        <v>0</v>
      </c>
      <c r="AA375" s="32">
        <v>-1.312105130605451E-7</v>
      </c>
      <c r="AB375" s="32">
        <v>-5.9367048025789348E-6</v>
      </c>
      <c r="AC375" s="32">
        <f t="shared" si="74"/>
        <v>0</v>
      </c>
      <c r="AD375" s="32">
        <f t="shared" si="75"/>
        <v>7.4505805969238281E-9</v>
      </c>
      <c r="AE375" s="32">
        <v>7.2706352501061833E-9</v>
      </c>
      <c r="AF375" s="32">
        <v>4.5803674433159136E-8</v>
      </c>
      <c r="AG375" s="32">
        <f t="shared" si="76"/>
        <v>0</v>
      </c>
      <c r="AH375" s="32">
        <f t="shared" si="77"/>
        <v>0</v>
      </c>
      <c r="AI375" s="32">
        <v>3.4831029621304466E-8</v>
      </c>
      <c r="AJ375" s="32">
        <v>2.3835143296568884E-8</v>
      </c>
    </row>
    <row r="376" spans="1:36" ht="15.75" thickBot="1" x14ac:dyDescent="0.3">
      <c r="A376" s="7" t="str">
        <f t="shared" si="65"/>
        <v>UA20208</v>
      </c>
      <c r="B376" s="7" t="s">
        <v>13</v>
      </c>
      <c r="C376" s="7">
        <v>2020</v>
      </c>
      <c r="D376" s="7">
        <v>8</v>
      </c>
      <c r="E376" s="12">
        <f>VLOOKUP($A376,Fuel_preprocessddata!$A:$T,6,FALSE)</f>
        <v>55633683</v>
      </c>
      <c r="F376" s="4">
        <f>VLOOKUP($A376,Fuel_preprocessddata!$A:$T,7,FALSE)</f>
        <v>66036307</v>
      </c>
      <c r="G376" s="30">
        <f>VLOOKUP($A376,Fuel_preprocessddata!$A:$T,8,FALSE)</f>
        <v>1.1869842771329699</v>
      </c>
      <c r="H376" s="18">
        <f t="shared" si="66"/>
        <v>1.4711688355013297E-2</v>
      </c>
      <c r="I376" s="18">
        <f t="shared" si="67"/>
        <v>3.0234408791518286E-2</v>
      </c>
      <c r="J376" s="12">
        <f>VLOOKUP($A376,Fuel_preprocessddata!$A:$T,11,FALSE)</f>
        <v>54419722</v>
      </c>
      <c r="K376" s="4">
        <f>VLOOKUP($A376,Fuel_preprocessddata!$A:$T,12,FALSE)</f>
        <v>64139785</v>
      </c>
      <c r="L376" s="30">
        <f>VLOOKUP($A376,Fuel_preprocessddata!$A:$T,13,FALSE)</f>
        <v>1.1786128749426501</v>
      </c>
      <c r="M376" s="27">
        <f t="shared" si="68"/>
        <v>2.5690327673681769E-2</v>
      </c>
      <c r="N376" s="27">
        <f t="shared" si="69"/>
        <v>6.9497603951010331E-2</v>
      </c>
      <c r="O376" s="4">
        <f>VLOOKUP($A376,Fuel_preprocessddata!$A:$T,16,FALSE)</f>
        <v>110053405</v>
      </c>
      <c r="P376" s="4">
        <f>VLOOKUP($A376,Fuel_preprocessddata!$A:$T,17,FALSE)</f>
        <v>130176092</v>
      </c>
      <c r="Q376" s="30">
        <f>VLOOKUP($A376,Fuel_preprocessddata!$A:$T,18,FALSE)</f>
        <v>1.1828447470571199</v>
      </c>
      <c r="R376" s="24">
        <f t="shared" si="70"/>
        <v>1.8635592038941176E-2</v>
      </c>
      <c r="S376" s="24">
        <f t="shared" si="71"/>
        <v>4.1896998168876605E-2</v>
      </c>
      <c r="T376" s="30">
        <v>0</v>
      </c>
      <c r="U376" s="39">
        <f>VLOOKUP($A376,Fuel_preprocessddata!$A:$T,9,FALSE)</f>
        <v>4488696702</v>
      </c>
      <c r="V376" s="39">
        <f>VLOOKUP($A376,Fuel_preprocessddata!$A:$T,10,FALSE)</f>
        <v>2184144147</v>
      </c>
      <c r="W376" s="39">
        <f>VLOOKUP($A376,Fuel_preprocessddata!$A:$T,14,FALSE)</f>
        <v>2496651106</v>
      </c>
      <c r="X376" s="39">
        <f>VLOOKUP($A376,Fuel_preprocessddata!$A:$T,15,FALSE)</f>
        <v>922906422</v>
      </c>
      <c r="Y376" s="33">
        <f t="shared" si="72"/>
        <v>0</v>
      </c>
      <c r="Z376" s="33">
        <f t="shared" si="73"/>
        <v>0</v>
      </c>
      <c r="AA376" s="33">
        <v>1.1688355013297555E-5</v>
      </c>
      <c r="AB376" s="33">
        <v>3.4408791518282869E-5</v>
      </c>
      <c r="AC376" s="33">
        <f t="shared" si="74"/>
        <v>-7.4505805969238281E-9</v>
      </c>
      <c r="AD376" s="33">
        <f t="shared" si="75"/>
        <v>7.4505805969238281E-9</v>
      </c>
      <c r="AE376" s="33">
        <v>2.767368177149232E-8</v>
      </c>
      <c r="AF376" s="33">
        <v>3.9510103192613721E-9</v>
      </c>
      <c r="AG376" s="33">
        <f t="shared" si="76"/>
        <v>0</v>
      </c>
      <c r="AH376" s="33">
        <f t="shared" si="77"/>
        <v>0</v>
      </c>
      <c r="AI376" s="33">
        <v>-7.9610588225864642E-9</v>
      </c>
      <c r="AJ376" s="33">
        <v>-1.8311233935391913E-9</v>
      </c>
    </row>
    <row r="377" spans="1:36" ht="15.75" thickBot="1" x14ac:dyDescent="0.3">
      <c r="A377" s="6" t="str">
        <f t="shared" si="65"/>
        <v>UA20209</v>
      </c>
      <c r="B377" s="6" t="s">
        <v>13</v>
      </c>
      <c r="C377" s="6">
        <v>2020</v>
      </c>
      <c r="D377" s="6">
        <v>9</v>
      </c>
      <c r="E377" s="11">
        <f>VLOOKUP($A377,Fuel_preprocessddata!$A:$T,6,FALSE)</f>
        <v>46021194</v>
      </c>
      <c r="F377" s="2">
        <f>VLOOKUP($A377,Fuel_preprocessddata!$A:$T,7,FALSE)</f>
        <v>52548552</v>
      </c>
      <c r="G377" s="29">
        <f>VLOOKUP($A377,Fuel_preprocessddata!$A:$T,8,FALSE)</f>
        <v>1.1418337386031301</v>
      </c>
      <c r="H377" s="8">
        <f t="shared" si="66"/>
        <v>1.4199039163588213E-2</v>
      </c>
      <c r="I377" s="8">
        <f t="shared" si="67"/>
        <v>2.366063157795812E-2</v>
      </c>
      <c r="J377" s="11">
        <f>VLOOKUP($A377,Fuel_preprocessddata!$A:$T,11,FALSE)</f>
        <v>59363641</v>
      </c>
      <c r="K377" s="2">
        <f>VLOOKUP($A377,Fuel_preprocessddata!$A:$T,12,FALSE)</f>
        <v>67729855</v>
      </c>
      <c r="L377" s="29">
        <f>VLOOKUP($A377,Fuel_preprocessddata!$A:$T,13,FALSE)</f>
        <v>1.14093161839584</v>
      </c>
      <c r="M377" s="26">
        <f t="shared" si="68"/>
        <v>2.4598579853501112E-2</v>
      </c>
      <c r="N377" s="26">
        <f t="shared" si="69"/>
        <v>7.5222685698345282E-2</v>
      </c>
      <c r="O377" s="2">
        <f>VLOOKUP($A377,Fuel_preprocessddata!$A:$T,16,FALSE)</f>
        <v>105384835</v>
      </c>
      <c r="P377" s="2">
        <f>VLOOKUP($A377,Fuel_preprocessddata!$A:$T,17,FALSE)</f>
        <v>120278407</v>
      </c>
      <c r="Q377" s="29">
        <f>VLOOKUP($A377,Fuel_preprocessddata!$A:$T,18,FALSE)</f>
        <v>1.1413255711791901</v>
      </c>
      <c r="R377" s="23">
        <f t="shared" si="70"/>
        <v>1.8635513401213229E-2</v>
      </c>
      <c r="S377" s="23">
        <f t="shared" si="71"/>
        <v>3.8534480281772157E-2</v>
      </c>
      <c r="T377" s="29">
        <v>0</v>
      </c>
      <c r="U377" s="38">
        <f>VLOOKUP($A377,Fuel_preprocessddata!$A:$T,9,FALSE)</f>
        <v>3700852670</v>
      </c>
      <c r="V377" s="38">
        <f>VLOOKUP($A377,Fuel_preprocessddata!$A:$T,10,FALSE)</f>
        <v>2220927697</v>
      </c>
      <c r="W377" s="38">
        <f>VLOOKUP($A377,Fuel_preprocessddata!$A:$T,14,FALSE)</f>
        <v>2753405091</v>
      </c>
      <c r="X377" s="38">
        <f>VLOOKUP($A377,Fuel_preprocessddata!$A:$T,15,FALSE)</f>
        <v>900391343</v>
      </c>
      <c r="Y377" s="32">
        <f t="shared" si="72"/>
        <v>0</v>
      </c>
      <c r="Z377" s="32">
        <f t="shared" si="73"/>
        <v>0</v>
      </c>
      <c r="AA377" s="32">
        <v>-9.608364117882906E-7</v>
      </c>
      <c r="AB377" s="32">
        <v>-3.9368422041880305E-5</v>
      </c>
      <c r="AC377" s="32">
        <f t="shared" si="74"/>
        <v>0</v>
      </c>
      <c r="AD377" s="32">
        <f t="shared" si="75"/>
        <v>0</v>
      </c>
      <c r="AE377" s="32">
        <v>-2.0146498889289655E-8</v>
      </c>
      <c r="AF377" s="32">
        <v>-1.4301654721604606E-8</v>
      </c>
      <c r="AG377" s="32">
        <f t="shared" si="76"/>
        <v>0</v>
      </c>
      <c r="AH377" s="32">
        <f t="shared" si="77"/>
        <v>0</v>
      </c>
      <c r="AI377" s="32">
        <v>1.3401213231137299E-8</v>
      </c>
      <c r="AJ377" s="32">
        <v>-1.9718227840456737E-8</v>
      </c>
    </row>
    <row r="378" spans="1:36" ht="21.75" thickBot="1" x14ac:dyDescent="0.3">
      <c r="A378" s="7" t="str">
        <f t="shared" si="65"/>
        <v>UA202010</v>
      </c>
      <c r="B378" s="7" t="s">
        <v>13</v>
      </c>
      <c r="C378" s="7">
        <v>2020</v>
      </c>
      <c r="D378" s="7">
        <v>10</v>
      </c>
      <c r="E378" s="12">
        <f>VLOOKUP($A378,Fuel_preprocessddata!$A:$T,6,FALSE)</f>
        <v>61873701</v>
      </c>
      <c r="F378" s="4">
        <f>VLOOKUP($A378,Fuel_preprocessddata!$A:$T,7,FALSE)</f>
        <v>68927049</v>
      </c>
      <c r="G378" s="30">
        <f>VLOOKUP($A378,Fuel_preprocessddata!$A:$T,8,FALSE)</f>
        <v>1.1139958962532399</v>
      </c>
      <c r="H378" s="18">
        <f t="shared" si="66"/>
        <v>1.4029491637867663E-2</v>
      </c>
      <c r="I378" s="18">
        <f t="shared" si="67"/>
        <v>2.126854626129079E-2</v>
      </c>
      <c r="J378" s="12">
        <f>VLOOKUP($A378,Fuel_preprocessddata!$A:$T,11,FALSE)</f>
        <v>63052728</v>
      </c>
      <c r="K378" s="4">
        <f>VLOOKUP($A378,Fuel_preprocessddata!$A:$T,12,FALSE)</f>
        <v>69103468</v>
      </c>
      <c r="L378" s="30">
        <f>VLOOKUP($A378,Fuel_preprocessddata!$A:$T,13,FALSE)</f>
        <v>1.0959631754553101</v>
      </c>
      <c r="M378" s="27">
        <f t="shared" si="68"/>
        <v>2.2301810171643534E-2</v>
      </c>
      <c r="N378" s="27">
        <f t="shared" si="69"/>
        <v>6.3776286686937481E-2</v>
      </c>
      <c r="O378" s="4">
        <f>VLOOKUP($A378,Fuel_preprocessddata!$A:$T,16,FALSE)</f>
        <v>124926429</v>
      </c>
      <c r="P378" s="4">
        <f>VLOOKUP($A378,Fuel_preprocessddata!$A:$T,17,FALSE)</f>
        <v>138030517</v>
      </c>
      <c r="Q378" s="30">
        <f>VLOOKUP($A378,Fuel_preprocessddata!$A:$T,18,FALSE)</f>
        <v>1.1048944415116499</v>
      </c>
      <c r="R378" s="24">
        <f t="shared" si="70"/>
        <v>1.7228897624701534E-2</v>
      </c>
      <c r="S378" s="24">
        <f t="shared" si="71"/>
        <v>3.1919540509559197E-2</v>
      </c>
      <c r="T378" s="30">
        <v>0</v>
      </c>
      <c r="U378" s="39">
        <f>VLOOKUP($A378,Fuel_preprocessddata!$A:$T,9,FALSE)</f>
        <v>4913011161</v>
      </c>
      <c r="V378" s="39">
        <f>VLOOKUP($A378,Fuel_preprocessddata!$A:$T,10,FALSE)</f>
        <v>3240797380</v>
      </c>
      <c r="W378" s="39">
        <f>VLOOKUP($A378,Fuel_preprocessddata!$A:$T,14,FALSE)</f>
        <v>3098558703</v>
      </c>
      <c r="X378" s="39">
        <f>VLOOKUP($A378,Fuel_preprocessddata!$A:$T,15,FALSE)</f>
        <v>1083529186</v>
      </c>
      <c r="Y378" s="33">
        <f t="shared" si="72"/>
        <v>0</v>
      </c>
      <c r="Z378" s="33">
        <f t="shared" si="73"/>
        <v>0</v>
      </c>
      <c r="AA378" s="33">
        <v>2.9491637867662748E-5</v>
      </c>
      <c r="AB378" s="33">
        <v>-3.1453738709209117E-5</v>
      </c>
      <c r="AC378" s="33">
        <f t="shared" si="74"/>
        <v>0</v>
      </c>
      <c r="AD378" s="33">
        <f t="shared" si="75"/>
        <v>0</v>
      </c>
      <c r="AE378" s="33">
        <v>1.0171643534395702E-8</v>
      </c>
      <c r="AF378" s="33">
        <v>-1.3313062513509166E-8</v>
      </c>
      <c r="AG378" s="33">
        <f t="shared" si="76"/>
        <v>0</v>
      </c>
      <c r="AH378" s="33">
        <f t="shared" si="77"/>
        <v>0</v>
      </c>
      <c r="AI378" s="33">
        <v>-2.3752984631281171E-9</v>
      </c>
      <c r="AJ378" s="33">
        <v>4.050955919321364E-8</v>
      </c>
    </row>
    <row r="379" spans="1:36" ht="21.75" thickBot="1" x14ac:dyDescent="0.3">
      <c r="A379" s="6" t="str">
        <f t="shared" si="65"/>
        <v>UA202011</v>
      </c>
      <c r="B379" s="6" t="s">
        <v>13</v>
      </c>
      <c r="C379" s="6">
        <v>2020</v>
      </c>
      <c r="D379" s="6">
        <v>11</v>
      </c>
      <c r="E379" s="11">
        <f>VLOOKUP($A379,Fuel_preprocessddata!$A:$T,6,FALSE)</f>
        <v>63096650</v>
      </c>
      <c r="F379" s="2">
        <f>VLOOKUP($A379,Fuel_preprocessddata!$A:$T,7,FALSE)</f>
        <v>74727797</v>
      </c>
      <c r="G379" s="29">
        <f>VLOOKUP($A379,Fuel_preprocessddata!$A:$T,8,FALSE)</f>
        <v>1.18433858215927</v>
      </c>
      <c r="H379" s="8">
        <f t="shared" si="66"/>
        <v>1.4614037721268069E-2</v>
      </c>
      <c r="I379" s="8">
        <f t="shared" si="67"/>
        <v>2.3423936444902635E-2</v>
      </c>
      <c r="J379" s="11">
        <f>VLOOKUP($A379,Fuel_preprocessddata!$A:$T,11,FALSE)</f>
        <v>70310721</v>
      </c>
      <c r="K379" s="2">
        <f>VLOOKUP($A379,Fuel_preprocessddata!$A:$T,12,FALSE)</f>
        <v>82019909</v>
      </c>
      <c r="L379" s="29">
        <f>VLOOKUP($A379,Fuel_preprocessddata!$A:$T,13,FALSE)</f>
        <v>1.1665348873324699</v>
      </c>
      <c r="M379" s="26">
        <f t="shared" si="68"/>
        <v>2.3089723424336621E-2</v>
      </c>
      <c r="N379" s="26">
        <f t="shared" si="69"/>
        <v>5.9611879630774162E-2</v>
      </c>
      <c r="O379" s="2">
        <f>VLOOKUP($A379,Fuel_preprocessddata!$A:$T,16,FALSE)</f>
        <v>133407371</v>
      </c>
      <c r="P379" s="2">
        <f>VLOOKUP($A379,Fuel_preprocessddata!$A:$T,17,FALSE)</f>
        <v>156747706</v>
      </c>
      <c r="Q379" s="29">
        <f>VLOOKUP($A379,Fuel_preprocessddata!$A:$T,18,FALSE)</f>
        <v>1.1749553628487199</v>
      </c>
      <c r="R379" s="23">
        <f t="shared" si="70"/>
        <v>1.8088392617105056E-2</v>
      </c>
      <c r="S379" s="23">
        <f t="shared" si="71"/>
        <v>3.4328342232791922E-2</v>
      </c>
      <c r="T379" s="29">
        <v>0</v>
      </c>
      <c r="U379" s="38">
        <f>VLOOKUP($A379,Fuel_preprocessddata!$A:$T,9,FALSE)</f>
        <v>5113425764</v>
      </c>
      <c r="V379" s="38">
        <f>VLOOKUP($A379,Fuel_preprocessddata!$A:$T,10,FALSE)</f>
        <v>3190232230</v>
      </c>
      <c r="W379" s="38">
        <f>VLOOKUP($A379,Fuel_preprocessddata!$A:$T,14,FALSE)</f>
        <v>3552225702</v>
      </c>
      <c r="X379" s="38">
        <f>VLOOKUP($A379,Fuel_preprocessddata!$A:$T,15,FALSE)</f>
        <v>1375898722</v>
      </c>
      <c r="Y379" s="32">
        <f t="shared" si="72"/>
        <v>0</v>
      </c>
      <c r="Z379" s="32">
        <f t="shared" si="73"/>
        <v>0</v>
      </c>
      <c r="AA379" s="32">
        <v>1.4037721268069306E-5</v>
      </c>
      <c r="AB379" s="32">
        <v>2.3936444902634274E-5</v>
      </c>
      <c r="AC379" s="32">
        <f t="shared" si="74"/>
        <v>0</v>
      </c>
      <c r="AD379" s="32">
        <f t="shared" si="75"/>
        <v>0</v>
      </c>
      <c r="AE379" s="32">
        <v>2.3424336619698449E-8</v>
      </c>
      <c r="AF379" s="32">
        <v>-2.0369225837285621E-8</v>
      </c>
      <c r="AG379" s="32">
        <f t="shared" si="76"/>
        <v>0</v>
      </c>
      <c r="AH379" s="32">
        <f t="shared" si="77"/>
        <v>0</v>
      </c>
      <c r="AI379" s="32">
        <v>-7.3828949464366245E-9</v>
      </c>
      <c r="AJ379" s="32">
        <v>4.2232791923335622E-8</v>
      </c>
    </row>
    <row r="380" spans="1:36" ht="21.75" thickBot="1" x14ac:dyDescent="0.3">
      <c r="A380" s="7" t="str">
        <f t="shared" si="65"/>
        <v>UA202012</v>
      </c>
      <c r="B380" s="7" t="s">
        <v>13</v>
      </c>
      <c r="C380" s="7">
        <v>2020</v>
      </c>
      <c r="D380" s="7">
        <v>12</v>
      </c>
      <c r="E380" s="12">
        <f>VLOOKUP($A380,Fuel_preprocessddata!$A:$T,6,FALSE)</f>
        <v>67606232</v>
      </c>
      <c r="F380" s="4">
        <f>VLOOKUP($A380,Fuel_preprocessddata!$A:$T,7,FALSE)</f>
        <v>90767157</v>
      </c>
      <c r="G380" s="30">
        <f>VLOOKUP($A380,Fuel_preprocessddata!$A:$T,8,FALSE)</f>
        <v>1.3425856509796299</v>
      </c>
      <c r="H380" s="18">
        <f t="shared" si="66"/>
        <v>1.6363332851318906E-2</v>
      </c>
      <c r="I380" s="18">
        <f t="shared" si="67"/>
        <v>2.6926761620822352E-2</v>
      </c>
      <c r="J380" s="12">
        <f>VLOOKUP($A380,Fuel_preprocessddata!$A:$T,11,FALSE)</f>
        <v>78302311</v>
      </c>
      <c r="K380" s="4">
        <f>VLOOKUP($A380,Fuel_preprocessddata!$A:$T,12,FALSE)</f>
        <v>102109536</v>
      </c>
      <c r="L380" s="30">
        <f>VLOOKUP($A380,Fuel_preprocessddata!$A:$T,13,FALSE)</f>
        <v>1.3040424311359</v>
      </c>
      <c r="M380" s="27">
        <f t="shared" si="68"/>
        <v>2.4592178027762372E-2</v>
      </c>
      <c r="N380" s="27">
        <f t="shared" si="69"/>
        <v>5.4997281626758709E-2</v>
      </c>
      <c r="O380" s="4">
        <f>VLOOKUP($A380,Fuel_preprocessddata!$A:$T,16,FALSE)</f>
        <v>145908543</v>
      </c>
      <c r="P380" s="4">
        <f>VLOOKUP($A380,Fuel_preprocessddata!$A:$T,17,FALSE)</f>
        <v>192876693</v>
      </c>
      <c r="Q380" s="30">
        <f>VLOOKUP($A380,Fuel_preprocessddata!$A:$T,18,FALSE)</f>
        <v>1.3219013022424599</v>
      </c>
      <c r="R380" s="24">
        <f t="shared" si="70"/>
        <v>1.9886042135380883E-2</v>
      </c>
      <c r="S380" s="24">
        <f t="shared" si="71"/>
        <v>3.6896411754725966E-2</v>
      </c>
      <c r="T380" s="30">
        <v>0</v>
      </c>
      <c r="U380" s="39">
        <f>VLOOKUP($A380,Fuel_preprocessddata!$A:$T,9,FALSE)</f>
        <v>5546984702</v>
      </c>
      <c r="V380" s="39">
        <f>VLOOKUP($A380,Fuel_preprocessddata!$A:$T,10,FALSE)</f>
        <v>3370890205</v>
      </c>
      <c r="W380" s="39">
        <f>VLOOKUP($A380,Fuel_preprocessddata!$A:$T,14,FALSE)</f>
        <v>4152114379</v>
      </c>
      <c r="X380" s="39">
        <f>VLOOKUP($A380,Fuel_preprocessddata!$A:$T,15,FALSE)</f>
        <v>1856628782</v>
      </c>
      <c r="Y380" s="33">
        <f t="shared" si="72"/>
        <v>0</v>
      </c>
      <c r="Z380" s="33">
        <f t="shared" si="73"/>
        <v>0</v>
      </c>
      <c r="AA380" s="33">
        <v>-3.6667148681095857E-5</v>
      </c>
      <c r="AB380" s="33">
        <v>2.6761620822352006E-5</v>
      </c>
      <c r="AC380" s="33">
        <f t="shared" si="74"/>
        <v>0</v>
      </c>
      <c r="AD380" s="33">
        <f t="shared" si="75"/>
        <v>0</v>
      </c>
      <c r="AE380" s="33">
        <v>-2.1972237630035751E-8</v>
      </c>
      <c r="AF380" s="33">
        <v>-1.8373241287769626E-8</v>
      </c>
      <c r="AG380" s="33">
        <f t="shared" si="76"/>
        <v>0</v>
      </c>
      <c r="AH380" s="33">
        <f t="shared" si="77"/>
        <v>0</v>
      </c>
      <c r="AI380" s="33">
        <v>4.2135380882296625E-8</v>
      </c>
      <c r="AJ380" s="33">
        <v>1.1754725966900414E-8</v>
      </c>
    </row>
    <row r="381" spans="1:36" ht="15.75" thickBot="1" x14ac:dyDescent="0.3">
      <c r="A381" s="6" t="str">
        <f t="shared" si="65"/>
        <v>UA20211</v>
      </c>
      <c r="B381" s="6" t="s">
        <v>13</v>
      </c>
      <c r="C381" s="6">
        <v>2021</v>
      </c>
      <c r="D381" s="6">
        <v>1</v>
      </c>
      <c r="E381" s="11">
        <f>VLOOKUP($A381,Fuel_preprocessddata!$A:$T,6,FALSE)</f>
        <v>60467803</v>
      </c>
      <c r="F381" s="2">
        <f>VLOOKUP($A381,Fuel_preprocessddata!$A:$T,7,FALSE)</f>
        <v>87315368</v>
      </c>
      <c r="G381" s="29">
        <f>VLOOKUP($A381,Fuel_preprocessddata!$A:$T,8,FALSE)</f>
        <v>1.4439976924579101</v>
      </c>
      <c r="H381" s="8">
        <f t="shared" si="66"/>
        <v>1.7623194028594739E-2</v>
      </c>
      <c r="I381" s="8">
        <f t="shared" si="67"/>
        <v>3.1072144361535815E-2</v>
      </c>
      <c r="J381" s="11">
        <f>VLOOKUP($A381,Fuel_preprocessddata!$A:$T,11,FALSE)</f>
        <v>67794706</v>
      </c>
      <c r="K381" s="2">
        <f>VLOOKUP($A381,Fuel_preprocessddata!$A:$T,12,FALSE)</f>
        <v>97466481</v>
      </c>
      <c r="L381" s="29">
        <f>VLOOKUP($A381,Fuel_preprocessddata!$A:$T,13,FALSE)</f>
        <v>1.4376709738958</v>
      </c>
      <c r="M381" s="26">
        <f t="shared" si="68"/>
        <v>2.512452734487413E-2</v>
      </c>
      <c r="N381" s="26">
        <f t="shared" si="69"/>
        <v>5.7601989307323138E-2</v>
      </c>
      <c r="O381" s="2">
        <f>VLOOKUP($A381,Fuel_preprocessddata!$A:$T,16,FALSE)</f>
        <v>128262509</v>
      </c>
      <c r="P381" s="2">
        <f>VLOOKUP($A381,Fuel_preprocessddata!$A:$T,17,FALSE)</f>
        <v>184781849</v>
      </c>
      <c r="Q381" s="29">
        <f>VLOOKUP($A381,Fuel_preprocessddata!$A:$T,18,FALSE)</f>
        <v>1.4406536285673299</v>
      </c>
      <c r="R381" s="23">
        <f t="shared" si="70"/>
        <v>2.0917341410449215E-2</v>
      </c>
      <c r="S381" s="23">
        <f t="shared" si="71"/>
        <v>4.1042996253725504E-2</v>
      </c>
      <c r="T381" s="29">
        <v>0</v>
      </c>
      <c r="U381" s="38">
        <f>VLOOKUP($A381,Fuel_preprocessddata!$A:$T,9,FALSE)</f>
        <v>4954571110</v>
      </c>
      <c r="V381" s="38">
        <f>VLOOKUP($A381,Fuel_preprocessddata!$A:$T,10,FALSE)</f>
        <v>2810085039</v>
      </c>
      <c r="W381" s="38">
        <f>VLOOKUP($A381,Fuel_preprocessddata!$A:$T,14,FALSE)</f>
        <v>3879335904</v>
      </c>
      <c r="X381" s="38">
        <f>VLOOKUP($A381,Fuel_preprocessddata!$A:$T,15,FALSE)</f>
        <v>1692067968</v>
      </c>
      <c r="Y381" s="32">
        <f t="shared" si="72"/>
        <v>0</v>
      </c>
      <c r="Z381" s="32">
        <f t="shared" si="73"/>
        <v>0</v>
      </c>
      <c r="AA381" s="32">
        <v>2.3194028594738375E-5</v>
      </c>
      <c r="AB381" s="32">
        <v>-2.785563846418454E-5</v>
      </c>
      <c r="AC381" s="32">
        <f t="shared" si="74"/>
        <v>0</v>
      </c>
      <c r="AD381" s="32">
        <f t="shared" si="75"/>
        <v>-1.4901161193847656E-8</v>
      </c>
      <c r="AE381" s="32">
        <v>2.7344874128920615E-8</v>
      </c>
      <c r="AF381" s="32">
        <v>-1.069267686025499E-8</v>
      </c>
      <c r="AG381" s="32">
        <f t="shared" si="76"/>
        <v>0</v>
      </c>
      <c r="AH381" s="32">
        <f t="shared" si="77"/>
        <v>0</v>
      </c>
      <c r="AI381" s="32">
        <v>4.1410449217252343E-8</v>
      </c>
      <c r="AJ381" s="32">
        <v>-3.7462744989502639E-9</v>
      </c>
    </row>
    <row r="382" spans="1:36" ht="15.75" thickBot="1" x14ac:dyDescent="0.3">
      <c r="A382" s="7" t="str">
        <f t="shared" si="65"/>
        <v>UA20212</v>
      </c>
      <c r="B382" s="7" t="s">
        <v>13</v>
      </c>
      <c r="C382" s="7">
        <v>2021</v>
      </c>
      <c r="D382" s="7">
        <v>2</v>
      </c>
      <c r="E382" s="12">
        <f>VLOOKUP($A382,Fuel_preprocessddata!$A:$T,6,FALSE)</f>
        <v>55447368</v>
      </c>
      <c r="F382" s="4">
        <f>VLOOKUP($A382,Fuel_preprocessddata!$A:$T,7,FALSE)</f>
        <v>86535566</v>
      </c>
      <c r="G382" s="30">
        <f>VLOOKUP($A382,Fuel_preprocessddata!$A:$T,8,FALSE)</f>
        <v>1.5606794176415999</v>
      </c>
      <c r="H382" s="18">
        <f t="shared" si="66"/>
        <v>1.9480274260918799E-2</v>
      </c>
      <c r="I382" s="18">
        <f t="shared" si="67"/>
        <v>3.236054667295387E-2</v>
      </c>
      <c r="J382" s="12">
        <f>VLOOKUP($A382,Fuel_preprocessddata!$A:$T,11,FALSE)</f>
        <v>59383831</v>
      </c>
      <c r="K382" s="4">
        <f>VLOOKUP($A382,Fuel_preprocessddata!$A:$T,12,FALSE)</f>
        <v>91549869</v>
      </c>
      <c r="L382" s="30">
        <f>VLOOKUP($A382,Fuel_preprocessddata!$A:$T,13,FALSE)</f>
        <v>1.5416632348963799</v>
      </c>
      <c r="M382" s="27">
        <f t="shared" si="68"/>
        <v>3.0119040451714638E-2</v>
      </c>
      <c r="N382" s="27">
        <f t="shared" si="69"/>
        <v>8.0023457369499715E-2</v>
      </c>
      <c r="O382" s="4">
        <f>VLOOKUP($A382,Fuel_preprocessddata!$A:$T,16,FALSE)</f>
        <v>114831199</v>
      </c>
      <c r="P382" s="4">
        <f>VLOOKUP($A382,Fuel_preprocessddata!$A:$T,17,FALSE)</f>
        <v>178085435</v>
      </c>
      <c r="Q382" s="30">
        <f>VLOOKUP($A382,Fuel_preprocessddata!$A:$T,18,FALSE)</f>
        <v>1.55084538479825</v>
      </c>
      <c r="R382" s="24">
        <f t="shared" si="70"/>
        <v>2.3802434176111914E-2</v>
      </c>
      <c r="S382" s="24">
        <f t="shared" si="71"/>
        <v>4.664187368971924E-2</v>
      </c>
      <c r="T382" s="30">
        <v>0</v>
      </c>
      <c r="U382" s="39">
        <f>VLOOKUP($A382,Fuel_preprocessddata!$A:$T,9,FALSE)</f>
        <v>4442214973</v>
      </c>
      <c r="V382" s="39">
        <f>VLOOKUP($A382,Fuel_preprocessddata!$A:$T,10,FALSE)</f>
        <v>2674107050</v>
      </c>
      <c r="W382" s="39">
        <f>VLOOKUP($A382,Fuel_preprocessddata!$A:$T,14,FALSE)</f>
        <v>3039601117</v>
      </c>
      <c r="X382" s="39">
        <f>VLOOKUP($A382,Fuel_preprocessddata!$A:$T,15,FALSE)</f>
        <v>1144037911</v>
      </c>
      <c r="Y382" s="33">
        <f t="shared" si="72"/>
        <v>0</v>
      </c>
      <c r="Z382" s="33">
        <f t="shared" si="73"/>
        <v>0</v>
      </c>
      <c r="AA382" s="33">
        <v>-1.9725739081200705E-5</v>
      </c>
      <c r="AB382" s="33">
        <v>-3.9453327046126349E-5</v>
      </c>
      <c r="AC382" s="33">
        <f t="shared" si="74"/>
        <v>0</v>
      </c>
      <c r="AD382" s="33">
        <f t="shared" si="75"/>
        <v>1.4901161193847656E-8</v>
      </c>
      <c r="AE382" s="33">
        <v>4.045171463767927E-8</v>
      </c>
      <c r="AF382" s="33">
        <v>-4.2630500282636596E-8</v>
      </c>
      <c r="AG382" s="33">
        <f t="shared" si="76"/>
        <v>0</v>
      </c>
      <c r="AH382" s="33">
        <f t="shared" si="77"/>
        <v>0</v>
      </c>
      <c r="AI382" s="33">
        <v>3.4176111912698204E-8</v>
      </c>
      <c r="AJ382" s="33">
        <v>-2.6310280757876892E-8</v>
      </c>
    </row>
    <row r="383" spans="1:36" ht="15.75" thickBot="1" x14ac:dyDescent="0.3">
      <c r="A383" s="6" t="str">
        <f t="shared" si="65"/>
        <v>UA20213</v>
      </c>
      <c r="B383" s="6" t="s">
        <v>13</v>
      </c>
      <c r="C383" s="6">
        <v>2021</v>
      </c>
      <c r="D383" s="6">
        <v>3</v>
      </c>
      <c r="E383" s="11">
        <f>VLOOKUP($A383,Fuel_preprocessddata!$A:$T,6,FALSE)</f>
        <v>72472643</v>
      </c>
      <c r="F383" s="2">
        <f>VLOOKUP($A383,Fuel_preprocessddata!$A:$T,7,FALSE)</f>
        <v>124399148</v>
      </c>
      <c r="G383" s="29">
        <f>VLOOKUP($A383,Fuel_preprocessddata!$A:$T,8,FALSE)</f>
        <v>1.7164980170517501</v>
      </c>
      <c r="H383" s="8">
        <f t="shared" si="66"/>
        <v>2.1431145931519339E-2</v>
      </c>
      <c r="I383" s="8">
        <f t="shared" si="67"/>
        <v>2.9294476123031779E-2</v>
      </c>
      <c r="J383" s="11">
        <f>VLOOKUP($A383,Fuel_preprocessddata!$A:$T,11,FALSE)</f>
        <v>74504203</v>
      </c>
      <c r="K383" s="2">
        <f>VLOOKUP($A383,Fuel_preprocessddata!$A:$T,12,FALSE)</f>
        <v>126619356</v>
      </c>
      <c r="L383" s="29">
        <f>VLOOKUP($A383,Fuel_preprocessddata!$A:$T,13,FALSE)</f>
        <v>1.6994927923730601</v>
      </c>
      <c r="M383" s="26">
        <f t="shared" si="68"/>
        <v>3.2540327657143896E-2</v>
      </c>
      <c r="N383" s="26">
        <f t="shared" si="69"/>
        <v>7.3267277094356473E-2</v>
      </c>
      <c r="O383" s="2">
        <f>VLOOKUP($A383,Fuel_preprocessddata!$A:$T,16,FALSE)</f>
        <v>146976846</v>
      </c>
      <c r="P383" s="2">
        <f>VLOOKUP($A383,Fuel_preprocessddata!$A:$T,17,FALSE)</f>
        <v>251018504</v>
      </c>
      <c r="Q383" s="29">
        <f>VLOOKUP($A383,Fuel_preprocessddata!$A:$T,18,FALSE)</f>
        <v>1.7078778789415501</v>
      </c>
      <c r="R383" s="23">
        <f t="shared" si="70"/>
        <v>2.5889544893262024E-2</v>
      </c>
      <c r="S383" s="23">
        <f t="shared" si="71"/>
        <v>4.2013647922801392E-2</v>
      </c>
      <c r="T383" s="29">
        <v>0</v>
      </c>
      <c r="U383" s="38">
        <f>VLOOKUP($A383,Fuel_preprocessddata!$A:$T,9,FALSE)</f>
        <v>5804596189</v>
      </c>
      <c r="V383" s="38">
        <f>VLOOKUP($A383,Fuel_preprocessddata!$A:$T,10,FALSE)</f>
        <v>4246505296</v>
      </c>
      <c r="W383" s="38">
        <f>VLOOKUP($A383,Fuel_preprocessddata!$A:$T,14,FALSE)</f>
        <v>3891151845</v>
      </c>
      <c r="X383" s="38">
        <f>VLOOKUP($A383,Fuel_preprocessddata!$A:$T,15,FALSE)</f>
        <v>1728184273</v>
      </c>
      <c r="Y383" s="32">
        <f t="shared" si="72"/>
        <v>0</v>
      </c>
      <c r="Z383" s="32">
        <f t="shared" si="73"/>
        <v>0</v>
      </c>
      <c r="AA383" s="32">
        <v>3.1145931519338879E-5</v>
      </c>
      <c r="AB383" s="32">
        <v>-5.5238769682223327E-6</v>
      </c>
      <c r="AC383" s="32">
        <f t="shared" si="74"/>
        <v>0</v>
      </c>
      <c r="AD383" s="32">
        <f t="shared" si="75"/>
        <v>0</v>
      </c>
      <c r="AE383" s="32">
        <v>2.7657143894521674E-8</v>
      </c>
      <c r="AF383" s="32">
        <v>-2.2905643517340257E-8</v>
      </c>
      <c r="AG383" s="32">
        <f t="shared" si="76"/>
        <v>0</v>
      </c>
      <c r="AH383" s="32">
        <f t="shared" si="77"/>
        <v>0</v>
      </c>
      <c r="AI383" s="32">
        <v>4.48932620245035E-8</v>
      </c>
      <c r="AJ383" s="32">
        <v>4.7922801393873726E-8</v>
      </c>
    </row>
    <row r="384" spans="1:36" ht="15.75" thickBot="1" x14ac:dyDescent="0.3">
      <c r="A384" s="7" t="str">
        <f t="shared" si="65"/>
        <v>UA20214</v>
      </c>
      <c r="B384" s="7" t="s">
        <v>13</v>
      </c>
      <c r="C384" s="7">
        <v>2021</v>
      </c>
      <c r="D384" s="7">
        <v>4</v>
      </c>
      <c r="E384" s="12">
        <f>VLOOKUP($A384,Fuel_preprocessddata!$A:$T,6,FALSE)</f>
        <v>74037296</v>
      </c>
      <c r="F384" s="4">
        <f>VLOOKUP($A384,Fuel_preprocessddata!$A:$T,7,FALSE)</f>
        <v>128079526</v>
      </c>
      <c r="G384" s="30">
        <f>VLOOKUP($A384,Fuel_preprocessddata!$A:$T,8,FALSE)</f>
        <v>1.7299325194156101</v>
      </c>
      <c r="H384" s="18">
        <f t="shared" si="66"/>
        <v>2.212319077923525E-2</v>
      </c>
      <c r="I384" s="18">
        <f t="shared" si="67"/>
        <v>2.7286642876835784E-2</v>
      </c>
      <c r="J384" s="12">
        <f>VLOOKUP($A384,Fuel_preprocessddata!$A:$T,11,FALSE)</f>
        <v>73439776</v>
      </c>
      <c r="K384" s="4">
        <f>VLOOKUP($A384,Fuel_preprocessddata!$A:$T,12,FALSE)</f>
        <v>127673769</v>
      </c>
      <c r="L384" s="30">
        <f>VLOOKUP($A384,Fuel_preprocessddata!$A:$T,13,FALSE)</f>
        <v>1.7384825492931699</v>
      </c>
      <c r="M384" s="27">
        <f t="shared" si="68"/>
        <v>3.1672652269792378E-2</v>
      </c>
      <c r="N384" s="27">
        <f t="shared" si="69"/>
        <v>6.6092939084426608E-2</v>
      </c>
      <c r="O384" s="4">
        <f>VLOOKUP($A384,Fuel_preprocessddata!$A:$T,16,FALSE)</f>
        <v>147477072</v>
      </c>
      <c r="P384" s="4">
        <f>VLOOKUP($A384,Fuel_preprocessddata!$A:$T,17,FALSE)</f>
        <v>255753295</v>
      </c>
      <c r="Q384" s="30">
        <f>VLOOKUP($A384,Fuel_preprocessddata!$A:$T,18,FALSE)</f>
        <v>1.73419021364893</v>
      </c>
      <c r="R384" s="24">
        <f t="shared" si="70"/>
        <v>2.6043010319443439E-2</v>
      </c>
      <c r="S384" s="24">
        <f t="shared" si="71"/>
        <v>3.8600861575464801E-2</v>
      </c>
      <c r="T384" s="30">
        <v>0</v>
      </c>
      <c r="U384" s="39">
        <f>VLOOKUP($A384,Fuel_preprocessddata!$A:$T,9,FALSE)</f>
        <v>5789378543</v>
      </c>
      <c r="V384" s="39">
        <f>VLOOKUP($A384,Fuel_preprocessddata!$A:$T,10,FALSE)</f>
        <v>4693854300</v>
      </c>
      <c r="W384" s="39">
        <f>VLOOKUP($A384,Fuel_preprocessddata!$A:$T,14,FALSE)</f>
        <v>4031041288</v>
      </c>
      <c r="X384" s="39">
        <f>VLOOKUP($A384,Fuel_preprocessddata!$A:$T,15,FALSE)</f>
        <v>1931730844</v>
      </c>
      <c r="Y384" s="33">
        <f t="shared" si="72"/>
        <v>0</v>
      </c>
      <c r="Z384" s="33">
        <f t="shared" si="73"/>
        <v>0</v>
      </c>
      <c r="AA384" s="33">
        <v>2.3190779235248565E-5</v>
      </c>
      <c r="AB384" s="33">
        <v>-1.3357123164218707E-5</v>
      </c>
      <c r="AC384" s="33">
        <f t="shared" si="74"/>
        <v>0</v>
      </c>
      <c r="AD384" s="33">
        <f t="shared" si="75"/>
        <v>0</v>
      </c>
      <c r="AE384" s="33">
        <v>-4.7730207619611775E-8</v>
      </c>
      <c r="AF384" s="33">
        <v>3.9084426613558709E-8</v>
      </c>
      <c r="AG384" s="33">
        <f t="shared" si="76"/>
        <v>0</v>
      </c>
      <c r="AH384" s="33">
        <f t="shared" si="77"/>
        <v>0</v>
      </c>
      <c r="AI384" s="33">
        <v>1.031944343865554E-8</v>
      </c>
      <c r="AJ384" s="33">
        <v>-3.8424535202946641E-8</v>
      </c>
    </row>
    <row r="385" spans="1:36" ht="15.75" thickBot="1" x14ac:dyDescent="0.3">
      <c r="A385" s="6" t="str">
        <f t="shared" si="65"/>
        <v>UA20215</v>
      </c>
      <c r="B385" s="6" t="s">
        <v>13</v>
      </c>
      <c r="C385" s="6">
        <v>2021</v>
      </c>
      <c r="D385" s="6">
        <v>5</v>
      </c>
      <c r="E385" s="11">
        <f>VLOOKUP($A385,Fuel_preprocessddata!$A:$T,6,FALSE)</f>
        <v>84750115</v>
      </c>
      <c r="F385" s="2">
        <f>VLOOKUP($A385,Fuel_preprocessddata!$A:$T,7,FALSE)</f>
        <v>152638655</v>
      </c>
      <c r="G385" s="29">
        <f>VLOOKUP($A385,Fuel_preprocessddata!$A:$T,8,FALSE)</f>
        <v>1.80104363280215</v>
      </c>
      <c r="H385" s="8">
        <f t="shared" si="66"/>
        <v>2.2964822371909877E-2</v>
      </c>
      <c r="I385" s="8">
        <f t="shared" si="67"/>
        <v>2.8209924606537949E-2</v>
      </c>
      <c r="J385" s="11">
        <f>VLOOKUP($A385,Fuel_preprocessddata!$A:$T,11,FALSE)</f>
        <v>78166237</v>
      </c>
      <c r="K385" s="2">
        <f>VLOOKUP($A385,Fuel_preprocessddata!$A:$T,12,FALSE)</f>
        <v>140166374</v>
      </c>
      <c r="L385" s="29">
        <f>VLOOKUP($A385,Fuel_preprocessddata!$A:$T,13,FALSE)</f>
        <v>1.79318308491682</v>
      </c>
      <c r="M385" s="26">
        <f t="shared" si="68"/>
        <v>3.1133650533163575E-2</v>
      </c>
      <c r="N385" s="26">
        <f t="shared" si="69"/>
        <v>6.779424440105622E-2</v>
      </c>
      <c r="O385" s="2">
        <f>VLOOKUP($A385,Fuel_preprocessddata!$A:$T,16,FALSE)</f>
        <v>162916352</v>
      </c>
      <c r="P385" s="2">
        <f>VLOOKUP($A385,Fuel_preprocessddata!$A:$T,17,FALSE)</f>
        <v>292805029</v>
      </c>
      <c r="Q385" s="29">
        <f>VLOOKUP($A385,Fuel_preprocessddata!$A:$T,18,FALSE)</f>
        <v>1.7972721915599901</v>
      </c>
      <c r="R385" s="23">
        <f t="shared" si="70"/>
        <v>2.6263567302719032E-2</v>
      </c>
      <c r="S385" s="23">
        <f t="shared" si="71"/>
        <v>3.9153745699973444E-2</v>
      </c>
      <c r="T385" s="29">
        <v>0</v>
      </c>
      <c r="U385" s="38">
        <f>VLOOKUP($A385,Fuel_preprocessddata!$A:$T,9,FALSE)</f>
        <v>6646629028</v>
      </c>
      <c r="V385" s="38">
        <f>VLOOKUP($A385,Fuel_preprocessddata!$A:$T,10,FALSE)</f>
        <v>5410814000</v>
      </c>
      <c r="W385" s="38">
        <f>VLOOKUP($A385,Fuel_preprocessddata!$A:$T,14,FALSE)</f>
        <v>4502086058</v>
      </c>
      <c r="X385" s="38">
        <f>VLOOKUP($A385,Fuel_preprocessddata!$A:$T,15,FALSE)</f>
        <v>2067526163</v>
      </c>
      <c r="Y385" s="32">
        <f t="shared" si="72"/>
        <v>0</v>
      </c>
      <c r="Z385" s="32">
        <f t="shared" si="73"/>
        <v>0</v>
      </c>
      <c r="AA385" s="32">
        <v>-3.5177628090122398E-5</v>
      </c>
      <c r="AB385" s="32">
        <v>9.9246065379480358E-6</v>
      </c>
      <c r="AC385" s="32">
        <f t="shared" si="74"/>
        <v>0</v>
      </c>
      <c r="AD385" s="32">
        <f t="shared" si="75"/>
        <v>0</v>
      </c>
      <c r="AE385" s="32">
        <v>-4.9466836425648975E-8</v>
      </c>
      <c r="AF385" s="32">
        <v>4.4401056215406798E-8</v>
      </c>
      <c r="AG385" s="32">
        <f t="shared" si="76"/>
        <v>0</v>
      </c>
      <c r="AH385" s="32">
        <f t="shared" si="77"/>
        <v>0</v>
      </c>
      <c r="AI385" s="32">
        <v>-3.2697280967844411E-8</v>
      </c>
      <c r="AJ385" s="32">
        <v>4.5699973447860254E-8</v>
      </c>
    </row>
    <row r="386" spans="1:36" ht="15.75" thickBot="1" x14ac:dyDescent="0.3">
      <c r="A386" s="7" t="str">
        <f t="shared" si="65"/>
        <v>UA20216</v>
      </c>
      <c r="B386" s="7" t="s">
        <v>13</v>
      </c>
      <c r="C386" s="7">
        <v>2021</v>
      </c>
      <c r="D386" s="7">
        <v>6</v>
      </c>
      <c r="E386" s="12">
        <f>VLOOKUP($A386,Fuel_preprocessddata!$A:$T,6,FALSE)</f>
        <v>103848303</v>
      </c>
      <c r="F386" s="4">
        <f>VLOOKUP($A386,Fuel_preprocessddata!$A:$T,7,FALSE)</f>
        <v>194412242</v>
      </c>
      <c r="G386" s="30">
        <f>VLOOKUP($A386,Fuel_preprocessddata!$A:$T,8,FALSE)</f>
        <v>1.8720791422080301</v>
      </c>
      <c r="H386" s="18">
        <f t="shared" si="66"/>
        <v>2.4542419555558356E-2</v>
      </c>
      <c r="I386" s="18">
        <f t="shared" si="67"/>
        <v>2.8859094164451253E-2</v>
      </c>
      <c r="J386" s="12">
        <f>VLOOKUP($A386,Fuel_preprocessddata!$A:$T,11,FALSE)</f>
        <v>85300778</v>
      </c>
      <c r="K386" s="4">
        <f>VLOOKUP($A386,Fuel_preprocessddata!$A:$T,12,FALSE)</f>
        <v>160987550</v>
      </c>
      <c r="L386" s="30">
        <f>VLOOKUP($A386,Fuel_preprocessddata!$A:$T,13,FALSE)</f>
        <v>1.8872928685363199</v>
      </c>
      <c r="M386" s="27">
        <f t="shared" si="68"/>
        <v>3.0597269105171604E-2</v>
      </c>
      <c r="N386" s="27">
        <f t="shared" si="69"/>
        <v>5.093544713966941E-2</v>
      </c>
      <c r="O386" s="4">
        <f>VLOOKUP($A386,Fuel_preprocessddata!$A:$T,16,FALSE)</f>
        <v>189149081</v>
      </c>
      <c r="P386" s="4">
        <f>VLOOKUP($A386,Fuel_preprocessddata!$A:$T,17,FALSE)</f>
        <v>355399792</v>
      </c>
      <c r="Q386" s="30">
        <f>VLOOKUP($A386,Fuel_preprocessddata!$A:$T,18,FALSE)</f>
        <v>1.8789400938194301</v>
      </c>
      <c r="R386" s="24">
        <f t="shared" si="70"/>
        <v>2.6958989816337209E-2</v>
      </c>
      <c r="S386" s="24">
        <f t="shared" si="71"/>
        <v>3.5909046918875261E-2</v>
      </c>
      <c r="T386" s="30">
        <v>0</v>
      </c>
      <c r="U386" s="39">
        <f>VLOOKUP($A386,Fuel_preprocessddata!$A:$T,9,FALSE)</f>
        <v>7921478221</v>
      </c>
      <c r="V386" s="39">
        <f>VLOOKUP($A386,Fuel_preprocessddata!$A:$T,10,FALSE)</f>
        <v>6736602365</v>
      </c>
      <c r="W386" s="39">
        <f>VLOOKUP($A386,Fuel_preprocessddata!$A:$T,14,FALSE)</f>
        <v>5261500608</v>
      </c>
      <c r="X386" s="39">
        <f>VLOOKUP($A386,Fuel_preprocessddata!$A:$T,15,FALSE)</f>
        <v>3160619157</v>
      </c>
      <c r="Y386" s="33">
        <f t="shared" si="72"/>
        <v>0</v>
      </c>
      <c r="Z386" s="33">
        <f t="shared" si="73"/>
        <v>0</v>
      </c>
      <c r="AA386" s="33">
        <v>4.2419555558354666E-5</v>
      </c>
      <c r="AB386" s="33">
        <v>-4.0905835548745578E-5</v>
      </c>
      <c r="AC386" s="33">
        <f t="shared" si="74"/>
        <v>0</v>
      </c>
      <c r="AD386" s="33">
        <f t="shared" si="75"/>
        <v>0</v>
      </c>
      <c r="AE386" s="33">
        <v>-3.0894828398700391E-8</v>
      </c>
      <c r="AF386" s="33">
        <v>4.7139669412735175E-8</v>
      </c>
      <c r="AG386" s="33">
        <f t="shared" si="76"/>
        <v>0</v>
      </c>
      <c r="AH386" s="33">
        <f t="shared" si="77"/>
        <v>0</v>
      </c>
      <c r="AI386" s="33">
        <v>-1.0183662793247783E-8</v>
      </c>
      <c r="AJ386" s="33">
        <v>4.6918875257206949E-8</v>
      </c>
    </row>
    <row r="387" spans="1:36" ht="15.75" thickBot="1" x14ac:dyDescent="0.3">
      <c r="A387" s="6" t="str">
        <f t="shared" si="65"/>
        <v>UA20217</v>
      </c>
      <c r="B387" s="6" t="s">
        <v>13</v>
      </c>
      <c r="C387" s="6">
        <v>2021</v>
      </c>
      <c r="D387" s="6">
        <v>7</v>
      </c>
      <c r="E387" s="11">
        <f>VLOOKUP($A387,Fuel_preprocessddata!$A:$T,6,FALSE)</f>
        <v>127895602</v>
      </c>
      <c r="F387" s="2">
        <f>VLOOKUP($A387,Fuel_preprocessddata!$A:$T,7,FALSE)</f>
        <v>248915921</v>
      </c>
      <c r="G387" s="29">
        <f>VLOOKUP($A387,Fuel_preprocessddata!$A:$T,8,FALSE)</f>
        <v>1.9462430068549099</v>
      </c>
      <c r="H387" s="8">
        <f t="shared" si="66"/>
        <v>2.5895287616392607E-2</v>
      </c>
      <c r="I387" s="8">
        <f t="shared" si="67"/>
        <v>2.935916837553432E-2</v>
      </c>
      <c r="J387" s="11">
        <f>VLOOKUP($A387,Fuel_preprocessddata!$A:$T,11,FALSE)</f>
        <v>88445142</v>
      </c>
      <c r="K387" s="2">
        <f>VLOOKUP($A387,Fuel_preprocessddata!$A:$T,12,FALSE)</f>
        <v>174157439</v>
      </c>
      <c r="L387" s="29">
        <f>VLOOKUP($A387,Fuel_preprocessddata!$A:$T,13,FALSE)</f>
        <v>1.9691012424401999</v>
      </c>
      <c r="M387" s="26">
        <f t="shared" si="68"/>
        <v>2.8338834649284057E-2</v>
      </c>
      <c r="N387" s="26">
        <f t="shared" si="69"/>
        <v>4.1374240107259763E-2</v>
      </c>
      <c r="O387" s="2">
        <f>VLOOKUP($A387,Fuel_preprocessddata!$A:$T,16,FALSE)</f>
        <v>216340744</v>
      </c>
      <c r="P387" s="2">
        <f>VLOOKUP($A387,Fuel_preprocessddata!$A:$T,17,FALSE)</f>
        <v>423073360</v>
      </c>
      <c r="Q387" s="29">
        <f>VLOOKUP($A387,Fuel_preprocessddata!$A:$T,18,FALSE)</f>
        <v>1.95558798669935</v>
      </c>
      <c r="R387" s="23">
        <f t="shared" si="70"/>
        <v>2.6848262036550247E-2</v>
      </c>
      <c r="S387" s="23">
        <f t="shared" si="71"/>
        <v>3.3345359226220408E-2</v>
      </c>
      <c r="T387" s="29">
        <v>0</v>
      </c>
      <c r="U387" s="38">
        <f>VLOOKUP($A387,Fuel_preprocessddata!$A:$T,9,FALSE)</f>
        <v>9612402252</v>
      </c>
      <c r="V387" s="38">
        <f>VLOOKUP($A387,Fuel_preprocessddata!$A:$T,10,FALSE)</f>
        <v>8478302853</v>
      </c>
      <c r="W387" s="38">
        <f>VLOOKUP($A387,Fuel_preprocessddata!$A:$T,14,FALSE)</f>
        <v>6145539898</v>
      </c>
      <c r="X387" s="38">
        <f>VLOOKUP($A387,Fuel_preprocessddata!$A:$T,15,FALSE)</f>
        <v>4209320547</v>
      </c>
      <c r="Y387" s="32">
        <f t="shared" si="72"/>
        <v>0</v>
      </c>
      <c r="Z387" s="32">
        <f t="shared" si="73"/>
        <v>0</v>
      </c>
      <c r="AA387" s="32">
        <v>-4.7123836073911102E-6</v>
      </c>
      <c r="AB387" s="32">
        <v>-4.0831624465678673E-5</v>
      </c>
      <c r="AC387" s="32">
        <f t="shared" si="74"/>
        <v>0</v>
      </c>
      <c r="AD387" s="32">
        <f t="shared" si="75"/>
        <v>0</v>
      </c>
      <c r="AE387" s="32">
        <v>3.4649284054791285E-8</v>
      </c>
      <c r="AF387" s="32">
        <v>4.0107259761598679E-8</v>
      </c>
      <c r="AG387" s="32">
        <f t="shared" si="76"/>
        <v>0</v>
      </c>
      <c r="AH387" s="32">
        <f t="shared" si="77"/>
        <v>0</v>
      </c>
      <c r="AI387" s="32">
        <v>-3.7963449750141876E-8</v>
      </c>
      <c r="AJ387" s="32">
        <v>-4.0773779585306924E-8</v>
      </c>
    </row>
    <row r="388" spans="1:36" ht="15.75" thickBot="1" x14ac:dyDescent="0.3">
      <c r="A388" s="7" t="str">
        <f t="shared" ref="A388:A451" si="78">B388&amp;C388&amp;D388</f>
        <v>UA20218</v>
      </c>
      <c r="B388" s="7" t="s">
        <v>13</v>
      </c>
      <c r="C388" s="7">
        <v>2021</v>
      </c>
      <c r="D388" s="7">
        <v>8</v>
      </c>
      <c r="E388" s="12">
        <f>VLOOKUP($A388,Fuel_preprocessddata!$A:$T,6,FALSE)</f>
        <v>129228971</v>
      </c>
      <c r="F388" s="4">
        <f>VLOOKUP($A388,Fuel_preprocessddata!$A:$T,7,FALSE)</f>
        <v>253551895</v>
      </c>
      <c r="G388" s="30">
        <f>VLOOKUP($A388,Fuel_preprocessddata!$A:$T,8,FALSE)</f>
        <v>1.96203601280706</v>
      </c>
      <c r="H388" s="18">
        <f t="shared" ref="H388:H451" si="79">ROUND(+E388/U388*G388,4)+AA388</f>
        <v>2.5887857396233317E-2</v>
      </c>
      <c r="I388" s="18">
        <f t="shared" ref="I388:I451" si="80">ROUND(+E388/V388*G388,4)+AB388</f>
        <v>3.1232479747603542E-2</v>
      </c>
      <c r="J388" s="12">
        <f>VLOOKUP($A388,Fuel_preprocessddata!$A:$T,11,FALSE)</f>
        <v>93206044</v>
      </c>
      <c r="K388" s="4">
        <f>VLOOKUP($A388,Fuel_preprocessddata!$A:$T,12,FALSE)</f>
        <v>184021278</v>
      </c>
      <c r="L388" s="30">
        <f>VLOOKUP($A388,Fuel_preprocessddata!$A:$T,13,FALSE)</f>
        <v>1.9743491956379899</v>
      </c>
      <c r="M388" s="27">
        <f t="shared" ref="M388:M451" si="81">ROUND(+J388/W388*L388,7)+AE388</f>
        <v>2.8470913070508103E-2</v>
      </c>
      <c r="N388" s="27">
        <f t="shared" ref="N388:N451" si="82">ROUND(+J388/X388*L388,7)+AF388</f>
        <v>4.2431370314758091E-2</v>
      </c>
      <c r="O388" s="4">
        <f>VLOOKUP($A388,Fuel_preprocessddata!$A:$T,16,FALSE)</f>
        <v>222435015</v>
      </c>
      <c r="P388" s="4">
        <f>VLOOKUP($A388,Fuel_preprocessddata!$A:$T,17,FALSE)</f>
        <v>437573173</v>
      </c>
      <c r="Q388" s="30">
        <f>VLOOKUP($A388,Fuel_preprocessddata!$A:$T,18,FALSE)</f>
        <v>1.9671955559694501</v>
      </c>
      <c r="R388" s="24">
        <f t="shared" ref="R388:R451" si="83">ROUND(+O388/(+U388+W388)*Q388,7)+AI388</f>
        <v>2.6914786998748785E-2</v>
      </c>
      <c r="S388" s="24">
        <f t="shared" ref="S388:S451" si="84">ROUND(+O388/(+V388+X388)*Q388,7)+AJ388</f>
        <v>3.5131969614881138E-2</v>
      </c>
      <c r="T388" s="30">
        <v>0</v>
      </c>
      <c r="U388" s="39">
        <f>VLOOKUP($A388,Fuel_preprocessddata!$A:$T,9,FALSE)</f>
        <v>9794240254</v>
      </c>
      <c r="V388" s="39">
        <f>VLOOKUP($A388,Fuel_preprocessddata!$A:$T,10,FALSE)</f>
        <v>8118212100</v>
      </c>
      <c r="W388" s="39">
        <f>VLOOKUP($A388,Fuel_preprocessddata!$A:$T,14,FALSE)</f>
        <v>6463483540</v>
      </c>
      <c r="X388" s="39">
        <f>VLOOKUP($A388,Fuel_preprocessddata!$A:$T,15,FALSE)</f>
        <v>4336915745</v>
      </c>
      <c r="Y388" s="33">
        <f t="shared" ref="Y388:Y451" si="85">+(H388*U388)-F388</f>
        <v>0</v>
      </c>
      <c r="Z388" s="33">
        <f t="shared" ref="Z388:Z451" si="86">+I388*V388-F388</f>
        <v>0</v>
      </c>
      <c r="AA388" s="33">
        <v>-1.2142603766680457E-5</v>
      </c>
      <c r="AB388" s="33">
        <v>3.2479747603541761E-5</v>
      </c>
      <c r="AC388" s="33">
        <f t="shared" ref="AC388:AC451" si="87">IF(K388=0,0,+M388*W388-K388)</f>
        <v>0</v>
      </c>
      <c r="AD388" s="33">
        <f t="shared" ref="AD388:AD451" si="88">IF(K388=0,0,+N388*X388-K388)</f>
        <v>-2.9802322387695313E-8</v>
      </c>
      <c r="AE388" s="33">
        <v>1.3070508102924761E-8</v>
      </c>
      <c r="AF388" s="33">
        <v>-2.9685241906968196E-8</v>
      </c>
      <c r="AG388" s="33">
        <f t="shared" ref="AG388:AG451" si="89">+R388*(U388+W388)-P388</f>
        <v>0</v>
      </c>
      <c r="AH388" s="33">
        <f t="shared" ref="AH388:AH451" si="90">+S388*(V388+X388)-P388</f>
        <v>0</v>
      </c>
      <c r="AI388" s="33">
        <v>-1.3001251214506127E-8</v>
      </c>
      <c r="AJ388" s="33">
        <v>-3.0385118856765536E-8</v>
      </c>
    </row>
    <row r="389" spans="1:36" ht="15.75" thickBot="1" x14ac:dyDescent="0.3">
      <c r="A389" s="6" t="str">
        <f t="shared" si="78"/>
        <v>UA20219</v>
      </c>
      <c r="B389" s="6" t="s">
        <v>13</v>
      </c>
      <c r="C389" s="6">
        <v>2021</v>
      </c>
      <c r="D389" s="6">
        <v>9</v>
      </c>
      <c r="E389" s="11">
        <f>VLOOKUP($A389,Fuel_preprocessddata!$A:$T,6,FALSE)</f>
        <v>121247767</v>
      </c>
      <c r="F389" s="2">
        <f>VLOOKUP($A389,Fuel_preprocessddata!$A:$T,7,FALSE)</f>
        <v>241825003</v>
      </c>
      <c r="G389" s="29">
        <f>VLOOKUP($A389,Fuel_preprocessddata!$A:$T,8,FALSE)</f>
        <v>1.99446974557477</v>
      </c>
      <c r="H389" s="8">
        <f t="shared" si="79"/>
        <v>2.6103141370740886E-2</v>
      </c>
      <c r="I389" s="8">
        <f t="shared" si="80"/>
        <v>3.4283909605767833E-2</v>
      </c>
      <c r="J389" s="11">
        <f>VLOOKUP($A389,Fuel_preprocessddata!$A:$T,11,FALSE)</f>
        <v>85004408</v>
      </c>
      <c r="K389" s="2">
        <f>VLOOKUP($A389,Fuel_preprocessddata!$A:$T,12,FALSE)</f>
        <v>168986910</v>
      </c>
      <c r="L389" s="29">
        <f>VLOOKUP($A389,Fuel_preprocessddata!$A:$T,13,FALSE)</f>
        <v>1.9879781999069901</v>
      </c>
      <c r="M389" s="26">
        <f t="shared" si="81"/>
        <v>2.8391869935704483E-2</v>
      </c>
      <c r="N389" s="26">
        <f t="shared" si="82"/>
        <v>4.9832610118961E-2</v>
      </c>
      <c r="O389" s="2">
        <f>VLOOKUP($A389,Fuel_preprocessddata!$A:$T,16,FALSE)</f>
        <v>206252175</v>
      </c>
      <c r="P389" s="2">
        <f>VLOOKUP($A389,Fuel_preprocessddata!$A:$T,17,FALSE)</f>
        <v>410811913</v>
      </c>
      <c r="Q389" s="29">
        <f>VLOOKUP($A389,Fuel_preprocessddata!$A:$T,18,FALSE)</f>
        <v>1.99179433138099</v>
      </c>
      <c r="R389" s="23">
        <f t="shared" si="83"/>
        <v>2.6998399659814466E-2</v>
      </c>
      <c r="S389" s="23">
        <f t="shared" si="84"/>
        <v>3.9332125440427454E-2</v>
      </c>
      <c r="T389" s="29">
        <v>0</v>
      </c>
      <c r="U389" s="38">
        <f>VLOOKUP($A389,Fuel_preprocessddata!$A:$T,9,FALSE)</f>
        <v>9264210754</v>
      </c>
      <c r="V389" s="38">
        <f>VLOOKUP($A389,Fuel_preprocessddata!$A:$T,10,FALSE)</f>
        <v>7053600531</v>
      </c>
      <c r="W389" s="38">
        <f>VLOOKUP($A389,Fuel_preprocessddata!$A:$T,14,FALSE)</f>
        <v>5951947173</v>
      </c>
      <c r="X389" s="38">
        <f>VLOOKUP($A389,Fuel_preprocessddata!$A:$T,15,FALSE)</f>
        <v>3391090886</v>
      </c>
      <c r="Y389" s="32">
        <f t="shared" si="85"/>
        <v>0</v>
      </c>
      <c r="Z389" s="32">
        <f t="shared" si="86"/>
        <v>0</v>
      </c>
      <c r="AA389" s="32">
        <v>3.141370740882346E-6</v>
      </c>
      <c r="AB389" s="32">
        <v>-1.6090394232164129E-5</v>
      </c>
      <c r="AC389" s="32">
        <f t="shared" si="87"/>
        <v>0</v>
      </c>
      <c r="AD389" s="32">
        <f t="shared" si="88"/>
        <v>2.9802322387695313E-8</v>
      </c>
      <c r="AE389" s="32">
        <v>-3.0064295518383854E-8</v>
      </c>
      <c r="AF389" s="32">
        <v>1.0118961000712967E-8</v>
      </c>
      <c r="AG389" s="32">
        <f t="shared" si="89"/>
        <v>0</v>
      </c>
      <c r="AH389" s="32">
        <f t="shared" si="90"/>
        <v>0</v>
      </c>
      <c r="AI389" s="32">
        <v>-3.401855325213532E-10</v>
      </c>
      <c r="AJ389" s="32">
        <v>2.5440427453907177E-8</v>
      </c>
    </row>
    <row r="390" spans="1:36" ht="21.75" thickBot="1" x14ac:dyDescent="0.3">
      <c r="A390" s="7" t="str">
        <f t="shared" si="78"/>
        <v>UA202110</v>
      </c>
      <c r="B390" s="7" t="s">
        <v>13</v>
      </c>
      <c r="C390" s="7">
        <v>2021</v>
      </c>
      <c r="D390" s="7">
        <v>10</v>
      </c>
      <c r="E390" s="12">
        <f>VLOOKUP($A390,Fuel_preprocessddata!$A:$T,6,FALSE)</f>
        <v>128304629</v>
      </c>
      <c r="F390" s="4">
        <f>VLOOKUP($A390,Fuel_preprocessddata!$A:$T,7,FALSE)</f>
        <v>284372107</v>
      </c>
      <c r="G390" s="30">
        <f>VLOOKUP($A390,Fuel_preprocessddata!$A:$T,8,FALSE)</f>
        <v>2.2163822865658198</v>
      </c>
      <c r="H390" s="18">
        <f t="shared" si="79"/>
        <v>2.8926098830350747E-2</v>
      </c>
      <c r="I390" s="18">
        <f t="shared" si="80"/>
        <v>3.5420924665565984E-2</v>
      </c>
      <c r="J390" s="12">
        <f>VLOOKUP($A390,Fuel_preprocessddata!$A:$T,11,FALSE)</f>
        <v>87564969</v>
      </c>
      <c r="K390" s="4">
        <f>VLOOKUP($A390,Fuel_preprocessddata!$A:$T,12,FALSE)</f>
        <v>191976850</v>
      </c>
      <c r="L390" s="30">
        <f>VLOOKUP($A390,Fuel_preprocessddata!$A:$T,13,FALSE)</f>
        <v>2.1923932845793601</v>
      </c>
      <c r="M390" s="27">
        <f t="shared" si="81"/>
        <v>3.2158092430310883E-2</v>
      </c>
      <c r="N390" s="27">
        <f t="shared" si="82"/>
        <v>5.5853028386225793E-2</v>
      </c>
      <c r="O390" s="4">
        <f>VLOOKUP($A390,Fuel_preprocessddata!$A:$T,16,FALSE)</f>
        <v>215869598</v>
      </c>
      <c r="P390" s="4">
        <f>VLOOKUP($A390,Fuel_preprocessddata!$A:$T,17,FALSE)</f>
        <v>476348957</v>
      </c>
      <c r="Q390" s="30">
        <f>VLOOKUP($A390,Fuel_preprocessddata!$A:$T,18,FALSE)</f>
        <v>2.2066514294430601</v>
      </c>
      <c r="R390" s="24">
        <f t="shared" si="83"/>
        <v>3.0147197628141824E-2</v>
      </c>
      <c r="S390" s="24">
        <f t="shared" si="84"/>
        <v>4.1546128761529855E-2</v>
      </c>
      <c r="T390" s="30">
        <v>0</v>
      </c>
      <c r="U390" s="39">
        <f>VLOOKUP($A390,Fuel_preprocessddata!$A:$T,9,FALSE)</f>
        <v>9830987188</v>
      </c>
      <c r="V390" s="39">
        <f>VLOOKUP($A390,Fuel_preprocessddata!$A:$T,10,FALSE)</f>
        <v>8028364863</v>
      </c>
      <c r="W390" s="39">
        <f>VLOOKUP($A390,Fuel_preprocessddata!$A:$T,14,FALSE)</f>
        <v>5969783513</v>
      </c>
      <c r="X390" s="39">
        <f>VLOOKUP($A390,Fuel_preprocessddata!$A:$T,15,FALSE)</f>
        <v>3437178888</v>
      </c>
      <c r="Y390" s="33">
        <f t="shared" si="85"/>
        <v>0</v>
      </c>
      <c r="Z390" s="33">
        <f t="shared" si="86"/>
        <v>0</v>
      </c>
      <c r="AA390" s="33">
        <v>2.609883035074867E-5</v>
      </c>
      <c r="AB390" s="33">
        <v>2.0924665565986295E-5</v>
      </c>
      <c r="AC390" s="33">
        <f t="shared" si="87"/>
        <v>0</v>
      </c>
      <c r="AD390" s="33">
        <f t="shared" si="88"/>
        <v>0</v>
      </c>
      <c r="AE390" s="33">
        <v>-7.5696891220500273E-9</v>
      </c>
      <c r="AF390" s="33">
        <v>2.8386225795276609E-8</v>
      </c>
      <c r="AG390" s="33">
        <f t="shared" si="89"/>
        <v>0</v>
      </c>
      <c r="AH390" s="33">
        <f t="shared" si="90"/>
        <v>0</v>
      </c>
      <c r="AI390" s="33">
        <v>-2.3718581751430712E-9</v>
      </c>
      <c r="AJ390" s="33">
        <v>2.8761529850471201E-8</v>
      </c>
    </row>
    <row r="391" spans="1:36" ht="21.75" thickBot="1" x14ac:dyDescent="0.3">
      <c r="A391" s="6" t="str">
        <f t="shared" si="78"/>
        <v>UA202111</v>
      </c>
      <c r="B391" s="6" t="s">
        <v>13</v>
      </c>
      <c r="C391" s="6">
        <v>2021</v>
      </c>
      <c r="D391" s="6">
        <v>11</v>
      </c>
      <c r="E391" s="11">
        <f>VLOOKUP($A391,Fuel_preprocessddata!$A:$T,6,FALSE)</f>
        <v>125695393</v>
      </c>
      <c r="F391" s="2">
        <f>VLOOKUP($A391,Fuel_preprocessddata!$A:$T,7,FALSE)</f>
        <v>290888427</v>
      </c>
      <c r="G391" s="29">
        <f>VLOOKUP($A391,Fuel_preprocessddata!$A:$T,8,FALSE)</f>
        <v>2.3142330045461499</v>
      </c>
      <c r="H391" s="8">
        <f t="shared" si="79"/>
        <v>2.9814484850147906E-2</v>
      </c>
      <c r="I391" s="8">
        <f t="shared" si="80"/>
        <v>3.6123227442075911E-2</v>
      </c>
      <c r="J391" s="11">
        <f>VLOOKUP($A391,Fuel_preprocessddata!$A:$T,11,FALSE)</f>
        <v>92389052</v>
      </c>
      <c r="K391" s="2">
        <f>VLOOKUP($A391,Fuel_preprocessddata!$A:$T,12,FALSE)</f>
        <v>216273892</v>
      </c>
      <c r="L391" s="29">
        <f>VLOOKUP($A391,Fuel_preprocessddata!$A:$T,13,FALSE)</f>
        <v>2.3409038984402599</v>
      </c>
      <c r="M391" s="26">
        <f t="shared" si="81"/>
        <v>3.6384886968603279E-2</v>
      </c>
      <c r="N391" s="26">
        <f t="shared" si="82"/>
        <v>5.4020929814416259E-2</v>
      </c>
      <c r="O391" s="2">
        <f>VLOOKUP($A391,Fuel_preprocessddata!$A:$T,16,FALSE)</f>
        <v>218084445</v>
      </c>
      <c r="P391" s="2">
        <f>VLOOKUP($A391,Fuel_preprocessddata!$A:$T,17,FALSE)</f>
        <v>507162319</v>
      </c>
      <c r="Q391" s="29">
        <f>VLOOKUP($A391,Fuel_preprocessddata!$A:$T,18,FALSE)</f>
        <v>2.3255318324055598</v>
      </c>
      <c r="R391" s="23">
        <f t="shared" si="83"/>
        <v>3.2301948586387685E-2</v>
      </c>
      <c r="S391" s="23">
        <f t="shared" si="84"/>
        <v>4.206654901406652E-2</v>
      </c>
      <c r="T391" s="29">
        <v>0</v>
      </c>
      <c r="U391" s="38">
        <f>VLOOKUP($A391,Fuel_preprocessddata!$A:$T,9,FALSE)</f>
        <v>9756614225</v>
      </c>
      <c r="V391" s="38">
        <f>VLOOKUP($A391,Fuel_preprocessddata!$A:$T,10,FALSE)</f>
        <v>8052669919</v>
      </c>
      <c r="W391" s="38">
        <f>VLOOKUP($A391,Fuel_preprocessddata!$A:$T,14,FALSE)</f>
        <v>5944058372</v>
      </c>
      <c r="X391" s="38">
        <f>VLOOKUP($A391,Fuel_preprocessddata!$A:$T,15,FALSE)</f>
        <v>4003520353</v>
      </c>
      <c r="Y391" s="32">
        <f t="shared" si="85"/>
        <v>0</v>
      </c>
      <c r="Z391" s="32">
        <f t="shared" si="86"/>
        <v>0</v>
      </c>
      <c r="AA391" s="32">
        <v>1.4484850147903836E-5</v>
      </c>
      <c r="AB391" s="32">
        <v>2.322744207590953E-5</v>
      </c>
      <c r="AC391" s="32">
        <f t="shared" si="87"/>
        <v>2.9802322387695313E-8</v>
      </c>
      <c r="AD391" s="32">
        <f t="shared" si="88"/>
        <v>0</v>
      </c>
      <c r="AE391" s="32">
        <v>-1.3031396720389332E-8</v>
      </c>
      <c r="AF391" s="32">
        <v>2.9814416262208265E-8</v>
      </c>
      <c r="AG391" s="32">
        <f t="shared" si="89"/>
        <v>0</v>
      </c>
      <c r="AH391" s="32">
        <f t="shared" si="90"/>
        <v>0</v>
      </c>
      <c r="AI391" s="32">
        <v>4.8586387680488174E-8</v>
      </c>
      <c r="AJ391" s="32">
        <v>4.9014066522481969E-8</v>
      </c>
    </row>
    <row r="392" spans="1:36" ht="21.75" thickBot="1" x14ac:dyDescent="0.3">
      <c r="A392" s="7" t="str">
        <f t="shared" si="78"/>
        <v>UA202112</v>
      </c>
      <c r="B392" s="7" t="s">
        <v>13</v>
      </c>
      <c r="C392" s="7">
        <v>2021</v>
      </c>
      <c r="D392" s="7">
        <v>12</v>
      </c>
      <c r="E392" s="12">
        <f>VLOOKUP($A392,Fuel_preprocessddata!$A:$T,6,FALSE)</f>
        <v>134743324</v>
      </c>
      <c r="F392" s="4">
        <f>VLOOKUP($A392,Fuel_preprocessddata!$A:$T,7,FALSE)</f>
        <v>297198354</v>
      </c>
      <c r="G392" s="30">
        <f>VLOOKUP($A392,Fuel_preprocessddata!$A:$T,8,FALSE)</f>
        <v>2.20566292397536</v>
      </c>
      <c r="H392" s="18">
        <f t="shared" si="79"/>
        <v>2.8730648628715907E-2</v>
      </c>
      <c r="I392" s="18">
        <f t="shared" si="80"/>
        <v>3.421798729904197E-2</v>
      </c>
      <c r="J392" s="12">
        <f>VLOOKUP($A392,Fuel_preprocessddata!$A:$T,11,FALSE)</f>
        <v>102563941</v>
      </c>
      <c r="K392" s="4">
        <f>VLOOKUP($A392,Fuel_preprocessddata!$A:$T,12,FALSE)</f>
        <v>229875981</v>
      </c>
      <c r="L392" s="30">
        <f>VLOOKUP($A392,Fuel_preprocessddata!$A:$T,13,FALSE)</f>
        <v>2.2412943453489098</v>
      </c>
      <c r="M392" s="27">
        <f t="shared" si="81"/>
        <v>3.349491307097828E-2</v>
      </c>
      <c r="N392" s="27">
        <f t="shared" si="82"/>
        <v>4.7428105736770212E-2</v>
      </c>
      <c r="O392" s="4">
        <f>VLOOKUP($A392,Fuel_preprocessddata!$A:$T,16,FALSE)</f>
        <v>237307265</v>
      </c>
      <c r="P392" s="4">
        <f>VLOOKUP($A392,Fuel_preprocessddata!$A:$T,17,FALSE)</f>
        <v>527074335</v>
      </c>
      <c r="Q392" s="30">
        <f>VLOOKUP($A392,Fuel_preprocessddata!$A:$T,18,FALSE)</f>
        <v>2.2210627854145102</v>
      </c>
      <c r="R392" s="24">
        <f t="shared" si="83"/>
        <v>3.0630841377977301E-2</v>
      </c>
      <c r="S392" s="24">
        <f t="shared" si="84"/>
        <v>3.8949432225719227E-2</v>
      </c>
      <c r="T392" s="30">
        <v>0</v>
      </c>
      <c r="U392" s="39">
        <f>VLOOKUP($A392,Fuel_preprocessddata!$A:$T,9,FALSE)</f>
        <v>10344296707</v>
      </c>
      <c r="V392" s="39">
        <f>VLOOKUP($A392,Fuel_preprocessddata!$A:$T,10,FALSE)</f>
        <v>8685442291</v>
      </c>
      <c r="W392" s="39">
        <f>VLOOKUP($A392,Fuel_preprocessddata!$A:$T,14,FALSE)</f>
        <v>6863011721</v>
      </c>
      <c r="X392" s="39">
        <f>VLOOKUP($A392,Fuel_preprocessddata!$A:$T,15,FALSE)</f>
        <v>4846830322</v>
      </c>
      <c r="Y392" s="33">
        <f t="shared" si="85"/>
        <v>0</v>
      </c>
      <c r="Z392" s="33">
        <f t="shared" si="86"/>
        <v>0</v>
      </c>
      <c r="AA392" s="33">
        <v>3.06486287159069E-5</v>
      </c>
      <c r="AB392" s="33">
        <v>1.7987299041967095E-5</v>
      </c>
      <c r="AC392" s="33">
        <f t="shared" si="87"/>
        <v>2.9802322387695313E-8</v>
      </c>
      <c r="AD392" s="33">
        <f t="shared" si="88"/>
        <v>2.9802322387695313E-8</v>
      </c>
      <c r="AE392" s="33">
        <v>1.3070978275436795E-8</v>
      </c>
      <c r="AF392" s="33">
        <v>5.7367702081811967E-9</v>
      </c>
      <c r="AG392" s="33">
        <f t="shared" si="89"/>
        <v>0</v>
      </c>
      <c r="AH392" s="33">
        <f t="shared" si="90"/>
        <v>0</v>
      </c>
      <c r="AI392" s="33">
        <v>4.1377977303205804E-8</v>
      </c>
      <c r="AJ392" s="33">
        <v>3.2225719228534677E-8</v>
      </c>
    </row>
    <row r="393" spans="1:36" ht="15.75" thickBot="1" x14ac:dyDescent="0.3">
      <c r="A393" s="6" t="str">
        <f t="shared" si="78"/>
        <v>UA20221</v>
      </c>
      <c r="B393" s="6" t="s">
        <v>13</v>
      </c>
      <c r="C393" s="6">
        <v>2022</v>
      </c>
      <c r="D393" s="6">
        <v>1</v>
      </c>
      <c r="E393" s="11">
        <f>VLOOKUP($A393,Fuel_preprocessddata!$A:$T,6,FALSE)</f>
        <v>115500445</v>
      </c>
      <c r="F393" s="2">
        <f>VLOOKUP($A393,Fuel_preprocessddata!$A:$T,7,FALSE)</f>
        <v>274276582</v>
      </c>
      <c r="G393" s="29">
        <f>VLOOKUP($A393,Fuel_preprocessddata!$A:$T,8,FALSE)</f>
        <v>2.37467987244551</v>
      </c>
      <c r="H393" s="8">
        <f t="shared" si="79"/>
        <v>2.9971153198880864E-2</v>
      </c>
      <c r="I393" s="8">
        <f t="shared" si="80"/>
        <v>4.3505328944182901E-2</v>
      </c>
      <c r="J393" s="11">
        <f>VLOOKUP($A393,Fuel_preprocessddata!$A:$T,11,FALSE)</f>
        <v>98629038</v>
      </c>
      <c r="K393" s="2">
        <f>VLOOKUP($A393,Fuel_preprocessddata!$A:$T,12,FALSE)</f>
        <v>230109631</v>
      </c>
      <c r="L393" s="29">
        <f>VLOOKUP($A393,Fuel_preprocessddata!$A:$T,13,FALSE)</f>
        <v>2.3330819773381499</v>
      </c>
      <c r="M393" s="26">
        <f t="shared" si="81"/>
        <v>3.4407522677121181E-2</v>
      </c>
      <c r="N393" s="26">
        <f t="shared" si="82"/>
        <v>5.8815740189397142E-2</v>
      </c>
      <c r="O393" s="2">
        <f>VLOOKUP($A393,Fuel_preprocessddata!$A:$T,16,FALSE)</f>
        <v>214129483</v>
      </c>
      <c r="P393" s="2">
        <f>VLOOKUP($A393,Fuel_preprocessddata!$A:$T,17,FALSE)</f>
        <v>504386213</v>
      </c>
      <c r="Q393" s="29">
        <f>VLOOKUP($A393,Fuel_preprocessddata!$A:$T,18,FALSE)</f>
        <v>2.3555196880571501</v>
      </c>
      <c r="R393" s="23">
        <f t="shared" si="83"/>
        <v>3.1844326509357632E-2</v>
      </c>
      <c r="S393" s="23">
        <f t="shared" si="84"/>
        <v>4.9368228009856546E-2</v>
      </c>
      <c r="T393" s="29">
        <v>0</v>
      </c>
      <c r="U393" s="38">
        <f>VLOOKUP($A393,Fuel_preprocessddata!$A:$T,9,FALSE)</f>
        <v>9151352308</v>
      </c>
      <c r="V393" s="38">
        <f>VLOOKUP($A393,Fuel_preprocessddata!$A:$T,10,FALSE)</f>
        <v>6304436460</v>
      </c>
      <c r="W393" s="38">
        <f>VLOOKUP($A393,Fuel_preprocessddata!$A:$T,14,FALSE)</f>
        <v>6687770961</v>
      </c>
      <c r="X393" s="38">
        <f>VLOOKUP($A393,Fuel_preprocessddata!$A:$T,15,FALSE)</f>
        <v>3912381792</v>
      </c>
      <c r="Y393" s="32">
        <f t="shared" si="85"/>
        <v>0</v>
      </c>
      <c r="Z393" s="32">
        <f t="shared" si="86"/>
        <v>0</v>
      </c>
      <c r="AA393" s="32">
        <v>-2.8846801119133611E-5</v>
      </c>
      <c r="AB393" s="32">
        <v>5.3289441829043604E-6</v>
      </c>
      <c r="AC393" s="32">
        <f t="shared" si="87"/>
        <v>2.9802322387695313E-8</v>
      </c>
      <c r="AD393" s="32">
        <f t="shared" si="88"/>
        <v>0</v>
      </c>
      <c r="AE393" s="32">
        <v>2.2677121179134896E-8</v>
      </c>
      <c r="AF393" s="32">
        <v>4.0189397140094618E-8</v>
      </c>
      <c r="AG393" s="32">
        <f t="shared" si="89"/>
        <v>0</v>
      </c>
      <c r="AH393" s="32">
        <f t="shared" si="90"/>
        <v>0</v>
      </c>
      <c r="AI393" s="32">
        <v>2.6509357630918884E-8</v>
      </c>
      <c r="AJ393" s="32">
        <v>2.8009856543539935E-8</v>
      </c>
    </row>
    <row r="394" spans="1:36" ht="15.75" thickBot="1" x14ac:dyDescent="0.3">
      <c r="A394" s="7" t="str">
        <f t="shared" si="78"/>
        <v>UA20222</v>
      </c>
      <c r="B394" s="7" t="s">
        <v>13</v>
      </c>
      <c r="C394" s="7">
        <v>2022</v>
      </c>
      <c r="D394" s="7">
        <v>2</v>
      </c>
      <c r="E394" s="12">
        <f>VLOOKUP($A394,Fuel_preprocessddata!$A:$T,6,FALSE)</f>
        <v>117196398</v>
      </c>
      <c r="F394" s="4">
        <f>VLOOKUP($A394,Fuel_preprocessddata!$A:$T,7,FALSE)</f>
        <v>305604178</v>
      </c>
      <c r="G394" s="30">
        <f>VLOOKUP($A394,Fuel_preprocessddata!$A:$T,8,FALSE)</f>
        <v>2.6076243230615299</v>
      </c>
      <c r="H394" s="18">
        <f t="shared" si="79"/>
        <v>3.3569980109282083E-2</v>
      </c>
      <c r="I394" s="18">
        <f t="shared" si="80"/>
        <v>4.4446533784344572E-2</v>
      </c>
      <c r="J394" s="12">
        <f>VLOOKUP($A394,Fuel_preprocessddata!$A:$T,11,FALSE)</f>
        <v>81769784</v>
      </c>
      <c r="K394" s="4">
        <f>VLOOKUP($A394,Fuel_preprocessddata!$A:$T,12,FALSE)</f>
        <v>212811972</v>
      </c>
      <c r="L394" s="30">
        <f>VLOOKUP($A394,Fuel_preprocessddata!$A:$T,13,FALSE)</f>
        <v>2.6025747114606501</v>
      </c>
      <c r="M394" s="27">
        <f t="shared" si="81"/>
        <v>3.8068137988336886E-2</v>
      </c>
      <c r="N394" s="27">
        <f t="shared" si="82"/>
        <v>6.3373964407330938E-2</v>
      </c>
      <c r="O394" s="4">
        <f>VLOOKUP($A394,Fuel_preprocessddata!$A:$T,16,FALSE)</f>
        <v>198966182</v>
      </c>
      <c r="P394" s="4">
        <f>VLOOKUP($A394,Fuel_preprocessddata!$A:$T,17,FALSE)</f>
        <v>518416150</v>
      </c>
      <c r="Q394" s="30">
        <f>VLOOKUP($A394,Fuel_preprocessddata!$A:$T,18,FALSE)</f>
        <v>2.6055490676299899</v>
      </c>
      <c r="R394" s="24">
        <f t="shared" si="83"/>
        <v>3.5281316458307656E-2</v>
      </c>
      <c r="S394" s="24">
        <f t="shared" si="84"/>
        <v>5.0657221398480473E-2</v>
      </c>
      <c r="T394" s="30">
        <v>0</v>
      </c>
      <c r="U394" s="39">
        <f>VLOOKUP($A394,Fuel_preprocessddata!$A:$T,9,FALSE)</f>
        <v>9103495951</v>
      </c>
      <c r="V394" s="39">
        <f>VLOOKUP($A394,Fuel_preprocessddata!$A:$T,10,FALSE)</f>
        <v>6875770774</v>
      </c>
      <c r="W394" s="39">
        <f>VLOOKUP($A394,Fuel_preprocessddata!$A:$T,14,FALSE)</f>
        <v>5590291074</v>
      </c>
      <c r="X394" s="39">
        <f>VLOOKUP($A394,Fuel_preprocessddata!$A:$T,15,FALSE)</f>
        <v>3358034707</v>
      </c>
      <c r="Y394" s="33">
        <f t="shared" si="85"/>
        <v>0</v>
      </c>
      <c r="Z394" s="33">
        <f t="shared" si="86"/>
        <v>0</v>
      </c>
      <c r="AA394" s="33">
        <v>-3.0019890717913542E-5</v>
      </c>
      <c r="AB394" s="33">
        <v>4.653378434456984E-5</v>
      </c>
      <c r="AC394" s="33">
        <f t="shared" si="87"/>
        <v>0</v>
      </c>
      <c r="AD394" s="33">
        <f t="shared" si="88"/>
        <v>-2.9802322387695313E-8</v>
      </c>
      <c r="AE394" s="33">
        <v>3.7988336885896867E-8</v>
      </c>
      <c r="AF394" s="33">
        <v>-3.5592669056852544E-8</v>
      </c>
      <c r="AG394" s="33">
        <f t="shared" si="89"/>
        <v>0</v>
      </c>
      <c r="AH394" s="33">
        <f t="shared" si="90"/>
        <v>0</v>
      </c>
      <c r="AI394" s="33">
        <v>1.6458307655967119E-8</v>
      </c>
      <c r="AJ394" s="33">
        <v>2.1398480477136106E-8</v>
      </c>
    </row>
    <row r="395" spans="1:36" ht="15.75" thickBot="1" x14ac:dyDescent="0.3">
      <c r="A395" s="6" t="str">
        <f t="shared" si="78"/>
        <v>UA20223</v>
      </c>
      <c r="B395" s="6" t="s">
        <v>13</v>
      </c>
      <c r="C395" s="6">
        <v>2022</v>
      </c>
      <c r="D395" s="6">
        <v>3</v>
      </c>
      <c r="E395" s="11">
        <f>VLOOKUP($A395,Fuel_preprocessddata!$A:$T,6,FALSE)</f>
        <v>141023761</v>
      </c>
      <c r="F395" s="2">
        <f>VLOOKUP($A395,Fuel_preprocessddata!$A:$T,7,FALSE)</f>
        <v>438749752</v>
      </c>
      <c r="G395" s="29">
        <f>VLOOKUP($A395,Fuel_preprocessddata!$A:$T,8,FALSE)</f>
        <v>3.1111760804620698</v>
      </c>
      <c r="H395" s="8">
        <f t="shared" si="79"/>
        <v>4.047730646455118E-2</v>
      </c>
      <c r="I395" s="8">
        <f t="shared" si="80"/>
        <v>4.6943067563342544E-2</v>
      </c>
      <c r="J395" s="11">
        <f>VLOOKUP($A395,Fuel_preprocessddata!$A:$T,11,FALSE)</f>
        <v>99112193</v>
      </c>
      <c r="K395" s="2">
        <f>VLOOKUP($A395,Fuel_preprocessddata!$A:$T,12,FALSE)</f>
        <v>302667703</v>
      </c>
      <c r="L395" s="29">
        <f>VLOOKUP($A395,Fuel_preprocessddata!$A:$T,13,FALSE)</f>
        <v>3.0537887805590098</v>
      </c>
      <c r="M395" s="26">
        <f t="shared" si="81"/>
        <v>4.5270903259182975E-2</v>
      </c>
      <c r="N395" s="26">
        <f t="shared" si="82"/>
        <v>6.3541833469094269E-2</v>
      </c>
      <c r="O395" s="2">
        <f>VLOOKUP($A395,Fuel_preprocessddata!$A:$T,16,FALSE)</f>
        <v>240135954</v>
      </c>
      <c r="P395" s="2">
        <f>VLOOKUP($A395,Fuel_preprocessddata!$A:$T,17,FALSE)</f>
        <v>741417455</v>
      </c>
      <c r="Q395" s="29">
        <f>VLOOKUP($A395,Fuel_preprocessddata!$A:$T,18,FALSE)</f>
        <v>3.0874904097034901</v>
      </c>
      <c r="R395" s="23">
        <f t="shared" si="83"/>
        <v>4.2306029273096964E-2</v>
      </c>
      <c r="S395" s="23">
        <f t="shared" si="84"/>
        <v>5.2546629792843545E-2</v>
      </c>
      <c r="T395" s="29">
        <v>0</v>
      </c>
      <c r="U395" s="38">
        <f>VLOOKUP($A395,Fuel_preprocessddata!$A:$T,9,FALSE)</f>
        <v>10839400897</v>
      </c>
      <c r="V395" s="38">
        <f>VLOOKUP($A395,Fuel_preprocessddata!$A:$T,10,FALSE)</f>
        <v>9346422694</v>
      </c>
      <c r="W395" s="38">
        <f>VLOOKUP($A395,Fuel_preprocessddata!$A:$T,14,FALSE)</f>
        <v>6685700554</v>
      </c>
      <c r="X395" s="38">
        <f>VLOOKUP($A395,Fuel_preprocessddata!$A:$T,15,FALSE)</f>
        <v>4763282494</v>
      </c>
      <c r="Y395" s="32">
        <f t="shared" si="85"/>
        <v>0</v>
      </c>
      <c r="Z395" s="32">
        <f t="shared" si="86"/>
        <v>0</v>
      </c>
      <c r="AA395" s="32">
        <v>-2.2693535448817942E-5</v>
      </c>
      <c r="AB395" s="32">
        <v>4.3067563342543552E-5</v>
      </c>
      <c r="AC395" s="32">
        <f t="shared" si="87"/>
        <v>0</v>
      </c>
      <c r="AD395" s="32">
        <f t="shared" si="88"/>
        <v>0</v>
      </c>
      <c r="AE395" s="32">
        <v>3.2591829721151377E-9</v>
      </c>
      <c r="AF395" s="32">
        <v>3.3469094272084443E-8</v>
      </c>
      <c r="AG395" s="32">
        <f t="shared" si="89"/>
        <v>0</v>
      </c>
      <c r="AH395" s="32">
        <f t="shared" si="90"/>
        <v>0</v>
      </c>
      <c r="AI395" s="32">
        <v>2.9273096958590261E-8</v>
      </c>
      <c r="AJ395" s="32">
        <v>2.979284354637235E-8</v>
      </c>
    </row>
    <row r="396" spans="1:36" ht="15.75" thickBot="1" x14ac:dyDescent="0.3">
      <c r="A396" s="7" t="str">
        <f t="shared" si="78"/>
        <v>UA20224</v>
      </c>
      <c r="B396" s="7" t="s">
        <v>13</v>
      </c>
      <c r="C396" s="7">
        <v>2022</v>
      </c>
      <c r="D396" s="7">
        <v>4</v>
      </c>
      <c r="E396" s="12">
        <f>VLOOKUP($A396,Fuel_preprocessddata!$A:$T,6,FALSE)</f>
        <v>135710880</v>
      </c>
      <c r="F396" s="4">
        <f>VLOOKUP($A396,Fuel_preprocessddata!$A:$T,7,FALSE)</f>
        <v>511755371</v>
      </c>
      <c r="G396" s="30">
        <f>VLOOKUP($A396,Fuel_preprocessddata!$A:$T,8,FALSE)</f>
        <v>3.7709236798110801</v>
      </c>
      <c r="H396" s="18">
        <f t="shared" si="79"/>
        <v>4.9117765062228709E-2</v>
      </c>
      <c r="I396" s="18">
        <f t="shared" si="80"/>
        <v>5.4728352511794039E-2</v>
      </c>
      <c r="J396" s="12">
        <f>VLOOKUP($A396,Fuel_preprocessddata!$A:$T,11,FALSE)</f>
        <v>108203430</v>
      </c>
      <c r="K396" s="4">
        <f>VLOOKUP($A396,Fuel_preprocessddata!$A:$T,12,FALSE)</f>
        <v>405691295</v>
      </c>
      <c r="L396" s="30">
        <f>VLOOKUP($A396,Fuel_preprocessddata!$A:$T,13,FALSE)</f>
        <v>3.7493385838138402</v>
      </c>
      <c r="M396" s="27">
        <f t="shared" si="81"/>
        <v>5.4139943847391583E-2</v>
      </c>
      <c r="N396" s="27">
        <f t="shared" si="82"/>
        <v>6.9606973843707814E-2</v>
      </c>
      <c r="O396" s="4">
        <f>VLOOKUP($A396,Fuel_preprocessddata!$A:$T,16,FALSE)</f>
        <v>243914310</v>
      </c>
      <c r="P396" s="4">
        <f>VLOOKUP($A396,Fuel_preprocessddata!$A:$T,17,FALSE)</f>
        <v>917446666</v>
      </c>
      <c r="Q396" s="30">
        <f>VLOOKUP($A396,Fuel_preprocessddata!$A:$T,18,FALSE)</f>
        <v>3.7613482620187302</v>
      </c>
      <c r="R396" s="24">
        <f t="shared" si="83"/>
        <v>5.1218726122831883E-2</v>
      </c>
      <c r="S396" s="24">
        <f t="shared" si="84"/>
        <v>6.0441276240492954E-2</v>
      </c>
      <c r="T396" s="30">
        <v>0</v>
      </c>
      <c r="U396" s="39">
        <f>VLOOKUP($A396,Fuel_preprocessddata!$A:$T,9,FALSE)</f>
        <v>10418946594</v>
      </c>
      <c r="V396" s="39">
        <f>VLOOKUP($A396,Fuel_preprocessddata!$A:$T,10,FALSE)</f>
        <v>9350827268</v>
      </c>
      <c r="W396" s="39">
        <f>VLOOKUP($A396,Fuel_preprocessddata!$A:$T,14,FALSE)</f>
        <v>7493382264</v>
      </c>
      <c r="X396" s="39">
        <f>VLOOKUP($A396,Fuel_preprocessddata!$A:$T,15,FALSE)</f>
        <v>5828313926</v>
      </c>
      <c r="Y396" s="33">
        <f t="shared" si="85"/>
        <v>0</v>
      </c>
      <c r="Z396" s="33">
        <f t="shared" si="86"/>
        <v>0</v>
      </c>
      <c r="AA396" s="33">
        <v>1.776506222870948E-5</v>
      </c>
      <c r="AB396" s="33">
        <v>2.8352511794040025E-5</v>
      </c>
      <c r="AC396" s="33">
        <f t="shared" si="87"/>
        <v>0</v>
      </c>
      <c r="AD396" s="33">
        <f t="shared" si="88"/>
        <v>0</v>
      </c>
      <c r="AE396" s="33">
        <v>4.3847391585638551E-8</v>
      </c>
      <c r="AF396" s="33">
        <v>-2.6156292182513696E-8</v>
      </c>
      <c r="AG396" s="33">
        <f t="shared" si="89"/>
        <v>0</v>
      </c>
      <c r="AH396" s="33">
        <f t="shared" si="90"/>
        <v>0</v>
      </c>
      <c r="AI396" s="33">
        <v>2.6122831883745867E-8</v>
      </c>
      <c r="AJ396" s="33">
        <v>-2.3759507049303519E-8</v>
      </c>
    </row>
    <row r="397" spans="1:36" ht="15.75" thickBot="1" x14ac:dyDescent="0.3">
      <c r="A397" s="6" t="str">
        <f t="shared" si="78"/>
        <v>UA20225</v>
      </c>
      <c r="B397" s="6" t="s">
        <v>13</v>
      </c>
      <c r="C397" s="6">
        <v>2022</v>
      </c>
      <c r="D397" s="6">
        <v>5</v>
      </c>
      <c r="E397" s="11">
        <f>VLOOKUP($A397,Fuel_preprocessddata!$A:$T,6,FALSE)</f>
        <v>140229694</v>
      </c>
      <c r="F397" s="2">
        <f>VLOOKUP($A397,Fuel_preprocessddata!$A:$T,7,FALSE)</f>
        <v>578677001</v>
      </c>
      <c r="G397" s="29">
        <f>VLOOKUP($A397,Fuel_preprocessddata!$A:$T,8,FALSE)</f>
        <v>4.1266366950782896</v>
      </c>
      <c r="H397" s="8">
        <f t="shared" si="79"/>
        <v>5.3934385966503962E-2</v>
      </c>
      <c r="I397" s="8">
        <f t="shared" si="80"/>
        <v>5.9730420901121128E-2</v>
      </c>
      <c r="J397" s="11">
        <f>VLOOKUP($A397,Fuel_preprocessddata!$A:$T,11,FALSE)</f>
        <v>127307280</v>
      </c>
      <c r="K397" s="2">
        <f>VLOOKUP($A397,Fuel_preprocessddata!$A:$T,12,FALSE)</f>
        <v>514450693</v>
      </c>
      <c r="L397" s="29">
        <f>VLOOKUP($A397,Fuel_preprocessddata!$A:$T,13,FALSE)</f>
        <v>4.0410155098749998</v>
      </c>
      <c r="M397" s="26">
        <f t="shared" si="81"/>
        <v>5.8891780959039033E-2</v>
      </c>
      <c r="N397" s="26">
        <f t="shared" si="82"/>
        <v>7.4284934658727375E-2</v>
      </c>
      <c r="O397" s="2">
        <f>VLOOKUP($A397,Fuel_preprocessddata!$A:$T,16,FALSE)</f>
        <v>267536974</v>
      </c>
      <c r="P397" s="2">
        <f>VLOOKUP($A397,Fuel_preprocessddata!$A:$T,17,FALSE)</f>
        <v>1093127694</v>
      </c>
      <c r="Q397" s="29">
        <f>VLOOKUP($A397,Fuel_preprocessddata!$A:$T,18,FALSE)</f>
        <v>4.0858939146108399</v>
      </c>
      <c r="R397" s="23">
        <f t="shared" si="83"/>
        <v>5.615919409172735E-2</v>
      </c>
      <c r="S397" s="23">
        <f t="shared" si="84"/>
        <v>6.5797493081357156E-2</v>
      </c>
      <c r="T397" s="29">
        <v>0</v>
      </c>
      <c r="U397" s="38">
        <f>VLOOKUP($A397,Fuel_preprocessddata!$A:$T,9,FALSE)</f>
        <v>10729277633</v>
      </c>
      <c r="V397" s="38">
        <f>VLOOKUP($A397,Fuel_preprocessddata!$A:$T,10,FALSE)</f>
        <v>9688145375</v>
      </c>
      <c r="W397" s="38">
        <f>VLOOKUP($A397,Fuel_preprocessddata!$A:$T,14,FALSE)</f>
        <v>8735526157</v>
      </c>
      <c r="X397" s="38">
        <f>VLOOKUP($A397,Fuel_preprocessddata!$A:$T,15,FALSE)</f>
        <v>6925370472</v>
      </c>
      <c r="Y397" s="32">
        <f t="shared" si="85"/>
        <v>0</v>
      </c>
      <c r="Z397" s="32">
        <f t="shared" si="86"/>
        <v>0</v>
      </c>
      <c r="AA397" s="32">
        <v>3.4385966503959822E-5</v>
      </c>
      <c r="AB397" s="32">
        <v>3.0420901121125388E-5</v>
      </c>
      <c r="AC397" s="32">
        <f t="shared" si="87"/>
        <v>0</v>
      </c>
      <c r="AD397" s="32">
        <f t="shared" si="88"/>
        <v>-5.9604644775390625E-8</v>
      </c>
      <c r="AE397" s="32">
        <v>-1.9040960971133947E-8</v>
      </c>
      <c r="AF397" s="32">
        <v>3.4658727379385801E-8</v>
      </c>
      <c r="AG397" s="32">
        <f t="shared" si="89"/>
        <v>0</v>
      </c>
      <c r="AH397" s="32">
        <f t="shared" si="90"/>
        <v>0</v>
      </c>
      <c r="AI397" s="32">
        <v>-5.9082726506370919E-9</v>
      </c>
      <c r="AJ397" s="32">
        <v>-6.9186428374584663E-9</v>
      </c>
    </row>
    <row r="398" spans="1:36" ht="15.75" thickBot="1" x14ac:dyDescent="0.3">
      <c r="A398" s="7" t="str">
        <f t="shared" si="78"/>
        <v>UA20226</v>
      </c>
      <c r="B398" s="7" t="s">
        <v>13</v>
      </c>
      <c r="C398" s="7">
        <v>2022</v>
      </c>
      <c r="D398" s="7">
        <v>6</v>
      </c>
      <c r="E398" s="12">
        <f>VLOOKUP($A398,Fuel_preprocessddata!$A:$T,6,FALSE)</f>
        <v>142377761</v>
      </c>
      <c r="F398" s="4">
        <f>VLOOKUP($A398,Fuel_preprocessddata!$A:$T,7,FALSE)</f>
        <v>587379638</v>
      </c>
      <c r="G398" s="30">
        <f>VLOOKUP($A398,Fuel_preprocessddata!$A:$T,8,FALSE)</f>
        <v>4.1255012993215896</v>
      </c>
      <c r="H398" s="18">
        <f t="shared" si="79"/>
        <v>5.3177360010365028E-2</v>
      </c>
      <c r="I398" s="18">
        <f t="shared" si="80"/>
        <v>5.8373862245500723E-2</v>
      </c>
      <c r="J398" s="12">
        <f>VLOOKUP($A398,Fuel_preprocessddata!$A:$T,11,FALSE)</f>
        <v>133412084</v>
      </c>
      <c r="K398" s="4">
        <f>VLOOKUP($A398,Fuel_preprocessddata!$A:$T,12,FALSE)</f>
        <v>545071156</v>
      </c>
      <c r="L398" s="30">
        <f>VLOOKUP($A398,Fuel_preprocessddata!$A:$T,13,FALSE)</f>
        <v>4.0856205799168803</v>
      </c>
      <c r="M398" s="27">
        <f t="shared" si="81"/>
        <v>6.0441440542601393E-2</v>
      </c>
      <c r="N398" s="27">
        <f t="shared" si="82"/>
        <v>6.8370461329976942E-2</v>
      </c>
      <c r="O398" s="4">
        <f>VLOOKUP($A398,Fuel_preprocessddata!$A:$T,16,FALSE)</f>
        <v>275789845</v>
      </c>
      <c r="P398" s="4">
        <f>VLOOKUP($A398,Fuel_preprocessddata!$A:$T,17,FALSE)</f>
        <v>1132450794</v>
      </c>
      <c r="Q398" s="30">
        <f>VLOOKUP($A398,Fuel_preprocessddata!$A:$T,18,FALSE)</f>
        <v>4.1062091825752303</v>
      </c>
      <c r="R398" s="24">
        <f t="shared" si="83"/>
        <v>5.6442373437091999E-2</v>
      </c>
      <c r="S398" s="24">
        <f t="shared" si="84"/>
        <v>6.2792904964239421E-2</v>
      </c>
      <c r="T398" s="30">
        <v>0</v>
      </c>
      <c r="U398" s="39">
        <f>VLOOKUP($A398,Fuel_preprocessddata!$A:$T,9,FALSE)</f>
        <v>11045671276</v>
      </c>
      <c r="V398" s="39">
        <f>VLOOKUP($A398,Fuel_preprocessddata!$A:$T,10,FALSE)</f>
        <v>10062374073</v>
      </c>
      <c r="W398" s="39">
        <f>VLOOKUP($A398,Fuel_preprocessddata!$A:$T,14,FALSE)</f>
        <v>9018169506</v>
      </c>
      <c r="X398" s="39">
        <f>VLOOKUP($A398,Fuel_preprocessddata!$A:$T,15,FALSE)</f>
        <v>7972319411</v>
      </c>
      <c r="Y398" s="33">
        <f t="shared" si="85"/>
        <v>0</v>
      </c>
      <c r="Z398" s="33">
        <f t="shared" si="86"/>
        <v>0</v>
      </c>
      <c r="AA398" s="33">
        <v>-2.2639989634969104E-5</v>
      </c>
      <c r="AB398" s="33">
        <v>-2.6137754499276286E-5</v>
      </c>
      <c r="AC398" s="33">
        <f t="shared" si="87"/>
        <v>0</v>
      </c>
      <c r="AD398" s="33">
        <f t="shared" si="88"/>
        <v>0</v>
      </c>
      <c r="AE398" s="33">
        <v>4.0542601397602906E-8</v>
      </c>
      <c r="AF398" s="33">
        <v>-3.8670023062153946E-8</v>
      </c>
      <c r="AG398" s="33">
        <f t="shared" si="89"/>
        <v>0</v>
      </c>
      <c r="AH398" s="33">
        <f t="shared" si="90"/>
        <v>0</v>
      </c>
      <c r="AI398" s="33">
        <v>-2.6562907999919116E-8</v>
      </c>
      <c r="AJ398" s="33">
        <v>4.964239420576777E-9</v>
      </c>
    </row>
    <row r="399" spans="1:36" ht="15.75" thickBot="1" x14ac:dyDescent="0.3">
      <c r="A399" s="7" t="str">
        <f t="shared" si="78"/>
        <v>WN20171</v>
      </c>
      <c r="B399" s="7" t="s">
        <v>12</v>
      </c>
      <c r="C399" s="7">
        <v>2017</v>
      </c>
      <c r="D399" s="7">
        <v>1</v>
      </c>
      <c r="E399" s="12">
        <f>VLOOKUP($A399,Fuel_preprocessddata!$A:$T,6,FALSE)</f>
        <v>162340545</v>
      </c>
      <c r="F399" s="4">
        <f>VLOOKUP($A399,Fuel_preprocessddata!$A:$T,7,FALSE)</f>
        <v>288448797</v>
      </c>
      <c r="G399" s="30">
        <f>VLOOKUP($A399,Fuel_preprocessddata!$A:$T,8,FALSE)</f>
        <v>1.7768130382955101</v>
      </c>
      <c r="H399" s="18">
        <f t="shared" si="79"/>
        <v>2.4423884284078573E-2</v>
      </c>
      <c r="I399" s="18">
        <f t="shared" si="80"/>
        <v>3.1991060600338898E-2</v>
      </c>
      <c r="J399" s="12">
        <f>VLOOKUP($A399,Fuel_preprocessddata!$A:$T,11,FALSE)</f>
        <v>1327699</v>
      </c>
      <c r="K399" s="4">
        <f>VLOOKUP($A399,Fuel_preprocessddata!$A:$T,12,FALSE)</f>
        <v>2697338</v>
      </c>
      <c r="L399" s="30">
        <f>VLOOKUP($A399,Fuel_preprocessddata!$A:$T,13,FALSE)</f>
        <v>2.0315884850406598</v>
      </c>
      <c r="M399" s="27">
        <f t="shared" si="81"/>
        <v>5.7803597654405778E-3</v>
      </c>
      <c r="N399" s="27">
        <f t="shared" si="82"/>
        <v>7.8004485230861445E-3</v>
      </c>
      <c r="O399" s="4">
        <f>VLOOKUP($A399,Fuel_preprocessddata!$A:$T,16,FALSE)</f>
        <v>163668244</v>
      </c>
      <c r="P399" s="4">
        <f>VLOOKUP($A399,Fuel_preprocessddata!$A:$T,17,FALSE)</f>
        <v>291146135</v>
      </c>
      <c r="Q399" s="30">
        <f>VLOOKUP($A399,Fuel_preprocessddata!$A:$T,18,FALSE)</f>
        <v>1.7788798112845801</v>
      </c>
      <c r="R399" s="24">
        <f t="shared" si="83"/>
        <v>2.3715245187184639E-2</v>
      </c>
      <c r="S399" s="24">
        <f t="shared" si="84"/>
        <v>3.1097593819063549E-2</v>
      </c>
      <c r="T399" s="30">
        <v>0</v>
      </c>
      <c r="U399" s="39">
        <f>VLOOKUP($A399,Fuel_preprocessddata!$A:$T,9,FALSE)</f>
        <v>11810111514</v>
      </c>
      <c r="V399" s="39">
        <f>VLOOKUP($A399,Fuel_preprocessddata!$A:$T,10,FALSE)</f>
        <v>9016543734</v>
      </c>
      <c r="W399" s="39">
        <f>VLOOKUP($A399,Fuel_preprocessddata!$A:$T,14,FALSE)</f>
        <v>466638429</v>
      </c>
      <c r="X399" s="39">
        <f>VLOOKUP($A399,Fuel_preprocessddata!$A:$T,15,FALSE)</f>
        <v>345792680</v>
      </c>
      <c r="Y399" s="33">
        <f t="shared" si="85"/>
        <v>0</v>
      </c>
      <c r="Z399" s="33">
        <f t="shared" si="86"/>
        <v>0</v>
      </c>
      <c r="AA399" s="33">
        <v>2.3884284078569754E-5</v>
      </c>
      <c r="AB399" s="33">
        <v>-8.9393996611040333E-6</v>
      </c>
      <c r="AC399" s="33">
        <f t="shared" si="87"/>
        <v>-4.6566128730773926E-10</v>
      </c>
      <c r="AD399" s="33">
        <f t="shared" si="88"/>
        <v>-4.6566128730773926E-10</v>
      </c>
      <c r="AE399" s="33">
        <v>-4.0234559421994942E-8</v>
      </c>
      <c r="AF399" s="33">
        <v>4.8523086144600103E-8</v>
      </c>
      <c r="AG399" s="33">
        <f t="shared" si="89"/>
        <v>0</v>
      </c>
      <c r="AH399" s="33">
        <f t="shared" si="90"/>
        <v>0</v>
      </c>
      <c r="AI399" s="33">
        <v>4.5187184638181832E-8</v>
      </c>
      <c r="AJ399" s="33">
        <v>-6.1809364501619335E-9</v>
      </c>
    </row>
    <row r="400" spans="1:36" ht="15.75" thickBot="1" x14ac:dyDescent="0.3">
      <c r="A400" s="6" t="str">
        <f t="shared" si="78"/>
        <v>WN20172</v>
      </c>
      <c r="B400" s="6" t="s">
        <v>12</v>
      </c>
      <c r="C400" s="6">
        <v>2017</v>
      </c>
      <c r="D400" s="6">
        <v>2</v>
      </c>
      <c r="E400" s="11">
        <f>VLOOKUP($A400,Fuel_preprocessddata!$A:$T,6,FALSE)</f>
        <v>144819523</v>
      </c>
      <c r="F400" s="2">
        <f>VLOOKUP($A400,Fuel_preprocessddata!$A:$T,7,FALSE)</f>
        <v>266514157</v>
      </c>
      <c r="G400" s="29">
        <f>VLOOKUP($A400,Fuel_preprocessddata!$A:$T,8,FALSE)</f>
        <v>1.84031925723163</v>
      </c>
      <c r="H400" s="8">
        <f t="shared" si="79"/>
        <v>2.5220780860354446E-2</v>
      </c>
      <c r="I400" s="8">
        <f t="shared" si="80"/>
        <v>3.1812385913698865E-2</v>
      </c>
      <c r="J400" s="11">
        <f>VLOOKUP($A400,Fuel_preprocessddata!$A:$T,11,FALSE)</f>
        <v>1357313</v>
      </c>
      <c r="K400" s="2">
        <f>VLOOKUP($A400,Fuel_preprocessddata!$A:$T,12,FALSE)</f>
        <v>2756387</v>
      </c>
      <c r="L400" s="29">
        <f>VLOOKUP($A400,Fuel_preprocessddata!$A:$T,13,FALSE)</f>
        <v>2.0307674058967899</v>
      </c>
      <c r="M400" s="26">
        <f t="shared" si="81"/>
        <v>6.3164036288675361E-3</v>
      </c>
      <c r="N400" s="26">
        <f t="shared" si="82"/>
        <v>8.7512687081792682E-3</v>
      </c>
      <c r="O400" s="2">
        <f>VLOOKUP($A400,Fuel_preprocessddata!$A:$T,16,FALSE)</f>
        <v>146176836</v>
      </c>
      <c r="P400" s="2">
        <f>VLOOKUP($A400,Fuel_preprocessddata!$A:$T,17,FALSE)</f>
        <v>269270544</v>
      </c>
      <c r="Q400" s="29">
        <f>VLOOKUP($A400,Fuel_preprocessddata!$A:$T,18,FALSE)</f>
        <v>1.8420876478678101</v>
      </c>
      <c r="R400" s="23">
        <f t="shared" si="83"/>
        <v>2.4471064970036947E-2</v>
      </c>
      <c r="S400" s="23">
        <f t="shared" si="84"/>
        <v>3.0976788551263266E-2</v>
      </c>
      <c r="T400" s="29">
        <v>0</v>
      </c>
      <c r="U400" s="38">
        <f>VLOOKUP($A400,Fuel_preprocessddata!$A:$T,9,FALSE)</f>
        <v>10567244467</v>
      </c>
      <c r="V400" s="38">
        <f>VLOOKUP($A400,Fuel_preprocessddata!$A:$T,10,FALSE)</f>
        <v>8377685274</v>
      </c>
      <c r="W400" s="38">
        <f>VLOOKUP($A400,Fuel_preprocessddata!$A:$T,14,FALSE)</f>
        <v>436385507</v>
      </c>
      <c r="X400" s="38">
        <f>VLOOKUP($A400,Fuel_preprocessddata!$A:$T,15,FALSE)</f>
        <v>314969988</v>
      </c>
      <c r="Y400" s="32">
        <f t="shared" si="85"/>
        <v>0</v>
      </c>
      <c r="Z400" s="32">
        <f t="shared" si="86"/>
        <v>0</v>
      </c>
      <c r="AA400" s="32">
        <v>2.0780860354443695E-5</v>
      </c>
      <c r="AB400" s="32">
        <v>1.2385913698863271E-5</v>
      </c>
      <c r="AC400" s="32">
        <f t="shared" si="87"/>
        <v>-4.6566128730773926E-10</v>
      </c>
      <c r="AD400" s="32">
        <f t="shared" si="88"/>
        <v>-4.6566128730773926E-10</v>
      </c>
      <c r="AE400" s="32">
        <v>3.6288675363260747E-9</v>
      </c>
      <c r="AF400" s="32">
        <v>-3.1291820731804698E-8</v>
      </c>
      <c r="AG400" s="32">
        <f t="shared" si="89"/>
        <v>0</v>
      </c>
      <c r="AH400" s="32">
        <f t="shared" si="90"/>
        <v>0</v>
      </c>
      <c r="AI400" s="32">
        <v>-3.5029963050062229E-8</v>
      </c>
      <c r="AJ400" s="32">
        <v>-1.144873673294966E-8</v>
      </c>
    </row>
    <row r="401" spans="1:36" ht="15.75" thickBot="1" x14ac:dyDescent="0.3">
      <c r="A401" s="7" t="str">
        <f t="shared" si="78"/>
        <v>WN20173</v>
      </c>
      <c r="B401" s="7" t="s">
        <v>12</v>
      </c>
      <c r="C401" s="7">
        <v>2017</v>
      </c>
      <c r="D401" s="7">
        <v>3</v>
      </c>
      <c r="E401" s="12">
        <f>VLOOKUP($A401,Fuel_preprocessddata!$A:$T,6,FALSE)</f>
        <v>176455638</v>
      </c>
      <c r="F401" s="4">
        <f>VLOOKUP($A401,Fuel_preprocessddata!$A:$T,7,FALSE)</f>
        <v>316631120</v>
      </c>
      <c r="G401" s="30">
        <f>VLOOKUP($A401,Fuel_preprocessddata!$A:$T,8,FALSE)</f>
        <v>1.7943950308915599</v>
      </c>
      <c r="H401" s="18">
        <f t="shared" si="79"/>
        <v>2.4475994451158709E-2</v>
      </c>
      <c r="I401" s="18">
        <f t="shared" si="80"/>
        <v>2.9002222356147335E-2</v>
      </c>
      <c r="J401" s="12">
        <f>VLOOKUP($A401,Fuel_preprocessddata!$A:$T,11,FALSE)</f>
        <v>1555790</v>
      </c>
      <c r="K401" s="4">
        <f>VLOOKUP($A401,Fuel_preprocessddata!$A:$T,12,FALSE)</f>
        <v>3162162</v>
      </c>
      <c r="L401" s="30">
        <f>VLOOKUP($A401,Fuel_preprocessddata!$A:$T,13,FALSE)</f>
        <v>2.0325120999620698</v>
      </c>
      <c r="M401" s="27">
        <f t="shared" si="81"/>
        <v>6.0923282381678216E-3</v>
      </c>
      <c r="N401" s="27">
        <f t="shared" si="82"/>
        <v>7.9927280112871753E-3</v>
      </c>
      <c r="O401" s="4">
        <f>VLOOKUP($A401,Fuel_preprocessddata!$A:$T,16,FALSE)</f>
        <v>178011428</v>
      </c>
      <c r="P401" s="4">
        <f>VLOOKUP($A401,Fuel_preprocessddata!$A:$T,17,FALSE)</f>
        <v>319793282</v>
      </c>
      <c r="Q401" s="30">
        <f>VLOOKUP($A401,Fuel_preprocessddata!$A:$T,18,FALSE)</f>
        <v>1.79647613410527</v>
      </c>
      <c r="R401" s="24">
        <f t="shared" si="83"/>
        <v>2.3766849163446548E-2</v>
      </c>
      <c r="S401" s="24">
        <f t="shared" si="84"/>
        <v>2.8267500839436233E-2</v>
      </c>
      <c r="T401" s="30">
        <v>0</v>
      </c>
      <c r="U401" s="39">
        <f>VLOOKUP($A401,Fuel_preprocessddata!$A:$T,9,FALSE)</f>
        <v>12936394500</v>
      </c>
      <c r="V401" s="39">
        <f>VLOOKUP($A401,Fuel_preprocessddata!$A:$T,10,FALSE)</f>
        <v>10917477844</v>
      </c>
      <c r="W401" s="39">
        <f>VLOOKUP($A401,Fuel_preprocessddata!$A:$T,14,FALSE)</f>
        <v>519039992</v>
      </c>
      <c r="X401" s="39">
        <f>VLOOKUP($A401,Fuel_preprocessddata!$A:$T,15,FALSE)</f>
        <v>395629877</v>
      </c>
      <c r="Y401" s="33">
        <f t="shared" si="85"/>
        <v>0</v>
      </c>
      <c r="Z401" s="33">
        <f t="shared" si="86"/>
        <v>0</v>
      </c>
      <c r="AA401" s="33">
        <v>-2.4005548841294147E-5</v>
      </c>
      <c r="AB401" s="33">
        <v>2.2223561473334874E-6</v>
      </c>
      <c r="AC401" s="33">
        <f t="shared" si="87"/>
        <v>0</v>
      </c>
      <c r="AD401" s="33">
        <f t="shared" si="88"/>
        <v>0</v>
      </c>
      <c r="AE401" s="33">
        <v>2.8238167821409421E-8</v>
      </c>
      <c r="AF401" s="33">
        <v>2.8011287175194743E-8</v>
      </c>
      <c r="AG401" s="33">
        <f t="shared" si="89"/>
        <v>0</v>
      </c>
      <c r="AH401" s="33">
        <f t="shared" si="90"/>
        <v>0</v>
      </c>
      <c r="AI401" s="33">
        <v>4.9163446546457434E-8</v>
      </c>
      <c r="AJ401" s="33">
        <v>8.394362323305149E-10</v>
      </c>
    </row>
    <row r="402" spans="1:36" ht="15.75" thickBot="1" x14ac:dyDescent="0.3">
      <c r="A402" s="6" t="str">
        <f t="shared" si="78"/>
        <v>WN20174</v>
      </c>
      <c r="B402" s="6" t="s">
        <v>12</v>
      </c>
      <c r="C402" s="6">
        <v>2017</v>
      </c>
      <c r="D402" s="6">
        <v>4</v>
      </c>
      <c r="E402" s="11">
        <f>VLOOKUP($A402,Fuel_preprocessddata!$A:$T,6,FALSE)</f>
        <v>174800743</v>
      </c>
      <c r="F402" s="2">
        <f>VLOOKUP($A402,Fuel_preprocessddata!$A:$T,7,FALSE)</f>
        <v>316399169</v>
      </c>
      <c r="G402" s="29">
        <f>VLOOKUP($A402,Fuel_preprocessddata!$A:$T,8,FALSE)</f>
        <v>1.81005620210664</v>
      </c>
      <c r="H402" s="8">
        <f t="shared" si="79"/>
        <v>2.4583530894327181E-2</v>
      </c>
      <c r="I402" s="8">
        <f t="shared" si="80"/>
        <v>2.9227695261169903E-2</v>
      </c>
      <c r="J402" s="11">
        <f>VLOOKUP($A402,Fuel_preprocessddata!$A:$T,11,FALSE)</f>
        <v>1860876</v>
      </c>
      <c r="K402" s="2">
        <f>VLOOKUP($A402,Fuel_preprocessddata!$A:$T,12,FALSE)</f>
        <v>3723599</v>
      </c>
      <c r="L402" s="29">
        <f>VLOOKUP($A402,Fuel_preprocessddata!$A:$T,13,FALSE)</f>
        <v>2.0009925432968099</v>
      </c>
      <c r="M402" s="26">
        <f t="shared" si="81"/>
        <v>7.2250611679225245E-3</v>
      </c>
      <c r="N402" s="26">
        <f t="shared" si="82"/>
        <v>8.9700505287206144E-3</v>
      </c>
      <c r="O402" s="2">
        <f>VLOOKUP($A402,Fuel_preprocessddata!$A:$T,16,FALSE)</f>
        <v>176661619</v>
      </c>
      <c r="P402" s="2">
        <f>VLOOKUP($A402,Fuel_preprocessddata!$A:$T,17,FALSE)</f>
        <v>320122768</v>
      </c>
      <c r="Q402" s="29">
        <f>VLOOKUP($A402,Fuel_preprocessddata!$A:$T,18,FALSE)</f>
        <v>1.8120674417684299</v>
      </c>
      <c r="R402" s="23">
        <f t="shared" si="83"/>
        <v>2.391520190193425E-2</v>
      </c>
      <c r="S402" s="23">
        <f t="shared" si="84"/>
        <v>2.8479570820827721E-2</v>
      </c>
      <c r="T402" s="29">
        <v>0</v>
      </c>
      <c r="U402" s="38">
        <f>VLOOKUP($A402,Fuel_preprocessddata!$A:$T,9,FALSE)</f>
        <v>12870371240</v>
      </c>
      <c r="V402" s="38">
        <f>VLOOKUP($A402,Fuel_preprocessddata!$A:$T,10,FALSE)</f>
        <v>10825320511</v>
      </c>
      <c r="W402" s="38">
        <f>VLOOKUP($A402,Fuel_preprocessddata!$A:$T,14,FALSE)</f>
        <v>515372661</v>
      </c>
      <c r="X402" s="38">
        <f>VLOOKUP($A402,Fuel_preprocessddata!$A:$T,15,FALSE)</f>
        <v>415114607</v>
      </c>
      <c r="Y402" s="32">
        <f t="shared" si="85"/>
        <v>0</v>
      </c>
      <c r="Z402" s="32">
        <f t="shared" si="86"/>
        <v>0</v>
      </c>
      <c r="AA402" s="32">
        <v>-1.6469105672821047E-5</v>
      </c>
      <c r="AB402" s="32">
        <v>2.7695261169901134E-5</v>
      </c>
      <c r="AC402" s="32">
        <f t="shared" si="87"/>
        <v>-9.3132257461547852E-10</v>
      </c>
      <c r="AD402" s="32">
        <f t="shared" si="88"/>
        <v>0</v>
      </c>
      <c r="AE402" s="32">
        <v>-3.8832077475445259E-8</v>
      </c>
      <c r="AF402" s="32">
        <v>-4.9471279385537859E-8</v>
      </c>
      <c r="AG402" s="32">
        <f t="shared" si="89"/>
        <v>0</v>
      </c>
      <c r="AH402" s="32">
        <f t="shared" si="90"/>
        <v>0</v>
      </c>
      <c r="AI402" s="32">
        <v>1.9019342489823288E-9</v>
      </c>
      <c r="AJ402" s="32">
        <v>-2.9179172281526555E-8</v>
      </c>
    </row>
    <row r="403" spans="1:36" ht="15.75" thickBot="1" x14ac:dyDescent="0.3">
      <c r="A403" s="7" t="str">
        <f t="shared" si="78"/>
        <v>WN20175</v>
      </c>
      <c r="B403" s="7" t="s">
        <v>12</v>
      </c>
      <c r="C403" s="7">
        <v>2017</v>
      </c>
      <c r="D403" s="7">
        <v>5</v>
      </c>
      <c r="E403" s="12">
        <f>VLOOKUP($A403,Fuel_preprocessddata!$A:$T,6,FALSE)</f>
        <v>175047875</v>
      </c>
      <c r="F403" s="4">
        <f>VLOOKUP($A403,Fuel_preprocessddata!$A:$T,7,FALSE)</f>
        <v>310447072</v>
      </c>
      <c r="G403" s="30">
        <f>VLOOKUP($A403,Fuel_preprocessddata!$A:$T,8,FALSE)</f>
        <v>1.7734980901653301</v>
      </c>
      <c r="H403" s="18">
        <f t="shared" si="79"/>
        <v>2.4439513823709465E-2</v>
      </c>
      <c r="I403" s="18">
        <f t="shared" si="80"/>
        <v>2.8581663395792118E-2</v>
      </c>
      <c r="J403" s="12">
        <f>VLOOKUP($A403,Fuel_preprocessddata!$A:$T,11,FALSE)</f>
        <v>1762055</v>
      </c>
      <c r="K403" s="4">
        <f>VLOOKUP($A403,Fuel_preprocessddata!$A:$T,12,FALSE)</f>
        <v>3271079</v>
      </c>
      <c r="L403" s="30">
        <f>VLOOKUP($A403,Fuel_preprocessddata!$A:$T,13,FALSE)</f>
        <v>1.85640005561687</v>
      </c>
      <c r="M403" s="27">
        <f t="shared" si="81"/>
        <v>6.9834455858984066E-3</v>
      </c>
      <c r="N403" s="27">
        <f t="shared" si="82"/>
        <v>8.632748993649254E-3</v>
      </c>
      <c r="O403" s="4">
        <f>VLOOKUP($A403,Fuel_preprocessddata!$A:$T,16,FALSE)</f>
        <v>176809930</v>
      </c>
      <c r="P403" s="4">
        <f>VLOOKUP($A403,Fuel_preprocessddata!$A:$T,17,FALSE)</f>
        <v>313718151</v>
      </c>
      <c r="Q403" s="30">
        <f>VLOOKUP($A403,Fuel_preprocessddata!$A:$T,18,FALSE)</f>
        <v>1.7743242757915201</v>
      </c>
      <c r="R403" s="24">
        <f t="shared" si="83"/>
        <v>2.3818721260346284E-2</v>
      </c>
      <c r="S403" s="24">
        <f t="shared" si="84"/>
        <v>2.7909199579561783E-2</v>
      </c>
      <c r="T403" s="30">
        <v>0</v>
      </c>
      <c r="U403" s="39">
        <f>VLOOKUP($A403,Fuel_preprocessddata!$A:$T,9,FALSE)</f>
        <v>12702669711</v>
      </c>
      <c r="V403" s="39">
        <f>VLOOKUP($A403,Fuel_preprocessddata!$A:$T,10,FALSE)</f>
        <v>10861756634</v>
      </c>
      <c r="W403" s="39">
        <f>VLOOKUP($A403,Fuel_preprocessddata!$A:$T,14,FALSE)</f>
        <v>468404738</v>
      </c>
      <c r="X403" s="39">
        <f>VLOOKUP($A403,Fuel_preprocessddata!$A:$T,15,FALSE)</f>
        <v>378915106</v>
      </c>
      <c r="Y403" s="33">
        <f t="shared" si="85"/>
        <v>0</v>
      </c>
      <c r="Z403" s="33">
        <f t="shared" si="86"/>
        <v>0</v>
      </c>
      <c r="AA403" s="33">
        <v>3.9513823709461451E-5</v>
      </c>
      <c r="AB403" s="33">
        <v>-1.8336604207882384E-5</v>
      </c>
      <c r="AC403" s="33">
        <f t="shared" si="87"/>
        <v>-4.6566128730773926E-10</v>
      </c>
      <c r="AD403" s="33">
        <f t="shared" si="88"/>
        <v>4.6566128730773926E-10</v>
      </c>
      <c r="AE403" s="33">
        <v>4.558589840678029E-8</v>
      </c>
      <c r="AF403" s="33">
        <v>4.8993649253911697E-8</v>
      </c>
      <c r="AG403" s="33">
        <f t="shared" si="89"/>
        <v>0</v>
      </c>
      <c r="AH403" s="33">
        <f t="shared" si="90"/>
        <v>0</v>
      </c>
      <c r="AI403" s="33">
        <v>2.126034628208151E-8</v>
      </c>
      <c r="AJ403" s="33">
        <v>-4.2043821722737018E-10</v>
      </c>
    </row>
    <row r="404" spans="1:36" ht="15.75" thickBot="1" x14ac:dyDescent="0.3">
      <c r="A404" s="6" t="str">
        <f t="shared" si="78"/>
        <v>WN20176</v>
      </c>
      <c r="B404" s="6" t="s">
        <v>12</v>
      </c>
      <c r="C404" s="6">
        <v>2017</v>
      </c>
      <c r="D404" s="6">
        <v>6</v>
      </c>
      <c r="E404" s="11">
        <f>VLOOKUP($A404,Fuel_preprocessddata!$A:$T,6,FALSE)</f>
        <v>180817409</v>
      </c>
      <c r="F404" s="2">
        <f>VLOOKUP($A404,Fuel_preprocessddata!$A:$T,7,FALSE)</f>
        <v>304998125</v>
      </c>
      <c r="G404" s="29">
        <f>VLOOKUP($A404,Fuel_preprocessddata!$A:$T,8,FALSE)</f>
        <v>1.6867741147645801</v>
      </c>
      <c r="H404" s="8">
        <f t="shared" si="79"/>
        <v>2.3236374828500064E-2</v>
      </c>
      <c r="I404" s="8">
        <f t="shared" si="80"/>
        <v>2.6573318765939786E-2</v>
      </c>
      <c r="J404" s="11">
        <f>VLOOKUP($A404,Fuel_preprocessddata!$A:$T,11,FALSE)</f>
        <v>2186663</v>
      </c>
      <c r="K404" s="2">
        <f>VLOOKUP($A404,Fuel_preprocessddata!$A:$T,12,FALSE)</f>
        <v>3991732</v>
      </c>
      <c r="L404" s="29">
        <f>VLOOKUP($A404,Fuel_preprocessddata!$A:$T,13,FALSE)</f>
        <v>1.82549025615744</v>
      </c>
      <c r="M404" s="26">
        <f t="shared" si="81"/>
        <v>7.4572524793353606E-3</v>
      </c>
      <c r="N404" s="26">
        <f t="shared" si="82"/>
        <v>8.7958864852892456E-3</v>
      </c>
      <c r="O404" s="2">
        <f>VLOOKUP($A404,Fuel_preprocessddata!$A:$T,16,FALSE)</f>
        <v>183004072</v>
      </c>
      <c r="P404" s="2">
        <f>VLOOKUP($A404,Fuel_preprocessddata!$A:$T,17,FALSE)</f>
        <v>308989857</v>
      </c>
      <c r="Q404" s="29">
        <f>VLOOKUP($A404,Fuel_preprocessddata!$A:$T,18,FALSE)</f>
        <v>1.68843159402485</v>
      </c>
      <c r="R404" s="23">
        <f t="shared" si="83"/>
        <v>2.2618105954715927E-2</v>
      </c>
      <c r="S404" s="23">
        <f t="shared" si="84"/>
        <v>2.5897144786695053E-2</v>
      </c>
      <c r="T404" s="29">
        <v>0</v>
      </c>
      <c r="U404" s="38">
        <f>VLOOKUP($A404,Fuel_preprocessddata!$A:$T,9,FALSE)</f>
        <v>13125891076</v>
      </c>
      <c r="V404" s="38">
        <f>VLOOKUP($A404,Fuel_preprocessddata!$A:$T,10,FALSE)</f>
        <v>11477607584</v>
      </c>
      <c r="W404" s="38">
        <f>VLOOKUP($A404,Fuel_preprocessddata!$A:$T,14,FALSE)</f>
        <v>535281863</v>
      </c>
      <c r="X404" s="38">
        <f>VLOOKUP($A404,Fuel_preprocessddata!$A:$T,15,FALSE)</f>
        <v>453818044</v>
      </c>
      <c r="Y404" s="32">
        <f t="shared" si="85"/>
        <v>0</v>
      </c>
      <c r="Z404" s="32">
        <f t="shared" si="86"/>
        <v>0</v>
      </c>
      <c r="AA404" s="32">
        <v>3.6374828500064169E-5</v>
      </c>
      <c r="AB404" s="32">
        <v>-2.6681234060212805E-5</v>
      </c>
      <c r="AC404" s="32">
        <f t="shared" si="87"/>
        <v>9.3132257461547852E-10</v>
      </c>
      <c r="AD404" s="32">
        <f t="shared" si="88"/>
        <v>0</v>
      </c>
      <c r="AE404" s="32">
        <v>-4.7520664639422172E-8</v>
      </c>
      <c r="AF404" s="32">
        <v>-1.3514710755016535E-8</v>
      </c>
      <c r="AG404" s="32">
        <f t="shared" si="89"/>
        <v>0</v>
      </c>
      <c r="AH404" s="32">
        <f t="shared" si="90"/>
        <v>0</v>
      </c>
      <c r="AI404" s="32">
        <v>5.9547159286799101E-9</v>
      </c>
      <c r="AJ404" s="32">
        <v>4.4786695055712422E-8</v>
      </c>
    </row>
    <row r="405" spans="1:36" ht="15.75" thickBot="1" x14ac:dyDescent="0.3">
      <c r="A405" s="7" t="str">
        <f t="shared" si="78"/>
        <v>WN20177</v>
      </c>
      <c r="B405" s="7" t="s">
        <v>12</v>
      </c>
      <c r="C405" s="7">
        <v>2017</v>
      </c>
      <c r="D405" s="7">
        <v>7</v>
      </c>
      <c r="E405" s="12">
        <f>VLOOKUP($A405,Fuel_preprocessddata!$A:$T,6,FALSE)</f>
        <v>185951899</v>
      </c>
      <c r="F405" s="4">
        <f>VLOOKUP($A405,Fuel_preprocessddata!$A:$T,7,FALSE)</f>
        <v>314713847</v>
      </c>
      <c r="G405" s="30">
        <f>VLOOKUP($A405,Fuel_preprocessddata!$A:$T,8,FALSE)</f>
        <v>1.6924476097982699</v>
      </c>
      <c r="H405" s="18">
        <f t="shared" si="79"/>
        <v>2.3139304207904353E-2</v>
      </c>
      <c r="I405" s="18">
        <f t="shared" si="80"/>
        <v>2.6553932580180233E-2</v>
      </c>
      <c r="J405" s="12">
        <f>VLOOKUP($A405,Fuel_preprocessddata!$A:$T,11,FALSE)</f>
        <v>3054041</v>
      </c>
      <c r="K405" s="4">
        <f>VLOOKUP($A405,Fuel_preprocessddata!$A:$T,12,FALSE)</f>
        <v>5384268</v>
      </c>
      <c r="L405" s="30">
        <f>VLOOKUP($A405,Fuel_preprocessddata!$A:$T,13,FALSE)</f>
        <v>1.7629979427257101</v>
      </c>
      <c r="M405" s="27">
        <f t="shared" si="81"/>
        <v>9.3796735383506781E-3</v>
      </c>
      <c r="N405" s="27">
        <f t="shared" si="82"/>
        <v>1.0399671688044863E-2</v>
      </c>
      <c r="O405" s="4">
        <f>VLOOKUP($A405,Fuel_preprocessddata!$A:$T,16,FALSE)</f>
        <v>189005940</v>
      </c>
      <c r="P405" s="4">
        <f>VLOOKUP($A405,Fuel_preprocessddata!$A:$T,17,FALSE)</f>
        <v>320098115</v>
      </c>
      <c r="Q405" s="30">
        <f>VLOOKUP($A405,Fuel_preprocessddata!$A:$T,18,FALSE)</f>
        <v>1.69358759306718</v>
      </c>
      <c r="R405" s="24">
        <f t="shared" si="83"/>
        <v>2.2582084292400724E-2</v>
      </c>
      <c r="S405" s="24">
        <f t="shared" si="84"/>
        <v>2.5877790132003115E-2</v>
      </c>
      <c r="T405" s="30">
        <v>0</v>
      </c>
      <c r="U405" s="39">
        <f>VLOOKUP($A405,Fuel_preprocessddata!$A:$T,9,FALSE)</f>
        <v>13600834501</v>
      </c>
      <c r="V405" s="39">
        <f>VLOOKUP($A405,Fuel_preprocessddata!$A:$T,10,FALSE)</f>
        <v>11851873392</v>
      </c>
      <c r="W405" s="39">
        <f>VLOOKUP($A405,Fuel_preprocessddata!$A:$T,14,FALSE)</f>
        <v>574035757</v>
      </c>
      <c r="X405" s="39">
        <f>VLOOKUP($A405,Fuel_preprocessddata!$A:$T,15,FALSE)</f>
        <v>517734421</v>
      </c>
      <c r="Y405" s="33">
        <f t="shared" si="85"/>
        <v>0</v>
      </c>
      <c r="Z405" s="33">
        <f t="shared" si="86"/>
        <v>0</v>
      </c>
      <c r="AA405" s="33">
        <v>3.9304207904352143E-5</v>
      </c>
      <c r="AB405" s="33">
        <v>-4.6067419819766087E-5</v>
      </c>
      <c r="AC405" s="33">
        <f t="shared" si="87"/>
        <v>0</v>
      </c>
      <c r="AD405" s="33">
        <f t="shared" si="88"/>
        <v>0</v>
      </c>
      <c r="AE405" s="33">
        <v>-2.6461649321393721E-8</v>
      </c>
      <c r="AF405" s="33">
        <v>-2.8311955136209321E-8</v>
      </c>
      <c r="AG405" s="33">
        <f t="shared" si="89"/>
        <v>0</v>
      </c>
      <c r="AH405" s="33">
        <f t="shared" si="90"/>
        <v>0</v>
      </c>
      <c r="AI405" s="33">
        <v>-1.5707599275091577E-8</v>
      </c>
      <c r="AJ405" s="33">
        <v>-9.8679968866394185E-9</v>
      </c>
    </row>
    <row r="406" spans="1:36" ht="15.75" thickBot="1" x14ac:dyDescent="0.3">
      <c r="A406" s="6" t="str">
        <f t="shared" si="78"/>
        <v>WN20178</v>
      </c>
      <c r="B406" s="6" t="s">
        <v>12</v>
      </c>
      <c r="C406" s="6">
        <v>2017</v>
      </c>
      <c r="D406" s="6">
        <v>8</v>
      </c>
      <c r="E406" s="11">
        <f>VLOOKUP($A406,Fuel_preprocessddata!$A:$T,6,FALSE)</f>
        <v>176538201</v>
      </c>
      <c r="F406" s="2">
        <f>VLOOKUP($A406,Fuel_preprocessddata!$A:$T,7,FALSE)</f>
        <v>323217531</v>
      </c>
      <c r="G406" s="29">
        <f>VLOOKUP($A406,Fuel_preprocessddata!$A:$T,8,FALSE)</f>
        <v>1.8308645333935401</v>
      </c>
      <c r="H406" s="8">
        <f t="shared" si="79"/>
        <v>2.5133510748778093E-2</v>
      </c>
      <c r="I406" s="8">
        <f t="shared" si="80"/>
        <v>2.9614202360887864E-2</v>
      </c>
      <c r="J406" s="11">
        <f>VLOOKUP($A406,Fuel_preprocessddata!$A:$T,11,FALSE)</f>
        <v>2025661</v>
      </c>
      <c r="K406" s="2">
        <f>VLOOKUP($A406,Fuel_preprocessddata!$A:$T,12,FALSE)</f>
        <v>3918571</v>
      </c>
      <c r="L406" s="29">
        <f>VLOOKUP($A406,Fuel_preprocessddata!$A:$T,13,FALSE)</f>
        <v>1.9344653424240199</v>
      </c>
      <c r="M406" s="26">
        <f t="shared" si="81"/>
        <v>9.058296347462658E-3</v>
      </c>
      <c r="N406" s="26">
        <f t="shared" si="82"/>
        <v>1.060961640264358E-2</v>
      </c>
      <c r="O406" s="2">
        <f>VLOOKUP($A406,Fuel_preprocessddata!$A:$T,16,FALSE)</f>
        <v>178563862</v>
      </c>
      <c r="P406" s="2">
        <f>VLOOKUP($A406,Fuel_preprocessddata!$A:$T,17,FALSE)</f>
        <v>327136102</v>
      </c>
      <c r="Q406" s="29">
        <f>VLOOKUP($A406,Fuel_preprocessddata!$A:$T,18,FALSE)</f>
        <v>1.83203979985603</v>
      </c>
      <c r="R406" s="23">
        <f t="shared" si="83"/>
        <v>2.4610359280343438E-2</v>
      </c>
      <c r="S406" s="23">
        <f t="shared" si="84"/>
        <v>2.8992133935506145E-2</v>
      </c>
      <c r="T406" s="29">
        <v>0</v>
      </c>
      <c r="U406" s="38">
        <f>VLOOKUP($A406,Fuel_preprocessddata!$A:$T,9,FALSE)</f>
        <v>12860023187</v>
      </c>
      <c r="V406" s="38">
        <f>VLOOKUP($A406,Fuel_preprocessddata!$A:$T,10,FALSE)</f>
        <v>10914274410</v>
      </c>
      <c r="W406" s="38">
        <f>VLOOKUP($A406,Fuel_preprocessddata!$A:$T,14,FALSE)</f>
        <v>432594701</v>
      </c>
      <c r="X406" s="38">
        <f>VLOOKUP($A406,Fuel_preprocessddata!$A:$T,15,FALSE)</f>
        <v>369341440</v>
      </c>
      <c r="Y406" s="32">
        <f t="shared" si="85"/>
        <v>0</v>
      </c>
      <c r="Z406" s="32">
        <f t="shared" si="86"/>
        <v>0</v>
      </c>
      <c r="AA406" s="32">
        <v>3.3510748778090363E-5</v>
      </c>
      <c r="AB406" s="32">
        <v>1.4202360887862614E-5</v>
      </c>
      <c r="AC406" s="32">
        <f t="shared" si="87"/>
        <v>4.6566128730773926E-10</v>
      </c>
      <c r="AD406" s="32">
        <f t="shared" si="88"/>
        <v>0</v>
      </c>
      <c r="AE406" s="32">
        <v>-3.6525373420248641E-9</v>
      </c>
      <c r="AF406" s="32">
        <v>1.6402643580187837E-8</v>
      </c>
      <c r="AG406" s="32">
        <f t="shared" si="89"/>
        <v>0</v>
      </c>
      <c r="AH406" s="32">
        <f t="shared" si="90"/>
        <v>0</v>
      </c>
      <c r="AI406" s="32">
        <v>-4.071965656327059E-8</v>
      </c>
      <c r="AJ406" s="32">
        <v>3.3935506144749938E-8</v>
      </c>
    </row>
    <row r="407" spans="1:36" ht="15.75" thickBot="1" x14ac:dyDescent="0.3">
      <c r="A407" s="7" t="str">
        <f t="shared" si="78"/>
        <v>WN20179</v>
      </c>
      <c r="B407" s="7" t="s">
        <v>12</v>
      </c>
      <c r="C407" s="7">
        <v>2017</v>
      </c>
      <c r="D407" s="7">
        <v>9</v>
      </c>
      <c r="E407" s="12">
        <f>VLOOKUP($A407,Fuel_preprocessddata!$A:$T,6,FALSE)</f>
        <v>153521838</v>
      </c>
      <c r="F407" s="4">
        <f>VLOOKUP($A407,Fuel_preprocessddata!$A:$T,7,FALSE)</f>
        <v>300697824</v>
      </c>
      <c r="G407" s="30">
        <f>VLOOKUP($A407,Fuel_preprocessddata!$A:$T,8,FALSE)</f>
        <v>1.95866482526088</v>
      </c>
      <c r="H407" s="18">
        <f t="shared" si="79"/>
        <v>2.6569113220082069E-2</v>
      </c>
      <c r="I407" s="18">
        <f t="shared" si="80"/>
        <v>3.2377724953439345E-2</v>
      </c>
      <c r="J407" s="12">
        <f>VLOOKUP($A407,Fuel_preprocessddata!$A:$T,11,FALSE)</f>
        <v>1126519</v>
      </c>
      <c r="K407" s="4">
        <f>VLOOKUP($A407,Fuel_preprocessddata!$A:$T,12,FALSE)</f>
        <v>2365394</v>
      </c>
      <c r="L407" s="30">
        <f>VLOOKUP($A407,Fuel_preprocessddata!$A:$T,13,FALSE)</f>
        <v>2.0997373324373498</v>
      </c>
      <c r="M407" s="27">
        <f t="shared" si="81"/>
        <v>7.7825936715041058E-3</v>
      </c>
      <c r="N407" s="27">
        <f t="shared" si="82"/>
        <v>1.1241413537152295E-2</v>
      </c>
      <c r="O407" s="4">
        <f>VLOOKUP($A407,Fuel_preprocessddata!$A:$T,16,FALSE)</f>
        <v>154648357</v>
      </c>
      <c r="P407" s="4">
        <f>VLOOKUP($A407,Fuel_preprocessddata!$A:$T,17,FALSE)</f>
        <v>303063218</v>
      </c>
      <c r="Q407" s="30">
        <f>VLOOKUP($A407,Fuel_preprocessddata!$A:$T,18,FALSE)</f>
        <v>1.9596924524713799</v>
      </c>
      <c r="R407" s="24">
        <f t="shared" si="83"/>
        <v>2.6077794744826972E-2</v>
      </c>
      <c r="S407" s="24">
        <f t="shared" si="84"/>
        <v>3.1909453268277051E-2</v>
      </c>
      <c r="T407" s="30">
        <v>0</v>
      </c>
      <c r="U407" s="39">
        <f>VLOOKUP($A407,Fuel_preprocessddata!$A:$T,9,FALSE)</f>
        <v>11317570952</v>
      </c>
      <c r="V407" s="39">
        <f>VLOOKUP($A407,Fuel_preprocessddata!$A:$T,10,FALSE)</f>
        <v>9287181988</v>
      </c>
      <c r="W407" s="39">
        <f>VLOOKUP($A407,Fuel_preprocessddata!$A:$T,14,FALSE)</f>
        <v>303933894</v>
      </c>
      <c r="X407" s="39">
        <f>VLOOKUP($A407,Fuel_preprocessddata!$A:$T,15,FALSE)</f>
        <v>210417844</v>
      </c>
      <c r="Y407" s="33">
        <f t="shared" si="85"/>
        <v>0</v>
      </c>
      <c r="Z407" s="33">
        <f t="shared" si="86"/>
        <v>0</v>
      </c>
      <c r="AA407" s="33">
        <v>-3.0886779917929652E-5</v>
      </c>
      <c r="AB407" s="33">
        <v>-2.2275046560655057E-5</v>
      </c>
      <c r="AC407" s="33">
        <f t="shared" si="87"/>
        <v>-4.6566128730773926E-10</v>
      </c>
      <c r="AD407" s="33">
        <f t="shared" si="88"/>
        <v>0</v>
      </c>
      <c r="AE407" s="33">
        <v>-6.3284958939924252E-9</v>
      </c>
      <c r="AF407" s="33">
        <v>1.3537152294962329E-8</v>
      </c>
      <c r="AG407" s="33">
        <f t="shared" si="89"/>
        <v>0</v>
      </c>
      <c r="AH407" s="33">
        <f t="shared" si="90"/>
        <v>0</v>
      </c>
      <c r="AI407" s="33">
        <v>-5.2551730311128919E-9</v>
      </c>
      <c r="AJ407" s="33">
        <v>-4.6731722947931931E-8</v>
      </c>
    </row>
    <row r="408" spans="1:36" ht="21.75" thickBot="1" x14ac:dyDescent="0.3">
      <c r="A408" s="6" t="str">
        <f t="shared" si="78"/>
        <v>WN201710</v>
      </c>
      <c r="B408" s="6" t="s">
        <v>12</v>
      </c>
      <c r="C408" s="6">
        <v>2017</v>
      </c>
      <c r="D408" s="6">
        <v>10</v>
      </c>
      <c r="E408" s="11">
        <f>VLOOKUP($A408,Fuel_preprocessddata!$A:$T,6,FALSE)</f>
        <v>164689482</v>
      </c>
      <c r="F408" s="2">
        <f>VLOOKUP($A408,Fuel_preprocessddata!$A:$T,7,FALSE)</f>
        <v>318571217</v>
      </c>
      <c r="G408" s="29">
        <f>VLOOKUP($A408,Fuel_preprocessddata!$A:$T,8,FALSE)</f>
        <v>1.93437500155595</v>
      </c>
      <c r="H408" s="8">
        <f t="shared" si="79"/>
        <v>2.6316036940866414E-2</v>
      </c>
      <c r="I408" s="8">
        <f t="shared" si="80"/>
        <v>3.0567854487697617E-2</v>
      </c>
      <c r="J408" s="11">
        <f>VLOOKUP($A408,Fuel_preprocessddata!$A:$T,11,FALSE)</f>
        <v>1356153</v>
      </c>
      <c r="K408" s="2">
        <f>VLOOKUP($A408,Fuel_preprocessddata!$A:$T,12,FALSE)</f>
        <v>2814488</v>
      </c>
      <c r="L408" s="29">
        <f>VLOOKUP($A408,Fuel_preprocessddata!$A:$T,13,FALSE)</f>
        <v>2.0753469556901001</v>
      </c>
      <c r="M408" s="26">
        <f t="shared" si="81"/>
        <v>8.0783943010202738E-3</v>
      </c>
      <c r="N408" s="26">
        <f t="shared" si="82"/>
        <v>1.0547683838490344E-2</v>
      </c>
      <c r="O408" s="2">
        <f>VLOOKUP($A408,Fuel_preprocessddata!$A:$T,16,FALSE)</f>
        <v>166045635</v>
      </c>
      <c r="P408" s="2">
        <f>VLOOKUP($A408,Fuel_preprocessddata!$A:$T,17,FALSE)</f>
        <v>321385705</v>
      </c>
      <c r="Q408" s="29">
        <f>VLOOKUP($A408,Fuel_preprocessddata!$A:$T,18,FALSE)</f>
        <v>1.9355263690008999</v>
      </c>
      <c r="R408" s="23">
        <f t="shared" si="83"/>
        <v>2.5805843858948418E-2</v>
      </c>
      <c r="S408" s="23">
        <f t="shared" si="84"/>
        <v>3.0068062871539084E-2</v>
      </c>
      <c r="T408" s="29">
        <v>0</v>
      </c>
      <c r="U408" s="38">
        <f>VLOOKUP($A408,Fuel_preprocessddata!$A:$T,9,FALSE)</f>
        <v>12105592408</v>
      </c>
      <c r="V408" s="38">
        <f>VLOOKUP($A408,Fuel_preprocessddata!$A:$T,10,FALSE)</f>
        <v>10421772229</v>
      </c>
      <c r="W408" s="38">
        <f>VLOOKUP($A408,Fuel_preprocessddata!$A:$T,14,FALSE)</f>
        <v>348396958</v>
      </c>
      <c r="X408" s="38">
        <f>VLOOKUP($A408,Fuel_preprocessddata!$A:$T,15,FALSE)</f>
        <v>266834695</v>
      </c>
      <c r="Y408" s="32">
        <f t="shared" si="85"/>
        <v>0</v>
      </c>
      <c r="Z408" s="32">
        <f t="shared" si="86"/>
        <v>0</v>
      </c>
      <c r="AA408" s="32">
        <v>1.6036940866414814E-5</v>
      </c>
      <c r="AB408" s="32">
        <v>-3.2145512302383591E-5</v>
      </c>
      <c r="AC408" s="32">
        <f t="shared" si="87"/>
        <v>-4.6566128730773926E-10</v>
      </c>
      <c r="AD408" s="32">
        <f t="shared" si="88"/>
        <v>0</v>
      </c>
      <c r="AE408" s="32">
        <v>-5.6989797256323804E-9</v>
      </c>
      <c r="AF408" s="32">
        <v>-1.6161509656595352E-8</v>
      </c>
      <c r="AG408" s="32">
        <f t="shared" si="89"/>
        <v>0</v>
      </c>
      <c r="AH408" s="32">
        <f t="shared" si="90"/>
        <v>0</v>
      </c>
      <c r="AI408" s="32">
        <v>4.3858948417518917E-8</v>
      </c>
      <c r="AJ408" s="32">
        <v>-3.7128460915122896E-8</v>
      </c>
    </row>
    <row r="409" spans="1:36" ht="21.75" thickBot="1" x14ac:dyDescent="0.3">
      <c r="A409" s="7" t="str">
        <f t="shared" si="78"/>
        <v>WN201711</v>
      </c>
      <c r="B409" s="7" t="s">
        <v>12</v>
      </c>
      <c r="C409" s="7">
        <v>2017</v>
      </c>
      <c r="D409" s="7">
        <v>11</v>
      </c>
      <c r="E409" s="12">
        <f>VLOOKUP($A409,Fuel_preprocessddata!$A:$T,6,FALSE)</f>
        <v>164027708</v>
      </c>
      <c r="F409" s="4">
        <f>VLOOKUP($A409,Fuel_preprocessddata!$A:$T,7,FALSE)</f>
        <v>324347177</v>
      </c>
      <c r="G409" s="30">
        <f>VLOOKUP($A409,Fuel_preprocessddata!$A:$T,8,FALSE)</f>
        <v>1.9773926061321201</v>
      </c>
      <c r="H409" s="18">
        <f t="shared" si="79"/>
        <v>2.6730258866677944E-2</v>
      </c>
      <c r="I409" s="18">
        <f t="shared" si="80"/>
        <v>3.1025348494796191E-2</v>
      </c>
      <c r="J409" s="12">
        <f>VLOOKUP($A409,Fuel_preprocessddata!$A:$T,11,FALSE)</f>
        <v>1708918</v>
      </c>
      <c r="K409" s="4">
        <f>VLOOKUP($A409,Fuel_preprocessddata!$A:$T,12,FALSE)</f>
        <v>3672437</v>
      </c>
      <c r="L409" s="30">
        <f>VLOOKUP($A409,Fuel_preprocessddata!$A:$T,13,FALSE)</f>
        <v>2.14898374292973</v>
      </c>
      <c r="M409" s="27">
        <f t="shared" si="81"/>
        <v>8.0553775878196374E-3</v>
      </c>
      <c r="N409" s="27">
        <f t="shared" si="82"/>
        <v>1.0423201560878292E-2</v>
      </c>
      <c r="O409" s="4">
        <f>VLOOKUP($A409,Fuel_preprocessddata!$A:$T,16,FALSE)</f>
        <v>165736626</v>
      </c>
      <c r="P409" s="4">
        <f>VLOOKUP($A409,Fuel_preprocessddata!$A:$T,17,FALSE)</f>
        <v>328019614</v>
      </c>
      <c r="Q409" s="30">
        <f>VLOOKUP($A409,Fuel_preprocessddata!$A:$T,18,FALSE)</f>
        <v>1.97916189026316</v>
      </c>
      <c r="R409" s="24">
        <f t="shared" si="83"/>
        <v>2.6054018326960075E-2</v>
      </c>
      <c r="S409" s="24">
        <f t="shared" si="84"/>
        <v>3.0353646319730636E-2</v>
      </c>
      <c r="T409" s="30">
        <v>0</v>
      </c>
      <c r="U409" s="39">
        <f>VLOOKUP($A409,Fuel_preprocessddata!$A:$T,9,FALSE)</f>
        <v>12134082899</v>
      </c>
      <c r="V409" s="39">
        <f>VLOOKUP($A409,Fuel_preprocessddata!$A:$T,10,FALSE)</f>
        <v>10454263779</v>
      </c>
      <c r="W409" s="39">
        <f>VLOOKUP($A409,Fuel_preprocessddata!$A:$T,14,FALSE)</f>
        <v>455898803</v>
      </c>
      <c r="X409" s="39">
        <f>VLOOKUP($A409,Fuel_preprocessddata!$A:$T,15,FALSE)</f>
        <v>352332916</v>
      </c>
      <c r="Y409" s="33">
        <f t="shared" si="85"/>
        <v>0</v>
      </c>
      <c r="Z409" s="33">
        <f t="shared" si="86"/>
        <v>0</v>
      </c>
      <c r="AA409" s="33">
        <v>3.0258866677942975E-5</v>
      </c>
      <c r="AB409" s="33">
        <v>2.5348494796193291E-5</v>
      </c>
      <c r="AC409" s="33">
        <f t="shared" si="87"/>
        <v>0</v>
      </c>
      <c r="AD409" s="33">
        <f t="shared" si="88"/>
        <v>0</v>
      </c>
      <c r="AE409" s="33">
        <v>-2.2412180363320933E-8</v>
      </c>
      <c r="AF409" s="33">
        <v>1.5608782912013286E-9</v>
      </c>
      <c r="AG409" s="33">
        <f t="shared" si="89"/>
        <v>0</v>
      </c>
      <c r="AH409" s="33">
        <f t="shared" si="90"/>
        <v>0</v>
      </c>
      <c r="AI409" s="33">
        <v>1.8326960072798104E-8</v>
      </c>
      <c r="AJ409" s="33">
        <v>4.63197306344032E-8</v>
      </c>
    </row>
    <row r="410" spans="1:36" ht="21.75" thickBot="1" x14ac:dyDescent="0.3">
      <c r="A410" s="6" t="str">
        <f t="shared" si="78"/>
        <v>WN201712</v>
      </c>
      <c r="B410" s="6" t="s">
        <v>12</v>
      </c>
      <c r="C410" s="6">
        <v>2017</v>
      </c>
      <c r="D410" s="6">
        <v>12</v>
      </c>
      <c r="E410" s="11">
        <f>VLOOKUP($A410,Fuel_preprocessddata!$A:$T,6,FALSE)</f>
        <v>167488187</v>
      </c>
      <c r="F410" s="2">
        <f>VLOOKUP($A410,Fuel_preprocessddata!$A:$T,7,FALSE)</f>
        <v>325085161</v>
      </c>
      <c r="G410" s="29">
        <f>VLOOKUP($A410,Fuel_preprocessddata!$A:$T,8,FALSE)</f>
        <v>1.94094381713021</v>
      </c>
      <c r="H410" s="8">
        <f t="shared" si="79"/>
        <v>2.6268349454274746E-2</v>
      </c>
      <c r="I410" s="8">
        <f t="shared" si="80"/>
        <v>3.1489532500218569E-2</v>
      </c>
      <c r="J410" s="11">
        <f>VLOOKUP($A410,Fuel_preprocessddata!$A:$T,11,FALSE)</f>
        <v>2227037</v>
      </c>
      <c r="K410" s="2">
        <f>VLOOKUP($A410,Fuel_preprocessddata!$A:$T,12,FALSE)</f>
        <v>4912097</v>
      </c>
      <c r="L410" s="29">
        <f>VLOOKUP($A410,Fuel_preprocessddata!$A:$T,13,FALSE)</f>
        <v>2.2056647464770398</v>
      </c>
      <c r="M410" s="26">
        <f t="shared" si="81"/>
        <v>9.7506036783834918E-3</v>
      </c>
      <c r="N410" s="26">
        <f t="shared" si="82"/>
        <v>1.2286412336967225E-2</v>
      </c>
      <c r="O410" s="2">
        <f>VLOOKUP($A410,Fuel_preprocessddata!$A:$T,16,FALSE)</f>
        <v>169715224</v>
      </c>
      <c r="P410" s="2">
        <f>VLOOKUP($A410,Fuel_preprocessddata!$A:$T,17,FALSE)</f>
        <v>329997258</v>
      </c>
      <c r="Q410" s="29">
        <f>VLOOKUP($A410,Fuel_preprocessddata!$A:$T,18,FALSE)</f>
        <v>1.9444175379340101</v>
      </c>
      <c r="R410" s="23">
        <f t="shared" si="83"/>
        <v>2.562225904576914E-2</v>
      </c>
      <c r="S410" s="23">
        <f t="shared" si="84"/>
        <v>3.0773584626336312E-2</v>
      </c>
      <c r="T410" s="29">
        <v>0</v>
      </c>
      <c r="U410" s="38">
        <f>VLOOKUP($A410,Fuel_preprocessddata!$A:$T,9,FALSE)</f>
        <v>12375545771</v>
      </c>
      <c r="V410" s="38">
        <f>VLOOKUP($A410,Fuel_preprocessddata!$A:$T,10,FALSE)</f>
        <v>10323594388</v>
      </c>
      <c r="W410" s="38">
        <f>VLOOKUP($A410,Fuel_preprocessddata!$A:$T,14,FALSE)</f>
        <v>503773629</v>
      </c>
      <c r="X410" s="38">
        <f>VLOOKUP($A410,Fuel_preprocessddata!$A:$T,15,FALSE)</f>
        <v>399799133</v>
      </c>
      <c r="Y410" s="32">
        <f t="shared" si="85"/>
        <v>0</v>
      </c>
      <c r="Z410" s="32">
        <f t="shared" si="86"/>
        <v>0</v>
      </c>
      <c r="AA410" s="32">
        <v>-3.1650545725254303E-5</v>
      </c>
      <c r="AB410" s="32">
        <v>-1.0467499781433368E-5</v>
      </c>
      <c r="AC410" s="32">
        <f t="shared" si="87"/>
        <v>9.3132257461547852E-10</v>
      </c>
      <c r="AD410" s="32">
        <f t="shared" si="88"/>
        <v>0</v>
      </c>
      <c r="AE410" s="32">
        <v>3.6783834918979741E-9</v>
      </c>
      <c r="AF410" s="32">
        <v>1.2336967225579087E-8</v>
      </c>
      <c r="AG410" s="32">
        <f t="shared" si="89"/>
        <v>0</v>
      </c>
      <c r="AH410" s="32">
        <f t="shared" si="90"/>
        <v>0</v>
      </c>
      <c r="AI410" s="32">
        <v>-4.0954230859022167E-8</v>
      </c>
      <c r="AJ410" s="32">
        <v>-1.5373663689310924E-8</v>
      </c>
    </row>
    <row r="411" spans="1:36" ht="15.75" thickBot="1" x14ac:dyDescent="0.3">
      <c r="A411" s="7" t="str">
        <f t="shared" si="78"/>
        <v>WN20181</v>
      </c>
      <c r="B411" s="7" t="s">
        <v>12</v>
      </c>
      <c r="C411" s="7">
        <v>2018</v>
      </c>
      <c r="D411" s="7">
        <v>1</v>
      </c>
      <c r="E411" s="12">
        <f>VLOOKUP($A411,Fuel_preprocessddata!$A:$T,6,FALSE)</f>
        <v>161332466</v>
      </c>
      <c r="F411" s="4">
        <f>VLOOKUP($A411,Fuel_preprocessddata!$A:$T,7,FALSE)</f>
        <v>315397696</v>
      </c>
      <c r="G411" s="30">
        <f>VLOOKUP($A411,Fuel_preprocessddata!$A:$T,8,FALSE)</f>
        <v>1.95495490659641</v>
      </c>
      <c r="H411" s="18">
        <f t="shared" si="79"/>
        <v>2.6212565135399712E-2</v>
      </c>
      <c r="I411" s="18">
        <f t="shared" si="80"/>
        <v>3.3677710430522249E-2</v>
      </c>
      <c r="J411" s="12">
        <f>VLOOKUP($A411,Fuel_preprocessddata!$A:$T,11,FALSE)</f>
        <v>1834713</v>
      </c>
      <c r="K411" s="4">
        <f>VLOOKUP($A411,Fuel_preprocessddata!$A:$T,12,FALSE)</f>
        <v>4296170</v>
      </c>
      <c r="L411" s="30">
        <f>VLOOKUP($A411,Fuel_preprocessddata!$A:$T,13,FALSE)</f>
        <v>2.34160329163198</v>
      </c>
      <c r="M411" s="27">
        <f t="shared" si="81"/>
        <v>9.0440684649478898E-3</v>
      </c>
      <c r="N411" s="27">
        <f t="shared" si="82"/>
        <v>1.1679250388821278E-2</v>
      </c>
      <c r="O411" s="4">
        <f>VLOOKUP($A411,Fuel_preprocessddata!$A:$T,16,FALSE)</f>
        <v>163167179</v>
      </c>
      <c r="P411" s="4">
        <f>VLOOKUP($A411,Fuel_preprocessddata!$A:$T,17,FALSE)</f>
        <v>319693866</v>
      </c>
      <c r="Q411" s="30">
        <f>VLOOKUP($A411,Fuel_preprocessddata!$A:$T,18,FALSE)</f>
        <v>1.95930252615325</v>
      </c>
      <c r="R411" s="24">
        <f t="shared" si="83"/>
        <v>2.5560508862262341E-2</v>
      </c>
      <c r="S411" s="24">
        <f t="shared" si="84"/>
        <v>3.2846308492040358E-2</v>
      </c>
      <c r="T411" s="30">
        <v>0</v>
      </c>
      <c r="U411" s="39">
        <f>VLOOKUP($A411,Fuel_preprocessddata!$A:$T,9,FALSE)</f>
        <v>12032309481</v>
      </c>
      <c r="V411" s="39">
        <f>VLOOKUP($A411,Fuel_preprocessddata!$A:$T,10,FALSE)</f>
        <v>9365176313</v>
      </c>
      <c r="W411" s="39">
        <f>VLOOKUP($A411,Fuel_preprocessddata!$A:$T,14,FALSE)</f>
        <v>475026258</v>
      </c>
      <c r="X411" s="39">
        <f>VLOOKUP($A411,Fuel_preprocessddata!$A:$T,15,FALSE)</f>
        <v>367846382</v>
      </c>
      <c r="Y411" s="33">
        <f t="shared" si="85"/>
        <v>0</v>
      </c>
      <c r="Z411" s="33">
        <f t="shared" si="86"/>
        <v>0</v>
      </c>
      <c r="AA411" s="33">
        <v>1.2565135399713115E-5</v>
      </c>
      <c r="AB411" s="33">
        <v>-2.2289569477749668E-5</v>
      </c>
      <c r="AC411" s="33">
        <f t="shared" si="87"/>
        <v>0</v>
      </c>
      <c r="AD411" s="33">
        <f t="shared" si="88"/>
        <v>0</v>
      </c>
      <c r="AE411" s="33">
        <v>-3.1535052109551986E-8</v>
      </c>
      <c r="AF411" s="33">
        <v>-4.9611178722444582E-8</v>
      </c>
      <c r="AG411" s="33">
        <f t="shared" si="89"/>
        <v>0</v>
      </c>
      <c r="AH411" s="33">
        <f t="shared" si="90"/>
        <v>0</v>
      </c>
      <c r="AI411" s="33">
        <v>8.8622623406475753E-9</v>
      </c>
      <c r="AJ411" s="33">
        <v>8.4920403521648868E-9</v>
      </c>
    </row>
    <row r="412" spans="1:36" ht="15.75" thickBot="1" x14ac:dyDescent="0.3">
      <c r="A412" s="6" t="str">
        <f t="shared" si="78"/>
        <v>WN20182</v>
      </c>
      <c r="B412" s="6" t="s">
        <v>12</v>
      </c>
      <c r="C412" s="6">
        <v>2018</v>
      </c>
      <c r="D412" s="6">
        <v>2</v>
      </c>
      <c r="E412" s="11">
        <f>VLOOKUP($A412,Fuel_preprocessddata!$A:$T,6,FALSE)</f>
        <v>145201747</v>
      </c>
      <c r="F412" s="2">
        <f>VLOOKUP($A412,Fuel_preprocessddata!$A:$T,7,FALSE)</f>
        <v>291461320</v>
      </c>
      <c r="G412" s="29">
        <f>VLOOKUP($A412,Fuel_preprocessddata!$A:$T,8,FALSE)</f>
        <v>2.0072852153769198</v>
      </c>
      <c r="H412" s="8">
        <f t="shared" si="79"/>
        <v>2.7284776807097826E-2</v>
      </c>
      <c r="I412" s="8">
        <f t="shared" si="80"/>
        <v>3.3631668956261462E-2</v>
      </c>
      <c r="J412" s="11">
        <f>VLOOKUP($A412,Fuel_preprocessddata!$A:$T,11,FALSE)</f>
        <v>1842002</v>
      </c>
      <c r="K412" s="2">
        <f>VLOOKUP($A412,Fuel_preprocessddata!$A:$T,12,FALSE)</f>
        <v>4363233</v>
      </c>
      <c r="L412" s="29">
        <f>VLOOKUP($A412,Fuel_preprocessddata!$A:$T,13,FALSE)</f>
        <v>2.3687449850760198</v>
      </c>
      <c r="M412" s="26">
        <f t="shared" si="81"/>
        <v>1.0160817994061511E-2</v>
      </c>
      <c r="N412" s="26">
        <f t="shared" si="82"/>
        <v>1.3088490539668473E-2</v>
      </c>
      <c r="O412" s="2">
        <f>VLOOKUP($A412,Fuel_preprocessddata!$A:$T,16,FALSE)</f>
        <v>147043749</v>
      </c>
      <c r="P412" s="2">
        <f>VLOOKUP($A412,Fuel_preprocessddata!$A:$T,17,FALSE)</f>
        <v>295824553</v>
      </c>
      <c r="Q412" s="29">
        <f>VLOOKUP($A412,Fuel_preprocessddata!$A:$T,18,FALSE)</f>
        <v>2.0118131849317802</v>
      </c>
      <c r="R412" s="23">
        <f t="shared" si="83"/>
        <v>2.6623007225536115E-2</v>
      </c>
      <c r="S412" s="23">
        <f t="shared" si="84"/>
        <v>3.2870709803394169E-2</v>
      </c>
      <c r="T412" s="29">
        <v>0</v>
      </c>
      <c r="U412" s="38">
        <f>VLOOKUP($A412,Fuel_preprocessddata!$A:$T,9,FALSE)</f>
        <v>10682195499</v>
      </c>
      <c r="V412" s="38">
        <f>VLOOKUP($A412,Fuel_preprocessddata!$A:$T,10,FALSE)</f>
        <v>8666275836</v>
      </c>
      <c r="W412" s="38">
        <f>VLOOKUP($A412,Fuel_preprocessddata!$A:$T,14,FALSE)</f>
        <v>429417494</v>
      </c>
      <c r="X412" s="38">
        <f>VLOOKUP($A412,Fuel_preprocessddata!$A:$T,15,FALSE)</f>
        <v>333364110</v>
      </c>
      <c r="Y412" s="32">
        <f t="shared" si="85"/>
        <v>0</v>
      </c>
      <c r="Z412" s="32">
        <f t="shared" si="86"/>
        <v>0</v>
      </c>
      <c r="AA412" s="32">
        <v>-1.5223192902175109E-5</v>
      </c>
      <c r="AB412" s="32">
        <v>3.1668956261460962E-5</v>
      </c>
      <c r="AC412" s="32">
        <f t="shared" si="87"/>
        <v>9.3132257461547852E-10</v>
      </c>
      <c r="AD412" s="32">
        <f t="shared" si="88"/>
        <v>0</v>
      </c>
      <c r="AE412" s="32">
        <v>1.7994061511650283E-8</v>
      </c>
      <c r="AF412" s="32">
        <v>-9.4603315268365629E-9</v>
      </c>
      <c r="AG412" s="32">
        <f t="shared" si="89"/>
        <v>0</v>
      </c>
      <c r="AH412" s="32">
        <f t="shared" si="90"/>
        <v>0</v>
      </c>
      <c r="AI412" s="32">
        <v>7.2255361138751084E-9</v>
      </c>
      <c r="AJ412" s="32">
        <v>9.8033941676317626E-9</v>
      </c>
    </row>
    <row r="413" spans="1:36" ht="15.75" thickBot="1" x14ac:dyDescent="0.3">
      <c r="A413" s="7" t="str">
        <f t="shared" si="78"/>
        <v>WN20183</v>
      </c>
      <c r="B413" s="7" t="s">
        <v>12</v>
      </c>
      <c r="C413" s="7">
        <v>2018</v>
      </c>
      <c r="D413" s="7">
        <v>3</v>
      </c>
      <c r="E413" s="12">
        <f>VLOOKUP($A413,Fuel_preprocessddata!$A:$T,6,FALSE)</f>
        <v>177101321</v>
      </c>
      <c r="F413" s="4">
        <f>VLOOKUP($A413,Fuel_preprocessddata!$A:$T,7,FALSE)</f>
        <v>345962204</v>
      </c>
      <c r="G413" s="30">
        <f>VLOOKUP($A413,Fuel_preprocessddata!$A:$T,8,FALSE)</f>
        <v>1.95347048822972</v>
      </c>
      <c r="H413" s="18">
        <f t="shared" si="79"/>
        <v>2.6128754078977953E-2</v>
      </c>
      <c r="I413" s="18">
        <f t="shared" si="80"/>
        <v>3.0678838330914997E-2</v>
      </c>
      <c r="J413" s="12">
        <f>VLOOKUP($A413,Fuel_preprocessddata!$A:$T,11,FALSE)</f>
        <v>2506139</v>
      </c>
      <c r="K413" s="4">
        <f>VLOOKUP($A413,Fuel_preprocessddata!$A:$T,12,FALSE)</f>
        <v>5805615</v>
      </c>
      <c r="L413" s="30">
        <f>VLOOKUP($A413,Fuel_preprocessddata!$A:$T,13,FALSE)</f>
        <v>2.3165574614975402</v>
      </c>
      <c r="M413" s="27">
        <f t="shared" si="81"/>
        <v>1.0812214767486507E-2</v>
      </c>
      <c r="N413" s="27">
        <f t="shared" si="82"/>
        <v>1.2851137026623313E-2</v>
      </c>
      <c r="O413" s="4">
        <f>VLOOKUP($A413,Fuel_preprocessddata!$A:$T,16,FALSE)</f>
        <v>179607460</v>
      </c>
      <c r="P413" s="4">
        <f>VLOOKUP($A413,Fuel_preprocessddata!$A:$T,17,FALSE)</f>
        <v>351767819</v>
      </c>
      <c r="Q413" s="30">
        <f>VLOOKUP($A413,Fuel_preprocessddata!$A:$T,18,FALSE)</f>
        <v>1.95853679462979</v>
      </c>
      <c r="R413" s="24">
        <f t="shared" si="83"/>
        <v>2.5531828712839225E-2</v>
      </c>
      <c r="S413" s="24">
        <f t="shared" si="84"/>
        <v>2.9992159501948855E-2</v>
      </c>
      <c r="T413" s="30">
        <v>0</v>
      </c>
      <c r="U413" s="39">
        <f>VLOOKUP($A413,Fuel_preprocessddata!$A:$T,9,FALSE)</f>
        <v>13240669760</v>
      </c>
      <c r="V413" s="39">
        <f>VLOOKUP($A413,Fuel_preprocessddata!$A:$T,10,FALSE)</f>
        <v>11276900392</v>
      </c>
      <c r="W413" s="39">
        <f>VLOOKUP($A413,Fuel_preprocessddata!$A:$T,14,FALSE)</f>
        <v>536949656</v>
      </c>
      <c r="X413" s="39">
        <f>VLOOKUP($A413,Fuel_preprocessddata!$A:$T,15,FALSE)</f>
        <v>451758859</v>
      </c>
      <c r="Y413" s="33">
        <f t="shared" si="85"/>
        <v>0</v>
      </c>
      <c r="Z413" s="33">
        <f t="shared" si="86"/>
        <v>0</v>
      </c>
      <c r="AA413" s="33">
        <v>2.8754078977949807E-5</v>
      </c>
      <c r="AB413" s="33">
        <v>-2.1161669085003124E-5</v>
      </c>
      <c r="AC413" s="33">
        <f t="shared" si="87"/>
        <v>0</v>
      </c>
      <c r="AD413" s="33">
        <f t="shared" si="88"/>
        <v>9.3132257461547852E-10</v>
      </c>
      <c r="AE413" s="33">
        <v>1.4767486507943905E-8</v>
      </c>
      <c r="AF413" s="33">
        <v>3.7026623312536033E-8</v>
      </c>
      <c r="AG413" s="33">
        <f t="shared" si="89"/>
        <v>0</v>
      </c>
      <c r="AH413" s="33">
        <f t="shared" si="90"/>
        <v>0</v>
      </c>
      <c r="AI413" s="33">
        <v>2.8712839222552744E-8</v>
      </c>
      <c r="AJ413" s="33">
        <v>-4.0498051143492142E-8</v>
      </c>
    </row>
    <row r="414" spans="1:36" ht="15.75" thickBot="1" x14ac:dyDescent="0.3">
      <c r="A414" s="6" t="str">
        <f t="shared" si="78"/>
        <v>WN20184</v>
      </c>
      <c r="B414" s="6" t="s">
        <v>12</v>
      </c>
      <c r="C414" s="6">
        <v>2018</v>
      </c>
      <c r="D414" s="6">
        <v>4</v>
      </c>
      <c r="E414" s="11">
        <f>VLOOKUP($A414,Fuel_preprocessddata!$A:$T,6,FALSE)</f>
        <v>174739867</v>
      </c>
      <c r="F414" s="2">
        <f>VLOOKUP($A414,Fuel_preprocessddata!$A:$T,7,FALSE)</f>
        <v>349419128</v>
      </c>
      <c r="G414" s="29">
        <f>VLOOKUP($A414,Fuel_preprocessddata!$A:$T,8,FALSE)</f>
        <v>1.9996531644378499</v>
      </c>
      <c r="H414" s="8">
        <f t="shared" si="79"/>
        <v>2.6715927888037626E-2</v>
      </c>
      <c r="I414" s="8">
        <f t="shared" si="80"/>
        <v>3.2355693277948128E-2</v>
      </c>
      <c r="J414" s="11">
        <f>VLOOKUP($A414,Fuel_preprocessddata!$A:$T,11,FALSE)</f>
        <v>1928657</v>
      </c>
      <c r="K414" s="2">
        <f>VLOOKUP($A414,Fuel_preprocessddata!$A:$T,12,FALSE)</f>
        <v>4712631</v>
      </c>
      <c r="L414" s="29">
        <f>VLOOKUP($A414,Fuel_preprocessddata!$A:$T,13,FALSE)</f>
        <v>2.4434780264194198</v>
      </c>
      <c r="M414" s="26">
        <f t="shared" si="81"/>
        <v>9.4389510275066629E-3</v>
      </c>
      <c r="N414" s="26">
        <f t="shared" si="82"/>
        <v>1.1546857512624933E-2</v>
      </c>
      <c r="O414" s="2">
        <f>VLOOKUP($A414,Fuel_preprocessddata!$A:$T,16,FALSE)</f>
        <v>176668524</v>
      </c>
      <c r="P414" s="2">
        <f>VLOOKUP($A414,Fuel_preprocessddata!$A:$T,17,FALSE)</f>
        <v>354131759</v>
      </c>
      <c r="Q414" s="29">
        <f>VLOOKUP($A414,Fuel_preprocessddata!$A:$T,18,FALSE)</f>
        <v>2.0044983168592001</v>
      </c>
      <c r="R414" s="23">
        <f t="shared" si="83"/>
        <v>2.6080653927459681E-2</v>
      </c>
      <c r="S414" s="23">
        <f t="shared" si="84"/>
        <v>3.159791702843695E-2</v>
      </c>
      <c r="T414" s="29">
        <v>0</v>
      </c>
      <c r="U414" s="38">
        <f>VLOOKUP($A414,Fuel_preprocessddata!$A:$T,9,FALSE)</f>
        <v>13079056414</v>
      </c>
      <c r="V414" s="38">
        <f>VLOOKUP($A414,Fuel_preprocessddata!$A:$T,10,FALSE)</f>
        <v>10799308950</v>
      </c>
      <c r="W414" s="38">
        <f>VLOOKUP($A414,Fuel_preprocessddata!$A:$T,14,FALSE)</f>
        <v>499274865</v>
      </c>
      <c r="X414" s="38">
        <f>VLOOKUP($A414,Fuel_preprocessddata!$A:$T,15,FALSE)</f>
        <v>408131043</v>
      </c>
      <c r="Y414" s="32">
        <f t="shared" si="85"/>
        <v>0</v>
      </c>
      <c r="Z414" s="32">
        <f t="shared" si="86"/>
        <v>0</v>
      </c>
      <c r="AA414" s="32">
        <v>1.5927888037624988E-5</v>
      </c>
      <c r="AB414" s="32">
        <v>-4.4306722051874053E-5</v>
      </c>
      <c r="AC414" s="32">
        <f t="shared" si="87"/>
        <v>0</v>
      </c>
      <c r="AD414" s="32">
        <f t="shared" si="88"/>
        <v>-9.3132257461547852E-10</v>
      </c>
      <c r="AE414" s="32">
        <v>-4.8972493336615908E-8</v>
      </c>
      <c r="AF414" s="32">
        <v>-4.2487375067831734E-8</v>
      </c>
      <c r="AG414" s="32">
        <f t="shared" si="89"/>
        <v>0</v>
      </c>
      <c r="AH414" s="32">
        <f t="shared" si="90"/>
        <v>0</v>
      </c>
      <c r="AI414" s="32">
        <v>-4.6072540317576571E-8</v>
      </c>
      <c r="AJ414" s="32">
        <v>1.7028436953905879E-8</v>
      </c>
    </row>
    <row r="415" spans="1:36" ht="15.75" thickBot="1" x14ac:dyDescent="0.3">
      <c r="A415" s="7" t="str">
        <f t="shared" si="78"/>
        <v>WN20185</v>
      </c>
      <c r="B415" s="7" t="s">
        <v>12</v>
      </c>
      <c r="C415" s="7">
        <v>2018</v>
      </c>
      <c r="D415" s="7">
        <v>5</v>
      </c>
      <c r="E415" s="12">
        <f>VLOOKUP($A415,Fuel_preprocessddata!$A:$T,6,FALSE)</f>
        <v>179450601</v>
      </c>
      <c r="F415" s="4">
        <f>VLOOKUP($A415,Fuel_preprocessddata!$A:$T,7,FALSE)</f>
        <v>379542553</v>
      </c>
      <c r="G415" s="30">
        <f>VLOOKUP($A415,Fuel_preprocessddata!$A:$T,8,FALSE)</f>
        <v>2.1150252542202401</v>
      </c>
      <c r="H415" s="18">
        <f t="shared" si="79"/>
        <v>2.8431779298939718E-2</v>
      </c>
      <c r="I415" s="18">
        <f t="shared" si="80"/>
        <v>3.3577937294346868E-2</v>
      </c>
      <c r="J415" s="12">
        <f>VLOOKUP($A415,Fuel_preprocessddata!$A:$T,11,FALSE)</f>
        <v>2389534</v>
      </c>
      <c r="K415" s="4">
        <f>VLOOKUP($A415,Fuel_preprocessddata!$A:$T,12,FALSE)</f>
        <v>6220628</v>
      </c>
      <c r="L415" s="30">
        <f>VLOOKUP($A415,Fuel_preprocessddata!$A:$T,13,FALSE)</f>
        <v>2.6032808070527498</v>
      </c>
      <c r="M415" s="27">
        <f t="shared" si="81"/>
        <v>1.2456066786564029E-2</v>
      </c>
      <c r="N415" s="27">
        <f t="shared" si="82"/>
        <v>1.5255816956663426E-2</v>
      </c>
      <c r="O415" s="4">
        <f>VLOOKUP($A415,Fuel_preprocessddata!$A:$T,16,FALSE)</f>
        <v>181840135</v>
      </c>
      <c r="P415" s="4">
        <f>VLOOKUP($A415,Fuel_preprocessddata!$A:$T,17,FALSE)</f>
        <v>385763181</v>
      </c>
      <c r="Q415" s="30">
        <f>VLOOKUP($A415,Fuel_preprocessddata!$A:$T,18,FALSE)</f>
        <v>2.1214413473681102</v>
      </c>
      <c r="R415" s="24">
        <f t="shared" si="83"/>
        <v>2.7855668065115628E-2</v>
      </c>
      <c r="S415" s="24">
        <f t="shared" si="84"/>
        <v>3.2940000978047647E-2</v>
      </c>
      <c r="T415" s="30">
        <v>0</v>
      </c>
      <c r="U415" s="39">
        <f>VLOOKUP($A415,Fuel_preprocessddata!$A:$T,9,FALSE)</f>
        <v>13349236747</v>
      </c>
      <c r="V415" s="39">
        <f>VLOOKUP($A415,Fuel_preprocessddata!$A:$T,10,FALSE)</f>
        <v>11303331401</v>
      </c>
      <c r="W415" s="39">
        <f>VLOOKUP($A415,Fuel_preprocessddata!$A:$T,14,FALSE)</f>
        <v>499405479</v>
      </c>
      <c r="X415" s="39">
        <f>VLOOKUP($A415,Fuel_preprocessddata!$A:$T,15,FALSE)</f>
        <v>407754499</v>
      </c>
      <c r="Y415" s="33">
        <f t="shared" si="85"/>
        <v>0</v>
      </c>
      <c r="Z415" s="33">
        <f t="shared" si="86"/>
        <v>0</v>
      </c>
      <c r="AA415" s="33">
        <v>3.1779298939715872E-5</v>
      </c>
      <c r="AB415" s="33">
        <v>-2.2062705653125986E-5</v>
      </c>
      <c r="AC415" s="33">
        <f t="shared" si="87"/>
        <v>0</v>
      </c>
      <c r="AD415" s="33">
        <f t="shared" si="88"/>
        <v>0</v>
      </c>
      <c r="AE415" s="33">
        <v>-3.3213435970264049E-8</v>
      </c>
      <c r="AF415" s="33">
        <v>1.6956663425812812E-8</v>
      </c>
      <c r="AG415" s="33">
        <f t="shared" si="89"/>
        <v>0</v>
      </c>
      <c r="AH415" s="33">
        <f t="shared" si="90"/>
        <v>0</v>
      </c>
      <c r="AI415" s="33">
        <v>-3.1934884374071326E-8</v>
      </c>
      <c r="AJ415" s="33">
        <v>9.7804765154807516E-10</v>
      </c>
    </row>
    <row r="416" spans="1:36" ht="15.75" thickBot="1" x14ac:dyDescent="0.3">
      <c r="A416" s="6" t="str">
        <f t="shared" si="78"/>
        <v>WN20186</v>
      </c>
      <c r="B416" s="6" t="s">
        <v>12</v>
      </c>
      <c r="C416" s="6">
        <v>2018</v>
      </c>
      <c r="D416" s="6">
        <v>6</v>
      </c>
      <c r="E416" s="11">
        <f>VLOOKUP($A416,Fuel_preprocessddata!$A:$T,6,FALSE)</f>
        <v>182164105</v>
      </c>
      <c r="F416" s="2">
        <f>VLOOKUP($A416,Fuel_preprocessddata!$A:$T,7,FALSE)</f>
        <v>395344788</v>
      </c>
      <c r="G416" s="29">
        <f>VLOOKUP($A416,Fuel_preprocessddata!$A:$T,8,FALSE)</f>
        <v>2.1702672323946501</v>
      </c>
      <c r="H416" s="8">
        <f t="shared" si="79"/>
        <v>2.9229726720456626E-2</v>
      </c>
      <c r="I416" s="8">
        <f t="shared" si="80"/>
        <v>3.3653070303267911E-2</v>
      </c>
      <c r="J416" s="11">
        <f>VLOOKUP($A416,Fuel_preprocessddata!$A:$T,11,FALSE)</f>
        <v>2965799</v>
      </c>
      <c r="K416" s="2">
        <f>VLOOKUP($A416,Fuel_preprocessddata!$A:$T,12,FALSE)</f>
        <v>7725539</v>
      </c>
      <c r="L416" s="29">
        <f>VLOOKUP($A416,Fuel_preprocessddata!$A:$T,13,FALSE)</f>
        <v>2.6048761227581498</v>
      </c>
      <c r="M416" s="26">
        <f t="shared" si="81"/>
        <v>1.355831242170248E-2</v>
      </c>
      <c r="N416" s="26">
        <f t="shared" si="82"/>
        <v>1.5561326481259942E-2</v>
      </c>
      <c r="O416" s="2">
        <f>VLOOKUP($A416,Fuel_preprocessddata!$A:$T,16,FALSE)</f>
        <v>185129904</v>
      </c>
      <c r="P416" s="2">
        <f>VLOOKUP($A416,Fuel_preprocessddata!$A:$T,17,FALSE)</f>
        <v>403070327</v>
      </c>
      <c r="Q416" s="29">
        <f>VLOOKUP($A416,Fuel_preprocessddata!$A:$T,18,FALSE)</f>
        <v>2.1772297089291399</v>
      </c>
      <c r="R416" s="23">
        <f t="shared" si="83"/>
        <v>2.8596208697734049E-2</v>
      </c>
      <c r="S416" s="23">
        <f t="shared" si="84"/>
        <v>3.2919511127667299E-2</v>
      </c>
      <c r="T416" s="29">
        <v>0</v>
      </c>
      <c r="U416" s="38">
        <f>VLOOKUP($A416,Fuel_preprocessddata!$A:$T,9,FALSE)</f>
        <v>13525435656</v>
      </c>
      <c r="V416" s="38">
        <f>VLOOKUP($A416,Fuel_preprocessddata!$A:$T,10,FALSE)</f>
        <v>11747658815</v>
      </c>
      <c r="W416" s="38">
        <f>VLOOKUP($A416,Fuel_preprocessddata!$A:$T,14,FALSE)</f>
        <v>569800928</v>
      </c>
      <c r="X416" s="38">
        <f>VLOOKUP($A416,Fuel_preprocessddata!$A:$T,15,FALSE)</f>
        <v>496457613</v>
      </c>
      <c r="Y416" s="32">
        <f t="shared" si="85"/>
        <v>0</v>
      </c>
      <c r="Z416" s="32">
        <f t="shared" si="86"/>
        <v>0</v>
      </c>
      <c r="AA416" s="32">
        <v>2.9726720456625666E-5</v>
      </c>
      <c r="AB416" s="32">
        <v>-4.6929696732091533E-5</v>
      </c>
      <c r="AC416" s="32">
        <f t="shared" si="87"/>
        <v>0</v>
      </c>
      <c r="AD416" s="32">
        <f t="shared" si="88"/>
        <v>0</v>
      </c>
      <c r="AE416" s="32">
        <v>1.2421702479115115E-8</v>
      </c>
      <c r="AF416" s="32">
        <v>2.648125994181294E-8</v>
      </c>
      <c r="AG416" s="32">
        <f t="shared" si="89"/>
        <v>0</v>
      </c>
      <c r="AH416" s="32">
        <f t="shared" si="90"/>
        <v>0</v>
      </c>
      <c r="AI416" s="32">
        <v>8.6977340503502365E-9</v>
      </c>
      <c r="AJ416" s="32">
        <v>1.112766730322623E-8</v>
      </c>
    </row>
    <row r="417" spans="1:36" ht="15.75" thickBot="1" x14ac:dyDescent="0.3">
      <c r="A417" s="7" t="str">
        <f t="shared" si="78"/>
        <v>WN20187</v>
      </c>
      <c r="B417" s="7" t="s">
        <v>12</v>
      </c>
      <c r="C417" s="7">
        <v>2018</v>
      </c>
      <c r="D417" s="7">
        <v>7</v>
      </c>
      <c r="E417" s="12">
        <f>VLOOKUP($A417,Fuel_preprocessddata!$A:$T,6,FALSE)</f>
        <v>189080213</v>
      </c>
      <c r="F417" s="4">
        <f>VLOOKUP($A417,Fuel_preprocessddata!$A:$T,7,FALSE)</f>
        <v>401635906</v>
      </c>
      <c r="G417" s="30">
        <f>VLOOKUP($A417,Fuel_preprocessddata!$A:$T,8,FALSE)</f>
        <v>2.1241561960795901</v>
      </c>
      <c r="H417" s="18">
        <f t="shared" si="79"/>
        <v>2.862893124801702E-2</v>
      </c>
      <c r="I417" s="18">
        <f t="shared" si="80"/>
        <v>3.3232486725838395E-2</v>
      </c>
      <c r="J417" s="12">
        <f>VLOOKUP($A417,Fuel_preprocessddata!$A:$T,11,FALSE)</f>
        <v>3010578</v>
      </c>
      <c r="K417" s="4">
        <f>VLOOKUP($A417,Fuel_preprocessddata!$A:$T,12,FALSE)</f>
        <v>7786048</v>
      </c>
      <c r="L417" s="30">
        <f>VLOOKUP($A417,Fuel_preprocessddata!$A:$T,13,FALSE)</f>
        <v>2.5862302853471899</v>
      </c>
      <c r="M417" s="27">
        <f t="shared" si="81"/>
        <v>1.2985903871570262E-2</v>
      </c>
      <c r="N417" s="27">
        <f t="shared" si="82"/>
        <v>1.4467123307282916E-2</v>
      </c>
      <c r="O417" s="4">
        <f>VLOOKUP($A417,Fuel_preprocessddata!$A:$T,16,FALSE)</f>
        <v>192090791</v>
      </c>
      <c r="P417" s="4">
        <f>VLOOKUP($A417,Fuel_preprocessddata!$A:$T,17,FALSE)</f>
        <v>409421954</v>
      </c>
      <c r="Q417" s="30">
        <f>VLOOKUP($A417,Fuel_preprocessddata!$A:$T,18,FALSE)</f>
        <v>2.1313981366238401</v>
      </c>
      <c r="R417" s="24">
        <f t="shared" si="83"/>
        <v>2.7987776346774931E-2</v>
      </c>
      <c r="S417" s="24">
        <f t="shared" si="84"/>
        <v>3.2432466935174591E-2</v>
      </c>
      <c r="T417" s="30">
        <v>0</v>
      </c>
      <c r="U417" s="39">
        <f>VLOOKUP($A417,Fuel_preprocessddata!$A:$T,9,FALSE)</f>
        <v>14029021989</v>
      </c>
      <c r="V417" s="39">
        <f>VLOOKUP($A417,Fuel_preprocessddata!$A:$T,10,FALSE)</f>
        <v>12085641057</v>
      </c>
      <c r="W417" s="39">
        <f>VLOOKUP($A417,Fuel_preprocessddata!$A:$T,14,FALSE)</f>
        <v>599576901</v>
      </c>
      <c r="X417" s="39">
        <f>VLOOKUP($A417,Fuel_preprocessddata!$A:$T,15,FALSE)</f>
        <v>538189095</v>
      </c>
      <c r="Y417" s="33">
        <f t="shared" si="85"/>
        <v>0</v>
      </c>
      <c r="Z417" s="33">
        <f t="shared" si="86"/>
        <v>0</v>
      </c>
      <c r="AA417" s="33">
        <v>2.8931248017021252E-5</v>
      </c>
      <c r="AB417" s="33">
        <v>3.2486725838392835E-5</v>
      </c>
      <c r="AC417" s="33">
        <f t="shared" si="87"/>
        <v>0</v>
      </c>
      <c r="AD417" s="33">
        <f t="shared" si="88"/>
        <v>0</v>
      </c>
      <c r="AE417" s="33">
        <v>3.8715702622982295E-9</v>
      </c>
      <c r="AF417" s="33">
        <v>2.3307282916162908E-8</v>
      </c>
      <c r="AG417" s="33">
        <f t="shared" si="89"/>
        <v>0</v>
      </c>
      <c r="AH417" s="33">
        <f t="shared" si="90"/>
        <v>0</v>
      </c>
      <c r="AI417" s="33">
        <v>-2.3653225069558692E-8</v>
      </c>
      <c r="AJ417" s="33">
        <v>-3.3064825414111376E-8</v>
      </c>
    </row>
    <row r="418" spans="1:36" ht="15.75" thickBot="1" x14ac:dyDescent="0.3">
      <c r="A418" s="6" t="str">
        <f t="shared" si="78"/>
        <v>WN20188</v>
      </c>
      <c r="B418" s="6" t="s">
        <v>12</v>
      </c>
      <c r="C418" s="6">
        <v>2018</v>
      </c>
      <c r="D418" s="6">
        <v>8</v>
      </c>
      <c r="E418" s="11">
        <f>VLOOKUP($A418,Fuel_preprocessddata!$A:$T,6,FALSE)</f>
        <v>177680219</v>
      </c>
      <c r="F418" s="2">
        <f>VLOOKUP($A418,Fuel_preprocessddata!$A:$T,7,FALSE)</f>
        <v>384841985</v>
      </c>
      <c r="G418" s="29">
        <f>VLOOKUP($A418,Fuel_preprocessddata!$A:$T,8,FALSE)</f>
        <v>2.1659247560922901</v>
      </c>
      <c r="H418" s="8">
        <f t="shared" si="79"/>
        <v>2.9300673732146391E-2</v>
      </c>
      <c r="I418" s="8">
        <f t="shared" si="80"/>
        <v>3.479921577194222E-2</v>
      </c>
      <c r="J418" s="11">
        <f>VLOOKUP($A418,Fuel_preprocessddata!$A:$T,11,FALSE)</f>
        <v>1929501</v>
      </c>
      <c r="K418" s="2">
        <f>VLOOKUP($A418,Fuel_preprocessddata!$A:$T,12,FALSE)</f>
        <v>4971658</v>
      </c>
      <c r="L418" s="29">
        <f>VLOOKUP($A418,Fuel_preprocessddata!$A:$T,13,FALSE)</f>
        <v>2.5766547931304502</v>
      </c>
      <c r="M418" s="26">
        <f t="shared" si="81"/>
        <v>1.1619767264358155E-2</v>
      </c>
      <c r="N418" s="26">
        <f t="shared" si="82"/>
        <v>1.3515470285074004E-2</v>
      </c>
      <c r="O418" s="2">
        <f>VLOOKUP($A418,Fuel_preprocessddata!$A:$T,16,FALSE)</f>
        <v>179609720</v>
      </c>
      <c r="P418" s="2">
        <f>VLOOKUP($A418,Fuel_preprocessddata!$A:$T,17,FALSE)</f>
        <v>389813643</v>
      </c>
      <c r="Q418" s="29">
        <f>VLOOKUP($A418,Fuel_preprocessddata!$A:$T,18,FALSE)</f>
        <v>2.17033712318019</v>
      </c>
      <c r="R418" s="23">
        <f t="shared" si="83"/>
        <v>2.8742869970753641E-2</v>
      </c>
      <c r="S418" s="23">
        <f t="shared" si="84"/>
        <v>3.4114051966666593E-2</v>
      </c>
      <c r="T418" s="29">
        <v>0</v>
      </c>
      <c r="U418" s="38">
        <f>VLOOKUP($A418,Fuel_preprocessddata!$A:$T,9,FALSE)</f>
        <v>13134236725</v>
      </c>
      <c r="V418" s="38">
        <f>VLOOKUP($A418,Fuel_preprocessddata!$A:$T,10,FALSE)</f>
        <v>11058926946</v>
      </c>
      <c r="W418" s="38">
        <f>VLOOKUP($A418,Fuel_preprocessddata!$A:$T,14,FALSE)</f>
        <v>427862098</v>
      </c>
      <c r="X418" s="38">
        <f>VLOOKUP($A418,Fuel_preprocessddata!$A:$T,15,FALSE)</f>
        <v>367849427</v>
      </c>
      <c r="Y418" s="32">
        <f t="shared" si="85"/>
        <v>0</v>
      </c>
      <c r="Z418" s="32">
        <f t="shared" si="86"/>
        <v>0</v>
      </c>
      <c r="AA418" s="32">
        <v>6.7373214639350476E-7</v>
      </c>
      <c r="AB418" s="32">
        <v>-7.842280577794597E-7</v>
      </c>
      <c r="AC418" s="32">
        <f t="shared" si="87"/>
        <v>9.3132257461547852E-10</v>
      </c>
      <c r="AD418" s="32">
        <f t="shared" si="88"/>
        <v>-9.3132257461547852E-10</v>
      </c>
      <c r="AE418" s="32">
        <v>-3.2735641844819363E-8</v>
      </c>
      <c r="AF418" s="32">
        <v>-2.971492599548875E-8</v>
      </c>
      <c r="AG418" s="32">
        <f t="shared" si="89"/>
        <v>0</v>
      </c>
      <c r="AH418" s="32">
        <f t="shared" si="90"/>
        <v>0</v>
      </c>
      <c r="AI418" s="32">
        <v>-3.0029246356894079E-8</v>
      </c>
      <c r="AJ418" s="32">
        <v>-4.8033333409705503E-8</v>
      </c>
    </row>
    <row r="419" spans="1:36" ht="15.75" thickBot="1" x14ac:dyDescent="0.3">
      <c r="A419" s="7" t="str">
        <f t="shared" si="78"/>
        <v>WN20189</v>
      </c>
      <c r="B419" s="7" t="s">
        <v>12</v>
      </c>
      <c r="C419" s="7">
        <v>2018</v>
      </c>
      <c r="D419" s="7">
        <v>9</v>
      </c>
      <c r="E419" s="12">
        <f>VLOOKUP($A419,Fuel_preprocessddata!$A:$T,6,FALSE)</f>
        <v>162847237</v>
      </c>
      <c r="F419" s="4">
        <f>VLOOKUP($A419,Fuel_preprocessddata!$A:$T,7,FALSE)</f>
        <v>348776993</v>
      </c>
      <c r="G419" s="30">
        <f>VLOOKUP($A419,Fuel_preprocessddata!$A:$T,8,FALSE)</f>
        <v>2.1417433873931802</v>
      </c>
      <c r="H419" s="18">
        <f t="shared" si="79"/>
        <v>2.890448132515222E-2</v>
      </c>
      <c r="I419" s="18">
        <f t="shared" si="80"/>
        <v>3.581775215495174E-2</v>
      </c>
      <c r="J419" s="12">
        <f>VLOOKUP($A419,Fuel_preprocessddata!$A:$T,11,FALSE)</f>
        <v>1341792</v>
      </c>
      <c r="K419" s="4">
        <f>VLOOKUP($A419,Fuel_preprocessddata!$A:$T,12,FALSE)</f>
        <v>3591438</v>
      </c>
      <c r="L419" s="30">
        <f>VLOOKUP($A419,Fuel_preprocessddata!$A:$T,13,FALSE)</f>
        <v>2.6765981612649301</v>
      </c>
      <c r="M419" s="27">
        <f t="shared" si="81"/>
        <v>1.038904847933351E-2</v>
      </c>
      <c r="N419" s="27">
        <f t="shared" si="82"/>
        <v>1.3963186790070839E-2</v>
      </c>
      <c r="O419" s="4">
        <f>VLOOKUP($A419,Fuel_preprocessddata!$A:$T,16,FALSE)</f>
        <v>164189029</v>
      </c>
      <c r="P419" s="4">
        <f>VLOOKUP($A419,Fuel_preprocessddata!$A:$T,17,FALSE)</f>
        <v>352368431</v>
      </c>
      <c r="Q419" s="30">
        <f>VLOOKUP($A419,Fuel_preprocessddata!$A:$T,18,FALSE)</f>
        <v>2.14611434848061</v>
      </c>
      <c r="R419" s="24">
        <f t="shared" si="83"/>
        <v>2.83888057048097E-2</v>
      </c>
      <c r="S419" s="24">
        <f t="shared" si="84"/>
        <v>3.5255340999234705E-2</v>
      </c>
      <c r="T419" s="30">
        <v>0</v>
      </c>
      <c r="U419" s="39">
        <f>VLOOKUP($A419,Fuel_preprocessddata!$A:$T,9,FALSE)</f>
        <v>12066536987</v>
      </c>
      <c r="V419" s="39">
        <f>VLOOKUP($A419,Fuel_preprocessddata!$A:$T,10,FALSE)</f>
        <v>9737545547</v>
      </c>
      <c r="W419" s="39">
        <f>VLOOKUP($A419,Fuel_preprocessddata!$A:$T,14,FALSE)</f>
        <v>345694604</v>
      </c>
      <c r="X419" s="39">
        <f>VLOOKUP($A419,Fuel_preprocessddata!$A:$T,15,FALSE)</f>
        <v>257207617</v>
      </c>
      <c r="Y419" s="33">
        <f t="shared" si="85"/>
        <v>0</v>
      </c>
      <c r="Z419" s="33">
        <f t="shared" si="86"/>
        <v>0</v>
      </c>
      <c r="AA419" s="33">
        <v>4.4813251522200087E-6</v>
      </c>
      <c r="AB419" s="33">
        <v>1.7752154951741761E-5</v>
      </c>
      <c r="AC419" s="33">
        <f t="shared" si="87"/>
        <v>0</v>
      </c>
      <c r="AD419" s="33">
        <f t="shared" si="88"/>
        <v>0</v>
      </c>
      <c r="AE419" s="33">
        <v>4.8479333509404698E-8</v>
      </c>
      <c r="AF419" s="33">
        <v>-1.3209929160956646E-8</v>
      </c>
      <c r="AG419" s="33">
        <f t="shared" si="89"/>
        <v>0</v>
      </c>
      <c r="AH419" s="33">
        <f t="shared" si="90"/>
        <v>0</v>
      </c>
      <c r="AI419" s="33">
        <v>5.7048097027584399E-9</v>
      </c>
      <c r="AJ419" s="33">
        <v>4.0999234699953813E-8</v>
      </c>
    </row>
    <row r="420" spans="1:36" ht="21.75" thickBot="1" x14ac:dyDescent="0.3">
      <c r="A420" s="6" t="str">
        <f t="shared" si="78"/>
        <v>WN201810</v>
      </c>
      <c r="B420" s="6" t="s">
        <v>12</v>
      </c>
      <c r="C420" s="6">
        <v>2018</v>
      </c>
      <c r="D420" s="6">
        <v>10</v>
      </c>
      <c r="E420" s="11">
        <f>VLOOKUP($A420,Fuel_preprocessddata!$A:$T,6,FALSE)</f>
        <v>175403853</v>
      </c>
      <c r="F420" s="2">
        <f>VLOOKUP($A420,Fuel_preprocessddata!$A:$T,7,FALSE)</f>
        <v>385961453</v>
      </c>
      <c r="G420" s="29">
        <f>VLOOKUP($A420,Fuel_preprocessddata!$A:$T,8,FALSE)</f>
        <v>2.2004160478732402</v>
      </c>
      <c r="H420" s="8">
        <f t="shared" si="79"/>
        <v>2.9609695134809808E-2</v>
      </c>
      <c r="I420" s="8">
        <f t="shared" si="80"/>
        <v>3.5022807869409499E-2</v>
      </c>
      <c r="J420" s="11">
        <f>VLOOKUP($A420,Fuel_preprocessddata!$A:$T,11,FALSE)</f>
        <v>1525109</v>
      </c>
      <c r="K420" s="2">
        <f>VLOOKUP($A420,Fuel_preprocessddata!$A:$T,12,FALSE)</f>
        <v>4290762</v>
      </c>
      <c r="L420" s="29">
        <f>VLOOKUP($A420,Fuel_preprocessddata!$A:$T,13,FALSE)</f>
        <v>2.8134133363582499</v>
      </c>
      <c r="M420" s="26">
        <f t="shared" si="81"/>
        <v>1.1294403008863189E-2</v>
      </c>
      <c r="N420" s="26">
        <f t="shared" si="82"/>
        <v>1.3880207167840889E-2</v>
      </c>
      <c r="O420" s="2">
        <f>VLOOKUP($A420,Fuel_preprocessddata!$A:$T,16,FALSE)</f>
        <v>176928962</v>
      </c>
      <c r="P420" s="2">
        <f>VLOOKUP($A420,Fuel_preprocessddata!$A:$T,17,FALSE)</f>
        <v>390252215</v>
      </c>
      <c r="Q420" s="29">
        <f>VLOOKUP($A420,Fuel_preprocessddata!$A:$T,18,FALSE)</f>
        <v>2.2057000198757701</v>
      </c>
      <c r="R420" s="23">
        <f t="shared" si="83"/>
        <v>2.9091016316557503E-2</v>
      </c>
      <c r="S420" s="23">
        <f t="shared" si="84"/>
        <v>3.4445922756102129E-2</v>
      </c>
      <c r="T420" s="29">
        <v>0</v>
      </c>
      <c r="U420" s="38">
        <f>VLOOKUP($A420,Fuel_preprocessddata!$A:$T,9,FALSE)</f>
        <v>13034968825</v>
      </c>
      <c r="V420" s="38">
        <f>VLOOKUP($A420,Fuel_preprocessddata!$A:$T,10,FALSE)</f>
        <v>11020288677</v>
      </c>
      <c r="W420" s="38">
        <f>VLOOKUP($A420,Fuel_preprocessddata!$A:$T,14,FALSE)</f>
        <v>379901620</v>
      </c>
      <c r="X420" s="38">
        <f>VLOOKUP($A420,Fuel_preprocessddata!$A:$T,15,FALSE)</f>
        <v>309128095</v>
      </c>
      <c r="Y420" s="32">
        <f t="shared" si="85"/>
        <v>0</v>
      </c>
      <c r="Z420" s="32">
        <f t="shared" si="86"/>
        <v>0</v>
      </c>
      <c r="AA420" s="32">
        <v>9.6951348098044815E-6</v>
      </c>
      <c r="AB420" s="32">
        <v>2.2807869409495474E-5</v>
      </c>
      <c r="AC420" s="32">
        <f t="shared" si="87"/>
        <v>0</v>
      </c>
      <c r="AD420" s="32">
        <f t="shared" si="88"/>
        <v>-9.3132257461547852E-10</v>
      </c>
      <c r="AE420" s="32">
        <v>3.0088631898517182E-9</v>
      </c>
      <c r="AF420" s="32">
        <v>7.1678408885417211E-9</v>
      </c>
      <c r="AG420" s="32">
        <f t="shared" si="89"/>
        <v>0</v>
      </c>
      <c r="AH420" s="32">
        <f t="shared" si="90"/>
        <v>0</v>
      </c>
      <c r="AI420" s="32">
        <v>1.631655750441996E-8</v>
      </c>
      <c r="AJ420" s="32">
        <v>2.275610213112178E-8</v>
      </c>
    </row>
    <row r="421" spans="1:36" ht="21.75" thickBot="1" x14ac:dyDescent="0.3">
      <c r="A421" s="7" t="str">
        <f t="shared" si="78"/>
        <v>WN201811</v>
      </c>
      <c r="B421" s="7" t="s">
        <v>12</v>
      </c>
      <c r="C421" s="7">
        <v>2018</v>
      </c>
      <c r="D421" s="7">
        <v>11</v>
      </c>
      <c r="E421" s="12">
        <f>VLOOKUP($A421,Fuel_preprocessddata!$A:$T,6,FALSE)</f>
        <v>173093144</v>
      </c>
      <c r="F421" s="4">
        <f>VLOOKUP($A421,Fuel_preprocessddata!$A:$T,7,FALSE)</f>
        <v>386731333</v>
      </c>
      <c r="G421" s="30">
        <f>VLOOKUP($A421,Fuel_preprocessddata!$A:$T,8,FALSE)</f>
        <v>2.2342383069776499</v>
      </c>
      <c r="H421" s="18">
        <f t="shared" si="79"/>
        <v>2.9943815858508926E-2</v>
      </c>
      <c r="I421" s="18">
        <f t="shared" si="80"/>
        <v>3.5381032361593831E-2</v>
      </c>
      <c r="J421" s="12">
        <f>VLOOKUP($A421,Fuel_preprocessddata!$A:$T,11,FALSE)</f>
        <v>2075971</v>
      </c>
      <c r="K421" s="4">
        <f>VLOOKUP($A421,Fuel_preprocessddata!$A:$T,12,FALSE)</f>
        <v>5543278</v>
      </c>
      <c r="L421" s="30">
        <f>VLOOKUP($A421,Fuel_preprocessddata!$A:$T,13,FALSE)</f>
        <v>2.6702097476313398</v>
      </c>
      <c r="M421" s="27">
        <f t="shared" si="81"/>
        <v>1.1221339003832804E-2</v>
      </c>
      <c r="N421" s="27">
        <f t="shared" si="82"/>
        <v>1.374646899242017E-2</v>
      </c>
      <c r="O421" s="4">
        <f>VLOOKUP($A421,Fuel_preprocessddata!$A:$T,16,FALSE)</f>
        <v>175169115</v>
      </c>
      <c r="P421" s="4">
        <f>VLOOKUP($A421,Fuel_preprocessddata!$A:$T,17,FALSE)</f>
        <v>392274611</v>
      </c>
      <c r="Q421" s="30">
        <f>VLOOKUP($A421,Fuel_preprocessddata!$A:$T,18,FALSE)</f>
        <v>2.2394051086003302</v>
      </c>
      <c r="R421" s="24">
        <f t="shared" si="83"/>
        <v>2.9254081988906014E-2</v>
      </c>
      <c r="S421" s="24">
        <f t="shared" si="84"/>
        <v>3.4611279882824031E-2</v>
      </c>
      <c r="T421" s="30">
        <v>0</v>
      </c>
      <c r="U421" s="39">
        <f>VLOOKUP($A421,Fuel_preprocessddata!$A:$T,9,FALSE)</f>
        <v>12915232141</v>
      </c>
      <c r="V421" s="39">
        <f>VLOOKUP($A421,Fuel_preprocessddata!$A:$T,10,FALSE)</f>
        <v>10930470571</v>
      </c>
      <c r="W421" s="39">
        <f>VLOOKUP($A421,Fuel_preprocessddata!$A:$T,14,FALSE)</f>
        <v>493994344</v>
      </c>
      <c r="X421" s="39">
        <f>VLOOKUP($A421,Fuel_preprocessddata!$A:$T,15,FALSE)</f>
        <v>403251046</v>
      </c>
      <c r="Y421" s="33">
        <f t="shared" si="85"/>
        <v>0</v>
      </c>
      <c r="Z421" s="33">
        <f t="shared" si="86"/>
        <v>0</v>
      </c>
      <c r="AA421" s="33">
        <v>4.3815858508926275E-5</v>
      </c>
      <c r="AB421" s="33">
        <v>-1.8967638406169884E-5</v>
      </c>
      <c r="AC421" s="33">
        <f t="shared" si="87"/>
        <v>0</v>
      </c>
      <c r="AD421" s="33">
        <f t="shared" si="88"/>
        <v>0</v>
      </c>
      <c r="AE421" s="33">
        <v>3.9003832804154759E-8</v>
      </c>
      <c r="AF421" s="33">
        <v>-3.1007579830155674E-8</v>
      </c>
      <c r="AG421" s="33">
        <f t="shared" si="89"/>
        <v>0</v>
      </c>
      <c r="AH421" s="33">
        <f t="shared" si="90"/>
        <v>0</v>
      </c>
      <c r="AI421" s="33">
        <v>-1.8011093987774229E-8</v>
      </c>
      <c r="AJ421" s="33">
        <v>-2.0117175964992629E-8</v>
      </c>
    </row>
    <row r="422" spans="1:36" ht="21.75" thickBot="1" x14ac:dyDescent="0.3">
      <c r="A422" s="6" t="str">
        <f t="shared" si="78"/>
        <v>WN201812</v>
      </c>
      <c r="B422" s="6" t="s">
        <v>12</v>
      </c>
      <c r="C422" s="6">
        <v>2018</v>
      </c>
      <c r="D422" s="6">
        <v>12</v>
      </c>
      <c r="E422" s="11">
        <f>VLOOKUP($A422,Fuel_preprocessddata!$A:$T,6,FALSE)</f>
        <v>173448291</v>
      </c>
      <c r="F422" s="2">
        <f>VLOOKUP($A422,Fuel_preprocessddata!$A:$T,7,FALSE)</f>
        <v>351820604</v>
      </c>
      <c r="G422" s="29">
        <f>VLOOKUP($A422,Fuel_preprocessddata!$A:$T,8,FALSE)</f>
        <v>2.02838899116048</v>
      </c>
      <c r="H422" s="8">
        <f t="shared" si="79"/>
        <v>2.6987885711899331E-2</v>
      </c>
      <c r="I422" s="8">
        <f t="shared" si="80"/>
        <v>3.3069300599446599E-2</v>
      </c>
      <c r="J422" s="11">
        <f>VLOOKUP($A422,Fuel_preprocessddata!$A:$T,11,FALSE)</f>
        <v>2440902</v>
      </c>
      <c r="K422" s="2">
        <f>VLOOKUP($A422,Fuel_preprocessddata!$A:$T,12,FALSE)</f>
        <v>5730304</v>
      </c>
      <c r="L422" s="29">
        <f>VLOOKUP($A422,Fuel_preprocessddata!$A:$T,13,FALSE)</f>
        <v>2.3476173971752998</v>
      </c>
      <c r="M422" s="26">
        <f t="shared" si="81"/>
        <v>1.0646885354736988E-2</v>
      </c>
      <c r="N422" s="26">
        <f t="shared" si="82"/>
        <v>1.3029456890901084E-2</v>
      </c>
      <c r="O422" s="2">
        <f>VLOOKUP($A422,Fuel_preprocessddata!$A:$T,16,FALSE)</f>
        <v>175889193</v>
      </c>
      <c r="P422" s="2">
        <f>VLOOKUP($A422,Fuel_preprocessddata!$A:$T,17,FALSE)</f>
        <v>357550908</v>
      </c>
      <c r="Q422" s="29">
        <f>VLOOKUP($A422,Fuel_preprocessddata!$A:$T,18,FALSE)</f>
        <v>2.0328190828642798</v>
      </c>
      <c r="R422" s="23">
        <f t="shared" si="83"/>
        <v>2.6339980769898887E-2</v>
      </c>
      <c r="S422" s="23">
        <f t="shared" si="84"/>
        <v>3.2273768919195443E-2</v>
      </c>
      <c r="T422" s="29">
        <v>0</v>
      </c>
      <c r="U422" s="38">
        <f>VLOOKUP($A422,Fuel_preprocessddata!$A:$T,9,FALSE)</f>
        <v>13036241807</v>
      </c>
      <c r="V422" s="38">
        <f>VLOOKUP($A422,Fuel_preprocessddata!$A:$T,10,FALSE)</f>
        <v>10638888565</v>
      </c>
      <c r="W422" s="38">
        <f>VLOOKUP($A422,Fuel_preprocessddata!$A:$T,14,FALSE)</f>
        <v>538214117</v>
      </c>
      <c r="X422" s="38">
        <f>VLOOKUP($A422,Fuel_preprocessddata!$A:$T,15,FALSE)</f>
        <v>439796075</v>
      </c>
      <c r="Y422" s="32">
        <f t="shared" si="85"/>
        <v>0</v>
      </c>
      <c r="Z422" s="32">
        <f t="shared" si="86"/>
        <v>0</v>
      </c>
      <c r="AA422" s="32">
        <v>-1.2114288100668891E-5</v>
      </c>
      <c r="AB422" s="32">
        <v>-3.0699400553401562E-5</v>
      </c>
      <c r="AC422" s="32">
        <f t="shared" si="87"/>
        <v>0</v>
      </c>
      <c r="AD422" s="32">
        <f t="shared" si="88"/>
        <v>0</v>
      </c>
      <c r="AE422" s="32">
        <v>-1.4645263012730281E-8</v>
      </c>
      <c r="AF422" s="32">
        <v>-4.3109098915583566E-8</v>
      </c>
      <c r="AG422" s="32">
        <f t="shared" si="89"/>
        <v>0</v>
      </c>
      <c r="AH422" s="32">
        <f t="shared" si="90"/>
        <v>0</v>
      </c>
      <c r="AI422" s="32">
        <v>-1.9230101112183151E-8</v>
      </c>
      <c r="AJ422" s="32">
        <v>-3.1080804553315633E-8</v>
      </c>
    </row>
    <row r="423" spans="1:36" ht="15.75" thickBot="1" x14ac:dyDescent="0.3">
      <c r="A423" s="7" t="str">
        <f t="shared" si="78"/>
        <v>WN20191</v>
      </c>
      <c r="B423" s="7" t="s">
        <v>12</v>
      </c>
      <c r="C423" s="7">
        <v>2019</v>
      </c>
      <c r="D423" s="7">
        <v>1</v>
      </c>
      <c r="E423" s="12">
        <f>VLOOKUP($A423,Fuel_preprocessddata!$A:$T,6,FALSE)</f>
        <v>163091949</v>
      </c>
      <c r="F423" s="4">
        <f>VLOOKUP($A423,Fuel_preprocessddata!$A:$T,7,FALSE)</f>
        <v>311660539</v>
      </c>
      <c r="G423" s="30">
        <f>VLOOKUP($A423,Fuel_preprocessddata!$A:$T,8,FALSE)</f>
        <v>1.91094987159666</v>
      </c>
      <c r="H423" s="18">
        <f t="shared" si="79"/>
        <v>2.537130812871247E-2</v>
      </c>
      <c r="I423" s="18">
        <f t="shared" si="80"/>
        <v>3.3368321173491727E-2</v>
      </c>
      <c r="J423" s="12">
        <f>VLOOKUP($A423,Fuel_preprocessddata!$A:$T,11,FALSE)</f>
        <v>1789759</v>
      </c>
      <c r="K423" s="4">
        <f>VLOOKUP($A423,Fuel_preprocessddata!$A:$T,12,FALSE)</f>
        <v>4071037</v>
      </c>
      <c r="L423" s="30">
        <f>VLOOKUP($A423,Fuel_preprocessddata!$A:$T,13,FALSE)</f>
        <v>2.2746285952466199</v>
      </c>
      <c r="M423" s="27">
        <f t="shared" si="81"/>
        <v>8.4218186879389135E-3</v>
      </c>
      <c r="N423" s="27">
        <f t="shared" si="82"/>
        <v>1.0383519417564688E-2</v>
      </c>
      <c r="O423" s="4">
        <f>VLOOKUP($A423,Fuel_preprocessddata!$A:$T,16,FALSE)</f>
        <v>164881708</v>
      </c>
      <c r="P423" s="4">
        <f>VLOOKUP($A423,Fuel_preprocessddata!$A:$T,17,FALSE)</f>
        <v>315731576</v>
      </c>
      <c r="Q423" s="30">
        <f>VLOOKUP($A423,Fuel_preprocessddata!$A:$T,18,FALSE)</f>
        <v>1.9148975336912399</v>
      </c>
      <c r="R423" s="24">
        <f t="shared" si="83"/>
        <v>2.4729575059917647E-2</v>
      </c>
      <c r="S423" s="24">
        <f t="shared" si="84"/>
        <v>3.244235403498149E-2</v>
      </c>
      <c r="T423" s="30">
        <v>0</v>
      </c>
      <c r="U423" s="39">
        <f>VLOOKUP($A423,Fuel_preprocessddata!$A:$T,9,FALSE)</f>
        <v>12283975955</v>
      </c>
      <c r="V423" s="39">
        <f>VLOOKUP($A423,Fuel_preprocessddata!$A:$T,10,FALSE)</f>
        <v>9340012564</v>
      </c>
      <c r="W423" s="39">
        <f>VLOOKUP($A423,Fuel_preprocessddata!$A:$T,14,FALSE)</f>
        <v>483391670</v>
      </c>
      <c r="X423" s="39">
        <f>VLOOKUP($A423,Fuel_preprocessddata!$A:$T,15,FALSE)</f>
        <v>392067163</v>
      </c>
      <c r="Y423" s="33">
        <f t="shared" si="85"/>
        <v>0</v>
      </c>
      <c r="Z423" s="33">
        <f t="shared" si="86"/>
        <v>0</v>
      </c>
      <c r="AA423" s="33">
        <v>-2.8691871287529064E-5</v>
      </c>
      <c r="AB423" s="33">
        <v>-3.1678826508268337E-5</v>
      </c>
      <c r="AC423" s="33">
        <f t="shared" si="87"/>
        <v>4.6566128730773926E-10</v>
      </c>
      <c r="AD423" s="33">
        <f t="shared" si="88"/>
        <v>0</v>
      </c>
      <c r="AE423" s="33">
        <v>1.8687938913367064E-8</v>
      </c>
      <c r="AF423" s="33">
        <v>1.9417564688095634E-8</v>
      </c>
      <c r="AG423" s="33">
        <f t="shared" si="89"/>
        <v>0</v>
      </c>
      <c r="AH423" s="33">
        <f t="shared" si="90"/>
        <v>0</v>
      </c>
      <c r="AI423" s="33">
        <v>-2.4940082353486215E-8</v>
      </c>
      <c r="AJ423" s="33">
        <v>-4.5965018511881506E-8</v>
      </c>
    </row>
    <row r="424" spans="1:36" ht="15.75" thickBot="1" x14ac:dyDescent="0.3">
      <c r="A424" s="6" t="str">
        <f t="shared" si="78"/>
        <v>WN20192</v>
      </c>
      <c r="B424" s="6" t="s">
        <v>12</v>
      </c>
      <c r="C424" s="6">
        <v>2019</v>
      </c>
      <c r="D424" s="6">
        <v>2</v>
      </c>
      <c r="E424" s="11">
        <f>VLOOKUP($A424,Fuel_preprocessddata!$A:$T,6,FALSE)</f>
        <v>146910807</v>
      </c>
      <c r="F424" s="2">
        <f>VLOOKUP($A424,Fuel_preprocessddata!$A:$T,7,FALSE)</f>
        <v>289336674</v>
      </c>
      <c r="G424" s="29">
        <f>VLOOKUP($A424,Fuel_preprocessddata!$A:$T,8,FALSE)</f>
        <v>1.96947168086824</v>
      </c>
      <c r="H424" s="8">
        <f t="shared" si="79"/>
        <v>2.6561265579673976E-2</v>
      </c>
      <c r="I424" s="8">
        <f t="shared" si="80"/>
        <v>3.2876880804595776E-2</v>
      </c>
      <c r="J424" s="11">
        <f>VLOOKUP($A424,Fuel_preprocessddata!$A:$T,11,FALSE)</f>
        <v>1759751</v>
      </c>
      <c r="K424" s="2">
        <f>VLOOKUP($A424,Fuel_preprocessddata!$A:$T,12,FALSE)</f>
        <v>4222874</v>
      </c>
      <c r="L424" s="29">
        <f>VLOOKUP($A424,Fuel_preprocessddata!$A:$T,13,FALSE)</f>
        <v>2.3996997302459202</v>
      </c>
      <c r="M424" s="26">
        <f t="shared" si="81"/>
        <v>9.9062575926586929E-3</v>
      </c>
      <c r="N424" s="26">
        <f t="shared" si="82"/>
        <v>1.2195954807148982E-2</v>
      </c>
      <c r="O424" s="2">
        <f>VLOOKUP($A424,Fuel_preprocessddata!$A:$T,16,FALSE)</f>
        <v>148670558</v>
      </c>
      <c r="P424" s="2">
        <f>VLOOKUP($A424,Fuel_preprocessddata!$A:$T,17,FALSE)</f>
        <v>293559548</v>
      </c>
      <c r="Q424" s="29">
        <f>VLOOKUP($A424,Fuel_preprocessddata!$A:$T,18,FALSE)</f>
        <v>1.97456410972776</v>
      </c>
      <c r="R424" s="23">
        <f t="shared" si="83"/>
        <v>2.5934049086338489E-2</v>
      </c>
      <c r="S424" s="23">
        <f t="shared" si="84"/>
        <v>3.2094010046671631E-2</v>
      </c>
      <c r="T424" s="29">
        <v>0</v>
      </c>
      <c r="U424" s="38">
        <f>VLOOKUP($A424,Fuel_preprocessddata!$A:$T,9,FALSE)</f>
        <v>10893181017</v>
      </c>
      <c r="V424" s="38">
        <f>VLOOKUP($A424,Fuel_preprocessddata!$A:$T,10,FALSE)</f>
        <v>8800612069</v>
      </c>
      <c r="W424" s="38">
        <f>VLOOKUP($A424,Fuel_preprocessddata!$A:$T,14,FALSE)</f>
        <v>426283484</v>
      </c>
      <c r="X424" s="38">
        <f>VLOOKUP($A424,Fuel_preprocessddata!$A:$T,15,FALSE)</f>
        <v>346252021</v>
      </c>
      <c r="Y424" s="32">
        <f t="shared" si="85"/>
        <v>0</v>
      </c>
      <c r="Z424" s="32">
        <f t="shared" si="86"/>
        <v>0</v>
      </c>
      <c r="AA424" s="32">
        <v>-3.8734420326024324E-5</v>
      </c>
      <c r="AB424" s="32">
        <v>-2.3119195404226051E-5</v>
      </c>
      <c r="AC424" s="32">
        <f t="shared" si="87"/>
        <v>0</v>
      </c>
      <c r="AD424" s="32">
        <f t="shared" si="88"/>
        <v>0</v>
      </c>
      <c r="AE424" s="32">
        <v>-4.2407341306963109E-8</v>
      </c>
      <c r="AF424" s="32">
        <v>-4.5192851018741043E-8</v>
      </c>
      <c r="AG424" s="32">
        <f t="shared" si="89"/>
        <v>0</v>
      </c>
      <c r="AH424" s="32">
        <f t="shared" si="90"/>
        <v>0</v>
      </c>
      <c r="AI424" s="32">
        <v>4.9086338490406112E-8</v>
      </c>
      <c r="AJ424" s="32">
        <v>1.0046671635247084E-8</v>
      </c>
    </row>
    <row r="425" spans="1:36" ht="15.75" thickBot="1" x14ac:dyDescent="0.3">
      <c r="A425" s="7" t="str">
        <f t="shared" si="78"/>
        <v>WN20193</v>
      </c>
      <c r="B425" s="7" t="s">
        <v>12</v>
      </c>
      <c r="C425" s="7">
        <v>2019</v>
      </c>
      <c r="D425" s="7">
        <v>3</v>
      </c>
      <c r="E425" s="12">
        <f>VLOOKUP($A425,Fuel_preprocessddata!$A:$T,6,FALSE)</f>
        <v>177789535</v>
      </c>
      <c r="F425" s="4">
        <f>VLOOKUP($A425,Fuel_preprocessddata!$A:$T,7,FALSE)</f>
        <v>353137046</v>
      </c>
      <c r="G425" s="30">
        <f>VLOOKUP($A425,Fuel_preprocessddata!$A:$T,8,FALSE)</f>
        <v>1.9862645233871601</v>
      </c>
      <c r="H425" s="18">
        <f t="shared" si="79"/>
        <v>2.6636769211471421E-2</v>
      </c>
      <c r="I425" s="18">
        <f t="shared" si="80"/>
        <v>3.1092066010018356E-2</v>
      </c>
      <c r="J425" s="12">
        <f>VLOOKUP($A425,Fuel_preprocessddata!$A:$T,11,FALSE)</f>
        <v>2488121</v>
      </c>
      <c r="K425" s="4">
        <f>VLOOKUP($A425,Fuel_preprocessddata!$A:$T,12,FALSE)</f>
        <v>6073530</v>
      </c>
      <c r="L425" s="30">
        <f>VLOOKUP($A425,Fuel_preprocessddata!$A:$T,13,FALSE)</f>
        <v>2.4410107064728699</v>
      </c>
      <c r="M425" s="27">
        <f t="shared" si="81"/>
        <v>1.0811097001978793E-2</v>
      </c>
      <c r="N425" s="27">
        <f t="shared" si="82"/>
        <v>1.2560733280632905E-2</v>
      </c>
      <c r="O425" s="4">
        <f>VLOOKUP($A425,Fuel_preprocessddata!$A:$T,16,FALSE)</f>
        <v>180277656</v>
      </c>
      <c r="P425" s="4">
        <f>VLOOKUP($A425,Fuel_preprocessddata!$A:$T,17,FALSE)</f>
        <v>359210576</v>
      </c>
      <c r="Q425" s="30">
        <f>VLOOKUP($A425,Fuel_preprocessddata!$A:$T,18,FALSE)</f>
        <v>1.9925407505852999</v>
      </c>
      <c r="R425" s="24">
        <f t="shared" si="83"/>
        <v>2.5993418381790118E-2</v>
      </c>
      <c r="S425" s="24">
        <f t="shared" si="84"/>
        <v>3.0335350316458926E-2</v>
      </c>
      <c r="T425" s="30">
        <v>0</v>
      </c>
      <c r="U425" s="39">
        <f>VLOOKUP($A425,Fuel_preprocessddata!$A:$T,9,FALSE)</f>
        <v>13257502935</v>
      </c>
      <c r="V425" s="39">
        <f>VLOOKUP($A425,Fuel_preprocessddata!$A:$T,10,FALSE)</f>
        <v>11357786449</v>
      </c>
      <c r="W425" s="39">
        <f>VLOOKUP($A425,Fuel_preprocessddata!$A:$T,14,FALSE)</f>
        <v>561786653</v>
      </c>
      <c r="X425" s="39">
        <f>VLOOKUP($A425,Fuel_preprocessddata!$A:$T,15,FALSE)</f>
        <v>483533076</v>
      </c>
      <c r="Y425" s="33">
        <f t="shared" si="85"/>
        <v>0</v>
      </c>
      <c r="Z425" s="33">
        <f t="shared" si="86"/>
        <v>0</v>
      </c>
      <c r="AA425" s="33">
        <v>3.6769211471422703E-5</v>
      </c>
      <c r="AB425" s="33">
        <v>-7.9339899816417009E-6</v>
      </c>
      <c r="AC425" s="33">
        <f t="shared" si="87"/>
        <v>0</v>
      </c>
      <c r="AD425" s="33">
        <f t="shared" si="88"/>
        <v>0</v>
      </c>
      <c r="AE425" s="33">
        <v>-2.9980212080255031E-9</v>
      </c>
      <c r="AF425" s="33">
        <v>3.3280632905779983E-8</v>
      </c>
      <c r="AG425" s="33">
        <f t="shared" si="89"/>
        <v>0</v>
      </c>
      <c r="AH425" s="33">
        <f t="shared" si="90"/>
        <v>0</v>
      </c>
      <c r="AI425" s="33">
        <v>1.8381790119550989E-8</v>
      </c>
      <c r="AJ425" s="33">
        <v>-4.968354107293127E-8</v>
      </c>
    </row>
    <row r="426" spans="1:36" ht="15.75" thickBot="1" x14ac:dyDescent="0.3">
      <c r="A426" s="6" t="str">
        <f t="shared" si="78"/>
        <v>WN20194</v>
      </c>
      <c r="B426" s="6" t="s">
        <v>12</v>
      </c>
      <c r="C426" s="6">
        <v>2019</v>
      </c>
      <c r="D426" s="6">
        <v>4</v>
      </c>
      <c r="E426" s="11">
        <f>VLOOKUP($A426,Fuel_preprocessddata!$A:$T,6,FALSE)</f>
        <v>171492052</v>
      </c>
      <c r="F426" s="2">
        <f>VLOOKUP($A426,Fuel_preprocessddata!$A:$T,7,FALSE)</f>
        <v>343556447</v>
      </c>
      <c r="G426" s="29">
        <f>VLOOKUP($A426,Fuel_preprocessddata!$A:$T,8,FALSE)</f>
        <v>2.00333743163793</v>
      </c>
      <c r="H426" s="8">
        <f t="shared" si="79"/>
        <v>2.7055490040768914E-2</v>
      </c>
      <c r="I426" s="8">
        <f t="shared" si="80"/>
        <v>3.1861665844266085E-2</v>
      </c>
      <c r="J426" s="11">
        <f>VLOOKUP($A426,Fuel_preprocessddata!$A:$T,11,FALSE)</f>
        <v>1931660</v>
      </c>
      <c r="K426" s="2">
        <f>VLOOKUP($A426,Fuel_preprocessddata!$A:$T,12,FALSE)</f>
        <v>4787040</v>
      </c>
      <c r="L426" s="29">
        <f>VLOOKUP($A426,Fuel_preprocessddata!$A:$T,13,FALSE)</f>
        <v>2.47820009732561</v>
      </c>
      <c r="M426" s="26">
        <f t="shared" si="81"/>
        <v>1.0042868508205943E-2</v>
      </c>
      <c r="N426" s="26">
        <f t="shared" si="82"/>
        <v>1.1995736269323765E-2</v>
      </c>
      <c r="O426" s="2">
        <f>VLOOKUP($A426,Fuel_preprocessddata!$A:$T,16,FALSE)</f>
        <v>173423712</v>
      </c>
      <c r="P426" s="2">
        <f>VLOOKUP($A426,Fuel_preprocessddata!$A:$T,17,FALSE)</f>
        <v>348343487</v>
      </c>
      <c r="Q426" s="29">
        <f>VLOOKUP($A426,Fuel_preprocessddata!$A:$T,18,FALSE)</f>
        <v>2.0086266346322899</v>
      </c>
      <c r="R426" s="23">
        <f t="shared" si="83"/>
        <v>2.6439981653641753E-2</v>
      </c>
      <c r="S426" s="23">
        <f t="shared" si="84"/>
        <v>3.1152681286566238E-2</v>
      </c>
      <c r="T426" s="29">
        <v>0</v>
      </c>
      <c r="U426" s="38">
        <f>VLOOKUP($A426,Fuel_preprocessddata!$A:$T,9,FALSE)</f>
        <v>12698215648</v>
      </c>
      <c r="V426" s="38">
        <f>VLOOKUP($A426,Fuel_preprocessddata!$A:$T,10,FALSE)</f>
        <v>10782752185</v>
      </c>
      <c r="W426" s="38">
        <f>VLOOKUP($A426,Fuel_preprocessddata!$A:$T,14,FALSE)</f>
        <v>476660627</v>
      </c>
      <c r="X426" s="38">
        <f>VLOOKUP($A426,Fuel_preprocessddata!$A:$T,15,FALSE)</f>
        <v>399061791</v>
      </c>
      <c r="Y426" s="32">
        <f t="shared" si="85"/>
        <v>0</v>
      </c>
      <c r="Z426" s="32">
        <f t="shared" si="86"/>
        <v>0</v>
      </c>
      <c r="AA426" s="32">
        <v>-4.4509959231085056E-5</v>
      </c>
      <c r="AB426" s="32">
        <v>-3.8334155733914591E-5</v>
      </c>
      <c r="AC426" s="32">
        <f t="shared" si="87"/>
        <v>-9.3132257461547852E-10</v>
      </c>
      <c r="AD426" s="32">
        <f t="shared" si="88"/>
        <v>0</v>
      </c>
      <c r="AE426" s="32">
        <v>-3.1491794057897371E-8</v>
      </c>
      <c r="AF426" s="32">
        <v>3.6269323764812067E-8</v>
      </c>
      <c r="AG426" s="32">
        <f t="shared" si="89"/>
        <v>0</v>
      </c>
      <c r="AH426" s="32">
        <f t="shared" si="90"/>
        <v>0</v>
      </c>
      <c r="AI426" s="32">
        <v>-1.8346358248572114E-8</v>
      </c>
      <c r="AJ426" s="32">
        <v>-1.871343376265433E-8</v>
      </c>
    </row>
    <row r="427" spans="1:36" ht="15.75" thickBot="1" x14ac:dyDescent="0.3">
      <c r="A427" s="7" t="str">
        <f t="shared" si="78"/>
        <v>WN20195</v>
      </c>
      <c r="B427" s="7" t="s">
        <v>12</v>
      </c>
      <c r="C427" s="7">
        <v>2019</v>
      </c>
      <c r="D427" s="7">
        <v>5</v>
      </c>
      <c r="E427" s="12">
        <f>VLOOKUP($A427,Fuel_preprocessddata!$A:$T,6,FALSE)</f>
        <v>177441553</v>
      </c>
      <c r="F427" s="4">
        <f>VLOOKUP($A427,Fuel_preprocessddata!$A:$T,7,FALSE)</f>
        <v>371853619</v>
      </c>
      <c r="G427" s="30">
        <f>VLOOKUP($A427,Fuel_preprocessddata!$A:$T,8,FALSE)</f>
        <v>2.0956400161804201</v>
      </c>
      <c r="H427" s="18">
        <f t="shared" si="79"/>
        <v>2.8599413095347713E-2</v>
      </c>
      <c r="I427" s="18">
        <f t="shared" si="80"/>
        <v>3.3070313759189854E-2</v>
      </c>
      <c r="J427" s="12">
        <f>VLOOKUP($A427,Fuel_preprocessddata!$A:$T,11,FALSE)</f>
        <v>2473278</v>
      </c>
      <c r="K427" s="4">
        <f>VLOOKUP($A427,Fuel_preprocessddata!$A:$T,12,FALSE)</f>
        <v>6309955</v>
      </c>
      <c r="L427" s="30">
        <f>VLOOKUP($A427,Fuel_preprocessddata!$A:$T,13,FALSE)</f>
        <v>2.5512518204585102</v>
      </c>
      <c r="M427" s="27">
        <f t="shared" si="81"/>
        <v>1.3372960672533744E-2</v>
      </c>
      <c r="N427" s="27">
        <f t="shared" si="82"/>
        <v>1.5344003410546418E-2</v>
      </c>
      <c r="O427" s="4">
        <f>VLOOKUP($A427,Fuel_preprocessddata!$A:$T,16,FALSE)</f>
        <v>179914831</v>
      </c>
      <c r="P427" s="4">
        <f>VLOOKUP($A427,Fuel_preprocessddata!$A:$T,17,FALSE)</f>
        <v>378163574</v>
      </c>
      <c r="Q427" s="30">
        <f>VLOOKUP($A427,Fuel_preprocessddata!$A:$T,18,FALSE)</f>
        <v>2.10190328333743</v>
      </c>
      <c r="R427" s="24">
        <f t="shared" si="83"/>
        <v>2.806619935001774E-2</v>
      </c>
      <c r="S427" s="24">
        <f t="shared" si="84"/>
        <v>3.2444892598338583E-2</v>
      </c>
      <c r="T427" s="30">
        <v>0</v>
      </c>
      <c r="U427" s="39">
        <f>VLOOKUP($A427,Fuel_preprocessddata!$A:$T,9,FALSE)</f>
        <v>13002141609</v>
      </c>
      <c r="V427" s="39">
        <f>VLOOKUP($A427,Fuel_preprocessddata!$A:$T,10,FALSE)</f>
        <v>11244332960</v>
      </c>
      <c r="W427" s="39">
        <f>VLOOKUP($A427,Fuel_preprocessddata!$A:$T,14,FALSE)</f>
        <v>471844280</v>
      </c>
      <c r="X427" s="39">
        <f>VLOOKUP($A427,Fuel_preprocessddata!$A:$T,15,FALSE)</f>
        <v>411232638</v>
      </c>
      <c r="Y427" s="33">
        <f t="shared" si="85"/>
        <v>0</v>
      </c>
      <c r="Z427" s="33">
        <f t="shared" si="86"/>
        <v>0</v>
      </c>
      <c r="AA427" s="33">
        <v>-5.8690465228918021E-7</v>
      </c>
      <c r="AB427" s="33">
        <v>-2.968624081014018E-5</v>
      </c>
      <c r="AC427" s="33">
        <f t="shared" si="87"/>
        <v>0</v>
      </c>
      <c r="AD427" s="33">
        <f t="shared" si="88"/>
        <v>9.3132257461547852E-10</v>
      </c>
      <c r="AE427" s="33">
        <v>-3.9327466255789645E-8</v>
      </c>
      <c r="AF427" s="33">
        <v>3.410546418197713E-9</v>
      </c>
      <c r="AG427" s="33">
        <f t="shared" si="89"/>
        <v>0</v>
      </c>
      <c r="AH427" s="33">
        <f t="shared" si="90"/>
        <v>0</v>
      </c>
      <c r="AI427" s="33">
        <v>-6.4998225898782458E-10</v>
      </c>
      <c r="AJ427" s="33">
        <v>-7.4016614174526874E-9</v>
      </c>
    </row>
    <row r="428" spans="1:36" ht="15.75" thickBot="1" x14ac:dyDescent="0.3">
      <c r="A428" s="6" t="str">
        <f t="shared" si="78"/>
        <v>WN20196</v>
      </c>
      <c r="B428" s="6" t="s">
        <v>12</v>
      </c>
      <c r="C428" s="6">
        <v>2019</v>
      </c>
      <c r="D428" s="6">
        <v>6</v>
      </c>
      <c r="E428" s="11">
        <f>VLOOKUP($A428,Fuel_preprocessddata!$A:$T,6,FALSE)</f>
        <v>176417715</v>
      </c>
      <c r="F428" s="2">
        <f>VLOOKUP($A428,Fuel_preprocessddata!$A:$T,7,FALSE)</f>
        <v>351593930</v>
      </c>
      <c r="G428" s="29">
        <f>VLOOKUP($A428,Fuel_preprocessddata!$A:$T,8,FALSE)</f>
        <v>1.99296272486014</v>
      </c>
      <c r="H428" s="8">
        <f t="shared" si="79"/>
        <v>2.7327286931736638E-2</v>
      </c>
      <c r="I428" s="8">
        <f t="shared" si="80"/>
        <v>3.1199386083518191E-2</v>
      </c>
      <c r="J428" s="11">
        <f>VLOOKUP($A428,Fuel_preprocessddata!$A:$T,11,FALSE)</f>
        <v>2713632</v>
      </c>
      <c r="K428" s="2">
        <f>VLOOKUP($A428,Fuel_preprocessddata!$A:$T,12,FALSE)</f>
        <v>6375770</v>
      </c>
      <c r="L428" s="29">
        <f>VLOOKUP($A428,Fuel_preprocessddata!$A:$T,13,FALSE)</f>
        <v>2.3495337613943201</v>
      </c>
      <c r="M428" s="26">
        <f t="shared" si="81"/>
        <v>1.334357412853769E-2</v>
      </c>
      <c r="N428" s="26">
        <f t="shared" si="82"/>
        <v>1.4925650804382662E-2</v>
      </c>
      <c r="O428" s="2">
        <f>VLOOKUP($A428,Fuel_preprocessddata!$A:$T,16,FALSE)</f>
        <v>179131347</v>
      </c>
      <c r="P428" s="2">
        <f>VLOOKUP($A428,Fuel_preprocessddata!$A:$T,17,FALSE)</f>
        <v>357969700</v>
      </c>
      <c r="Q428" s="29">
        <f>VLOOKUP($A428,Fuel_preprocessddata!$A:$T,18,FALSE)</f>
        <v>1.9983643622129399</v>
      </c>
      <c r="R428" s="23">
        <f t="shared" si="83"/>
        <v>2.6826559170521836E-2</v>
      </c>
      <c r="S428" s="23">
        <f t="shared" si="84"/>
        <v>3.0605048201437848E-2</v>
      </c>
      <c r="T428" s="29">
        <v>0</v>
      </c>
      <c r="U428" s="38">
        <f>VLOOKUP($A428,Fuel_preprocessddata!$A:$T,9,FALSE)</f>
        <v>12866038655</v>
      </c>
      <c r="V428" s="38">
        <f>VLOOKUP($A428,Fuel_preprocessddata!$A:$T,10,FALSE)</f>
        <v>11269257961</v>
      </c>
      <c r="W428" s="38">
        <f>VLOOKUP($A428,Fuel_preprocessddata!$A:$T,14,FALSE)</f>
        <v>477815759</v>
      </c>
      <c r="X428" s="38">
        <f>VLOOKUP($A428,Fuel_preprocessddata!$A:$T,15,FALSE)</f>
        <v>427168643</v>
      </c>
      <c r="Y428" s="32">
        <f t="shared" si="85"/>
        <v>0</v>
      </c>
      <c r="Z428" s="32">
        <f t="shared" si="86"/>
        <v>0</v>
      </c>
      <c r="AA428" s="32">
        <v>2.7286931736638861E-5</v>
      </c>
      <c r="AB428" s="32">
        <v>-6.1391648180711411E-7</v>
      </c>
      <c r="AC428" s="32">
        <f t="shared" si="87"/>
        <v>0</v>
      </c>
      <c r="AD428" s="32">
        <f t="shared" si="88"/>
        <v>0</v>
      </c>
      <c r="AE428" s="32">
        <v>-2.5871462311019555E-8</v>
      </c>
      <c r="AF428" s="32">
        <v>-4.9195617338529396E-8</v>
      </c>
      <c r="AG428" s="32">
        <f t="shared" si="89"/>
        <v>0</v>
      </c>
      <c r="AH428" s="32">
        <f t="shared" si="90"/>
        <v>0</v>
      </c>
      <c r="AI428" s="32">
        <v>-4.082947816300142E-8</v>
      </c>
      <c r="AJ428" s="32">
        <v>4.8201437848061079E-8</v>
      </c>
    </row>
    <row r="429" spans="1:36" ht="15.75" thickBot="1" x14ac:dyDescent="0.3">
      <c r="A429" s="7" t="str">
        <f t="shared" si="78"/>
        <v>WN20197</v>
      </c>
      <c r="B429" s="7" t="s">
        <v>12</v>
      </c>
      <c r="C429" s="7">
        <v>2019</v>
      </c>
      <c r="D429" s="7">
        <v>7</v>
      </c>
      <c r="E429" s="12">
        <f>VLOOKUP($A429,Fuel_preprocessddata!$A:$T,6,FALSE)</f>
        <v>182640130</v>
      </c>
      <c r="F429" s="4">
        <f>VLOOKUP($A429,Fuel_preprocessddata!$A:$T,7,FALSE)</f>
        <v>362654100</v>
      </c>
      <c r="G429" s="30">
        <f>VLOOKUP($A429,Fuel_preprocessddata!$A:$T,8,FALSE)</f>
        <v>1.98562112280581</v>
      </c>
      <c r="H429" s="18">
        <f t="shared" si="79"/>
        <v>2.6992797041820581E-2</v>
      </c>
      <c r="I429" s="18">
        <f t="shared" si="80"/>
        <v>3.1475708627003066E-2</v>
      </c>
      <c r="J429" s="12">
        <f>VLOOKUP($A429,Fuel_preprocessddata!$A:$T,11,FALSE)</f>
        <v>2459214</v>
      </c>
      <c r="K429" s="4">
        <f>VLOOKUP($A429,Fuel_preprocessddata!$A:$T,12,FALSE)</f>
        <v>5797137</v>
      </c>
      <c r="L429" s="30">
        <f>VLOOKUP($A429,Fuel_preprocessddata!$A:$T,13,FALSE)</f>
        <v>2.3573129463316298</v>
      </c>
      <c r="M429" s="27">
        <f t="shared" si="81"/>
        <v>1.2074719933781527E-2</v>
      </c>
      <c r="N429" s="27">
        <f t="shared" si="82"/>
        <v>1.3739618999722873E-2</v>
      </c>
      <c r="O429" s="4">
        <f>VLOOKUP($A429,Fuel_preprocessddata!$A:$T,16,FALSE)</f>
        <v>185099344</v>
      </c>
      <c r="P429" s="4">
        <f>VLOOKUP($A429,Fuel_preprocessddata!$A:$T,17,FALSE)</f>
        <v>368451237</v>
      </c>
      <c r="Q429" s="30">
        <f>VLOOKUP($A429,Fuel_preprocessddata!$A:$T,18,FALSE)</f>
        <v>1.99055938847627</v>
      </c>
      <c r="R429" s="24">
        <f t="shared" si="83"/>
        <v>2.6478094801012556E-2</v>
      </c>
      <c r="S429" s="24">
        <f t="shared" si="84"/>
        <v>3.0849152519737334E-2</v>
      </c>
      <c r="T429" s="30">
        <v>0</v>
      </c>
      <c r="U429" s="39">
        <f>VLOOKUP($A429,Fuel_preprocessddata!$A:$T,9,FALSE)</f>
        <v>13435217530</v>
      </c>
      <c r="V429" s="39">
        <f>VLOOKUP($A429,Fuel_preprocessddata!$A:$T,10,FALSE)</f>
        <v>11521713595</v>
      </c>
      <c r="W429" s="39">
        <f>VLOOKUP($A429,Fuel_preprocessddata!$A:$T,14,FALSE)</f>
        <v>480105297</v>
      </c>
      <c r="X429" s="39">
        <f>VLOOKUP($A429,Fuel_preprocessddata!$A:$T,15,FALSE)</f>
        <v>421928512</v>
      </c>
      <c r="Y429" s="33">
        <f t="shared" si="85"/>
        <v>0</v>
      </c>
      <c r="Z429" s="33">
        <f t="shared" si="86"/>
        <v>0</v>
      </c>
      <c r="AA429" s="33">
        <v>-7.2029581794207792E-6</v>
      </c>
      <c r="AB429" s="33">
        <v>-2.4291372996936358E-5</v>
      </c>
      <c r="AC429" s="33">
        <f t="shared" si="87"/>
        <v>0</v>
      </c>
      <c r="AD429" s="33">
        <f t="shared" si="88"/>
        <v>0</v>
      </c>
      <c r="AE429" s="33">
        <v>1.9933781526468297E-8</v>
      </c>
      <c r="AF429" s="33">
        <v>1.8999722873128122E-8</v>
      </c>
      <c r="AG429" s="33">
        <f t="shared" si="89"/>
        <v>0</v>
      </c>
      <c r="AH429" s="33">
        <f t="shared" si="90"/>
        <v>0</v>
      </c>
      <c r="AI429" s="33">
        <v>-5.1989874454150264E-9</v>
      </c>
      <c r="AJ429" s="33">
        <v>-4.7480262665988704E-8</v>
      </c>
    </row>
    <row r="430" spans="1:36" ht="15.75" thickBot="1" x14ac:dyDescent="0.3">
      <c r="A430" s="6" t="str">
        <f t="shared" si="78"/>
        <v>WN20198</v>
      </c>
      <c r="B430" s="6" t="s">
        <v>12</v>
      </c>
      <c r="C430" s="6">
        <v>2019</v>
      </c>
      <c r="D430" s="6">
        <v>8</v>
      </c>
      <c r="E430" s="11">
        <f>VLOOKUP($A430,Fuel_preprocessddata!$A:$T,6,FALSE)</f>
        <v>175268660</v>
      </c>
      <c r="F430" s="2">
        <f>VLOOKUP($A430,Fuel_preprocessddata!$A:$T,7,FALSE)</f>
        <v>342904670</v>
      </c>
      <c r="G430" s="29">
        <f>VLOOKUP($A430,Fuel_preprocessddata!$A:$T,8,FALSE)</f>
        <v>1.9564517124738601</v>
      </c>
      <c r="H430" s="8">
        <f t="shared" si="79"/>
        <v>2.6615427016346241E-2</v>
      </c>
      <c r="I430" s="8">
        <f t="shared" si="80"/>
        <v>3.1935811263749059E-2</v>
      </c>
      <c r="J430" s="11">
        <f>VLOOKUP($A430,Fuel_preprocessddata!$A:$T,11,FALSE)</f>
        <v>1702372</v>
      </c>
      <c r="K430" s="2">
        <f>VLOOKUP($A430,Fuel_preprocessddata!$A:$T,12,FALSE)</f>
        <v>3911530</v>
      </c>
      <c r="L430" s="29">
        <f>VLOOKUP($A430,Fuel_preprocessddata!$A:$T,13,FALSE)</f>
        <v>2.2976940410204101</v>
      </c>
      <c r="M430" s="26">
        <f t="shared" si="81"/>
        <v>1.166091227492771E-2</v>
      </c>
      <c r="N430" s="26">
        <f t="shared" si="82"/>
        <v>1.36498317276377E-2</v>
      </c>
      <c r="O430" s="2">
        <f>VLOOKUP($A430,Fuel_preprocessddata!$A:$T,16,FALSE)</f>
        <v>176971032</v>
      </c>
      <c r="P430" s="2">
        <f>VLOOKUP($A430,Fuel_preprocessddata!$A:$T,17,FALSE)</f>
        <v>346816200</v>
      </c>
      <c r="Q430" s="29">
        <f>VLOOKUP($A430,Fuel_preprocessddata!$A:$T,18,FALSE)</f>
        <v>1.95973429142911</v>
      </c>
      <c r="R430" s="23">
        <f t="shared" si="83"/>
        <v>2.6235951374361941E-2</v>
      </c>
      <c r="S430" s="23">
        <f t="shared" si="84"/>
        <v>3.1460472251440108E-2</v>
      </c>
      <c r="T430" s="29">
        <v>0</v>
      </c>
      <c r="U430" s="38">
        <f>VLOOKUP($A430,Fuel_preprocessddata!$A:$T,9,FALSE)</f>
        <v>12883680949</v>
      </c>
      <c r="V430" s="38">
        <f>VLOOKUP($A430,Fuel_preprocessddata!$A:$T,10,FALSE)</f>
        <v>10737308884</v>
      </c>
      <c r="W430" s="38">
        <f>VLOOKUP($A430,Fuel_preprocessddata!$A:$T,14,FALSE)</f>
        <v>335439450</v>
      </c>
      <c r="X430" s="38">
        <f>VLOOKUP($A430,Fuel_preprocessddata!$A:$T,15,FALSE)</f>
        <v>286562507</v>
      </c>
      <c r="Y430" s="32">
        <f t="shared" si="85"/>
        <v>0</v>
      </c>
      <c r="Z430" s="32">
        <f t="shared" si="86"/>
        <v>0</v>
      </c>
      <c r="AA430" s="32">
        <v>1.5427016346243952E-5</v>
      </c>
      <c r="AB430" s="32">
        <v>3.5811263749059227E-5</v>
      </c>
      <c r="AC430" s="32">
        <f t="shared" si="87"/>
        <v>-4.6566128730773926E-10</v>
      </c>
      <c r="AD430" s="32">
        <f t="shared" si="88"/>
        <v>4.6566128730773926E-10</v>
      </c>
      <c r="AE430" s="32">
        <v>1.2274927709693406E-8</v>
      </c>
      <c r="AF430" s="32">
        <v>3.1727637699388578E-8</v>
      </c>
      <c r="AG430" s="32">
        <f t="shared" si="89"/>
        <v>0</v>
      </c>
      <c r="AH430" s="32">
        <f t="shared" si="90"/>
        <v>0</v>
      </c>
      <c r="AI430" s="32">
        <v>-4.8625638057742115E-8</v>
      </c>
      <c r="AJ430" s="32">
        <v>-2.7748559892556979E-8</v>
      </c>
    </row>
    <row r="431" spans="1:36" ht="15.75" thickBot="1" x14ac:dyDescent="0.3">
      <c r="A431" s="7" t="str">
        <f t="shared" si="78"/>
        <v>WN20199</v>
      </c>
      <c r="B431" s="7" t="s">
        <v>12</v>
      </c>
      <c r="C431" s="7">
        <v>2019</v>
      </c>
      <c r="D431" s="7">
        <v>9</v>
      </c>
      <c r="E431" s="12">
        <f>VLOOKUP($A431,Fuel_preprocessddata!$A:$T,6,FALSE)</f>
        <v>161469375</v>
      </c>
      <c r="F431" s="4">
        <f>VLOOKUP($A431,Fuel_preprocessddata!$A:$T,7,FALSE)</f>
        <v>317265738</v>
      </c>
      <c r="G431" s="30">
        <f>VLOOKUP($A431,Fuel_preprocessddata!$A:$T,8,FALSE)</f>
        <v>1.9648663283672201</v>
      </c>
      <c r="H431" s="18">
        <f t="shared" si="79"/>
        <v>2.6434383260579224E-2</v>
      </c>
      <c r="I431" s="18">
        <f t="shared" si="80"/>
        <v>3.2605154396665524E-2</v>
      </c>
      <c r="J431" s="12">
        <f>VLOOKUP($A431,Fuel_preprocessddata!$A:$T,11,FALSE)</f>
        <v>1035797</v>
      </c>
      <c r="K431" s="4">
        <f>VLOOKUP($A431,Fuel_preprocessddata!$A:$T,12,FALSE)</f>
        <v>2343476</v>
      </c>
      <c r="L431" s="30">
        <f>VLOOKUP($A431,Fuel_preprocessddata!$A:$T,13,FALSE)</f>
        <v>2.26248579596195</v>
      </c>
      <c r="M431" s="27">
        <f t="shared" si="81"/>
        <v>9.4425279495746525E-3</v>
      </c>
      <c r="N431" s="27">
        <f t="shared" si="82"/>
        <v>1.1967002028885928E-2</v>
      </c>
      <c r="O431" s="4">
        <f>VLOOKUP($A431,Fuel_preprocessddata!$A:$T,16,FALSE)</f>
        <v>162505172</v>
      </c>
      <c r="P431" s="4">
        <f>VLOOKUP($A431,Fuel_preprocessddata!$A:$T,17,FALSE)</f>
        <v>319609214</v>
      </c>
      <c r="Q431" s="30">
        <f>VLOOKUP($A431,Fuel_preprocessddata!$A:$T,18,FALSE)</f>
        <v>1.96676333476943</v>
      </c>
      <c r="R431" s="24">
        <f t="shared" si="83"/>
        <v>2.6090136319646934E-2</v>
      </c>
      <c r="S431" s="24">
        <f t="shared" si="84"/>
        <v>3.2198003299498026E-2</v>
      </c>
      <c r="T431" s="30">
        <v>0</v>
      </c>
      <c r="U431" s="39">
        <f>VLOOKUP($A431,Fuel_preprocessddata!$A:$T,9,FALSE)</f>
        <v>12002010218</v>
      </c>
      <c r="V431" s="39">
        <f>VLOOKUP($A431,Fuel_preprocessddata!$A:$T,10,FALSE)</f>
        <v>9730539354</v>
      </c>
      <c r="W431" s="39">
        <f>VLOOKUP($A431,Fuel_preprocessddata!$A:$T,14,FALSE)</f>
        <v>248183115</v>
      </c>
      <c r="X431" s="39">
        <f>VLOOKUP($A431,Fuel_preprocessddata!$A:$T,15,FALSE)</f>
        <v>195828161</v>
      </c>
      <c r="Y431" s="33">
        <f t="shared" si="85"/>
        <v>0</v>
      </c>
      <c r="Z431" s="33">
        <f t="shared" si="86"/>
        <v>0</v>
      </c>
      <c r="AA431" s="33">
        <v>3.4383260579225541E-5</v>
      </c>
      <c r="AB431" s="33">
        <v>5.1543966655288181E-6</v>
      </c>
      <c r="AC431" s="33">
        <f t="shared" si="87"/>
        <v>0</v>
      </c>
      <c r="AD431" s="33">
        <f t="shared" si="88"/>
        <v>0</v>
      </c>
      <c r="AE431" s="33">
        <v>2.794957465294956E-8</v>
      </c>
      <c r="AF431" s="33">
        <v>2.0288859273187576E-9</v>
      </c>
      <c r="AG431" s="33">
        <f t="shared" si="89"/>
        <v>0</v>
      </c>
      <c r="AH431" s="33">
        <f t="shared" si="90"/>
        <v>0</v>
      </c>
      <c r="AI431" s="33">
        <v>3.6319646932320149E-8</v>
      </c>
      <c r="AJ431" s="33">
        <v>3.2994980254941186E-9</v>
      </c>
    </row>
    <row r="432" spans="1:36" ht="21.75" thickBot="1" x14ac:dyDescent="0.3">
      <c r="A432" s="6" t="str">
        <f t="shared" si="78"/>
        <v>WN201910</v>
      </c>
      <c r="B432" s="6" t="s">
        <v>12</v>
      </c>
      <c r="C432" s="6">
        <v>2019</v>
      </c>
      <c r="D432" s="6">
        <v>10</v>
      </c>
      <c r="E432" s="11">
        <f>VLOOKUP($A432,Fuel_preprocessddata!$A:$T,6,FALSE)</f>
        <v>174503486</v>
      </c>
      <c r="F432" s="2">
        <f>VLOOKUP($A432,Fuel_preprocessddata!$A:$T,7,FALSE)</f>
        <v>345032514</v>
      </c>
      <c r="G432" s="29">
        <f>VLOOKUP($A432,Fuel_preprocessddata!$A:$T,8,FALSE)</f>
        <v>1.97722419138377</v>
      </c>
      <c r="H432" s="8">
        <f t="shared" si="79"/>
        <v>2.6707134356042432E-2</v>
      </c>
      <c r="I432" s="8">
        <f t="shared" si="80"/>
        <v>3.1844325991496891E-2</v>
      </c>
      <c r="J432" s="11">
        <f>VLOOKUP($A432,Fuel_preprocessddata!$A:$T,11,FALSE)</f>
        <v>1960681</v>
      </c>
      <c r="K432" s="2">
        <f>VLOOKUP($A432,Fuel_preprocessddata!$A:$T,12,FALSE)</f>
        <v>4359369</v>
      </c>
      <c r="L432" s="29">
        <f>VLOOKUP($A432,Fuel_preprocessddata!$A:$T,13,FALSE)</f>
        <v>2.2233953407004998</v>
      </c>
      <c r="M432" s="26">
        <f t="shared" si="81"/>
        <v>1.4166959549747594E-2</v>
      </c>
      <c r="N432" s="26">
        <f t="shared" si="82"/>
        <v>1.7333900673967242E-2</v>
      </c>
      <c r="O432" s="2">
        <f>VLOOKUP($A432,Fuel_preprocessddata!$A:$T,16,FALSE)</f>
        <v>176464167</v>
      </c>
      <c r="P432" s="2">
        <f>VLOOKUP($A432,Fuel_preprocessddata!$A:$T,17,FALSE)</f>
        <v>349391883</v>
      </c>
      <c r="Q432" s="29">
        <f>VLOOKUP($A432,Fuel_preprocessddata!$A:$T,18,FALSE)</f>
        <v>1.97995938178202</v>
      </c>
      <c r="R432" s="23">
        <f t="shared" si="83"/>
        <v>2.6415395102277233E-2</v>
      </c>
      <c r="S432" s="23">
        <f t="shared" si="84"/>
        <v>3.151516058774452E-2</v>
      </c>
      <c r="T432" s="29">
        <v>0</v>
      </c>
      <c r="U432" s="38">
        <f>VLOOKUP($A432,Fuel_preprocessddata!$A:$T,9,FALSE)</f>
        <v>12919114024</v>
      </c>
      <c r="V432" s="38">
        <f>VLOOKUP($A432,Fuel_preprocessddata!$A:$T,10,FALSE)</f>
        <v>10834976193</v>
      </c>
      <c r="W432" s="38">
        <f>VLOOKUP($A432,Fuel_preprocessddata!$A:$T,14,FALSE)</f>
        <v>307713803</v>
      </c>
      <c r="X432" s="38">
        <f>VLOOKUP($A432,Fuel_preprocessddata!$A:$T,15,FALSE)</f>
        <v>251493826</v>
      </c>
      <c r="Y432" s="32">
        <f t="shared" si="85"/>
        <v>0</v>
      </c>
      <c r="Z432" s="32">
        <f t="shared" si="86"/>
        <v>0</v>
      </c>
      <c r="AA432" s="32">
        <v>7.1343560424305674E-6</v>
      </c>
      <c r="AB432" s="32">
        <v>4.4325991496892841E-5</v>
      </c>
      <c r="AC432" s="32">
        <f t="shared" si="87"/>
        <v>0</v>
      </c>
      <c r="AD432" s="32">
        <f t="shared" si="88"/>
        <v>0</v>
      </c>
      <c r="AE432" s="32">
        <v>-4.0450252406301623E-8</v>
      </c>
      <c r="AF432" s="32">
        <v>6.7396724139079378E-10</v>
      </c>
      <c r="AG432" s="32">
        <f t="shared" si="89"/>
        <v>0</v>
      </c>
      <c r="AH432" s="32">
        <f t="shared" si="90"/>
        <v>0</v>
      </c>
      <c r="AI432" s="32">
        <v>-4.8977227655455646E-9</v>
      </c>
      <c r="AJ432" s="32">
        <v>-3.9412255481777181E-8</v>
      </c>
    </row>
    <row r="433" spans="1:36" ht="21.75" thickBot="1" x14ac:dyDescent="0.3">
      <c r="A433" s="7" t="str">
        <f t="shared" si="78"/>
        <v>WN201911</v>
      </c>
      <c r="B433" s="7" t="s">
        <v>12</v>
      </c>
      <c r="C433" s="7">
        <v>2019</v>
      </c>
      <c r="D433" s="7">
        <v>11</v>
      </c>
      <c r="E433" s="12">
        <f>VLOOKUP($A433,Fuel_preprocessddata!$A:$T,6,FALSE)</f>
        <v>168723435</v>
      </c>
      <c r="F433" s="4">
        <f>VLOOKUP($A433,Fuel_preprocessddata!$A:$T,7,FALSE)</f>
        <v>337141930</v>
      </c>
      <c r="G433" s="30">
        <f>VLOOKUP($A433,Fuel_preprocessddata!$A:$T,8,FALSE)</f>
        <v>1.9981926636332401</v>
      </c>
      <c r="H433" s="18">
        <f t="shared" si="79"/>
        <v>2.6775386122244442E-2</v>
      </c>
      <c r="I433" s="18">
        <f t="shared" si="80"/>
        <v>3.2984057255507744E-2</v>
      </c>
      <c r="J433" s="12">
        <f>VLOOKUP($A433,Fuel_preprocessddata!$A:$T,11,FALSE)</f>
        <v>1919533</v>
      </c>
      <c r="K433" s="4">
        <f>VLOOKUP($A433,Fuel_preprocessddata!$A:$T,12,FALSE)</f>
        <v>4416364</v>
      </c>
      <c r="L433" s="30">
        <f>VLOOKUP($A433,Fuel_preprocessddata!$A:$T,13,FALSE)</f>
        <v>2.3007491926421602</v>
      </c>
      <c r="M433" s="27">
        <f t="shared" si="81"/>
        <v>9.5085453914774583E-3</v>
      </c>
      <c r="N433" s="27">
        <f t="shared" si="82"/>
        <v>1.1980912799504405E-2</v>
      </c>
      <c r="O433" s="4">
        <f>VLOOKUP($A433,Fuel_preprocessddata!$A:$T,16,FALSE)</f>
        <v>170642968</v>
      </c>
      <c r="P433" s="4">
        <f>VLOOKUP($A433,Fuel_preprocessddata!$A:$T,17,FALSE)</f>
        <v>341558294</v>
      </c>
      <c r="Q433" s="30">
        <f>VLOOKUP($A433,Fuel_preprocessddata!$A:$T,18,FALSE)</f>
        <v>2.00159606928543</v>
      </c>
      <c r="R433" s="24">
        <f t="shared" si="83"/>
        <v>2.6161121943881462E-2</v>
      </c>
      <c r="S433" s="24">
        <f t="shared" si="84"/>
        <v>3.2252978334248297E-2</v>
      </c>
      <c r="T433" s="30">
        <v>0</v>
      </c>
      <c r="U433" s="39">
        <f>VLOOKUP($A433,Fuel_preprocessddata!$A:$T,9,FALSE)</f>
        <v>12591487139</v>
      </c>
      <c r="V433" s="39">
        <f>VLOOKUP($A433,Fuel_preprocessddata!$A:$T,10,FALSE)</f>
        <v>10221360198</v>
      </c>
      <c r="W433" s="39">
        <f>VLOOKUP($A433,Fuel_preprocessddata!$A:$T,14,FALSE)</f>
        <v>464462630</v>
      </c>
      <c r="X433" s="39">
        <f>VLOOKUP($A433,Fuel_preprocessddata!$A:$T,15,FALSE)</f>
        <v>368616655</v>
      </c>
      <c r="Y433" s="33">
        <f t="shared" si="85"/>
        <v>0</v>
      </c>
      <c r="Z433" s="33">
        <f t="shared" si="86"/>
        <v>0</v>
      </c>
      <c r="AA433" s="33">
        <v>-2.4613877755557192E-5</v>
      </c>
      <c r="AB433" s="33">
        <v>-1.5942744492255731E-5</v>
      </c>
      <c r="AC433" s="33">
        <f t="shared" si="87"/>
        <v>0</v>
      </c>
      <c r="AD433" s="33">
        <f t="shared" si="88"/>
        <v>-9.3132257461547852E-10</v>
      </c>
      <c r="AE433" s="33">
        <v>4.5391477458689433E-8</v>
      </c>
      <c r="AF433" s="33">
        <v>1.2799504406010853E-8</v>
      </c>
      <c r="AG433" s="33">
        <f t="shared" si="89"/>
        <v>0</v>
      </c>
      <c r="AH433" s="33">
        <f t="shared" si="90"/>
        <v>0</v>
      </c>
      <c r="AI433" s="33">
        <v>2.194388146366244E-8</v>
      </c>
      <c r="AJ433" s="33">
        <v>-2.1665751696181568E-8</v>
      </c>
    </row>
    <row r="434" spans="1:36" ht="21.75" thickBot="1" x14ac:dyDescent="0.3">
      <c r="A434" s="6" t="str">
        <f t="shared" si="78"/>
        <v>WN201912</v>
      </c>
      <c r="B434" s="6" t="s">
        <v>12</v>
      </c>
      <c r="C434" s="6">
        <v>2019</v>
      </c>
      <c r="D434" s="6">
        <v>12</v>
      </c>
      <c r="E434" s="11">
        <f>VLOOKUP($A434,Fuel_preprocessddata!$A:$T,6,FALSE)</f>
        <v>177395717</v>
      </c>
      <c r="F434" s="2">
        <f>VLOOKUP($A434,Fuel_preprocessddata!$A:$T,7,FALSE)</f>
        <v>358746697</v>
      </c>
      <c r="G434" s="29">
        <f>VLOOKUP($A434,Fuel_preprocessddata!$A:$T,8,FALSE)</f>
        <v>2.02229627111008</v>
      </c>
      <c r="H434" s="8">
        <f t="shared" si="79"/>
        <v>2.7102672703609821E-2</v>
      </c>
      <c r="I434" s="8">
        <f t="shared" si="80"/>
        <v>3.221125670425018E-2</v>
      </c>
      <c r="J434" s="11">
        <f>VLOOKUP($A434,Fuel_preprocessddata!$A:$T,11,FALSE)</f>
        <v>2427503</v>
      </c>
      <c r="K434" s="2">
        <f>VLOOKUP($A434,Fuel_preprocessddata!$A:$T,12,FALSE)</f>
        <v>5685178</v>
      </c>
      <c r="L434" s="29">
        <f>VLOOKUP($A434,Fuel_preprocessddata!$A:$T,13,FALSE)</f>
        <v>2.3419859831275098</v>
      </c>
      <c r="M434" s="26">
        <f t="shared" si="81"/>
        <v>1.1511231370409582E-2</v>
      </c>
      <c r="N434" s="26">
        <f t="shared" si="82"/>
        <v>1.3604353465471793E-2</v>
      </c>
      <c r="O434" s="2">
        <f>VLOOKUP($A434,Fuel_preprocessddata!$A:$T,16,FALSE)</f>
        <v>179823220</v>
      </c>
      <c r="P434" s="2">
        <f>VLOOKUP($A434,Fuel_preprocessddata!$A:$T,17,FALSE)</f>
        <v>364431875</v>
      </c>
      <c r="Q434" s="29">
        <f>VLOOKUP($A434,Fuel_preprocessddata!$A:$T,18,FALSE)</f>
        <v>2.0266118858287601</v>
      </c>
      <c r="R434" s="23">
        <f t="shared" si="83"/>
        <v>2.6541852786209325E-2</v>
      </c>
      <c r="S434" s="23">
        <f t="shared" si="84"/>
        <v>3.1538337838334214E-2</v>
      </c>
      <c r="T434" s="29">
        <v>0</v>
      </c>
      <c r="U434" s="38">
        <f>VLOOKUP($A434,Fuel_preprocessddata!$A:$T,9,FALSE)</f>
        <v>13236580057</v>
      </c>
      <c r="V434" s="38">
        <f>VLOOKUP($A434,Fuel_preprocessddata!$A:$T,10,FALSE)</f>
        <v>11137308311</v>
      </c>
      <c r="W434" s="38">
        <f>VLOOKUP($A434,Fuel_preprocessddata!$A:$T,14,FALSE)</f>
        <v>493880960</v>
      </c>
      <c r="X434" s="38">
        <f>VLOOKUP($A434,Fuel_preprocessddata!$A:$T,15,FALSE)</f>
        <v>417894023</v>
      </c>
      <c r="Y434" s="32">
        <f t="shared" si="85"/>
        <v>0</v>
      </c>
      <c r="Z434" s="32">
        <f t="shared" si="86"/>
        <v>0</v>
      </c>
      <c r="AA434" s="32">
        <v>2.6727036098218859E-6</v>
      </c>
      <c r="AB434" s="32">
        <v>1.1256704250181895E-5</v>
      </c>
      <c r="AC434" s="32">
        <f t="shared" si="87"/>
        <v>0</v>
      </c>
      <c r="AD434" s="32">
        <f t="shared" si="88"/>
        <v>-9.3132257461547852E-10</v>
      </c>
      <c r="AE434" s="32">
        <v>3.1370409582509584E-8</v>
      </c>
      <c r="AF434" s="32">
        <v>-4.6534528206493286E-8</v>
      </c>
      <c r="AG434" s="32">
        <f t="shared" si="89"/>
        <v>0</v>
      </c>
      <c r="AH434" s="32">
        <f t="shared" si="90"/>
        <v>0</v>
      </c>
      <c r="AI434" s="32">
        <v>-4.7213790673947265E-8</v>
      </c>
      <c r="AJ434" s="32">
        <v>3.7838334214154723E-8</v>
      </c>
    </row>
    <row r="435" spans="1:36" ht="15.75" thickBot="1" x14ac:dyDescent="0.3">
      <c r="A435" s="7" t="str">
        <f t="shared" si="78"/>
        <v>WN20201</v>
      </c>
      <c r="B435" s="7" t="s">
        <v>12</v>
      </c>
      <c r="C435" s="7">
        <v>2020</v>
      </c>
      <c r="D435" s="7">
        <v>1</v>
      </c>
      <c r="E435" s="12">
        <f>VLOOKUP($A435,Fuel_preprocessddata!$A:$T,6,FALSE)</f>
        <v>161116603</v>
      </c>
      <c r="F435" s="4">
        <f>VLOOKUP($A435,Fuel_preprocessddata!$A:$T,7,FALSE)</f>
        <v>323441887</v>
      </c>
      <c r="G435" s="30">
        <f>VLOOKUP($A435,Fuel_preprocessddata!$A:$T,8,FALSE)</f>
        <v>2.0075019022092899</v>
      </c>
      <c r="H435" s="18">
        <f t="shared" si="79"/>
        <v>2.6872884999753217E-2</v>
      </c>
      <c r="I435" s="18">
        <f t="shared" si="80"/>
        <v>3.5150392880753299E-2</v>
      </c>
      <c r="J435" s="12">
        <f>VLOOKUP($A435,Fuel_preprocessddata!$A:$T,11,FALSE)</f>
        <v>1401057</v>
      </c>
      <c r="K435" s="4">
        <f>VLOOKUP($A435,Fuel_preprocessddata!$A:$T,12,FALSE)</f>
        <v>3309351</v>
      </c>
      <c r="L435" s="30">
        <f>VLOOKUP($A435,Fuel_preprocessddata!$A:$T,13,FALSE)</f>
        <v>2.3620388035604498</v>
      </c>
      <c r="M435" s="27">
        <f t="shared" si="81"/>
        <v>9.2916764060051917E-3</v>
      </c>
      <c r="N435" s="27">
        <f t="shared" si="82"/>
        <v>1.1015579760121299E-2</v>
      </c>
      <c r="O435" s="4">
        <f>VLOOKUP($A435,Fuel_preprocessddata!$A:$T,16,FALSE)</f>
        <v>162517660</v>
      </c>
      <c r="P435" s="4">
        <f>VLOOKUP($A435,Fuel_preprocessddata!$A:$T,17,FALSE)</f>
        <v>326751238</v>
      </c>
      <c r="Q435" s="30">
        <f>VLOOKUP($A435,Fuel_preprocessddata!$A:$T,18,FALSE)</f>
        <v>2.0105583479358402</v>
      </c>
      <c r="R435" s="24">
        <f t="shared" si="83"/>
        <v>2.6367583518969659E-2</v>
      </c>
      <c r="S435" s="24">
        <f t="shared" si="84"/>
        <v>3.438732948422954E-2</v>
      </c>
      <c r="T435" s="30">
        <v>0</v>
      </c>
      <c r="U435" s="39">
        <f>VLOOKUP($A435,Fuel_preprocessddata!$A:$T,9,FALSE)</f>
        <v>12035994163</v>
      </c>
      <c r="V435" s="39">
        <f>VLOOKUP($A435,Fuel_preprocessddata!$A:$T,10,FALSE)</f>
        <v>9201657805</v>
      </c>
      <c r="W435" s="39">
        <f>VLOOKUP($A435,Fuel_preprocessddata!$A:$T,14,FALSE)</f>
        <v>356162963</v>
      </c>
      <c r="X435" s="39">
        <f>VLOOKUP($A435,Fuel_preprocessddata!$A:$T,15,FALSE)</f>
        <v>300424587</v>
      </c>
      <c r="Y435" s="33">
        <f t="shared" si="85"/>
        <v>0</v>
      </c>
      <c r="Z435" s="33">
        <f t="shared" si="86"/>
        <v>0</v>
      </c>
      <c r="AA435" s="33">
        <v>-2.7115000246782928E-5</v>
      </c>
      <c r="AB435" s="33">
        <v>-4.9607119246704648E-5</v>
      </c>
      <c r="AC435" s="33">
        <f t="shared" si="87"/>
        <v>0</v>
      </c>
      <c r="AD435" s="33">
        <f t="shared" si="88"/>
        <v>0</v>
      </c>
      <c r="AE435" s="33">
        <v>-2.3593994808238095E-8</v>
      </c>
      <c r="AF435" s="33">
        <v>-2.0239878701852621E-8</v>
      </c>
      <c r="AG435" s="33">
        <f t="shared" si="89"/>
        <v>0</v>
      </c>
      <c r="AH435" s="33">
        <f t="shared" si="90"/>
        <v>0</v>
      </c>
      <c r="AI435" s="33">
        <v>-1.6481030344281389E-8</v>
      </c>
      <c r="AJ435" s="33">
        <v>2.9484229540494011E-8</v>
      </c>
    </row>
    <row r="436" spans="1:36" ht="15.75" thickBot="1" x14ac:dyDescent="0.3">
      <c r="A436" s="6" t="str">
        <f t="shared" si="78"/>
        <v>WN20202</v>
      </c>
      <c r="B436" s="6" t="s">
        <v>12</v>
      </c>
      <c r="C436" s="6">
        <v>2020</v>
      </c>
      <c r="D436" s="6">
        <v>2</v>
      </c>
      <c r="E436" s="11">
        <f>VLOOKUP($A436,Fuel_preprocessddata!$A:$T,6,FALSE)</f>
        <v>150538181</v>
      </c>
      <c r="F436" s="2">
        <f>VLOOKUP($A436,Fuel_preprocessddata!$A:$T,7,FALSE)</f>
        <v>276885744</v>
      </c>
      <c r="G436" s="29">
        <f>VLOOKUP($A436,Fuel_preprocessddata!$A:$T,8,FALSE)</f>
        <v>1.83930576389786</v>
      </c>
      <c r="H436" s="8">
        <f t="shared" si="79"/>
        <v>2.4756706991476182E-2</v>
      </c>
      <c r="I436" s="8">
        <f t="shared" si="80"/>
        <v>3.140197636144347E-2</v>
      </c>
      <c r="J436" s="11">
        <f>VLOOKUP($A436,Fuel_preprocessddata!$A:$T,11,FALSE)</f>
        <v>1444506</v>
      </c>
      <c r="K436" s="2">
        <f>VLOOKUP($A436,Fuel_preprocessddata!$A:$T,12,FALSE)</f>
        <v>3038181</v>
      </c>
      <c r="L436" s="29">
        <f>VLOOKUP($A436,Fuel_preprocessddata!$A:$T,13,FALSE)</f>
        <v>2.1032664454145502</v>
      </c>
      <c r="M436" s="26">
        <f t="shared" si="81"/>
        <v>9.2825157949263416E-3</v>
      </c>
      <c r="N436" s="26">
        <f t="shared" si="82"/>
        <v>1.0855818450647561E-2</v>
      </c>
      <c r="O436" s="2">
        <f>VLOOKUP($A436,Fuel_preprocessddata!$A:$T,16,FALSE)</f>
        <v>151982687</v>
      </c>
      <c r="P436" s="2">
        <f>VLOOKUP($A436,Fuel_preprocessddata!$A:$T,17,FALSE)</f>
        <v>279923925</v>
      </c>
      <c r="Q436" s="29">
        <f>VLOOKUP($A436,Fuel_preprocessddata!$A:$T,18,FALSE)</f>
        <v>1.84181455483807</v>
      </c>
      <c r="R436" s="23">
        <f t="shared" si="83"/>
        <v>2.4316738863038291E-2</v>
      </c>
      <c r="S436" s="23">
        <f t="shared" si="84"/>
        <v>3.0769902552213322E-2</v>
      </c>
      <c r="T436" s="29">
        <v>0</v>
      </c>
      <c r="U436" s="38">
        <f>VLOOKUP($A436,Fuel_preprocessddata!$A:$T,9,FALSE)</f>
        <v>11184271967</v>
      </c>
      <c r="V436" s="38">
        <f>VLOOKUP($A436,Fuel_preprocessddata!$A:$T,10,FALSE)</f>
        <v>8817462341</v>
      </c>
      <c r="W436" s="38">
        <f>VLOOKUP($A436,Fuel_preprocessddata!$A:$T,14,FALSE)</f>
        <v>327301463</v>
      </c>
      <c r="X436" s="38">
        <f>VLOOKUP($A436,Fuel_preprocessddata!$A:$T,15,FALSE)</f>
        <v>279866600</v>
      </c>
      <c r="Y436" s="32">
        <f t="shared" si="85"/>
        <v>0</v>
      </c>
      <c r="Z436" s="32">
        <f t="shared" si="86"/>
        <v>0</v>
      </c>
      <c r="AA436" s="32">
        <v>-4.3293008523815138E-5</v>
      </c>
      <c r="AB436" s="32">
        <v>1.9763614434713944E-6</v>
      </c>
      <c r="AC436" s="32">
        <f t="shared" si="87"/>
        <v>-4.6566128730773926E-10</v>
      </c>
      <c r="AD436" s="32">
        <f t="shared" si="88"/>
        <v>4.6566128730773926E-10</v>
      </c>
      <c r="AE436" s="32">
        <v>1.5794926340809146E-8</v>
      </c>
      <c r="AF436" s="32">
        <v>1.8450647560133704E-8</v>
      </c>
      <c r="AG436" s="32">
        <f t="shared" si="89"/>
        <v>0</v>
      </c>
      <c r="AH436" s="32">
        <f t="shared" si="90"/>
        <v>0</v>
      </c>
      <c r="AI436" s="32">
        <v>3.8863038292688556E-8</v>
      </c>
      <c r="AJ436" s="32">
        <v>2.5522133226263399E-9</v>
      </c>
    </row>
    <row r="437" spans="1:36" ht="15.75" thickBot="1" x14ac:dyDescent="0.3">
      <c r="A437" s="7" t="str">
        <f t="shared" si="78"/>
        <v>WN20203</v>
      </c>
      <c r="B437" s="7" t="s">
        <v>12</v>
      </c>
      <c r="C437" s="7">
        <v>2020</v>
      </c>
      <c r="D437" s="7">
        <v>3</v>
      </c>
      <c r="E437" s="12">
        <f>VLOOKUP($A437,Fuel_preprocessddata!$A:$T,6,FALSE)</f>
        <v>141191242</v>
      </c>
      <c r="F437" s="4">
        <f>VLOOKUP($A437,Fuel_preprocessddata!$A:$T,7,FALSE)</f>
        <v>218967910</v>
      </c>
      <c r="G437" s="30">
        <f>VLOOKUP($A437,Fuel_preprocessddata!$A:$T,8,FALSE)</f>
        <v>1.5508604280143601</v>
      </c>
      <c r="H437" s="18">
        <f t="shared" si="79"/>
        <v>1.9661967859386991E-2</v>
      </c>
      <c r="I437" s="18">
        <f t="shared" si="80"/>
        <v>4.2680774639233116E-2</v>
      </c>
      <c r="J437" s="12">
        <f>VLOOKUP($A437,Fuel_preprocessddata!$A:$T,11,FALSE)</f>
        <v>1010536</v>
      </c>
      <c r="K437" s="4">
        <f>VLOOKUP($A437,Fuel_preprocessddata!$A:$T,12,FALSE)</f>
        <v>1862490</v>
      </c>
      <c r="L437" s="30">
        <f>VLOOKUP($A437,Fuel_preprocessddata!$A:$T,13,FALSE)</f>
        <v>1.84307139973241</v>
      </c>
      <c r="M437" s="27">
        <f t="shared" si="81"/>
        <v>5.9379366967405043E-3</v>
      </c>
      <c r="N437" s="27">
        <f t="shared" si="82"/>
        <v>8.9422885699265049E-3</v>
      </c>
      <c r="O437" s="4">
        <f>VLOOKUP($A437,Fuel_preprocessddata!$A:$T,16,FALSE)</f>
        <v>142201778</v>
      </c>
      <c r="P437" s="4">
        <f>VLOOKUP($A437,Fuel_preprocessddata!$A:$T,17,FALSE)</f>
        <v>220830400</v>
      </c>
      <c r="Q437" s="30">
        <f>VLOOKUP($A437,Fuel_preprocessddata!$A:$T,18,FALSE)</f>
        <v>1.5529369822647301</v>
      </c>
      <c r="R437" s="24">
        <f t="shared" si="83"/>
        <v>1.9286023210301664E-2</v>
      </c>
      <c r="S437" s="24">
        <f t="shared" si="84"/>
        <v>4.1364519779838044E-2</v>
      </c>
      <c r="T437" s="30">
        <v>0</v>
      </c>
      <c r="U437" s="39">
        <f>VLOOKUP($A437,Fuel_preprocessddata!$A:$T,9,FALSE)</f>
        <v>11136622314</v>
      </c>
      <c r="V437" s="39">
        <f>VLOOKUP($A437,Fuel_preprocessddata!$A:$T,10,FALSE)</f>
        <v>5130364007</v>
      </c>
      <c r="W437" s="39">
        <f>VLOOKUP($A437,Fuel_preprocessddata!$A:$T,14,FALSE)</f>
        <v>313659457</v>
      </c>
      <c r="X437" s="39">
        <f>VLOOKUP($A437,Fuel_preprocessddata!$A:$T,15,FALSE)</f>
        <v>208278897</v>
      </c>
      <c r="Y437" s="33">
        <f t="shared" si="85"/>
        <v>0</v>
      </c>
      <c r="Z437" s="33">
        <f t="shared" si="86"/>
        <v>0</v>
      </c>
      <c r="AA437" s="33">
        <v>-3.8032140613007692E-5</v>
      </c>
      <c r="AB437" s="33">
        <v>-1.9225360766884567E-5</v>
      </c>
      <c r="AC437" s="33">
        <f t="shared" si="87"/>
        <v>2.3283064365386963E-10</v>
      </c>
      <c r="AD437" s="33">
        <f t="shared" si="88"/>
        <v>-2.3283064365386963E-10</v>
      </c>
      <c r="AE437" s="33">
        <v>3.669674050396643E-8</v>
      </c>
      <c r="AF437" s="33">
        <v>-1.1430073495327653E-8</v>
      </c>
      <c r="AG437" s="33">
        <f t="shared" si="89"/>
        <v>0</v>
      </c>
      <c r="AH437" s="33">
        <f t="shared" si="90"/>
        <v>0</v>
      </c>
      <c r="AI437" s="33">
        <v>2.3210301661538701E-8</v>
      </c>
      <c r="AJ437" s="33">
        <v>1.9779838043507136E-8</v>
      </c>
    </row>
    <row r="438" spans="1:36" ht="15.75" thickBot="1" x14ac:dyDescent="0.3">
      <c r="A438" s="6" t="str">
        <f t="shared" si="78"/>
        <v>WN20204</v>
      </c>
      <c r="B438" s="6" t="s">
        <v>12</v>
      </c>
      <c r="C438" s="6">
        <v>2020</v>
      </c>
      <c r="D438" s="6">
        <v>4</v>
      </c>
      <c r="E438" s="11">
        <f>VLOOKUP($A438,Fuel_preprocessddata!$A:$T,6,FALSE)</f>
        <v>60752809</v>
      </c>
      <c r="F438" s="2">
        <f>VLOOKUP($A438,Fuel_preprocessddata!$A:$T,7,FALSE)</f>
        <v>83555900</v>
      </c>
      <c r="G438" s="29">
        <f>VLOOKUP($A438,Fuel_preprocessddata!$A:$T,8,FALSE)</f>
        <v>1.3753421673062001</v>
      </c>
      <c r="H438" s="8">
        <f t="shared" si="79"/>
        <v>1.5213003780219484E-2</v>
      </c>
      <c r="I438" s="8">
        <f t="shared" si="80"/>
        <v>0.19434444972697359</v>
      </c>
      <c r="J438" s="16">
        <f>VLOOKUP($A438,Fuel_preprocessddata!$A:$T,11,FALSE)</f>
        <v>12817</v>
      </c>
      <c r="K438" s="3">
        <f>VLOOKUP($A438,Fuel_preprocessddata!$A:$T,12,FALSE)</f>
        <v>27634</v>
      </c>
      <c r="L438" s="29">
        <f>VLOOKUP($A438,Fuel_preprocessddata!$A:$T,13,FALSE)</f>
        <v>2.1560427557150601</v>
      </c>
      <c r="M438" s="26">
        <f t="shared" si="81"/>
        <v>8.2201234476091317E-2</v>
      </c>
      <c r="N438" s="26">
        <f t="shared" si="82"/>
        <v>0.14984600000000001</v>
      </c>
      <c r="O438" s="2">
        <f>VLOOKUP($A438,Fuel_preprocessddata!$A:$T,16,FALSE)</f>
        <v>60765626</v>
      </c>
      <c r="P438" s="2">
        <f>VLOOKUP($A438,Fuel_preprocessddata!$A:$T,17,FALSE)</f>
        <v>83583534</v>
      </c>
      <c r="Q438" s="29">
        <f>VLOOKUP($A438,Fuel_preprocessddata!$A:$T,18,FALSE)</f>
        <v>1.37550683671061</v>
      </c>
      <c r="R438" s="23">
        <f t="shared" si="83"/>
        <v>1.5217103698414275E-2</v>
      </c>
      <c r="S438" s="23">
        <f t="shared" si="84"/>
        <v>0.19432537087444662</v>
      </c>
      <c r="T438" s="29">
        <v>0</v>
      </c>
      <c r="U438" s="38">
        <f>VLOOKUP($A438,Fuel_preprocessddata!$A:$T,9,FALSE)</f>
        <v>5492399871</v>
      </c>
      <c r="V438" s="38">
        <f>VLOOKUP($A438,Fuel_preprocessddata!$A:$T,10,FALSE)</f>
        <v>429937156</v>
      </c>
      <c r="W438" s="38">
        <f>VLOOKUP($A438,Fuel_preprocessddata!$A:$T,14,FALSE)</f>
        <v>336175</v>
      </c>
      <c r="X438" s="38">
        <f>VLOOKUP($A438,Fuel_preprocessddata!$A:$T,15,FALSE)</f>
        <v>184416</v>
      </c>
      <c r="Y438" s="32">
        <f t="shared" si="85"/>
        <v>0</v>
      </c>
      <c r="Z438" s="32">
        <f t="shared" si="86"/>
        <v>0</v>
      </c>
      <c r="AA438" s="32">
        <v>1.3003780219483785E-5</v>
      </c>
      <c r="AB438" s="32">
        <v>4.4449726973597864E-5</v>
      </c>
      <c r="AC438" s="32">
        <f t="shared" si="87"/>
        <v>0</v>
      </c>
      <c r="AD438" s="32">
        <f t="shared" si="88"/>
        <v>-6.3999999838415533E-5</v>
      </c>
      <c r="AE438" s="32">
        <v>3.4476091316862356E-8</v>
      </c>
      <c r="AF438" s="32">
        <v>0</v>
      </c>
      <c r="AG438" s="32">
        <f t="shared" si="89"/>
        <v>0</v>
      </c>
      <c r="AH438" s="32">
        <f t="shared" si="90"/>
        <v>0</v>
      </c>
      <c r="AI438" s="32">
        <v>3.6984142744861392E-9</v>
      </c>
      <c r="AJ438" s="32">
        <v>-2.9125553385744851E-8</v>
      </c>
    </row>
    <row r="439" spans="1:36" ht="15.75" thickBot="1" x14ac:dyDescent="0.3">
      <c r="A439" s="7" t="str">
        <f t="shared" si="78"/>
        <v>WN20205</v>
      </c>
      <c r="B439" s="7" t="s">
        <v>12</v>
      </c>
      <c r="C439" s="7">
        <v>2020</v>
      </c>
      <c r="D439" s="7">
        <v>5</v>
      </c>
      <c r="E439" s="12">
        <f>VLOOKUP($A439,Fuel_preprocessddata!$A:$T,6,FALSE)</f>
        <v>56615106</v>
      </c>
      <c r="F439" s="4">
        <f>VLOOKUP($A439,Fuel_preprocessddata!$A:$T,7,FALSE)</f>
        <v>69933681</v>
      </c>
      <c r="G439" s="30">
        <f>VLOOKUP($A439,Fuel_preprocessddata!$A:$T,8,FALSE)</f>
        <v>1.23524772699356</v>
      </c>
      <c r="H439" s="18">
        <f t="shared" si="79"/>
        <v>1.431767000224053E-2</v>
      </c>
      <c r="I439" s="18">
        <f t="shared" si="80"/>
        <v>4.781532081890677E-2</v>
      </c>
      <c r="J439" s="17">
        <f>VLOOKUP($A439,Fuel_preprocessddata!$A:$T,11,FALSE)</f>
        <v>0</v>
      </c>
      <c r="K439" s="5">
        <f>VLOOKUP($A439,Fuel_preprocessddata!$A:$T,12,FALSE)</f>
        <v>0</v>
      </c>
      <c r="L439" s="30">
        <f>VLOOKUP($A439,Fuel_preprocessddata!$A:$T,13,FALSE)</f>
        <v>0</v>
      </c>
      <c r="M439" s="27">
        <f t="shared" si="81"/>
        <v>0</v>
      </c>
      <c r="N439" s="27">
        <f t="shared" si="82"/>
        <v>0</v>
      </c>
      <c r="O439" s="4">
        <f>VLOOKUP($A439,Fuel_preprocessddata!$A:$T,16,FALSE)</f>
        <v>56615106</v>
      </c>
      <c r="P439" s="4">
        <f>VLOOKUP($A439,Fuel_preprocessddata!$A:$T,17,FALSE)</f>
        <v>69933681</v>
      </c>
      <c r="Q439" s="30">
        <f>VLOOKUP($A439,Fuel_preprocessddata!$A:$T,18,FALSE)</f>
        <v>1.23524772699356</v>
      </c>
      <c r="R439" s="24">
        <f t="shared" si="83"/>
        <v>1.431681074709233E-2</v>
      </c>
      <c r="S439" s="24">
        <f t="shared" si="84"/>
        <v>4.7809624834281257E-2</v>
      </c>
      <c r="T439" s="30">
        <v>0</v>
      </c>
      <c r="U439" s="39">
        <f>VLOOKUP($A439,Fuel_preprocessddata!$A:$T,9,FALSE)</f>
        <v>4884431684</v>
      </c>
      <c r="V439" s="39">
        <f>VLOOKUP($A439,Fuel_preprocessddata!$A:$T,10,FALSE)</f>
        <v>1462578935</v>
      </c>
      <c r="W439" s="39">
        <f>VLOOKUP($A439,Fuel_preprocessddata!$A:$T,14,FALSE)</f>
        <v>293150</v>
      </c>
      <c r="X439" s="39">
        <f>VLOOKUP($A439,Fuel_preprocessddata!$A:$T,15,FALSE)</f>
        <v>174250</v>
      </c>
      <c r="Y439" s="33">
        <f t="shared" si="85"/>
        <v>0</v>
      </c>
      <c r="Z439" s="33">
        <f t="shared" si="86"/>
        <v>0</v>
      </c>
      <c r="AA439" s="33">
        <v>1.7670002240529822E-5</v>
      </c>
      <c r="AB439" s="33">
        <v>1.5320818906768008E-5</v>
      </c>
      <c r="AC439" s="42">
        <f t="shared" si="87"/>
        <v>0</v>
      </c>
      <c r="AD439" s="33">
        <f t="shared" si="88"/>
        <v>0</v>
      </c>
      <c r="AE439" s="33">
        <v>0</v>
      </c>
      <c r="AF439" s="33">
        <v>0</v>
      </c>
      <c r="AG439" s="33">
        <f t="shared" si="89"/>
        <v>0</v>
      </c>
      <c r="AH439" s="33">
        <f t="shared" si="90"/>
        <v>0</v>
      </c>
      <c r="AI439" s="33">
        <v>1.0747092330648522E-8</v>
      </c>
      <c r="AJ439" s="33">
        <v>2.483428125470144E-8</v>
      </c>
    </row>
    <row r="440" spans="1:36" ht="15.75" thickBot="1" x14ac:dyDescent="0.3">
      <c r="A440" s="6" t="str">
        <f t="shared" si="78"/>
        <v>WN20206</v>
      </c>
      <c r="B440" s="6" t="s">
        <v>12</v>
      </c>
      <c r="C440" s="6">
        <v>2020</v>
      </c>
      <c r="D440" s="6">
        <v>6</v>
      </c>
      <c r="E440" s="11">
        <f>VLOOKUP($A440,Fuel_preprocessddata!$A:$T,6,FALSE)</f>
        <v>91124562</v>
      </c>
      <c r="F440" s="2">
        <f>VLOOKUP($A440,Fuel_preprocessddata!$A:$T,7,FALSE)</f>
        <v>106584614</v>
      </c>
      <c r="G440" s="29">
        <f>VLOOKUP($A440,Fuel_preprocessddata!$A:$T,8,FALSE)</f>
        <v>1.16965845059425</v>
      </c>
      <c r="H440" s="8">
        <f t="shared" si="79"/>
        <v>1.4158191801854843E-2</v>
      </c>
      <c r="I440" s="8">
        <f t="shared" si="80"/>
        <v>2.8580548860070006E-2</v>
      </c>
      <c r="J440" s="16">
        <f>VLOOKUP($A440,Fuel_preprocessddata!$A:$T,11,FALSE)</f>
        <v>0</v>
      </c>
      <c r="K440" s="3">
        <f>VLOOKUP($A440,Fuel_preprocessddata!$A:$T,12,FALSE)</f>
        <v>0</v>
      </c>
      <c r="L440" s="29">
        <f>VLOOKUP($A440,Fuel_preprocessddata!$A:$T,13,FALSE)</f>
        <v>0</v>
      </c>
      <c r="M440" s="26">
        <f t="shared" si="81"/>
        <v>0</v>
      </c>
      <c r="N440" s="26">
        <f t="shared" si="82"/>
        <v>0</v>
      </c>
      <c r="O440" s="2">
        <f>VLOOKUP($A440,Fuel_preprocessddata!$A:$T,16,FALSE)</f>
        <v>91124562</v>
      </c>
      <c r="P440" s="2">
        <f>VLOOKUP($A440,Fuel_preprocessddata!$A:$T,17,FALSE)</f>
        <v>106584614</v>
      </c>
      <c r="Q440" s="29">
        <f>VLOOKUP($A440,Fuel_preprocessddata!$A:$T,18,FALSE)</f>
        <v>1.16965845059425</v>
      </c>
      <c r="R440" s="23">
        <f t="shared" si="83"/>
        <v>1.4156367003080079E-2</v>
      </c>
      <c r="S440" s="23">
        <f t="shared" si="84"/>
        <v>2.8576426291821843E-2</v>
      </c>
      <c r="T440" s="29">
        <v>0</v>
      </c>
      <c r="U440" s="38">
        <f>VLOOKUP($A440,Fuel_preprocessddata!$A:$T,9,FALSE)</f>
        <v>7528123329</v>
      </c>
      <c r="V440" s="38">
        <f>VLOOKUP($A440,Fuel_preprocessddata!$A:$T,10,FALSE)</f>
        <v>3729271069</v>
      </c>
      <c r="W440" s="38">
        <f>VLOOKUP($A440,Fuel_preprocessddata!$A:$T,14,FALSE)</f>
        <v>970398</v>
      </c>
      <c r="X440" s="38">
        <f>VLOOKUP($A440,Fuel_preprocessddata!$A:$T,15,FALSE)</f>
        <v>538002</v>
      </c>
      <c r="Y440" s="32">
        <f t="shared" si="85"/>
        <v>0</v>
      </c>
      <c r="Z440" s="32">
        <f t="shared" si="86"/>
        <v>0</v>
      </c>
      <c r="AA440" s="32">
        <v>-4.1808198145157349E-5</v>
      </c>
      <c r="AB440" s="32">
        <v>-1.9451139929994865E-5</v>
      </c>
      <c r="AC440" s="32">
        <f t="shared" si="87"/>
        <v>0</v>
      </c>
      <c r="AD440" s="32">
        <f t="shared" si="88"/>
        <v>0</v>
      </c>
      <c r="AE440" s="32">
        <v>0</v>
      </c>
      <c r="AF440" s="32">
        <v>0</v>
      </c>
      <c r="AG440" s="32">
        <f t="shared" si="89"/>
        <v>0</v>
      </c>
      <c r="AH440" s="32">
        <f t="shared" si="90"/>
        <v>0</v>
      </c>
      <c r="AI440" s="32">
        <v>-3.2996919920383339E-8</v>
      </c>
      <c r="AJ440" s="32">
        <v>2.6291821844659502E-8</v>
      </c>
    </row>
    <row r="441" spans="1:36" ht="15.75" thickBot="1" x14ac:dyDescent="0.3">
      <c r="A441" s="7" t="str">
        <f t="shared" si="78"/>
        <v>WN20207</v>
      </c>
      <c r="B441" s="7" t="s">
        <v>12</v>
      </c>
      <c r="C441" s="7">
        <v>2020</v>
      </c>
      <c r="D441" s="7">
        <v>7</v>
      </c>
      <c r="E441" s="12">
        <f>VLOOKUP($A441,Fuel_preprocessddata!$A:$T,6,FALSE)</f>
        <v>115401733</v>
      </c>
      <c r="F441" s="4">
        <f>VLOOKUP($A441,Fuel_preprocessddata!$A:$T,7,FALSE)</f>
        <v>130429722</v>
      </c>
      <c r="G441" s="30">
        <f>VLOOKUP($A441,Fuel_preprocessddata!$A:$T,8,FALSE)</f>
        <v>1.1302232523665801</v>
      </c>
      <c r="H441" s="18">
        <f t="shared" si="79"/>
        <v>1.3803418884048842E-2</v>
      </c>
      <c r="I441" s="18">
        <f t="shared" si="80"/>
        <v>3.2394475494528598E-2</v>
      </c>
      <c r="J441" s="17">
        <f>VLOOKUP($A441,Fuel_preprocessddata!$A:$T,11,FALSE)</f>
        <v>111944</v>
      </c>
      <c r="K441" s="5">
        <f>VLOOKUP($A441,Fuel_preprocessddata!$A:$T,12,FALSE)</f>
        <v>158239</v>
      </c>
      <c r="L441" s="30">
        <f>VLOOKUP($A441,Fuel_preprocessddata!$A:$T,13,FALSE)</f>
        <v>1.4135549917815999</v>
      </c>
      <c r="M441" s="27">
        <f t="shared" si="81"/>
        <v>1.4855368870696991E-3</v>
      </c>
      <c r="N441" s="27">
        <f t="shared" si="82"/>
        <v>3.4104544754577303E-3</v>
      </c>
      <c r="O441" s="4">
        <f>VLOOKUP($A441,Fuel_preprocessddata!$A:$T,16,FALSE)</f>
        <v>115513677</v>
      </c>
      <c r="P441" s="4">
        <f>VLOOKUP($A441,Fuel_preprocessddata!$A:$T,17,FALSE)</f>
        <v>130587961</v>
      </c>
      <c r="Q441" s="30">
        <f>VLOOKUP($A441,Fuel_preprocessddata!$A:$T,18,FALSE)</f>
        <v>1.13049782840866</v>
      </c>
      <c r="R441" s="24">
        <f t="shared" si="83"/>
        <v>1.36661071005925E-2</v>
      </c>
      <c r="S441" s="24">
        <f t="shared" si="84"/>
        <v>3.2064274643760077E-2</v>
      </c>
      <c r="T441" s="30">
        <v>0</v>
      </c>
      <c r="U441" s="39">
        <f>VLOOKUP($A441,Fuel_preprocessddata!$A:$T,9,FALSE)</f>
        <v>9449088164</v>
      </c>
      <c r="V441" s="39">
        <f>VLOOKUP($A441,Fuel_preprocessddata!$A:$T,10,FALSE)</f>
        <v>4026295225</v>
      </c>
      <c r="W441" s="39">
        <f>VLOOKUP($A441,Fuel_preprocessddata!$A:$T,14,FALSE)</f>
        <v>106519738</v>
      </c>
      <c r="X441" s="39">
        <f>VLOOKUP($A441,Fuel_preprocessddata!$A:$T,15,FALSE)</f>
        <v>46398215</v>
      </c>
      <c r="Y441" s="33">
        <f t="shared" si="85"/>
        <v>0</v>
      </c>
      <c r="Z441" s="33">
        <f t="shared" si="86"/>
        <v>0</v>
      </c>
      <c r="AA441" s="33">
        <v>3.4188840488426353E-6</v>
      </c>
      <c r="AB441" s="33">
        <v>-5.5245054714023883E-6</v>
      </c>
      <c r="AC441" s="33">
        <f t="shared" si="87"/>
        <v>-5.8207660913467407E-11</v>
      </c>
      <c r="AD441" s="33">
        <f t="shared" si="88"/>
        <v>0</v>
      </c>
      <c r="AE441" s="33">
        <v>3.6887069699079178E-8</v>
      </c>
      <c r="AF441" s="33">
        <v>-4.5524542269595458E-8</v>
      </c>
      <c r="AG441" s="33">
        <f t="shared" si="89"/>
        <v>0</v>
      </c>
      <c r="AH441" s="33">
        <f t="shared" si="90"/>
        <v>0</v>
      </c>
      <c r="AI441" s="33">
        <v>7.100592499392766E-9</v>
      </c>
      <c r="AJ441" s="33">
        <v>-2.5356239921961454E-8</v>
      </c>
    </row>
    <row r="442" spans="1:36" ht="15.75" thickBot="1" x14ac:dyDescent="0.3">
      <c r="A442" s="6" t="str">
        <f t="shared" si="78"/>
        <v>WN20208</v>
      </c>
      <c r="B442" s="6" t="s">
        <v>12</v>
      </c>
      <c r="C442" s="6">
        <v>2020</v>
      </c>
      <c r="D442" s="6">
        <v>8</v>
      </c>
      <c r="E442" s="11">
        <f>VLOOKUP($A442,Fuel_preprocessddata!$A:$T,6,FALSE)</f>
        <v>116428472</v>
      </c>
      <c r="F442" s="2">
        <f>VLOOKUP($A442,Fuel_preprocessddata!$A:$T,7,FALSE)</f>
        <v>131997812</v>
      </c>
      <c r="G442" s="29">
        <f>VLOOKUP($A442,Fuel_preprocessddata!$A:$T,8,FALSE)</f>
        <v>1.13372450683712</v>
      </c>
      <c r="H442" s="8">
        <f t="shared" si="79"/>
        <v>1.3835014583019981E-2</v>
      </c>
      <c r="I442" s="8">
        <f t="shared" si="80"/>
        <v>3.2840368981773067E-2</v>
      </c>
      <c r="J442" s="16">
        <f>VLOOKUP($A442,Fuel_preprocessddata!$A:$T,11,FALSE)</f>
        <v>179465</v>
      </c>
      <c r="K442" s="3">
        <f>VLOOKUP($A442,Fuel_preprocessddata!$A:$T,12,FALSE)</f>
        <v>257711</v>
      </c>
      <c r="L442" s="29">
        <f>VLOOKUP($A442,Fuel_preprocessddata!$A:$T,13,FALSE)</f>
        <v>1.4359958766333201</v>
      </c>
      <c r="M442" s="26">
        <f t="shared" si="81"/>
        <v>2.5777057077890696E-3</v>
      </c>
      <c r="N442" s="26">
        <f t="shared" si="82"/>
        <v>4.8466602463540448E-3</v>
      </c>
      <c r="O442" s="2">
        <f>VLOOKUP($A442,Fuel_preprocessddata!$A:$T,16,FALSE)</f>
        <v>116607937</v>
      </c>
      <c r="P442" s="2">
        <f>VLOOKUP($A442,Fuel_preprocessddata!$A:$T,17,FALSE)</f>
        <v>132255523</v>
      </c>
      <c r="Q442" s="29">
        <f>VLOOKUP($A442,Fuel_preprocessddata!$A:$T,18,FALSE)</f>
        <v>1.1341897164341299</v>
      </c>
      <c r="R442" s="23">
        <f t="shared" si="83"/>
        <v>1.3718274532266365E-2</v>
      </c>
      <c r="S442" s="23">
        <f t="shared" si="84"/>
        <v>3.2474871454884938E-2</v>
      </c>
      <c r="T442" s="29">
        <v>0</v>
      </c>
      <c r="U442" s="38">
        <f>VLOOKUP($A442,Fuel_preprocessddata!$A:$T,9,FALSE)</f>
        <v>9540850948</v>
      </c>
      <c r="V442" s="38">
        <f>VLOOKUP($A442,Fuel_preprocessddata!$A:$T,10,FALSE)</f>
        <v>4019376642</v>
      </c>
      <c r="W442" s="38">
        <f>VLOOKUP($A442,Fuel_preprocessddata!$A:$T,14,FALSE)</f>
        <v>99976890</v>
      </c>
      <c r="X442" s="38">
        <f>VLOOKUP($A442,Fuel_preprocessddata!$A:$T,15,FALSE)</f>
        <v>53172904</v>
      </c>
      <c r="Y442" s="32">
        <f t="shared" si="85"/>
        <v>0</v>
      </c>
      <c r="Z442" s="32">
        <f t="shared" si="86"/>
        <v>0</v>
      </c>
      <c r="AA442" s="32">
        <v>3.501458301998113E-5</v>
      </c>
      <c r="AB442" s="32">
        <v>4.0368981773064583E-5</v>
      </c>
      <c r="AC442" s="32">
        <f t="shared" si="87"/>
        <v>-5.8207660913467407E-11</v>
      </c>
      <c r="AD442" s="32">
        <f t="shared" si="88"/>
        <v>-2.9103830456733704E-11</v>
      </c>
      <c r="AE442" s="32">
        <v>5.7077890695117484E-9</v>
      </c>
      <c r="AF442" s="32">
        <v>-3.9753645954959671E-8</v>
      </c>
      <c r="AG442" s="32">
        <f t="shared" si="89"/>
        <v>0</v>
      </c>
      <c r="AH442" s="32">
        <f t="shared" si="90"/>
        <v>0</v>
      </c>
      <c r="AI442" s="32">
        <v>-2.5467733633793843E-8</v>
      </c>
      <c r="AJ442" s="32">
        <v>-2.8545115066808124E-8</v>
      </c>
    </row>
    <row r="443" spans="1:36" ht="15.75" thickBot="1" x14ac:dyDescent="0.3">
      <c r="A443" s="7" t="str">
        <f t="shared" si="78"/>
        <v>WN20209</v>
      </c>
      <c r="B443" s="7" t="s">
        <v>12</v>
      </c>
      <c r="C443" s="7">
        <v>2020</v>
      </c>
      <c r="D443" s="7">
        <v>9</v>
      </c>
      <c r="E443" s="12">
        <f>VLOOKUP($A443,Fuel_preprocessddata!$A:$T,6,FALSE)</f>
        <v>88916539</v>
      </c>
      <c r="F443" s="4">
        <f>VLOOKUP($A443,Fuel_preprocessddata!$A:$T,7,FALSE)</f>
        <v>106240644</v>
      </c>
      <c r="G443" s="30">
        <f>VLOOKUP($A443,Fuel_preprocessddata!$A:$T,8,FALSE)</f>
        <v>1.19483557496541</v>
      </c>
      <c r="H443" s="18">
        <f t="shared" si="79"/>
        <v>1.4750591119691479E-2</v>
      </c>
      <c r="I443" s="18">
        <f t="shared" si="80"/>
        <v>2.8659792687991782E-2</v>
      </c>
      <c r="J443" s="17">
        <f>VLOOKUP($A443,Fuel_preprocessddata!$A:$T,11,FALSE)</f>
        <v>119564</v>
      </c>
      <c r="K443" s="5">
        <f>VLOOKUP($A443,Fuel_preprocessddata!$A:$T,12,FALSE)</f>
        <v>162145</v>
      </c>
      <c r="L443" s="30">
        <f>VLOOKUP($A443,Fuel_preprocessddata!$A:$T,13,FALSE)</f>
        <v>1.3561356261081901</v>
      </c>
      <c r="M443" s="27">
        <f t="shared" si="81"/>
        <v>1.6212709468366318E-3</v>
      </c>
      <c r="N443" s="27">
        <f t="shared" si="82"/>
        <v>3.0935154387397414E-3</v>
      </c>
      <c r="O443" s="4">
        <f>VLOOKUP($A443,Fuel_preprocessddata!$A:$T,16,FALSE)</f>
        <v>89036103</v>
      </c>
      <c r="P443" s="4">
        <f>VLOOKUP($A443,Fuel_preprocessddata!$A:$T,17,FALSE)</f>
        <v>106402789</v>
      </c>
      <c r="Q443" s="30">
        <f>VLOOKUP($A443,Fuel_preprocessddata!$A:$T,18,FALSE)</f>
        <v>1.1950521801251699</v>
      </c>
      <c r="R443" s="24">
        <f t="shared" si="83"/>
        <v>1.4570778591510878E-2</v>
      </c>
      <c r="S443" s="24">
        <f t="shared" si="84"/>
        <v>2.8303338743476694E-2</v>
      </c>
      <c r="T443" s="30">
        <v>0</v>
      </c>
      <c r="U443" s="39">
        <f>VLOOKUP($A443,Fuel_preprocessddata!$A:$T,9,FALSE)</f>
        <v>7202466880</v>
      </c>
      <c r="V443" s="39">
        <f>VLOOKUP($A443,Fuel_preprocessddata!$A:$T,10,FALSE)</f>
        <v>3706957868</v>
      </c>
      <c r="W443" s="39">
        <f>VLOOKUP($A443,Fuel_preprocessddata!$A:$T,14,FALSE)</f>
        <v>100011044</v>
      </c>
      <c r="X443" s="39">
        <f>VLOOKUP($A443,Fuel_preprocessddata!$A:$T,15,FALSE)</f>
        <v>52414479</v>
      </c>
      <c r="Y443" s="33">
        <f t="shared" si="85"/>
        <v>0</v>
      </c>
      <c r="Z443" s="33">
        <f t="shared" si="86"/>
        <v>0</v>
      </c>
      <c r="AA443" s="33">
        <v>-4.9408880308521308E-5</v>
      </c>
      <c r="AB443" s="33">
        <v>-4.020731200821831E-5</v>
      </c>
      <c r="AC443" s="33">
        <f t="shared" si="87"/>
        <v>5.8207660913467407E-11</v>
      </c>
      <c r="AD443" s="33">
        <f t="shared" si="88"/>
        <v>-2.9103830456733704E-11</v>
      </c>
      <c r="AE443" s="33">
        <v>-2.9053163368153445E-8</v>
      </c>
      <c r="AF443" s="33">
        <v>1.5438739741496788E-8</v>
      </c>
      <c r="AG443" s="33">
        <f t="shared" si="89"/>
        <v>0</v>
      </c>
      <c r="AH443" s="33">
        <f t="shared" si="90"/>
        <v>0</v>
      </c>
      <c r="AI443" s="33">
        <v>-2.140848912209059E-8</v>
      </c>
      <c r="AJ443" s="33">
        <v>3.8743476692484902E-8</v>
      </c>
    </row>
    <row r="444" spans="1:36" ht="21.75" thickBot="1" x14ac:dyDescent="0.3">
      <c r="A444" s="6" t="str">
        <f t="shared" si="78"/>
        <v>WN202010</v>
      </c>
      <c r="B444" s="6" t="s">
        <v>12</v>
      </c>
      <c r="C444" s="6">
        <v>2020</v>
      </c>
      <c r="D444" s="6">
        <v>10</v>
      </c>
      <c r="E444" s="11">
        <f>VLOOKUP($A444,Fuel_preprocessddata!$A:$T,6,FALSE)</f>
        <v>90876123</v>
      </c>
      <c r="F444" s="2">
        <f>VLOOKUP($A444,Fuel_preprocessddata!$A:$T,7,FALSE)</f>
        <v>98782027</v>
      </c>
      <c r="G444" s="29">
        <f>VLOOKUP($A444,Fuel_preprocessddata!$A:$T,8,FALSE)</f>
        <v>1.0869964930172</v>
      </c>
      <c r="H444" s="8">
        <f t="shared" si="79"/>
        <v>1.3572085459957604E-2</v>
      </c>
      <c r="I444" s="8">
        <f t="shared" si="80"/>
        <v>2.4797889741580811E-2</v>
      </c>
      <c r="J444" s="16">
        <f>VLOOKUP($A444,Fuel_preprocessddata!$A:$T,11,FALSE)</f>
        <v>110218</v>
      </c>
      <c r="K444" s="3">
        <f>VLOOKUP($A444,Fuel_preprocessddata!$A:$T,12,FALSE)</f>
        <v>147426</v>
      </c>
      <c r="L444" s="29">
        <f>VLOOKUP($A444,Fuel_preprocessddata!$A:$T,13,FALSE)</f>
        <v>1.3375855123482501</v>
      </c>
      <c r="M444" s="26">
        <f t="shared" si="81"/>
        <v>1.0079900988797204E-3</v>
      </c>
      <c r="N444" s="26">
        <f t="shared" si="82"/>
        <v>2.0651707866795395E-3</v>
      </c>
      <c r="O444" s="2">
        <f>VLOOKUP($A444,Fuel_preprocessddata!$A:$T,16,FALSE)</f>
        <v>90986341</v>
      </c>
      <c r="P444" s="2">
        <f>VLOOKUP($A444,Fuel_preprocessddata!$A:$T,17,FALSE)</f>
        <v>98929453</v>
      </c>
      <c r="Q444" s="29">
        <f>VLOOKUP($A444,Fuel_preprocessddata!$A:$T,18,FALSE)</f>
        <v>1.08730004869632</v>
      </c>
      <c r="R444" s="23">
        <f t="shared" si="83"/>
        <v>1.3324584376954265E-2</v>
      </c>
      <c r="S444" s="23">
        <f t="shared" si="84"/>
        <v>2.4397675684878661E-2</v>
      </c>
      <c r="T444" s="29">
        <v>0</v>
      </c>
      <c r="U444" s="38">
        <f>VLOOKUP($A444,Fuel_preprocessddata!$A:$T,9,FALSE)</f>
        <v>7278323386</v>
      </c>
      <c r="V444" s="38">
        <f>VLOOKUP($A444,Fuel_preprocessddata!$A:$T,10,FALSE)</f>
        <v>3983485209</v>
      </c>
      <c r="W444" s="38">
        <f>VLOOKUP($A444,Fuel_preprocessddata!$A:$T,14,FALSE)</f>
        <v>146257389</v>
      </c>
      <c r="X444" s="38">
        <f>VLOOKUP($A444,Fuel_preprocessddata!$A:$T,15,FALSE)</f>
        <v>71386832</v>
      </c>
      <c r="Y444" s="32">
        <f t="shared" si="85"/>
        <v>0</v>
      </c>
      <c r="Z444" s="32">
        <f t="shared" si="86"/>
        <v>0</v>
      </c>
      <c r="AA444" s="32">
        <v>-2.7914540042394895E-5</v>
      </c>
      <c r="AB444" s="32">
        <v>-2.1102584191884377E-6</v>
      </c>
      <c r="AC444" s="32">
        <f t="shared" si="87"/>
        <v>-2.6193447411060333E-10</v>
      </c>
      <c r="AD444" s="32">
        <f t="shared" si="88"/>
        <v>1.1641532182693481E-10</v>
      </c>
      <c r="AE444" s="32">
        <v>-9.9011202795568076E-9</v>
      </c>
      <c r="AF444" s="32">
        <v>-2.9213320460602654E-8</v>
      </c>
      <c r="AG444" s="32">
        <f t="shared" si="89"/>
        <v>0</v>
      </c>
      <c r="AH444" s="32">
        <f t="shared" si="90"/>
        <v>0</v>
      </c>
      <c r="AI444" s="32">
        <v>-1.5623045735574381E-8</v>
      </c>
      <c r="AJ444" s="32">
        <v>-2.431512134172531E-8</v>
      </c>
    </row>
    <row r="445" spans="1:36" ht="21.75" thickBot="1" x14ac:dyDescent="0.3">
      <c r="A445" s="7" t="str">
        <f t="shared" si="78"/>
        <v>WN202011</v>
      </c>
      <c r="B445" s="7" t="s">
        <v>12</v>
      </c>
      <c r="C445" s="7">
        <v>2020</v>
      </c>
      <c r="D445" s="7">
        <v>11</v>
      </c>
      <c r="E445" s="12">
        <f>VLOOKUP($A445,Fuel_preprocessddata!$A:$T,6,FALSE)</f>
        <v>102450237</v>
      </c>
      <c r="F445" s="4">
        <f>VLOOKUP($A445,Fuel_preprocessddata!$A:$T,7,FALSE)</f>
        <v>121328905</v>
      </c>
      <c r="G445" s="30">
        <f>VLOOKUP($A445,Fuel_preprocessddata!$A:$T,8,FALSE)</f>
        <v>1.1842715893375599</v>
      </c>
      <c r="H445" s="18">
        <f t="shared" si="79"/>
        <v>1.4576066655123265E-2</v>
      </c>
      <c r="I445" s="18">
        <f t="shared" si="80"/>
        <v>3.0428562996769222E-2</v>
      </c>
      <c r="J445" s="17">
        <f>VLOOKUP($A445,Fuel_preprocessddata!$A:$T,11,FALSE)</f>
        <v>234933</v>
      </c>
      <c r="K445" s="5">
        <f>VLOOKUP($A445,Fuel_preprocessddata!$A:$T,12,FALSE)</f>
        <v>334706</v>
      </c>
      <c r="L445" s="30">
        <f>VLOOKUP($A445,Fuel_preprocessddata!$A:$T,13,FALSE)</f>
        <v>1.4246870384322301</v>
      </c>
      <c r="M445" s="27">
        <f t="shared" si="81"/>
        <v>1.4832629867738562E-3</v>
      </c>
      <c r="N445" s="27">
        <f t="shared" si="82"/>
        <v>3.3347393718744915E-3</v>
      </c>
      <c r="O445" s="4">
        <f>VLOOKUP($A445,Fuel_preprocessddata!$A:$T,16,FALSE)</f>
        <v>102685170</v>
      </c>
      <c r="P445" s="4">
        <f>VLOOKUP($A445,Fuel_preprocessddata!$A:$T,17,FALSE)</f>
        <v>121663611</v>
      </c>
      <c r="Q445" s="30">
        <f>VLOOKUP($A445,Fuel_preprocessddata!$A:$T,18,FALSE)</f>
        <v>1.1848216349059899</v>
      </c>
      <c r="R445" s="24">
        <f t="shared" si="83"/>
        <v>1.4230495632827359E-2</v>
      </c>
      <c r="S445" s="24">
        <f t="shared" si="84"/>
        <v>2.9763301630669294E-2</v>
      </c>
      <c r="T445" s="30">
        <v>0</v>
      </c>
      <c r="U445" s="39">
        <f>VLOOKUP($A445,Fuel_preprocessddata!$A:$T,9,FALSE)</f>
        <v>8323844002</v>
      </c>
      <c r="V445" s="39">
        <f>VLOOKUP($A445,Fuel_preprocessddata!$A:$T,10,FALSE)</f>
        <v>3987336011</v>
      </c>
      <c r="W445" s="39">
        <f>VLOOKUP($A445,Fuel_preprocessddata!$A:$T,14,FALSE)</f>
        <v>225655196</v>
      </c>
      <c r="X445" s="39">
        <f>VLOOKUP($A445,Fuel_preprocessddata!$A:$T,15,FALSE)</f>
        <v>100369463</v>
      </c>
      <c r="Y445" s="33">
        <f t="shared" si="85"/>
        <v>0</v>
      </c>
      <c r="Z445" s="33">
        <f t="shared" si="86"/>
        <v>0</v>
      </c>
      <c r="AA445" s="33">
        <v>-2.3933344876735096E-5</v>
      </c>
      <c r="AB445" s="33">
        <v>2.8562996769222054E-5</v>
      </c>
      <c r="AC445" s="33">
        <f t="shared" si="87"/>
        <v>-5.8207660913467407E-11</v>
      </c>
      <c r="AD445" s="33">
        <f t="shared" si="88"/>
        <v>0</v>
      </c>
      <c r="AE445" s="33">
        <v>-3.7013226143745026E-8</v>
      </c>
      <c r="AF445" s="33">
        <v>3.9371874491558878E-8</v>
      </c>
      <c r="AG445" s="33">
        <f t="shared" si="89"/>
        <v>0</v>
      </c>
      <c r="AH445" s="33">
        <f t="shared" si="90"/>
        <v>0</v>
      </c>
      <c r="AI445" s="33">
        <v>-4.3671726408789358E-9</v>
      </c>
      <c r="AJ445" s="33">
        <v>1.6306692940393219E-9</v>
      </c>
    </row>
    <row r="446" spans="1:36" ht="21.75" thickBot="1" x14ac:dyDescent="0.3">
      <c r="A446" s="6" t="str">
        <f t="shared" si="78"/>
        <v>WN202012</v>
      </c>
      <c r="B446" s="6" t="s">
        <v>12</v>
      </c>
      <c r="C446" s="6">
        <v>2020</v>
      </c>
      <c r="D446" s="6">
        <v>12</v>
      </c>
      <c r="E446" s="11">
        <f>VLOOKUP($A446,Fuel_preprocessddata!$A:$T,6,FALSE)</f>
        <v>94633473</v>
      </c>
      <c r="F446" s="2">
        <f>VLOOKUP($A446,Fuel_preprocessddata!$A:$T,7,FALSE)</f>
        <v>128833167</v>
      </c>
      <c r="G446" s="29">
        <f>VLOOKUP($A446,Fuel_preprocessddata!$A:$T,8,FALSE)</f>
        <v>1.3613910904442801</v>
      </c>
      <c r="H446" s="8">
        <f t="shared" si="79"/>
        <v>1.6943142398143686E-2</v>
      </c>
      <c r="I446" s="8">
        <f t="shared" si="80"/>
        <v>2.8470362880916839E-2</v>
      </c>
      <c r="J446" s="16">
        <f>VLOOKUP($A446,Fuel_preprocessddata!$A:$T,11,FALSE)</f>
        <v>544878</v>
      </c>
      <c r="K446" s="3">
        <f>VLOOKUP($A446,Fuel_preprocessddata!$A:$T,12,FALSE)</f>
        <v>906190</v>
      </c>
      <c r="L446" s="29">
        <f>VLOOKUP($A446,Fuel_preprocessddata!$A:$T,13,FALSE)</f>
        <v>1.6631062366254401</v>
      </c>
      <c r="M446" s="26">
        <f t="shared" si="81"/>
        <v>4.3065314973670639E-3</v>
      </c>
      <c r="N446" s="26">
        <f t="shared" si="82"/>
        <v>6.8309632724857291E-3</v>
      </c>
      <c r="O446" s="2">
        <f>VLOOKUP($A446,Fuel_preprocessddata!$A:$T,16,FALSE)</f>
        <v>95178351</v>
      </c>
      <c r="P446" s="2">
        <f>VLOOKUP($A446,Fuel_preprocessddata!$A:$T,17,FALSE)</f>
        <v>129739357</v>
      </c>
      <c r="Q446" s="29">
        <f>VLOOKUP($A446,Fuel_preprocessddata!$A:$T,18,FALSE)</f>
        <v>1.36311835240768</v>
      </c>
      <c r="R446" s="23">
        <f t="shared" si="83"/>
        <v>1.6602864660206364E-2</v>
      </c>
      <c r="S446" s="23">
        <f t="shared" si="84"/>
        <v>2.7854052933537321E-2</v>
      </c>
      <c r="T446" s="29">
        <v>0</v>
      </c>
      <c r="U446" s="38">
        <f>VLOOKUP($A446,Fuel_preprocessddata!$A:$T,9,FALSE)</f>
        <v>7603853168</v>
      </c>
      <c r="V446" s="38">
        <f>VLOOKUP($A446,Fuel_preprocessddata!$A:$T,10,FALSE)</f>
        <v>4525167717</v>
      </c>
      <c r="W446" s="38">
        <f>VLOOKUP($A446,Fuel_preprocessddata!$A:$T,14,FALSE)</f>
        <v>210422239</v>
      </c>
      <c r="X446" s="38">
        <f>VLOOKUP($A446,Fuel_preprocessddata!$A:$T,15,FALSE)</f>
        <v>132659182</v>
      </c>
      <c r="Y446" s="32">
        <f t="shared" si="85"/>
        <v>0</v>
      </c>
      <c r="Z446" s="32">
        <f t="shared" si="86"/>
        <v>0</v>
      </c>
      <c r="AA446" s="32">
        <v>4.3142398143689378E-5</v>
      </c>
      <c r="AB446" s="32">
        <v>-2.9637119083162494E-5</v>
      </c>
      <c r="AC446" s="32">
        <f t="shared" si="87"/>
        <v>2.3283064365386963E-10</v>
      </c>
      <c r="AD446" s="32">
        <f t="shared" si="88"/>
        <v>-1.1641532182693481E-10</v>
      </c>
      <c r="AE446" s="32">
        <v>3.149736706349604E-8</v>
      </c>
      <c r="AF446" s="32">
        <v>-3.6727514271181483E-8</v>
      </c>
      <c r="AG446" s="32">
        <f t="shared" si="89"/>
        <v>0</v>
      </c>
      <c r="AH446" s="32">
        <f t="shared" si="90"/>
        <v>0</v>
      </c>
      <c r="AI446" s="32">
        <v>-3.5339793636596228E-8</v>
      </c>
      <c r="AJ446" s="32">
        <v>-4.7066462678657661E-8</v>
      </c>
    </row>
    <row r="447" spans="1:36" ht="15.75" thickBot="1" x14ac:dyDescent="0.3">
      <c r="A447" s="7" t="str">
        <f t="shared" si="78"/>
        <v>WN20211</v>
      </c>
      <c r="B447" s="7" t="s">
        <v>12</v>
      </c>
      <c r="C447" s="7">
        <v>2021</v>
      </c>
      <c r="D447" s="7">
        <v>1</v>
      </c>
      <c r="E447" s="12">
        <f>VLOOKUP($A447,Fuel_preprocessddata!$A:$T,6,FALSE)</f>
        <v>88970523</v>
      </c>
      <c r="F447" s="4">
        <f>VLOOKUP($A447,Fuel_preprocessddata!$A:$T,7,FALSE)</f>
        <v>128153458</v>
      </c>
      <c r="G447" s="30">
        <f>VLOOKUP($A447,Fuel_preprocessddata!$A:$T,8,FALSE)</f>
        <v>1.44040355927771</v>
      </c>
      <c r="H447" s="18">
        <f t="shared" si="79"/>
        <v>1.7833425776404982E-2</v>
      </c>
      <c r="I447" s="18">
        <f t="shared" si="80"/>
        <v>3.3430537495994631E-2</v>
      </c>
      <c r="J447" s="17">
        <f>VLOOKUP($A447,Fuel_preprocessddata!$A:$T,11,FALSE)</f>
        <v>347181</v>
      </c>
      <c r="K447" s="5">
        <f>VLOOKUP($A447,Fuel_preprocessddata!$A:$T,12,FALSE)</f>
        <v>594178</v>
      </c>
      <c r="L447" s="30">
        <f>VLOOKUP($A447,Fuel_preprocessddata!$A:$T,13,FALSE)</f>
        <v>1.7114358216607399</v>
      </c>
      <c r="M447" s="27">
        <f t="shared" si="81"/>
        <v>2.9168359831067809E-3</v>
      </c>
      <c r="N447" s="27">
        <f t="shared" si="82"/>
        <v>5.2477153796625957E-3</v>
      </c>
      <c r="O447" s="4">
        <f>VLOOKUP($A447,Fuel_preprocessddata!$A:$T,16,FALSE)</f>
        <v>89317704</v>
      </c>
      <c r="P447" s="4">
        <f>VLOOKUP($A447,Fuel_preprocessddata!$A:$T,17,FALSE)</f>
        <v>128747636</v>
      </c>
      <c r="Q447" s="30">
        <f>VLOOKUP($A447,Fuel_preprocessddata!$A:$T,18,FALSE)</f>
        <v>1.4414570710415899</v>
      </c>
      <c r="R447" s="24">
        <f t="shared" si="83"/>
        <v>1.7422239305607237E-2</v>
      </c>
      <c r="S447" s="24">
        <f t="shared" si="84"/>
        <v>3.2621996494390841E-2</v>
      </c>
      <c r="T447" s="30">
        <v>0</v>
      </c>
      <c r="U447" s="39">
        <f>VLOOKUP($A447,Fuel_preprocessddata!$A:$T,9,FALSE)</f>
        <v>7186137964</v>
      </c>
      <c r="V447" s="39">
        <f>VLOOKUP($A447,Fuel_preprocessddata!$A:$T,10,FALSE)</f>
        <v>3833424994</v>
      </c>
      <c r="W447" s="39">
        <f>VLOOKUP($A447,Fuel_preprocessddata!$A:$T,14,FALSE)</f>
        <v>203706346</v>
      </c>
      <c r="X447" s="39">
        <f>VLOOKUP($A447,Fuel_preprocessddata!$A:$T,15,FALSE)</f>
        <v>113226034</v>
      </c>
      <c r="Y447" s="33">
        <f t="shared" si="85"/>
        <v>0</v>
      </c>
      <c r="Z447" s="33">
        <f t="shared" si="86"/>
        <v>0</v>
      </c>
      <c r="AA447" s="33">
        <v>3.3425776404980359E-5</v>
      </c>
      <c r="AB447" s="33">
        <v>3.0537495994634872E-5</v>
      </c>
      <c r="AC447" s="33">
        <f t="shared" si="87"/>
        <v>1.1641532182693481E-10</v>
      </c>
      <c r="AD447" s="33">
        <f t="shared" si="88"/>
        <v>0</v>
      </c>
      <c r="AE447" s="33">
        <v>3.5983106780670959E-8</v>
      </c>
      <c r="AF447" s="33">
        <v>1.5379662595543797E-8</v>
      </c>
      <c r="AG447" s="33">
        <f t="shared" si="89"/>
        <v>0</v>
      </c>
      <c r="AH447" s="33">
        <f t="shared" si="90"/>
        <v>0</v>
      </c>
      <c r="AI447" s="33">
        <v>3.9305607237721807E-8</v>
      </c>
      <c r="AJ447" s="33">
        <v>-3.50560915886311E-9</v>
      </c>
    </row>
    <row r="448" spans="1:36" ht="15.75" thickBot="1" x14ac:dyDescent="0.3">
      <c r="A448" s="6" t="str">
        <f t="shared" si="78"/>
        <v>WN20212</v>
      </c>
      <c r="B448" s="6" t="s">
        <v>12</v>
      </c>
      <c r="C448" s="6">
        <v>2021</v>
      </c>
      <c r="D448" s="6">
        <v>2</v>
      </c>
      <c r="E448" s="11">
        <f>VLOOKUP($A448,Fuel_preprocessddata!$A:$T,6,FALSE)</f>
        <v>74023026</v>
      </c>
      <c r="F448" s="2">
        <f>VLOOKUP($A448,Fuel_preprocessddata!$A:$T,7,FALSE)</f>
        <v>117289562</v>
      </c>
      <c r="G448" s="29">
        <f>VLOOKUP($A448,Fuel_preprocessddata!$A:$T,8,FALSE)</f>
        <v>1.5845010443101799</v>
      </c>
      <c r="H448" s="8">
        <f t="shared" si="79"/>
        <v>2.0282892056265621E-2</v>
      </c>
      <c r="I448" s="8">
        <f t="shared" si="80"/>
        <v>3.1507723509665006E-2</v>
      </c>
      <c r="J448" s="16">
        <f>VLOOKUP($A448,Fuel_preprocessddata!$A:$T,11,FALSE)</f>
        <v>322890</v>
      </c>
      <c r="K448" s="3">
        <f>VLOOKUP($A448,Fuel_preprocessddata!$A:$T,12,FALSE)</f>
        <v>607041</v>
      </c>
      <c r="L448" s="29">
        <f>VLOOKUP($A448,Fuel_preprocessddata!$A:$T,13,FALSE)</f>
        <v>1.88002415683359</v>
      </c>
      <c r="M448" s="26">
        <f t="shared" si="81"/>
        <v>3.4612945666243566E-3</v>
      </c>
      <c r="N448" s="26">
        <f t="shared" si="82"/>
        <v>7.228261732849536E-3</v>
      </c>
      <c r="O448" s="2">
        <f>VLOOKUP($A448,Fuel_preprocessddata!$A:$T,16,FALSE)</f>
        <v>74345916</v>
      </c>
      <c r="P448" s="2">
        <f>VLOOKUP($A448,Fuel_preprocessddata!$A:$T,17,FALSE)</f>
        <v>117896603</v>
      </c>
      <c r="Q448" s="29">
        <f>VLOOKUP($A448,Fuel_preprocessddata!$A:$T,18,FALSE)</f>
        <v>1.5857845237928001</v>
      </c>
      <c r="R448" s="23">
        <f t="shared" si="83"/>
        <v>1.9787736643619491E-2</v>
      </c>
      <c r="S448" s="23">
        <f t="shared" si="84"/>
        <v>3.097206006352074E-2</v>
      </c>
      <c r="T448" s="29">
        <v>0</v>
      </c>
      <c r="U448" s="38">
        <f>VLOOKUP($A448,Fuel_preprocessddata!$A:$T,9,FALSE)</f>
        <v>5782684327</v>
      </c>
      <c r="V448" s="38">
        <f>VLOOKUP($A448,Fuel_preprocessddata!$A:$T,10,FALSE)</f>
        <v>3722565420</v>
      </c>
      <c r="W448" s="38">
        <f>VLOOKUP($A448,Fuel_preprocessddata!$A:$T,14,FALSE)</f>
        <v>175379757</v>
      </c>
      <c r="X448" s="38">
        <f>VLOOKUP($A448,Fuel_preprocessddata!$A:$T,15,FALSE)</f>
        <v>83981602</v>
      </c>
      <c r="Y448" s="32">
        <f t="shared" si="85"/>
        <v>0</v>
      </c>
      <c r="Z448" s="32">
        <f t="shared" si="86"/>
        <v>0</v>
      </c>
      <c r="AA448" s="32">
        <v>-1.7107943734377684E-5</v>
      </c>
      <c r="AB448" s="32">
        <v>7.7235096650075247E-6</v>
      </c>
      <c r="AC448" s="32">
        <f t="shared" si="87"/>
        <v>0</v>
      </c>
      <c r="AD448" s="32">
        <f t="shared" si="88"/>
        <v>0</v>
      </c>
      <c r="AE448" s="32">
        <v>-5.4333756435015479E-9</v>
      </c>
      <c r="AF448" s="32">
        <v>-3.8267150464024735E-8</v>
      </c>
      <c r="AG448" s="32">
        <f t="shared" si="89"/>
        <v>0</v>
      </c>
      <c r="AH448" s="32">
        <f t="shared" si="90"/>
        <v>0</v>
      </c>
      <c r="AI448" s="32">
        <v>3.6643619492904289E-8</v>
      </c>
      <c r="AJ448" s="32">
        <v>-3.9936479260746505E-8</v>
      </c>
    </row>
    <row r="449" spans="1:36" ht="15.75" thickBot="1" x14ac:dyDescent="0.3">
      <c r="A449" s="7" t="str">
        <f t="shared" si="78"/>
        <v>WN20213</v>
      </c>
      <c r="B449" s="7" t="s">
        <v>12</v>
      </c>
      <c r="C449" s="7">
        <v>2021</v>
      </c>
      <c r="D449" s="7">
        <v>3</v>
      </c>
      <c r="E449" s="12">
        <f>VLOOKUP($A449,Fuel_preprocessddata!$A:$T,6,FALSE)</f>
        <v>121329046</v>
      </c>
      <c r="F449" s="4">
        <f>VLOOKUP($A449,Fuel_preprocessddata!$A:$T,7,FALSE)</f>
        <v>206306675</v>
      </c>
      <c r="G449" s="30">
        <f>VLOOKUP($A449,Fuel_preprocessddata!$A:$T,8,FALSE)</f>
        <v>1.70038982256565</v>
      </c>
      <c r="H449" s="18">
        <f t="shared" si="79"/>
        <v>2.1650053996593921E-2</v>
      </c>
      <c r="I449" s="18">
        <f t="shared" si="80"/>
        <v>2.9734052059226294E-2</v>
      </c>
      <c r="J449" s="12">
        <f>VLOOKUP($A449,Fuel_preprocessddata!$A:$T,11,FALSE)</f>
        <v>1056556</v>
      </c>
      <c r="K449" s="4">
        <f>VLOOKUP($A449,Fuel_preprocessddata!$A:$T,12,FALSE)</f>
        <v>2142637</v>
      </c>
      <c r="L449" s="30">
        <f>VLOOKUP($A449,Fuel_preprocessddata!$A:$T,13,FALSE)</f>
        <v>2.02794456706506</v>
      </c>
      <c r="M449" s="27">
        <f t="shared" si="81"/>
        <v>7.4989210206354339E-3</v>
      </c>
      <c r="N449" s="27">
        <f t="shared" si="82"/>
        <v>1.113874863295224E-2</v>
      </c>
      <c r="O449" s="4">
        <f>VLOOKUP($A449,Fuel_preprocessddata!$A:$T,16,FALSE)</f>
        <v>122385602</v>
      </c>
      <c r="P449" s="4">
        <f>VLOOKUP($A449,Fuel_preprocessddata!$A:$T,17,FALSE)</f>
        <v>208449312</v>
      </c>
      <c r="Q449" s="30">
        <f>VLOOKUP($A449,Fuel_preprocessddata!$A:$T,18,FALSE)</f>
        <v>1.70321760561344</v>
      </c>
      <c r="R449" s="24">
        <f t="shared" si="83"/>
        <v>2.123809301425101E-2</v>
      </c>
      <c r="S449" s="24">
        <f t="shared" si="84"/>
        <v>2.9232426262003341E-2</v>
      </c>
      <c r="T449" s="30">
        <v>0</v>
      </c>
      <c r="U449" s="39">
        <f>VLOOKUP($A449,Fuel_preprocessddata!$A:$T,9,FALSE)</f>
        <v>9529152908</v>
      </c>
      <c r="V449" s="39">
        <f>VLOOKUP($A449,Fuel_preprocessddata!$A:$T,10,FALSE)</f>
        <v>6938397585</v>
      </c>
      <c r="W449" s="39">
        <f>VLOOKUP($A449,Fuel_preprocessddata!$A:$T,14,FALSE)</f>
        <v>285726039</v>
      </c>
      <c r="X449" s="39">
        <f>VLOOKUP($A449,Fuel_preprocessddata!$A:$T,15,FALSE)</f>
        <v>192358861</v>
      </c>
      <c r="Y449" s="33">
        <f t="shared" si="85"/>
        <v>0</v>
      </c>
      <c r="Z449" s="33">
        <f t="shared" si="86"/>
        <v>0</v>
      </c>
      <c r="AA449" s="33">
        <v>-4.9946003406077868E-5</v>
      </c>
      <c r="AB449" s="33">
        <v>3.4052059226291967E-5</v>
      </c>
      <c r="AC449" s="33">
        <f t="shared" si="87"/>
        <v>0</v>
      </c>
      <c r="AD449" s="33">
        <f t="shared" si="88"/>
        <v>0</v>
      </c>
      <c r="AE449" s="33">
        <v>2.1020635433688373E-8</v>
      </c>
      <c r="AF449" s="33">
        <v>4.8632952239988092E-8</v>
      </c>
      <c r="AG449" s="33">
        <f t="shared" si="89"/>
        <v>0</v>
      </c>
      <c r="AH449" s="33">
        <f t="shared" si="90"/>
        <v>0</v>
      </c>
      <c r="AI449" s="33">
        <v>-6.9857489896907321E-9</v>
      </c>
      <c r="AJ449" s="33">
        <v>2.6262003341090412E-8</v>
      </c>
    </row>
    <row r="450" spans="1:36" ht="15.75" thickBot="1" x14ac:dyDescent="0.3">
      <c r="A450" s="6" t="str">
        <f t="shared" si="78"/>
        <v>WN20214</v>
      </c>
      <c r="B450" s="6" t="s">
        <v>12</v>
      </c>
      <c r="C450" s="6">
        <v>2021</v>
      </c>
      <c r="D450" s="6">
        <v>4</v>
      </c>
      <c r="E450" s="11">
        <f>VLOOKUP($A450,Fuel_preprocessddata!$A:$T,6,FALSE)</f>
        <v>125774423</v>
      </c>
      <c r="F450" s="2">
        <f>VLOOKUP($A450,Fuel_preprocessddata!$A:$T,7,FALSE)</f>
        <v>222863051</v>
      </c>
      <c r="G450" s="29">
        <f>VLOOKUP($A450,Fuel_preprocessddata!$A:$T,8,FALSE)</f>
        <v>1.7719266420327699</v>
      </c>
      <c r="H450" s="8">
        <f t="shared" si="79"/>
        <v>2.2903867533722623E-2</v>
      </c>
      <c r="I450" s="8">
        <f t="shared" si="80"/>
        <v>2.8971137392779164E-2</v>
      </c>
      <c r="J450" s="11">
        <f>VLOOKUP($A450,Fuel_preprocessddata!$A:$T,11,FALSE)</f>
        <v>1246372</v>
      </c>
      <c r="K450" s="2">
        <f>VLOOKUP($A450,Fuel_preprocessddata!$A:$T,12,FALSE)</f>
        <v>2461363</v>
      </c>
      <c r="L450" s="29">
        <f>VLOOKUP($A450,Fuel_preprocessddata!$A:$T,13,FALSE)</f>
        <v>1.9748221237319099</v>
      </c>
      <c r="M450" s="26">
        <f t="shared" si="81"/>
        <v>7.6625276223190137E-3</v>
      </c>
      <c r="N450" s="26">
        <f t="shared" si="82"/>
        <v>1.0191048977781513E-2</v>
      </c>
      <c r="O450" s="2">
        <f>VLOOKUP($A450,Fuel_preprocessddata!$A:$T,16,FALSE)</f>
        <v>127020795</v>
      </c>
      <c r="P450" s="2">
        <f>VLOOKUP($A450,Fuel_preprocessddata!$A:$T,17,FALSE)</f>
        <v>225324414</v>
      </c>
      <c r="Q450" s="29">
        <f>VLOOKUP($A450,Fuel_preprocessddata!$A:$T,18,FALSE)</f>
        <v>1.77391752271744</v>
      </c>
      <c r="R450" s="23">
        <f t="shared" si="83"/>
        <v>2.2416796763567753E-2</v>
      </c>
      <c r="S450" s="23">
        <f t="shared" si="84"/>
        <v>2.839945325730768E-2</v>
      </c>
      <c r="T450" s="29">
        <v>0</v>
      </c>
      <c r="U450" s="38">
        <f>VLOOKUP($A450,Fuel_preprocessddata!$A:$T,9,FALSE)</f>
        <v>9730367619</v>
      </c>
      <c r="V450" s="38">
        <f>VLOOKUP($A450,Fuel_preprocessddata!$A:$T,10,FALSE)</f>
        <v>7692588937</v>
      </c>
      <c r="W450" s="38">
        <f>VLOOKUP($A450,Fuel_preprocessddata!$A:$T,14,FALSE)</f>
        <v>321220767</v>
      </c>
      <c r="X450" s="38">
        <f>VLOOKUP($A450,Fuel_preprocessddata!$A:$T,15,FALSE)</f>
        <v>241522046</v>
      </c>
      <c r="Y450" s="32">
        <f t="shared" si="85"/>
        <v>0</v>
      </c>
      <c r="Z450" s="32">
        <f t="shared" si="86"/>
        <v>0</v>
      </c>
      <c r="AA450" s="32">
        <v>3.8675337226210665E-6</v>
      </c>
      <c r="AB450" s="32">
        <v>-2.8862607220838873E-5</v>
      </c>
      <c r="AC450" s="32">
        <f t="shared" si="87"/>
        <v>0</v>
      </c>
      <c r="AD450" s="32">
        <f t="shared" si="88"/>
        <v>-4.6566128730773926E-10</v>
      </c>
      <c r="AE450" s="32">
        <v>2.7622319013695384E-8</v>
      </c>
      <c r="AF450" s="32">
        <v>4.8977781512762886E-8</v>
      </c>
      <c r="AG450" s="32">
        <f t="shared" si="89"/>
        <v>0</v>
      </c>
      <c r="AH450" s="32">
        <f t="shared" si="90"/>
        <v>0</v>
      </c>
      <c r="AI450" s="32">
        <v>-3.236432248934773E-9</v>
      </c>
      <c r="AJ450" s="32">
        <v>-4.6742692320911328E-8</v>
      </c>
    </row>
    <row r="451" spans="1:36" ht="15.75" thickBot="1" x14ac:dyDescent="0.3">
      <c r="A451" s="7" t="str">
        <f t="shared" si="78"/>
        <v>WN20215</v>
      </c>
      <c r="B451" s="7" t="s">
        <v>12</v>
      </c>
      <c r="C451" s="7">
        <v>2021</v>
      </c>
      <c r="D451" s="7">
        <v>5</v>
      </c>
      <c r="E451" s="12">
        <f>VLOOKUP($A451,Fuel_preprocessddata!$A:$T,6,FALSE)</f>
        <v>139114541</v>
      </c>
      <c r="F451" s="4">
        <f>VLOOKUP($A451,Fuel_preprocessddata!$A:$T,7,FALSE)</f>
        <v>245930297</v>
      </c>
      <c r="G451" s="30">
        <f>VLOOKUP($A451,Fuel_preprocessddata!$A:$T,8,FALSE)</f>
        <v>1.76782596004827</v>
      </c>
      <c r="H451" s="18">
        <f t="shared" si="79"/>
        <v>2.3031500899156745E-2</v>
      </c>
      <c r="I451" s="18">
        <f t="shared" si="80"/>
        <v>2.7616753556317708E-2</v>
      </c>
      <c r="J451" s="12">
        <f>VLOOKUP($A451,Fuel_preprocessddata!$A:$T,11,FALSE)</f>
        <v>1775175</v>
      </c>
      <c r="K451" s="4">
        <f>VLOOKUP($A451,Fuel_preprocessddata!$A:$T,12,FALSE)</f>
        <v>3696840</v>
      </c>
      <c r="L451" s="30">
        <f>VLOOKUP($A451,Fuel_preprocessddata!$A:$T,13,FALSE)</f>
        <v>2.08252144154801</v>
      </c>
      <c r="M451" s="27">
        <f t="shared" si="81"/>
        <v>1.0754336296355397E-2</v>
      </c>
      <c r="N451" s="27">
        <f t="shared" si="82"/>
        <v>1.2683438044729337E-2</v>
      </c>
      <c r="O451" s="4">
        <f>VLOOKUP($A451,Fuel_preprocessddata!$A:$T,16,FALSE)</f>
        <v>140889716</v>
      </c>
      <c r="P451" s="4">
        <f>VLOOKUP($A451,Fuel_preprocessddata!$A:$T,17,FALSE)</f>
        <v>249627137</v>
      </c>
      <c r="Q451" s="30">
        <f>VLOOKUP($A451,Fuel_preprocessddata!$A:$T,18,FALSE)</f>
        <v>1.77179104399642</v>
      </c>
      <c r="R451" s="24">
        <f t="shared" si="83"/>
        <v>2.264859280393091E-2</v>
      </c>
      <c r="S451" s="24">
        <f t="shared" si="84"/>
        <v>2.7143467794548612E-2</v>
      </c>
      <c r="T451" s="30">
        <v>0</v>
      </c>
      <c r="U451" s="39">
        <f>VLOOKUP($A451,Fuel_preprocessddata!$A:$T,9,FALSE)</f>
        <v>10677996978</v>
      </c>
      <c r="V451" s="39">
        <f>VLOOKUP($A451,Fuel_preprocessddata!$A:$T,10,FALSE)</f>
        <v>8905112489</v>
      </c>
      <c r="W451" s="39">
        <f>VLOOKUP($A451,Fuel_preprocessddata!$A:$T,14,FALSE)</f>
        <v>343753431</v>
      </c>
      <c r="X451" s="39">
        <f>VLOOKUP($A451,Fuel_preprocessddata!$A:$T,15,FALSE)</f>
        <v>291469867</v>
      </c>
      <c r="Y451" s="33">
        <f t="shared" si="85"/>
        <v>0</v>
      </c>
      <c r="Z451" s="33">
        <f t="shared" si="86"/>
        <v>0</v>
      </c>
      <c r="AA451" s="33">
        <v>3.1500899156745865E-5</v>
      </c>
      <c r="AB451" s="33">
        <v>1.6753556317710208E-5</v>
      </c>
      <c r="AC451" s="33">
        <f t="shared" si="87"/>
        <v>4.6566128730773926E-10</v>
      </c>
      <c r="AD451" s="33">
        <f t="shared" si="88"/>
        <v>0</v>
      </c>
      <c r="AE451" s="33">
        <v>3.6296355396953084E-8</v>
      </c>
      <c r="AF451" s="33">
        <v>3.8044729337369243E-8</v>
      </c>
      <c r="AG451" s="33">
        <f t="shared" si="89"/>
        <v>0</v>
      </c>
      <c r="AH451" s="33">
        <f t="shared" si="90"/>
        <v>0</v>
      </c>
      <c r="AI451" s="33">
        <v>-7.1960690895683799E-9</v>
      </c>
      <c r="AJ451" s="33">
        <v>-3.2205451390779349E-8</v>
      </c>
    </row>
    <row r="452" spans="1:36" ht="15.75" thickBot="1" x14ac:dyDescent="0.3">
      <c r="A452" s="6" t="str">
        <f t="shared" ref="A452:A464" si="91">B452&amp;C452&amp;D452</f>
        <v>WN20216</v>
      </c>
      <c r="B452" s="6" t="s">
        <v>12</v>
      </c>
      <c r="C452" s="6">
        <v>2021</v>
      </c>
      <c r="D452" s="6">
        <v>6</v>
      </c>
      <c r="E452" s="11">
        <f>VLOOKUP($A452,Fuel_preprocessddata!$A:$T,6,FALSE)</f>
        <v>155864658</v>
      </c>
      <c r="F452" s="2">
        <f>VLOOKUP($A452,Fuel_preprocessddata!$A:$T,7,FALSE)</f>
        <v>297194245</v>
      </c>
      <c r="G452" s="29">
        <f>VLOOKUP($A452,Fuel_preprocessddata!$A:$T,8,FALSE)</f>
        <v>1.9067455625508101</v>
      </c>
      <c r="H452" s="8">
        <f t="shared" ref="H452:H464" si="92">ROUND(+E452/U452*G452,4)+AA452</f>
        <v>2.4769138850507477E-2</v>
      </c>
      <c r="I452" s="8">
        <f t="shared" ref="I452:I464" si="93">ROUND(+E452/V452*G452,4)+AB452</f>
        <v>2.9025529008379146E-2</v>
      </c>
      <c r="J452" s="11">
        <f>VLOOKUP($A452,Fuel_preprocessddata!$A:$T,11,FALSE)</f>
        <v>2241219</v>
      </c>
      <c r="K452" s="2">
        <f>VLOOKUP($A452,Fuel_preprocessddata!$A:$T,12,FALSE)</f>
        <v>4840351</v>
      </c>
      <c r="L452" s="29">
        <f>VLOOKUP($A452,Fuel_preprocessddata!$A:$T,13,FALSE)</f>
        <v>2.15969568346511</v>
      </c>
      <c r="M452" s="26">
        <f t="shared" ref="M452:M464" si="94">ROUND(+J452/W452*L452,7)+AE452</f>
        <v>1.2947497566495016E-2</v>
      </c>
      <c r="N452" s="26">
        <f t="shared" ref="N452:N464" si="95">ROUND(+J452/X452*L452,7)+AF452</f>
        <v>1.4453026132532546E-2</v>
      </c>
      <c r="O452" s="2">
        <f>VLOOKUP($A452,Fuel_preprocessddata!$A:$T,16,FALSE)</f>
        <v>158105877</v>
      </c>
      <c r="P452" s="2">
        <f>VLOOKUP($A452,Fuel_preprocessddata!$A:$T,17,FALSE)</f>
        <v>302034596</v>
      </c>
      <c r="Q452" s="29">
        <f>VLOOKUP($A452,Fuel_preprocessddata!$A:$T,18,FALSE)</f>
        <v>1.9103312396160901</v>
      </c>
      <c r="R452" s="23">
        <f t="shared" ref="R452:R464" si="96">ROUND(+O452/(+U452+W452)*Q452,7)+AI452</f>
        <v>2.4411936478075304E-2</v>
      </c>
      <c r="S452" s="23">
        <f t="shared" ref="S452:S464" si="97">ROUND(+O452/(+V452+X452)*Q452,7)+AJ452</f>
        <v>2.8563983739547279E-2</v>
      </c>
      <c r="T452" s="29">
        <v>0</v>
      </c>
      <c r="U452" s="38">
        <f>VLOOKUP($A452,Fuel_preprocessddata!$A:$T,9,FALSE)</f>
        <v>11998569946</v>
      </c>
      <c r="V452" s="38">
        <f>VLOOKUP($A452,Fuel_preprocessddata!$A:$T,10,FALSE)</f>
        <v>10239063857</v>
      </c>
      <c r="W452" s="38">
        <f>VLOOKUP($A452,Fuel_preprocessddata!$A:$T,14,FALSE)</f>
        <v>373844519</v>
      </c>
      <c r="X452" s="38">
        <f>VLOOKUP($A452,Fuel_preprocessddata!$A:$T,15,FALSE)</f>
        <v>334902252</v>
      </c>
      <c r="Y452" s="32">
        <f t="shared" ref="Y452:Y464" si="98">+(H452*U452)-F452</f>
        <v>0</v>
      </c>
      <c r="Z452" s="32">
        <f t="shared" ref="Z452:Z464" si="99">+I452*V452-F452</f>
        <v>0</v>
      </c>
      <c r="AA452" s="32">
        <v>-3.086114949252261E-5</v>
      </c>
      <c r="AB452" s="32">
        <v>2.552900837914443E-5</v>
      </c>
      <c r="AC452" s="32">
        <f t="shared" ref="AC452:AC464" si="100">IF(K452=0,0,+M452*W452-K452)</f>
        <v>0</v>
      </c>
      <c r="AD452" s="32">
        <f t="shared" ref="AD452:AD464" si="101">IF(K452=0,0,+N452*X452-K452)</f>
        <v>0</v>
      </c>
      <c r="AE452" s="32">
        <v>-2.4335049843282608E-9</v>
      </c>
      <c r="AF452" s="32">
        <v>2.6132532545894427E-8</v>
      </c>
      <c r="AG452" s="32">
        <f t="shared" ref="AG452:AG464" si="102">+R452*(U452+W452)-P452</f>
        <v>0</v>
      </c>
      <c r="AH452" s="32">
        <f t="shared" ref="AH452:AH464" si="103">+S452*(V452+X452)-P452</f>
        <v>0</v>
      </c>
      <c r="AI452" s="32">
        <v>3.6478075301701884E-8</v>
      </c>
      <c r="AJ452" s="32">
        <v>-1.6260452720406882E-8</v>
      </c>
    </row>
    <row r="453" spans="1:36" ht="15.75" thickBot="1" x14ac:dyDescent="0.3">
      <c r="A453" s="7" t="str">
        <f t="shared" si="91"/>
        <v>WN20217</v>
      </c>
      <c r="B453" s="7" t="s">
        <v>12</v>
      </c>
      <c r="C453" s="7">
        <v>2021</v>
      </c>
      <c r="D453" s="7">
        <v>7</v>
      </c>
      <c r="E453" s="12">
        <f>VLOOKUP($A453,Fuel_preprocessddata!$A:$T,6,FALSE)</f>
        <v>169523573</v>
      </c>
      <c r="F453" s="4">
        <f>VLOOKUP($A453,Fuel_preprocessddata!$A:$T,7,FALSE)</f>
        <v>316961520</v>
      </c>
      <c r="G453" s="30">
        <f>VLOOKUP($A453,Fuel_preprocessddata!$A:$T,8,FALSE)</f>
        <v>1.8697194401394499</v>
      </c>
      <c r="H453" s="18">
        <f t="shared" si="92"/>
        <v>2.4280003515368537E-2</v>
      </c>
      <c r="I453" s="18">
        <f t="shared" si="93"/>
        <v>2.7854894674092773E-2</v>
      </c>
      <c r="J453" s="12">
        <f>VLOOKUP($A453,Fuel_preprocessddata!$A:$T,11,FALSE)</f>
        <v>2475854</v>
      </c>
      <c r="K453" s="4">
        <f>VLOOKUP($A453,Fuel_preprocessddata!$A:$T,12,FALSE)</f>
        <v>5598574</v>
      </c>
      <c r="L453" s="30">
        <f>VLOOKUP($A453,Fuel_preprocessddata!$A:$T,13,FALSE)</f>
        <v>2.26126984870674</v>
      </c>
      <c r="M453" s="27">
        <f t="shared" si="94"/>
        <v>1.3517253206256238E-2</v>
      </c>
      <c r="N453" s="27">
        <f t="shared" si="95"/>
        <v>1.5257013011963069E-2</v>
      </c>
      <c r="O453" s="4">
        <f>VLOOKUP($A453,Fuel_preprocessddata!$A:$T,16,FALSE)</f>
        <v>171999427</v>
      </c>
      <c r="P453" s="4">
        <f>VLOOKUP($A453,Fuel_preprocessddata!$A:$T,17,FALSE)</f>
        <v>322560094</v>
      </c>
      <c r="Q453" s="30">
        <f>VLOOKUP($A453,Fuel_preprocessddata!$A:$T,18,FALSE)</f>
        <v>1.8753556312719499</v>
      </c>
      <c r="R453" s="24">
        <f t="shared" si="96"/>
        <v>2.3949032791028488E-2</v>
      </c>
      <c r="S453" s="24">
        <f t="shared" si="97"/>
        <v>2.746132977563737E-2</v>
      </c>
      <c r="T453" s="30">
        <v>0</v>
      </c>
      <c r="U453" s="39">
        <f>VLOOKUP($A453,Fuel_preprocessddata!$A:$T,9,FALSE)</f>
        <v>13054426446</v>
      </c>
      <c r="V453" s="39">
        <f>VLOOKUP($A453,Fuel_preprocessddata!$A:$T,10,FALSE)</f>
        <v>11379024179</v>
      </c>
      <c r="W453" s="39">
        <f>VLOOKUP($A453,Fuel_preprocessddata!$A:$T,14,FALSE)</f>
        <v>414179857</v>
      </c>
      <c r="X453" s="39">
        <f>VLOOKUP($A453,Fuel_preprocessddata!$A:$T,15,FALSE)</f>
        <v>366950857</v>
      </c>
      <c r="Y453" s="33">
        <f t="shared" si="98"/>
        <v>0</v>
      </c>
      <c r="Z453" s="33">
        <f t="shared" si="99"/>
        <v>0</v>
      </c>
      <c r="AA453" s="33">
        <v>-1.9996484631461253E-5</v>
      </c>
      <c r="AB453" s="33">
        <v>-4.5105325907226698E-5</v>
      </c>
      <c r="AC453" s="33">
        <f t="shared" si="100"/>
        <v>0</v>
      </c>
      <c r="AD453" s="33">
        <f t="shared" si="101"/>
        <v>-9.3132257461547852E-10</v>
      </c>
      <c r="AE453" s="33">
        <v>-4.6793743761763817E-8</v>
      </c>
      <c r="AF453" s="33">
        <v>1.3011963069520238E-8</v>
      </c>
      <c r="AG453" s="33">
        <f t="shared" si="102"/>
        <v>0</v>
      </c>
      <c r="AH453" s="33">
        <f t="shared" si="103"/>
        <v>0</v>
      </c>
      <c r="AI453" s="33">
        <v>3.2791028488007856E-8</v>
      </c>
      <c r="AJ453" s="33">
        <v>2.9775637368917307E-8</v>
      </c>
    </row>
    <row r="454" spans="1:36" ht="15.75" thickBot="1" x14ac:dyDescent="0.3">
      <c r="A454" s="6" t="str">
        <f t="shared" si="91"/>
        <v>WN20218</v>
      </c>
      <c r="B454" s="6" t="s">
        <v>12</v>
      </c>
      <c r="C454" s="6">
        <v>2021</v>
      </c>
      <c r="D454" s="6">
        <v>8</v>
      </c>
      <c r="E454" s="11">
        <f>VLOOKUP($A454,Fuel_preprocessddata!$A:$T,6,FALSE)</f>
        <v>166225994</v>
      </c>
      <c r="F454" s="2">
        <f>VLOOKUP($A454,Fuel_preprocessddata!$A:$T,7,FALSE)</f>
        <v>324263161</v>
      </c>
      <c r="G454" s="29">
        <f>VLOOKUP($A454,Fuel_preprocessddata!$A:$T,8,FALSE)</f>
        <v>1.9507367842841701</v>
      </c>
      <c r="H454" s="8">
        <f t="shared" si="92"/>
        <v>2.5171998065581933E-2</v>
      </c>
      <c r="I454" s="8">
        <f t="shared" si="93"/>
        <v>3.1767213303467226E-2</v>
      </c>
      <c r="J454" s="11">
        <f>VLOOKUP($A454,Fuel_preprocessddata!$A:$T,11,FALSE)</f>
        <v>1901967</v>
      </c>
      <c r="K454" s="2">
        <f>VLOOKUP($A454,Fuel_preprocessddata!$A:$T,12,FALSE)</f>
        <v>4208543</v>
      </c>
      <c r="L454" s="29">
        <f>VLOOKUP($A454,Fuel_preprocessddata!$A:$T,13,FALSE)</f>
        <v>2.2127318717937698</v>
      </c>
      <c r="M454" s="26">
        <f t="shared" si="94"/>
        <v>1.0331159256753484E-2</v>
      </c>
      <c r="N454" s="26">
        <f t="shared" si="95"/>
        <v>1.2952434398021179E-2</v>
      </c>
      <c r="O454" s="2">
        <f>VLOOKUP($A454,Fuel_preprocessddata!$A:$T,16,FALSE)</f>
        <v>168127961</v>
      </c>
      <c r="P454" s="2">
        <f>VLOOKUP($A454,Fuel_preprocessddata!$A:$T,17,FALSE)</f>
        <v>328471704</v>
      </c>
      <c r="Q454" s="29">
        <f>VLOOKUP($A454,Fuel_preprocessddata!$A:$T,18,FALSE)</f>
        <v>1.95370063400697</v>
      </c>
      <c r="R454" s="23">
        <f t="shared" si="96"/>
        <v>2.4717072618366153E-2</v>
      </c>
      <c r="S454" s="23">
        <f t="shared" si="97"/>
        <v>3.118678034507609E-2</v>
      </c>
      <c r="T454" s="29">
        <v>0</v>
      </c>
      <c r="U454" s="38">
        <f>VLOOKUP($A454,Fuel_preprocessddata!$A:$T,9,FALSE)</f>
        <v>12881899965</v>
      </c>
      <c r="V454" s="38">
        <f>VLOOKUP($A454,Fuel_preprocessddata!$A:$T,10,FALSE)</f>
        <v>10207478947</v>
      </c>
      <c r="W454" s="38">
        <f>VLOOKUP($A454,Fuel_preprocessddata!$A:$T,14,FALSE)</f>
        <v>407364062</v>
      </c>
      <c r="X454" s="38">
        <f>VLOOKUP($A454,Fuel_preprocessddata!$A:$T,15,FALSE)</f>
        <v>324922935</v>
      </c>
      <c r="Y454" s="32">
        <f t="shared" si="98"/>
        <v>0</v>
      </c>
      <c r="Z454" s="32">
        <f t="shared" si="99"/>
        <v>0</v>
      </c>
      <c r="AA454" s="32">
        <v>-2.8001934418066948E-5</v>
      </c>
      <c r="AB454" s="32">
        <v>-3.2786696532779297E-5</v>
      </c>
      <c r="AC454" s="32">
        <f t="shared" si="100"/>
        <v>0</v>
      </c>
      <c r="AD454" s="32">
        <f t="shared" si="101"/>
        <v>0</v>
      </c>
      <c r="AE454" s="32">
        <v>-4.0743246516178333E-8</v>
      </c>
      <c r="AF454" s="32">
        <v>3.439802117970181E-8</v>
      </c>
      <c r="AG454" s="32">
        <f t="shared" si="102"/>
        <v>0</v>
      </c>
      <c r="AH454" s="32">
        <f t="shared" si="103"/>
        <v>0</v>
      </c>
      <c r="AI454" s="32">
        <v>-2.73816338457189E-8</v>
      </c>
      <c r="AJ454" s="32">
        <v>-1.9654923912384992E-8</v>
      </c>
    </row>
    <row r="455" spans="1:36" ht="15.75" thickBot="1" x14ac:dyDescent="0.3">
      <c r="A455" s="7" t="str">
        <f t="shared" si="91"/>
        <v>WN20219</v>
      </c>
      <c r="B455" s="7" t="s">
        <v>12</v>
      </c>
      <c r="C455" s="7">
        <v>2021</v>
      </c>
      <c r="D455" s="7">
        <v>9</v>
      </c>
      <c r="E455" s="12">
        <f>VLOOKUP($A455,Fuel_preprocessddata!$A:$T,6,FALSE)</f>
        <v>149851811</v>
      </c>
      <c r="F455" s="4">
        <f>VLOOKUP($A455,Fuel_preprocessddata!$A:$T,7,FALSE)</f>
        <v>296266270</v>
      </c>
      <c r="G455" s="30">
        <f>VLOOKUP($A455,Fuel_preprocessddata!$A:$T,8,FALSE)</f>
        <v>1.97706165860084</v>
      </c>
      <c r="H455" s="18">
        <f t="shared" si="92"/>
        <v>2.5214369481857742E-2</v>
      </c>
      <c r="I455" s="18">
        <f t="shared" si="93"/>
        <v>3.356959944033118E-2</v>
      </c>
      <c r="J455" s="12">
        <f>VLOOKUP($A455,Fuel_preprocessddata!$A:$T,11,FALSE)</f>
        <v>1234960</v>
      </c>
      <c r="K455" s="4">
        <f>VLOOKUP($A455,Fuel_preprocessddata!$A:$T,12,FALSE)</f>
        <v>2828161</v>
      </c>
      <c r="L455" s="30">
        <f>VLOOKUP($A455,Fuel_preprocessddata!$A:$T,13,FALSE)</f>
        <v>2.2900830796139102</v>
      </c>
      <c r="M455" s="27">
        <f t="shared" si="94"/>
        <v>9.651701919992357E-3</v>
      </c>
      <c r="N455" s="27">
        <f t="shared" si="95"/>
        <v>1.3256112095477121E-2</v>
      </c>
      <c r="O455" s="4">
        <f>VLOOKUP($A455,Fuel_preprocessddata!$A:$T,16,FALSE)</f>
        <v>151086771</v>
      </c>
      <c r="P455" s="4">
        <f>VLOOKUP($A455,Fuel_preprocessddata!$A:$T,17,FALSE)</f>
        <v>299094431</v>
      </c>
      <c r="Q455" s="30">
        <f>VLOOKUP($A455,Fuel_preprocessddata!$A:$T,18,FALSE)</f>
        <v>1.9796202474933999</v>
      </c>
      <c r="R455" s="24">
        <f t="shared" si="96"/>
        <v>2.4835706834634562E-2</v>
      </c>
      <c r="S455" s="24">
        <f t="shared" si="97"/>
        <v>3.3090128189453311E-2</v>
      </c>
      <c r="T455" s="30">
        <v>0</v>
      </c>
      <c r="U455" s="39">
        <f>VLOOKUP($A455,Fuel_preprocessddata!$A:$T,9,FALSE)</f>
        <v>11749898018</v>
      </c>
      <c r="V455" s="39">
        <f>VLOOKUP($A455,Fuel_preprocessddata!$A:$T,10,FALSE)</f>
        <v>8825433575</v>
      </c>
      <c r="W455" s="39">
        <f>VLOOKUP($A455,Fuel_preprocessddata!$A:$T,14,FALSE)</f>
        <v>293022000</v>
      </c>
      <c r="X455" s="39">
        <f>VLOOKUP($A455,Fuel_preprocessddata!$A:$T,15,FALSE)</f>
        <v>213347698</v>
      </c>
      <c r="Y455" s="33">
        <f t="shared" si="98"/>
        <v>0</v>
      </c>
      <c r="Z455" s="33">
        <f t="shared" si="99"/>
        <v>0</v>
      </c>
      <c r="AA455" s="33">
        <v>1.436948185774313E-5</v>
      </c>
      <c r="AB455" s="33">
        <v>-3.040055966881984E-5</v>
      </c>
      <c r="AC455" s="33">
        <f t="shared" si="100"/>
        <v>4.6566128730773926E-10</v>
      </c>
      <c r="AD455" s="33">
        <f t="shared" si="101"/>
        <v>0</v>
      </c>
      <c r="AE455" s="33">
        <v>1.9199923578100409E-9</v>
      </c>
      <c r="AF455" s="33">
        <v>1.2095477121623621E-8</v>
      </c>
      <c r="AG455" s="33">
        <f t="shared" si="102"/>
        <v>0</v>
      </c>
      <c r="AH455" s="33">
        <f t="shared" si="103"/>
        <v>0</v>
      </c>
      <c r="AI455" s="33">
        <v>6.8346345631631333E-9</v>
      </c>
      <c r="AJ455" s="33">
        <v>2.8189453313287594E-8</v>
      </c>
    </row>
    <row r="456" spans="1:36" ht="21.75" thickBot="1" x14ac:dyDescent="0.3">
      <c r="A456" s="6" t="str">
        <f t="shared" si="91"/>
        <v>WN202110</v>
      </c>
      <c r="B456" s="6" t="s">
        <v>12</v>
      </c>
      <c r="C456" s="6">
        <v>2021</v>
      </c>
      <c r="D456" s="6">
        <v>10</v>
      </c>
      <c r="E456" s="11">
        <f>VLOOKUP($A456,Fuel_preprocessddata!$A:$T,6,FALSE)</f>
        <v>156151530</v>
      </c>
      <c r="F456" s="2">
        <f>VLOOKUP($A456,Fuel_preprocessddata!$A:$T,7,FALSE)</f>
        <v>328339461</v>
      </c>
      <c r="G456" s="29">
        <f>VLOOKUP($A456,Fuel_preprocessddata!$A:$T,8,FALSE)</f>
        <v>2.1026976873041199</v>
      </c>
      <c r="H456" s="8">
        <f t="shared" si="92"/>
        <v>2.7113901831155043E-2</v>
      </c>
      <c r="I456" s="8">
        <f t="shared" si="93"/>
        <v>3.3666545971070688E-2</v>
      </c>
      <c r="J456" s="11">
        <f>VLOOKUP($A456,Fuel_preprocessddata!$A:$T,11,FALSE)</f>
        <v>1525796</v>
      </c>
      <c r="K456" s="2">
        <f>VLOOKUP($A456,Fuel_preprocessddata!$A:$T,12,FALSE)</f>
        <v>3961086</v>
      </c>
      <c r="L456" s="29">
        <f>VLOOKUP($A456,Fuel_preprocessddata!$A:$T,13,FALSE)</f>
        <v>2.5960783748286098</v>
      </c>
      <c r="M456" s="26">
        <f t="shared" si="94"/>
        <v>1.2497676889748437E-2</v>
      </c>
      <c r="N456" s="26">
        <f t="shared" si="95"/>
        <v>1.578676090553844E-2</v>
      </c>
      <c r="O456" s="2">
        <f>VLOOKUP($A456,Fuel_preprocessddata!$A:$T,16,FALSE)</f>
        <v>157677326</v>
      </c>
      <c r="P456" s="2">
        <f>VLOOKUP($A456,Fuel_preprocessddata!$A:$T,17,FALSE)</f>
        <v>332300547</v>
      </c>
      <c r="Q456" s="29">
        <f>VLOOKUP($A456,Fuel_preprocessddata!$A:$T,18,FALSE)</f>
        <v>2.10747198363828</v>
      </c>
      <c r="R456" s="23">
        <f t="shared" si="96"/>
        <v>2.6741108150759876E-2</v>
      </c>
      <c r="S456" s="23">
        <f t="shared" si="97"/>
        <v>3.3218082537654521E-2</v>
      </c>
      <c r="T456" s="29">
        <v>0</v>
      </c>
      <c r="U456" s="38">
        <f>VLOOKUP($A456,Fuel_preprocessddata!$A:$T,9,FALSE)</f>
        <v>12109635236</v>
      </c>
      <c r="V456" s="38">
        <f>VLOOKUP($A456,Fuel_preprocessddata!$A:$T,10,FALSE)</f>
        <v>9752692221</v>
      </c>
      <c r="W456" s="38">
        <f>VLOOKUP($A456,Fuel_preprocessddata!$A:$T,14,FALSE)</f>
        <v>316945784</v>
      </c>
      <c r="X456" s="38">
        <f>VLOOKUP($A456,Fuel_preprocessddata!$A:$T,15,FALSE)</f>
        <v>250911889</v>
      </c>
      <c r="Y456" s="32">
        <f t="shared" si="98"/>
        <v>0</v>
      </c>
      <c r="Z456" s="32">
        <f t="shared" si="99"/>
        <v>0</v>
      </c>
      <c r="AA456" s="32">
        <v>1.3901831155044286E-5</v>
      </c>
      <c r="AB456" s="32">
        <v>-3.3454028929310806E-5</v>
      </c>
      <c r="AC456" s="32">
        <f t="shared" si="100"/>
        <v>0</v>
      </c>
      <c r="AD456" s="32">
        <f t="shared" si="101"/>
        <v>4.6566128730773926E-10</v>
      </c>
      <c r="AE456" s="32">
        <v>-2.3110251563124296E-8</v>
      </c>
      <c r="AF456" s="32">
        <v>-3.909446156212526E-8</v>
      </c>
      <c r="AG456" s="32">
        <f t="shared" si="102"/>
        <v>0</v>
      </c>
      <c r="AH456" s="32">
        <f t="shared" si="103"/>
        <v>0</v>
      </c>
      <c r="AI456" s="32">
        <v>8.1507598760632849E-9</v>
      </c>
      <c r="AJ456" s="32">
        <v>-1.7462345477600727E-8</v>
      </c>
    </row>
    <row r="457" spans="1:36" ht="21.75" thickBot="1" x14ac:dyDescent="0.3">
      <c r="A457" s="7" t="str">
        <f t="shared" si="91"/>
        <v>WN202111</v>
      </c>
      <c r="B457" s="7" t="s">
        <v>12</v>
      </c>
      <c r="C457" s="7">
        <v>2021</v>
      </c>
      <c r="D457" s="7">
        <v>11</v>
      </c>
      <c r="E457" s="12">
        <f>VLOOKUP($A457,Fuel_preprocessddata!$A:$T,6,FALSE)</f>
        <v>151326479</v>
      </c>
      <c r="F457" s="4">
        <f>VLOOKUP($A457,Fuel_preprocessddata!$A:$T,7,FALSE)</f>
        <v>330019210</v>
      </c>
      <c r="G457" s="30">
        <f>VLOOKUP($A457,Fuel_preprocessddata!$A:$T,8,FALSE)</f>
        <v>2.1808424552057399</v>
      </c>
      <c r="H457" s="18">
        <f t="shared" si="92"/>
        <v>2.8020415629283722E-2</v>
      </c>
      <c r="I457" s="18">
        <f t="shared" si="93"/>
        <v>3.4355434492816313E-2</v>
      </c>
      <c r="J457" s="12">
        <f>VLOOKUP($A457,Fuel_preprocessddata!$A:$T,11,FALSE)</f>
        <v>1582749</v>
      </c>
      <c r="K457" s="4">
        <f>VLOOKUP($A457,Fuel_preprocessddata!$A:$T,12,FALSE)</f>
        <v>4151166</v>
      </c>
      <c r="L457" s="30">
        <f>VLOOKUP($A457,Fuel_preprocessddata!$A:$T,13,FALSE)</f>
        <v>2.6227569879999901</v>
      </c>
      <c r="M457" s="27">
        <f t="shared" si="94"/>
        <v>1.1031778260631382E-2</v>
      </c>
      <c r="N457" s="27">
        <f t="shared" si="95"/>
        <v>1.3865541755589968E-2</v>
      </c>
      <c r="O457" s="4">
        <f>VLOOKUP($A457,Fuel_preprocessddata!$A:$T,16,FALSE)</f>
        <v>152909228</v>
      </c>
      <c r="P457" s="4">
        <f>VLOOKUP($A457,Fuel_preprocessddata!$A:$T,17,FALSE)</f>
        <v>334170376</v>
      </c>
      <c r="Q457" s="30">
        <f>VLOOKUP($A457,Fuel_preprocessddata!$A:$T,18,FALSE)</f>
        <v>2.18541667086305</v>
      </c>
      <c r="R457" s="24">
        <f t="shared" si="96"/>
        <v>2.7494446616550636E-2</v>
      </c>
      <c r="S457" s="24">
        <f t="shared" si="97"/>
        <v>3.3736135564671033E-2</v>
      </c>
      <c r="T457" s="30">
        <v>0</v>
      </c>
      <c r="U457" s="39">
        <f>VLOOKUP($A457,Fuel_preprocessddata!$A:$T,9,FALSE)</f>
        <v>11777812805</v>
      </c>
      <c r="V457" s="39">
        <f>VLOOKUP($A457,Fuel_preprocessddata!$A:$T,10,FALSE)</f>
        <v>9606026379</v>
      </c>
      <c r="W457" s="39">
        <f>VLOOKUP($A457,Fuel_preprocessddata!$A:$T,14,FALSE)</f>
        <v>376291646</v>
      </c>
      <c r="X457" s="39">
        <f>VLOOKUP($A457,Fuel_preprocessddata!$A:$T,15,FALSE)</f>
        <v>299387220</v>
      </c>
      <c r="Y457" s="33">
        <f t="shared" si="98"/>
        <v>0</v>
      </c>
      <c r="Z457" s="33">
        <f t="shared" si="99"/>
        <v>0</v>
      </c>
      <c r="AA457" s="33">
        <v>2.041562928372341E-5</v>
      </c>
      <c r="AB457" s="33">
        <v>-4.4565507183687292E-5</v>
      </c>
      <c r="AC457" s="33">
        <f t="shared" si="100"/>
        <v>-4.6566128730773926E-10</v>
      </c>
      <c r="AD457" s="33">
        <f t="shared" si="101"/>
        <v>0</v>
      </c>
      <c r="AE457" s="33">
        <v>-2.173936861776804E-8</v>
      </c>
      <c r="AF457" s="33">
        <v>4.1755589968300866E-8</v>
      </c>
      <c r="AG457" s="33">
        <f t="shared" si="102"/>
        <v>0</v>
      </c>
      <c r="AH457" s="33">
        <f t="shared" si="103"/>
        <v>0</v>
      </c>
      <c r="AI457" s="33">
        <v>4.6616550637007537E-8</v>
      </c>
      <c r="AJ457" s="33">
        <v>3.5564671034549189E-8</v>
      </c>
    </row>
    <row r="458" spans="1:36" ht="21.75" thickBot="1" x14ac:dyDescent="0.3">
      <c r="A458" s="6" t="str">
        <f t="shared" si="91"/>
        <v>WN202112</v>
      </c>
      <c r="B458" s="6" t="s">
        <v>12</v>
      </c>
      <c r="C458" s="6">
        <v>2021</v>
      </c>
      <c r="D458" s="6">
        <v>12</v>
      </c>
      <c r="E458" s="11">
        <f>VLOOKUP($A458,Fuel_preprocessddata!$A:$T,6,FALSE)</f>
        <v>152780445</v>
      </c>
      <c r="F458" s="2">
        <f>VLOOKUP($A458,Fuel_preprocessddata!$A:$T,7,FALSE)</f>
        <v>342127287</v>
      </c>
      <c r="G458" s="29">
        <f>VLOOKUP($A458,Fuel_preprocessddata!$A:$T,8,FALSE)</f>
        <v>2.2393395110218401</v>
      </c>
      <c r="H458" s="8">
        <f t="shared" si="92"/>
        <v>2.9171545117206078E-2</v>
      </c>
      <c r="I458" s="8">
        <f t="shared" si="93"/>
        <v>3.6002494230234119E-2</v>
      </c>
      <c r="J458" s="11">
        <f>VLOOKUP($A458,Fuel_preprocessddata!$A:$T,11,FALSE)</f>
        <v>1863063</v>
      </c>
      <c r="K458" s="2">
        <f>VLOOKUP($A458,Fuel_preprocessddata!$A:$T,12,FALSE)</f>
        <v>4578925</v>
      </c>
      <c r="L458" s="29">
        <f>VLOOKUP($A458,Fuel_preprocessddata!$A:$T,13,FALSE)</f>
        <v>2.4577402911227302</v>
      </c>
      <c r="M458" s="26">
        <f t="shared" si="94"/>
        <v>1.1378896062454527E-2</v>
      </c>
      <c r="N458" s="26">
        <f t="shared" si="95"/>
        <v>1.4575831609697365E-2</v>
      </c>
      <c r="O458" s="2">
        <f>VLOOKUP($A458,Fuel_preprocessddata!$A:$T,16,FALSE)</f>
        <v>154643508</v>
      </c>
      <c r="P458" s="2">
        <f>VLOOKUP($A458,Fuel_preprocessddata!$A:$T,17,FALSE)</f>
        <v>346706212</v>
      </c>
      <c r="Q458" s="29">
        <f>VLOOKUP($A458,Fuel_preprocessddata!$A:$T,18,FALSE)</f>
        <v>2.2419706878351402</v>
      </c>
      <c r="R458" s="23">
        <f t="shared" si="96"/>
        <v>2.8581310699632358E-2</v>
      </c>
      <c r="S458" s="23">
        <f t="shared" si="97"/>
        <v>3.5316840349909701E-2</v>
      </c>
      <c r="T458" s="29">
        <v>0</v>
      </c>
      <c r="U458" s="38">
        <f>VLOOKUP($A458,Fuel_preprocessddata!$A:$T,9,FALSE)</f>
        <v>11728116753</v>
      </c>
      <c r="V458" s="38">
        <f>VLOOKUP($A458,Fuel_preprocessddata!$A:$T,10,FALSE)</f>
        <v>9502877351</v>
      </c>
      <c r="W458" s="38">
        <f>VLOOKUP($A458,Fuel_preprocessddata!$A:$T,14,FALSE)</f>
        <v>402405029</v>
      </c>
      <c r="X458" s="38">
        <f>VLOOKUP($A458,Fuel_preprocessddata!$A:$T,15,FALSE)</f>
        <v>314145026</v>
      </c>
      <c r="Y458" s="32">
        <f t="shared" si="98"/>
        <v>0</v>
      </c>
      <c r="Z458" s="32">
        <f t="shared" si="99"/>
        <v>0</v>
      </c>
      <c r="AA458" s="32">
        <v>-2.8454882793920236E-5</v>
      </c>
      <c r="AB458" s="32">
        <v>2.4942302341221523E-6</v>
      </c>
      <c r="AC458" s="32">
        <f t="shared" si="100"/>
        <v>0</v>
      </c>
      <c r="AD458" s="32">
        <f t="shared" si="101"/>
        <v>9.3132257461547852E-10</v>
      </c>
      <c r="AE458" s="32">
        <v>-3.9375454737033966E-9</v>
      </c>
      <c r="AF458" s="32">
        <v>3.1609697364806677E-8</v>
      </c>
      <c r="AG458" s="32">
        <f t="shared" si="102"/>
        <v>0</v>
      </c>
      <c r="AH458" s="32">
        <f t="shared" si="103"/>
        <v>0</v>
      </c>
      <c r="AI458" s="32">
        <v>1.0699632357197286E-8</v>
      </c>
      <c r="AJ458" s="32">
        <v>4.034990969473129E-8</v>
      </c>
    </row>
    <row r="459" spans="1:36" ht="15.75" thickBot="1" x14ac:dyDescent="0.3">
      <c r="A459" s="7" t="str">
        <f t="shared" si="91"/>
        <v>WN20221</v>
      </c>
      <c r="B459" s="7" t="s">
        <v>12</v>
      </c>
      <c r="C459" s="7">
        <v>2022</v>
      </c>
      <c r="D459" s="7">
        <v>1</v>
      </c>
      <c r="E459" s="12">
        <f>VLOOKUP($A459,Fuel_preprocessddata!$A:$T,6,FALSE)</f>
        <v>138910472</v>
      </c>
      <c r="F459" s="4">
        <f>VLOOKUP($A459,Fuel_preprocessddata!$A:$T,7,FALSE)</f>
        <v>284285500</v>
      </c>
      <c r="G459" s="30">
        <f>VLOOKUP($A459,Fuel_preprocessddata!$A:$T,8,FALSE)</f>
        <v>2.04653757133587</v>
      </c>
      <c r="H459" s="18">
        <f t="shared" si="92"/>
        <v>2.6076658559380191E-2</v>
      </c>
      <c r="I459" s="18">
        <f t="shared" si="93"/>
        <v>3.8301584094576777E-2</v>
      </c>
      <c r="J459" s="12">
        <f>VLOOKUP($A459,Fuel_preprocessddata!$A:$T,11,FALSE)</f>
        <v>1376688</v>
      </c>
      <c r="K459" s="4">
        <f>VLOOKUP($A459,Fuel_preprocessddata!$A:$T,12,FALSE)</f>
        <v>3725311</v>
      </c>
      <c r="L459" s="30">
        <f>VLOOKUP($A459,Fuel_preprocessddata!$A:$T,13,FALSE)</f>
        <v>2.7059951129086599</v>
      </c>
      <c r="M459" s="27">
        <f t="shared" si="94"/>
        <v>9.4198509143893824E-3</v>
      </c>
      <c r="N459" s="27">
        <f t="shared" si="95"/>
        <v>1.3835627922100651E-2</v>
      </c>
      <c r="O459" s="4">
        <f>VLOOKUP($A459,Fuel_preprocessddata!$A:$T,16,FALSE)</f>
        <v>140287160</v>
      </c>
      <c r="P459" s="4">
        <f>VLOOKUP($A459,Fuel_preprocessddata!$A:$T,17,FALSE)</f>
        <v>288010811</v>
      </c>
      <c r="Q459" s="30">
        <f>VLOOKUP($A459,Fuel_preprocessddata!$A:$T,18,FALSE)</f>
        <v>2.05300906369478</v>
      </c>
      <c r="R459" s="24">
        <f t="shared" si="96"/>
        <v>2.5493573121639697E-2</v>
      </c>
      <c r="S459" s="24">
        <f t="shared" si="97"/>
        <v>3.7445113965628871E-2</v>
      </c>
      <c r="T459" s="30">
        <v>0</v>
      </c>
      <c r="U459" s="39">
        <f>VLOOKUP($A459,Fuel_preprocessddata!$A:$T,9,FALSE)</f>
        <v>10901914421</v>
      </c>
      <c r="V459" s="39">
        <f>VLOOKUP($A459,Fuel_preprocessddata!$A:$T,10,FALSE)</f>
        <v>7422290924</v>
      </c>
      <c r="W459" s="39">
        <f>VLOOKUP($A459,Fuel_preprocessddata!$A:$T,14,FALSE)</f>
        <v>395474518</v>
      </c>
      <c r="X459" s="39">
        <f>VLOOKUP($A459,Fuel_preprocessddata!$A:$T,15,FALSE)</f>
        <v>269254928</v>
      </c>
      <c r="Y459" s="33">
        <f t="shared" si="98"/>
        <v>0</v>
      </c>
      <c r="Z459" s="33">
        <f t="shared" si="99"/>
        <v>0</v>
      </c>
      <c r="AA459" s="33">
        <v>-2.334144061981111E-5</v>
      </c>
      <c r="AB459" s="33">
        <v>1.5840945767776199E-6</v>
      </c>
      <c r="AC459" s="33">
        <f t="shared" si="100"/>
        <v>4.6566128730773926E-10</v>
      </c>
      <c r="AD459" s="33">
        <f t="shared" si="101"/>
        <v>4.6566128730773926E-10</v>
      </c>
      <c r="AE459" s="33">
        <v>-4.9085610617782827E-8</v>
      </c>
      <c r="AF459" s="33">
        <v>2.7922100650709658E-8</v>
      </c>
      <c r="AG459" s="33">
        <f t="shared" si="102"/>
        <v>0</v>
      </c>
      <c r="AH459" s="33">
        <f t="shared" si="103"/>
        <v>0</v>
      </c>
      <c r="AI459" s="33">
        <v>-2.6878360306556437E-8</v>
      </c>
      <c r="AJ459" s="33">
        <v>1.3965628865159063E-8</v>
      </c>
    </row>
    <row r="460" spans="1:36" ht="15.75" thickBot="1" x14ac:dyDescent="0.3">
      <c r="A460" s="6" t="str">
        <f t="shared" si="91"/>
        <v>WN20222</v>
      </c>
      <c r="B460" s="6" t="s">
        <v>12</v>
      </c>
      <c r="C460" s="6">
        <v>2022</v>
      </c>
      <c r="D460" s="6">
        <v>2</v>
      </c>
      <c r="E460" s="11">
        <f>VLOOKUP($A460,Fuel_preprocessddata!$A:$T,6,FALSE)</f>
        <v>133376928</v>
      </c>
      <c r="F460" s="2">
        <f>VLOOKUP($A460,Fuel_preprocessddata!$A:$T,7,FALSE)</f>
        <v>274925897</v>
      </c>
      <c r="G460" s="29">
        <f>VLOOKUP($A460,Fuel_preprocessddata!$A:$T,8,FALSE)</f>
        <v>2.0612702745710201</v>
      </c>
      <c r="H460" s="8">
        <f t="shared" si="92"/>
        <v>2.6837276240696737E-2</v>
      </c>
      <c r="I460" s="8">
        <f t="shared" si="93"/>
        <v>3.4688066714559214E-2</v>
      </c>
      <c r="J460" s="11">
        <f>VLOOKUP($A460,Fuel_preprocessddata!$A:$T,11,FALSE)</f>
        <v>1789234</v>
      </c>
      <c r="K460" s="2">
        <f>VLOOKUP($A460,Fuel_preprocessddata!$A:$T,12,FALSE)</f>
        <v>5384328</v>
      </c>
      <c r="L460" s="29">
        <f>VLOOKUP($A460,Fuel_preprocessddata!$A:$T,13,FALSE)</f>
        <v>3.0092922446141701</v>
      </c>
      <c r="M460" s="26">
        <f t="shared" si="94"/>
        <v>1.5420963787209769E-2</v>
      </c>
      <c r="N460" s="26">
        <f t="shared" si="95"/>
        <v>1.9068822764407484E-2</v>
      </c>
      <c r="O460" s="2">
        <f>VLOOKUP($A460,Fuel_preprocessddata!$A:$T,16,FALSE)</f>
        <v>135166162</v>
      </c>
      <c r="P460" s="2">
        <f>VLOOKUP($A460,Fuel_preprocessddata!$A:$T,17,FALSE)</f>
        <v>280310225</v>
      </c>
      <c r="Q460" s="29">
        <f>VLOOKUP($A460,Fuel_preprocessddata!$A:$T,18,FALSE)</f>
        <v>2.0738195185271202</v>
      </c>
      <c r="R460" s="23">
        <f t="shared" si="96"/>
        <v>2.6460994572240583E-2</v>
      </c>
      <c r="S460" s="23">
        <f t="shared" si="97"/>
        <v>3.4150751718351885E-2</v>
      </c>
      <c r="T460" s="29">
        <v>0</v>
      </c>
      <c r="U460" s="38">
        <f>VLOOKUP($A460,Fuel_preprocessddata!$A:$T,9,FALSE)</f>
        <v>10244180316</v>
      </c>
      <c r="V460" s="38">
        <f>VLOOKUP($A460,Fuel_preprocessddata!$A:$T,10,FALSE)</f>
        <v>7925662138</v>
      </c>
      <c r="W460" s="38">
        <f>VLOOKUP($A460,Fuel_preprocessddata!$A:$T,14,FALSE)</f>
        <v>349156387</v>
      </c>
      <c r="X460" s="38">
        <f>VLOOKUP($A460,Fuel_preprocessddata!$A:$T,15,FALSE)</f>
        <v>282362895</v>
      </c>
      <c r="Y460" s="32">
        <f t="shared" si="98"/>
        <v>0</v>
      </c>
      <c r="Z460" s="32">
        <f t="shared" si="99"/>
        <v>0</v>
      </c>
      <c r="AA460" s="32">
        <v>3.7276240696736129E-5</v>
      </c>
      <c r="AB460" s="32">
        <v>-1.1933285440787755E-5</v>
      </c>
      <c r="AC460" s="32">
        <f t="shared" si="100"/>
        <v>0</v>
      </c>
      <c r="AD460" s="32">
        <f t="shared" si="101"/>
        <v>0</v>
      </c>
      <c r="AE460" s="32">
        <v>-3.6212790231748837E-8</v>
      </c>
      <c r="AF460" s="32">
        <v>2.2764407484054949E-8</v>
      </c>
      <c r="AG460" s="32">
        <f t="shared" si="102"/>
        <v>0</v>
      </c>
      <c r="AH460" s="32">
        <f t="shared" si="103"/>
        <v>0</v>
      </c>
      <c r="AI460" s="32">
        <v>-5.4277594137980278E-9</v>
      </c>
      <c r="AJ460" s="32">
        <v>-4.8281648118778109E-8</v>
      </c>
    </row>
    <row r="461" spans="1:36" ht="15.75" thickBot="1" x14ac:dyDescent="0.3">
      <c r="A461" s="7" t="str">
        <f t="shared" si="91"/>
        <v>WN20223</v>
      </c>
      <c r="B461" s="7" t="s">
        <v>12</v>
      </c>
      <c r="C461" s="7">
        <v>2022</v>
      </c>
      <c r="D461" s="7">
        <v>3</v>
      </c>
      <c r="E461" s="12">
        <f>VLOOKUP($A461,Fuel_preprocessddata!$A:$T,6,FALSE)</f>
        <v>158283693</v>
      </c>
      <c r="F461" s="4">
        <f>VLOOKUP($A461,Fuel_preprocessddata!$A:$T,7,FALSE)</f>
        <v>376009659</v>
      </c>
      <c r="G461" s="30">
        <f>VLOOKUP($A461,Fuel_preprocessddata!$A:$T,8,FALSE)</f>
        <v>2.3755426214373201</v>
      </c>
      <c r="H461" s="18">
        <f t="shared" si="92"/>
        <v>3.1184130689833396E-2</v>
      </c>
      <c r="I461" s="18">
        <f t="shared" si="93"/>
        <v>3.6844776228849574E-2</v>
      </c>
      <c r="J461" s="12">
        <f>VLOOKUP($A461,Fuel_preprocessddata!$A:$T,11,FALSE)</f>
        <v>2532552</v>
      </c>
      <c r="K461" s="4">
        <f>VLOOKUP($A461,Fuel_preprocessddata!$A:$T,12,FALSE)</f>
        <v>9005039</v>
      </c>
      <c r="L461" s="30">
        <f>VLOOKUP($A461,Fuel_preprocessddata!$A:$T,13,FALSE)</f>
        <v>3.55571731597218</v>
      </c>
      <c r="M461" s="27">
        <f t="shared" si="94"/>
        <v>2.0113591782643638E-2</v>
      </c>
      <c r="N461" s="27">
        <f t="shared" si="95"/>
        <v>2.3318353287551184E-2</v>
      </c>
      <c r="O461" s="4">
        <f>VLOOKUP($A461,Fuel_preprocessddata!$A:$T,16,FALSE)</f>
        <v>160816245</v>
      </c>
      <c r="P461" s="4">
        <f>VLOOKUP($A461,Fuel_preprocessddata!$A:$T,17,FALSE)</f>
        <v>385014698</v>
      </c>
      <c r="Q461" s="30">
        <f>VLOOKUP($A461,Fuel_preprocessddata!$A:$T,18,FALSE)</f>
        <v>2.3941281429621699</v>
      </c>
      <c r="R461" s="24">
        <f t="shared" si="96"/>
        <v>3.0787792455584214E-2</v>
      </c>
      <c r="S461" s="24">
        <f t="shared" si="97"/>
        <v>3.6351583452429108E-2</v>
      </c>
      <c r="T461" s="30">
        <v>0</v>
      </c>
      <c r="U461" s="39">
        <f>VLOOKUP($A461,Fuel_preprocessddata!$A:$T,9,FALSE)</f>
        <v>12057724576</v>
      </c>
      <c r="V461" s="39">
        <f>VLOOKUP($A461,Fuel_preprocessddata!$A:$T,10,FALSE)</f>
        <v>10205236603</v>
      </c>
      <c r="W461" s="39">
        <f>VLOOKUP($A461,Fuel_preprocessddata!$A:$T,14,FALSE)</f>
        <v>447709146</v>
      </c>
      <c r="X461" s="39">
        <f>VLOOKUP($A461,Fuel_preprocessddata!$A:$T,15,FALSE)</f>
        <v>386178170</v>
      </c>
      <c r="Y461" s="33">
        <f t="shared" si="98"/>
        <v>0</v>
      </c>
      <c r="Z461" s="33">
        <f t="shared" si="99"/>
        <v>0</v>
      </c>
      <c r="AA461" s="33">
        <v>-1.5869310166600689E-5</v>
      </c>
      <c r="AB461" s="33">
        <v>4.4776228849574551E-5</v>
      </c>
      <c r="AC461" s="33">
        <f t="shared" si="100"/>
        <v>0</v>
      </c>
      <c r="AD461" s="33">
        <f t="shared" si="101"/>
        <v>0</v>
      </c>
      <c r="AE461" s="33">
        <v>-8.2173563630688617E-9</v>
      </c>
      <c r="AF461" s="33">
        <v>-4.6712448815294794E-8</v>
      </c>
      <c r="AG461" s="33">
        <f t="shared" si="102"/>
        <v>0</v>
      </c>
      <c r="AH461" s="33">
        <f t="shared" si="103"/>
        <v>0</v>
      </c>
      <c r="AI461" s="33">
        <v>-7.5444157865423023E-9</v>
      </c>
      <c r="AJ461" s="33">
        <v>-1.6547570888189589E-8</v>
      </c>
    </row>
    <row r="462" spans="1:36" ht="15.75" thickBot="1" x14ac:dyDescent="0.3">
      <c r="A462" s="6" t="str">
        <f t="shared" si="91"/>
        <v>WN20224</v>
      </c>
      <c r="B462" s="6" t="s">
        <v>12</v>
      </c>
      <c r="C462" s="6">
        <v>2022</v>
      </c>
      <c r="D462" s="6">
        <v>4</v>
      </c>
      <c r="E462" s="11">
        <f>VLOOKUP($A462,Fuel_preprocessddata!$A:$T,6,FALSE)</f>
        <v>153174260</v>
      </c>
      <c r="F462" s="2">
        <f>VLOOKUP($A462,Fuel_preprocessddata!$A:$T,7,FALSE)</f>
        <v>456828321</v>
      </c>
      <c r="G462" s="29">
        <f>VLOOKUP($A462,Fuel_preprocessddata!$A:$T,8,FALSE)</f>
        <v>2.98240919198826</v>
      </c>
      <c r="H462" s="8">
        <f t="shared" si="92"/>
        <v>3.9585362956986725E-2</v>
      </c>
      <c r="I462" s="8">
        <f t="shared" si="93"/>
        <v>4.5870247127319033E-2</v>
      </c>
      <c r="J462" s="11">
        <f>VLOOKUP($A462,Fuel_preprocessddata!$A:$T,11,FALSE)</f>
        <v>2422079</v>
      </c>
      <c r="K462" s="2">
        <f>VLOOKUP($A462,Fuel_preprocessddata!$A:$T,12,FALSE)</f>
        <v>9870024</v>
      </c>
      <c r="L462" s="29">
        <f>VLOOKUP($A462,Fuel_preprocessddata!$A:$T,13,FALSE)</f>
        <v>4.0750215001244801</v>
      </c>
      <c r="M462" s="26">
        <f t="shared" si="94"/>
        <v>2.2472340048983436E-2</v>
      </c>
      <c r="N462" s="26">
        <f t="shared" si="95"/>
        <v>2.5687681839944368E-2</v>
      </c>
      <c r="O462" s="2">
        <f>VLOOKUP($A462,Fuel_preprocessddata!$A:$T,16,FALSE)</f>
        <v>155596339</v>
      </c>
      <c r="P462" s="2">
        <f>VLOOKUP($A462,Fuel_preprocessddata!$A:$T,17,FALSE)</f>
        <v>466698345</v>
      </c>
      <c r="Q462" s="29">
        <f>VLOOKUP($A462,Fuel_preprocessddata!$A:$T,18,FALSE)</f>
        <v>2.9994172613534298</v>
      </c>
      <c r="R462" s="23">
        <f t="shared" si="96"/>
        <v>3.8957945742797248E-2</v>
      </c>
      <c r="S462" s="23">
        <f t="shared" si="97"/>
        <v>4.5120512746846933E-2</v>
      </c>
      <c r="T462" s="29">
        <v>0</v>
      </c>
      <c r="U462" s="38">
        <f>VLOOKUP($A462,Fuel_preprocessddata!$A:$T,9,FALSE)</f>
        <v>11540334277</v>
      </c>
      <c r="V462" s="38">
        <f>VLOOKUP($A462,Fuel_preprocessddata!$A:$T,10,FALSE)</f>
        <v>9959142355</v>
      </c>
      <c r="W462" s="38">
        <f>VLOOKUP($A462,Fuel_preprocessddata!$A:$T,14,FALSE)</f>
        <v>439207665</v>
      </c>
      <c r="X462" s="38">
        <f>VLOOKUP($A462,Fuel_preprocessddata!$A:$T,15,FALSE)</f>
        <v>384231791</v>
      </c>
      <c r="Y462" s="32">
        <f t="shared" si="98"/>
        <v>0</v>
      </c>
      <c r="Z462" s="32">
        <f t="shared" si="99"/>
        <v>0</v>
      </c>
      <c r="AA462" s="32">
        <v>-1.4637043013278339E-5</v>
      </c>
      <c r="AB462" s="32">
        <v>-2.9752872680973569E-5</v>
      </c>
      <c r="AC462" s="32">
        <f t="shared" si="100"/>
        <v>0</v>
      </c>
      <c r="AD462" s="32">
        <f t="shared" si="101"/>
        <v>0</v>
      </c>
      <c r="AE462" s="32">
        <v>4.0048983436860586E-8</v>
      </c>
      <c r="AF462" s="32">
        <v>-1.8160055634611205E-8</v>
      </c>
      <c r="AG462" s="32">
        <f t="shared" si="102"/>
        <v>0</v>
      </c>
      <c r="AH462" s="32">
        <f t="shared" si="103"/>
        <v>0</v>
      </c>
      <c r="AI462" s="32">
        <v>4.5742797253126022E-8</v>
      </c>
      <c r="AJ462" s="32">
        <v>1.2746846933878175E-8</v>
      </c>
    </row>
    <row r="463" spans="1:36" ht="15.75" thickBot="1" x14ac:dyDescent="0.3">
      <c r="A463" s="7" t="str">
        <f t="shared" si="91"/>
        <v>WN20225</v>
      </c>
      <c r="B463" s="7" t="s">
        <v>12</v>
      </c>
      <c r="C463" s="7">
        <v>2022</v>
      </c>
      <c r="D463" s="7">
        <v>5</v>
      </c>
      <c r="E463" s="12">
        <f>VLOOKUP($A463,Fuel_preprocessddata!$A:$T,6,FALSE)</f>
        <v>162355033</v>
      </c>
      <c r="F463" s="4">
        <f>VLOOKUP($A463,Fuel_preprocessddata!$A:$T,7,FALSE)</f>
        <v>523637285</v>
      </c>
      <c r="G463" s="30">
        <f>VLOOKUP($A463,Fuel_preprocessddata!$A:$T,8,FALSE)</f>
        <v>3.2252605621409902</v>
      </c>
      <c r="H463" s="18">
        <f t="shared" si="92"/>
        <v>4.2768769039721759E-2</v>
      </c>
      <c r="I463" s="18">
        <f t="shared" si="93"/>
        <v>4.9380206239937441E-2</v>
      </c>
      <c r="J463" s="12">
        <f>VLOOKUP($A463,Fuel_preprocessddata!$A:$T,11,FALSE)</f>
        <v>2300248</v>
      </c>
      <c r="K463" s="4">
        <f>VLOOKUP($A463,Fuel_preprocessddata!$A:$T,12,FALSE)</f>
        <v>10154150</v>
      </c>
      <c r="L463" s="30">
        <f>VLOOKUP($A463,Fuel_preprocessddata!$A:$T,13,FALSE)</f>
        <v>4.4143718416448996</v>
      </c>
      <c r="M463" s="27">
        <f t="shared" si="94"/>
        <v>2.4479270576921092E-2</v>
      </c>
      <c r="N463" s="27">
        <f t="shared" si="95"/>
        <v>2.8313225709829325E-2</v>
      </c>
      <c r="O463" s="4">
        <f>VLOOKUP($A463,Fuel_preprocessddata!$A:$T,16,FALSE)</f>
        <v>164655281</v>
      </c>
      <c r="P463" s="4">
        <f>VLOOKUP($A463,Fuel_preprocessddata!$A:$T,17,FALSE)</f>
        <v>533791435</v>
      </c>
      <c r="Q463" s="30">
        <f>VLOOKUP($A463,Fuel_preprocessddata!$A:$T,18,FALSE)</f>
        <v>3.2418725458310602</v>
      </c>
      <c r="R463" s="24">
        <f t="shared" si="96"/>
        <v>4.2169429373643208E-2</v>
      </c>
      <c r="S463" s="24">
        <f t="shared" si="97"/>
        <v>4.86910243954633E-2</v>
      </c>
      <c r="T463" s="30">
        <v>0</v>
      </c>
      <c r="U463" s="39">
        <f>VLOOKUP($A463,Fuel_preprocessddata!$A:$T,9,FALSE)</f>
        <v>12243449993</v>
      </c>
      <c r="V463" s="39">
        <f>VLOOKUP($A463,Fuel_preprocessddata!$A:$T,10,FALSE)</f>
        <v>10604193965</v>
      </c>
      <c r="W463" s="39">
        <f>VLOOKUP($A463,Fuel_preprocessddata!$A:$T,14,FALSE)</f>
        <v>414806069</v>
      </c>
      <c r="X463" s="39">
        <f>VLOOKUP($A463,Fuel_preprocessddata!$A:$T,15,FALSE)</f>
        <v>358636282</v>
      </c>
      <c r="Y463" s="33">
        <f t="shared" si="98"/>
        <v>0</v>
      </c>
      <c r="Z463" s="33">
        <f t="shared" si="99"/>
        <v>0</v>
      </c>
      <c r="AA463" s="33">
        <v>-3.1230960278239017E-5</v>
      </c>
      <c r="AB463" s="33">
        <v>-1.9793760062555149E-5</v>
      </c>
      <c r="AC463" s="33">
        <f t="shared" si="100"/>
        <v>0</v>
      </c>
      <c r="AD463" s="33">
        <f t="shared" si="101"/>
        <v>0</v>
      </c>
      <c r="AE463" s="33">
        <v>-2.9423078907325761E-8</v>
      </c>
      <c r="AF463" s="33">
        <v>2.5709829324510602E-8</v>
      </c>
      <c r="AG463" s="33">
        <f t="shared" si="102"/>
        <v>0</v>
      </c>
      <c r="AH463" s="33">
        <f t="shared" si="103"/>
        <v>0</v>
      </c>
      <c r="AI463" s="33">
        <v>2.9373643205266031E-8</v>
      </c>
      <c r="AJ463" s="33">
        <v>2.4395463305709741E-8</v>
      </c>
    </row>
    <row r="464" spans="1:36" x14ac:dyDescent="0.25">
      <c r="A464" s="6" t="str">
        <f t="shared" si="91"/>
        <v>WN20226</v>
      </c>
      <c r="B464" s="6" t="s">
        <v>12</v>
      </c>
      <c r="C464" s="6">
        <v>2022</v>
      </c>
      <c r="D464" s="6">
        <v>6</v>
      </c>
      <c r="E464" s="13">
        <f>VLOOKUP($A464,Fuel_preprocessddata!$A:$T,6,FALSE)</f>
        <v>163364699</v>
      </c>
      <c r="F464" s="14">
        <f>VLOOKUP($A464,Fuel_preprocessddata!$A:$T,7,FALSE)</f>
        <v>550906171</v>
      </c>
      <c r="G464" s="31">
        <f>VLOOKUP($A464,Fuel_preprocessddata!$A:$T,8,FALSE)</f>
        <v>3.3722473360049401</v>
      </c>
      <c r="H464" s="19">
        <f t="shared" si="92"/>
        <v>4.4975206102990134E-2</v>
      </c>
      <c r="I464" s="19">
        <f t="shared" si="93"/>
        <v>5.0907312963946377E-2</v>
      </c>
      <c r="J464" s="13">
        <f>VLOOKUP($A464,Fuel_preprocessddata!$A:$T,11,FALSE)</f>
        <v>2674941</v>
      </c>
      <c r="K464" s="14">
        <f>VLOOKUP($A464,Fuel_preprocessddata!$A:$T,12,FALSE)</f>
        <v>12004359</v>
      </c>
      <c r="L464" s="31">
        <f>VLOOKUP($A464,Fuel_preprocessddata!$A:$T,13,FALSE)</f>
        <v>4.4877098223848604</v>
      </c>
      <c r="M464" s="28">
        <f t="shared" si="94"/>
        <v>2.7046290633428456E-2</v>
      </c>
      <c r="N464" s="28">
        <f t="shared" si="95"/>
        <v>2.986615595375508E-2</v>
      </c>
      <c r="O464" s="2">
        <f>VLOOKUP($A464,Fuel_preprocessddata!$A:$T,16,FALSE)</f>
        <v>166039640</v>
      </c>
      <c r="P464" s="2">
        <f>VLOOKUP($A464,Fuel_preprocessddata!$A:$T,17,FALSE)</f>
        <v>562910530</v>
      </c>
      <c r="Q464" s="29">
        <f>VLOOKUP($A464,Fuel_preprocessddata!$A:$T,18,FALSE)</f>
        <v>3.3902177215031299</v>
      </c>
      <c r="R464" s="25">
        <f t="shared" si="96"/>
        <v>4.4348270976397187E-2</v>
      </c>
      <c r="S464" s="25">
        <f t="shared" si="97"/>
        <v>5.0153794862052153E-2</v>
      </c>
      <c r="T464" s="31">
        <v>0</v>
      </c>
      <c r="U464" s="40">
        <f>VLOOKUP($A464,Fuel_preprocessddata!$A:$T,9,FALSE)</f>
        <v>12249108314</v>
      </c>
      <c r="V464" s="40">
        <f>VLOOKUP($A464,Fuel_preprocessddata!$A:$T,10,FALSE)</f>
        <v>10821749154</v>
      </c>
      <c r="W464" s="40">
        <f>VLOOKUP($A464,Fuel_preprocessddata!$A:$T,14,FALSE)</f>
        <v>443844931</v>
      </c>
      <c r="X464" s="40">
        <f>VLOOKUP($A464,Fuel_preprocessddata!$A:$T,15,FALSE)</f>
        <v>401938536</v>
      </c>
      <c r="Y464" s="34">
        <f t="shared" si="98"/>
        <v>0</v>
      </c>
      <c r="Z464" s="34">
        <f t="shared" si="99"/>
        <v>0</v>
      </c>
      <c r="AA464" s="34">
        <v>-2.4793897009864341E-5</v>
      </c>
      <c r="AB464" s="34">
        <v>7.3129639463764828E-6</v>
      </c>
      <c r="AC464" s="34">
        <f t="shared" si="100"/>
        <v>0</v>
      </c>
      <c r="AD464" s="34">
        <f t="shared" si="101"/>
        <v>0</v>
      </c>
      <c r="AE464" s="34">
        <v>-9.3665715426849427E-9</v>
      </c>
      <c r="AF464" s="34">
        <v>-4.4046244918743982E-8</v>
      </c>
      <c r="AG464" s="34">
        <f t="shared" si="102"/>
        <v>0</v>
      </c>
      <c r="AH464" s="34">
        <f t="shared" si="103"/>
        <v>0</v>
      </c>
      <c r="AI464" s="34">
        <v>-2.9023602812761062E-8</v>
      </c>
      <c r="AJ464" s="34">
        <v>-5.137947841488133E-9</v>
      </c>
    </row>
  </sheetData>
  <autoFilter ref="B2:AJ464" xr:uid="{CA6459FB-963D-4267-9B69-108BE1F2D332}"/>
  <sortState xmlns:xlrd2="http://schemas.microsoft.com/office/spreadsheetml/2017/richdata2" ref="C4:S464">
    <sortCondition ref="C3:C464"/>
    <sortCondition ref="D3:D464"/>
  </sortState>
  <mergeCells count="13">
    <mergeCell ref="AC1:AF1"/>
    <mergeCell ref="AG1:AJ1"/>
    <mergeCell ref="T1:T2"/>
    <mergeCell ref="U1:V1"/>
    <mergeCell ref="W1:X1"/>
    <mergeCell ref="B1:B2"/>
    <mergeCell ref="C1:C2"/>
    <mergeCell ref="D1:D2"/>
    <mergeCell ref="A1:A2"/>
    <mergeCell ref="Y1:AB1"/>
    <mergeCell ref="E1:I1"/>
    <mergeCell ref="J1:N1"/>
    <mergeCell ref="O1:S1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2A1D8-04F5-4492-81BB-CFB908DF2BC2}">
  <sheetPr codeName="Sheet2">
    <tabColor rgb="FFFFFF00"/>
  </sheetPr>
  <dimension ref="A1:T463"/>
  <sheetViews>
    <sheetView workbookViewId="0">
      <selection activeCell="K13" sqref="K13"/>
    </sheetView>
  </sheetViews>
  <sheetFormatPr defaultRowHeight="15" x14ac:dyDescent="0.25"/>
  <cols>
    <col min="1" max="1" width="9.140625" style="9"/>
    <col min="6" max="6" width="16.7109375" bestFit="1" customWidth="1"/>
    <col min="7" max="7" width="13.140625" bestFit="1" customWidth="1"/>
    <col min="8" max="8" width="17.5703125" bestFit="1" customWidth="1"/>
    <col min="9" max="10" width="12" bestFit="1" customWidth="1"/>
    <col min="11" max="11" width="14.28515625" bestFit="1" customWidth="1"/>
    <col min="12" max="12" width="10.5703125" bestFit="1" customWidth="1"/>
    <col min="13" max="13" width="15" bestFit="1" customWidth="1"/>
    <col min="14" max="14" width="12" bestFit="1" customWidth="1"/>
    <col min="15" max="15" width="11" bestFit="1" customWidth="1"/>
    <col min="16" max="16" width="15.85546875" bestFit="1" customWidth="1"/>
    <col min="17" max="17" width="12.140625" bestFit="1" customWidth="1"/>
    <col min="18" max="18" width="16.5703125" bestFit="1" customWidth="1"/>
    <col min="19" max="20" width="12" bestFit="1" customWidth="1"/>
  </cols>
  <sheetData>
    <row r="1" spans="1:20" x14ac:dyDescent="0.25">
      <c r="A1" s="9" t="s">
        <v>45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</row>
    <row r="2" spans="1:20" x14ac:dyDescent="0.25">
      <c r="A2" s="9" t="str">
        <f>+E2&amp;B2&amp;D2</f>
        <v>AA20211</v>
      </c>
      <c r="B2">
        <v>2021</v>
      </c>
      <c r="C2">
        <v>1</v>
      </c>
      <c r="D2">
        <v>1</v>
      </c>
      <c r="E2" t="s">
        <v>11</v>
      </c>
      <c r="F2">
        <v>92772256</v>
      </c>
      <c r="G2">
        <v>130914268</v>
      </c>
      <c r="H2">
        <v>1.4111359758244899</v>
      </c>
      <c r="I2">
        <v>7025863488</v>
      </c>
      <c r="J2">
        <v>4027138014</v>
      </c>
      <c r="K2">
        <v>52678221</v>
      </c>
      <c r="L2">
        <v>75711173</v>
      </c>
      <c r="M2">
        <v>1.43723860758319</v>
      </c>
      <c r="N2">
        <v>2956941241</v>
      </c>
      <c r="O2">
        <v>1269994150</v>
      </c>
      <c r="P2">
        <v>145450477</v>
      </c>
      <c r="Q2">
        <v>206625441</v>
      </c>
      <c r="R2">
        <v>1.42058964165514</v>
      </c>
      <c r="S2">
        <v>9982804729</v>
      </c>
      <c r="T2">
        <v>5297132164</v>
      </c>
    </row>
    <row r="3" spans="1:20" x14ac:dyDescent="0.25">
      <c r="A3" s="9" t="str">
        <f t="shared" ref="A3:A66" si="0">+E3&amp;B3&amp;D3</f>
        <v>AA20212</v>
      </c>
      <c r="B3">
        <v>2021</v>
      </c>
      <c r="C3">
        <v>1</v>
      </c>
      <c r="D3">
        <v>2</v>
      </c>
      <c r="E3" t="s">
        <v>11</v>
      </c>
      <c r="F3">
        <v>82744711</v>
      </c>
      <c r="G3">
        <v>128672669</v>
      </c>
      <c r="H3">
        <v>1.5550561171214901</v>
      </c>
      <c r="I3">
        <v>6031299711</v>
      </c>
      <c r="J3">
        <v>3823640176</v>
      </c>
      <c r="K3">
        <v>50668243</v>
      </c>
      <c r="L3">
        <v>80299945</v>
      </c>
      <c r="M3">
        <v>1.58481802891803</v>
      </c>
      <c r="N3">
        <v>2798123637</v>
      </c>
      <c r="O3">
        <v>921043202</v>
      </c>
      <c r="P3">
        <v>133412954</v>
      </c>
      <c r="Q3">
        <v>208972614</v>
      </c>
      <c r="R3">
        <v>1.5663592457446001</v>
      </c>
      <c r="S3">
        <v>8829423348</v>
      </c>
      <c r="T3">
        <v>4744683378</v>
      </c>
    </row>
    <row r="4" spans="1:20" x14ac:dyDescent="0.25">
      <c r="A4" s="9" t="str">
        <f t="shared" si="0"/>
        <v>AA20213</v>
      </c>
      <c r="B4">
        <v>2021</v>
      </c>
      <c r="C4">
        <v>1</v>
      </c>
      <c r="D4">
        <v>3</v>
      </c>
      <c r="E4" t="s">
        <v>11</v>
      </c>
      <c r="F4">
        <v>116872155</v>
      </c>
      <c r="G4">
        <v>195812124</v>
      </c>
      <c r="H4">
        <v>1.67543863634584</v>
      </c>
      <c r="I4">
        <v>8700144501</v>
      </c>
      <c r="J4">
        <v>6522878650</v>
      </c>
      <c r="K4">
        <v>63306523</v>
      </c>
      <c r="L4">
        <v>107937031</v>
      </c>
      <c r="M4">
        <v>1.7049906689710299</v>
      </c>
      <c r="N4">
        <v>3690912603</v>
      </c>
      <c r="O4">
        <v>1540028728</v>
      </c>
      <c r="P4">
        <v>180178678</v>
      </c>
      <c r="Q4">
        <v>303749155</v>
      </c>
      <c r="R4">
        <v>1.6858218651154699</v>
      </c>
      <c r="S4">
        <v>12391057104</v>
      </c>
      <c r="T4">
        <v>8062907378</v>
      </c>
    </row>
    <row r="5" spans="1:20" x14ac:dyDescent="0.25">
      <c r="A5" s="9" t="str">
        <f t="shared" si="0"/>
        <v>AA20214</v>
      </c>
      <c r="B5">
        <v>2021</v>
      </c>
      <c r="C5">
        <v>2</v>
      </c>
      <c r="D5">
        <v>4</v>
      </c>
      <c r="E5" t="s">
        <v>11</v>
      </c>
      <c r="F5">
        <v>127032690</v>
      </c>
      <c r="G5">
        <v>214668628</v>
      </c>
      <c r="H5">
        <v>1.68986918249153</v>
      </c>
      <c r="I5">
        <v>9332010714</v>
      </c>
      <c r="J5">
        <v>7705368972</v>
      </c>
      <c r="K5">
        <v>64088303</v>
      </c>
      <c r="L5">
        <v>110844084</v>
      </c>
      <c r="M5">
        <v>1.7295524894769001</v>
      </c>
      <c r="N5">
        <v>4240452614</v>
      </c>
      <c r="O5">
        <v>1835712830</v>
      </c>
      <c r="P5">
        <v>191120993</v>
      </c>
      <c r="Q5">
        <v>325512712</v>
      </c>
      <c r="R5">
        <v>1.70317612361924</v>
      </c>
      <c r="S5">
        <v>13572463328</v>
      </c>
      <c r="T5">
        <v>9541081802</v>
      </c>
    </row>
    <row r="6" spans="1:20" x14ac:dyDescent="0.25">
      <c r="A6" s="9" t="str">
        <f t="shared" si="0"/>
        <v>AA20215</v>
      </c>
      <c r="B6">
        <v>2021</v>
      </c>
      <c r="C6">
        <v>2</v>
      </c>
      <c r="D6">
        <v>5</v>
      </c>
      <c r="E6" t="s">
        <v>11</v>
      </c>
      <c r="F6">
        <v>151535055</v>
      </c>
      <c r="G6">
        <v>263347377</v>
      </c>
      <c r="H6">
        <v>1.7378643971192</v>
      </c>
      <c r="I6">
        <v>11075079801</v>
      </c>
      <c r="J6">
        <v>9369522144</v>
      </c>
      <c r="K6">
        <v>63515469</v>
      </c>
      <c r="L6">
        <v>113205032</v>
      </c>
      <c r="M6">
        <v>1.78232222452769</v>
      </c>
      <c r="N6">
        <v>4281151228</v>
      </c>
      <c r="O6">
        <v>2213238089</v>
      </c>
      <c r="P6">
        <v>215050524</v>
      </c>
      <c r="Q6">
        <v>376552409</v>
      </c>
      <c r="R6">
        <v>1.75099507778925</v>
      </c>
      <c r="S6">
        <v>15356231029</v>
      </c>
      <c r="T6">
        <v>11582760233</v>
      </c>
    </row>
    <row r="7" spans="1:20" x14ac:dyDescent="0.25">
      <c r="A7" s="9" t="str">
        <f t="shared" si="0"/>
        <v>AA20216</v>
      </c>
      <c r="B7">
        <v>2021</v>
      </c>
      <c r="C7">
        <v>2</v>
      </c>
      <c r="D7">
        <v>6</v>
      </c>
      <c r="E7" t="s">
        <v>11</v>
      </c>
      <c r="F7">
        <v>175489389</v>
      </c>
      <c r="G7">
        <v>319343195</v>
      </c>
      <c r="H7">
        <v>1.8197293683665301</v>
      </c>
      <c r="I7">
        <v>12613145130</v>
      </c>
      <c r="J7">
        <v>11252574727</v>
      </c>
      <c r="K7">
        <v>67572812</v>
      </c>
      <c r="L7">
        <v>126749985</v>
      </c>
      <c r="M7">
        <v>1.8757541864618501</v>
      </c>
      <c r="N7">
        <v>4707100309</v>
      </c>
      <c r="O7">
        <v>2877770302</v>
      </c>
      <c r="P7">
        <v>243062201</v>
      </c>
      <c r="Q7">
        <v>446093180</v>
      </c>
      <c r="R7">
        <v>1.83530461817878</v>
      </c>
      <c r="S7">
        <v>17320245439</v>
      </c>
      <c r="T7">
        <v>14130345029</v>
      </c>
    </row>
    <row r="8" spans="1:20" x14ac:dyDescent="0.25">
      <c r="A8" s="9" t="str">
        <f t="shared" si="0"/>
        <v>AA20217</v>
      </c>
      <c r="B8">
        <v>2021</v>
      </c>
      <c r="C8">
        <v>3</v>
      </c>
      <c r="D8">
        <v>7</v>
      </c>
      <c r="E8" t="s">
        <v>11</v>
      </c>
      <c r="F8">
        <v>185385839</v>
      </c>
      <c r="G8">
        <v>350951645</v>
      </c>
      <c r="H8">
        <v>1.8930876645869299</v>
      </c>
      <c r="I8">
        <v>13334736795</v>
      </c>
      <c r="J8">
        <v>12107066895</v>
      </c>
      <c r="K8">
        <v>74648441</v>
      </c>
      <c r="L8">
        <v>146573303</v>
      </c>
      <c r="M8">
        <v>1.9635145896750801</v>
      </c>
      <c r="N8">
        <v>5102602997</v>
      </c>
      <c r="O8">
        <v>3410294273</v>
      </c>
      <c r="P8">
        <v>260034280</v>
      </c>
      <c r="Q8">
        <v>497524948</v>
      </c>
      <c r="R8">
        <v>1.91330523037193</v>
      </c>
      <c r="S8">
        <v>18437339792</v>
      </c>
      <c r="T8">
        <v>15517361168</v>
      </c>
    </row>
    <row r="9" spans="1:20" x14ac:dyDescent="0.25">
      <c r="A9" s="9" t="str">
        <f t="shared" si="0"/>
        <v>AA20219</v>
      </c>
      <c r="B9">
        <v>2021</v>
      </c>
      <c r="C9">
        <v>3</v>
      </c>
      <c r="D9">
        <v>9</v>
      </c>
      <c r="E9" t="s">
        <v>11</v>
      </c>
      <c r="F9">
        <v>160772431</v>
      </c>
      <c r="G9">
        <v>315639870</v>
      </c>
      <c r="H9">
        <v>1.9632711158046701</v>
      </c>
      <c r="I9">
        <v>11809261340</v>
      </c>
      <c r="J9">
        <v>9327009159</v>
      </c>
      <c r="K9">
        <v>63062090</v>
      </c>
      <c r="L9">
        <v>124868573</v>
      </c>
      <c r="M9">
        <v>1.9800893532072901</v>
      </c>
      <c r="N9">
        <v>4409442482</v>
      </c>
      <c r="O9">
        <v>2443852150</v>
      </c>
      <c r="P9">
        <v>223834521</v>
      </c>
      <c r="Q9">
        <v>440508443</v>
      </c>
      <c r="R9">
        <v>1.9680094072709999</v>
      </c>
      <c r="S9">
        <v>16218703822</v>
      </c>
      <c r="T9">
        <v>11770861309</v>
      </c>
    </row>
    <row r="10" spans="1:20" x14ac:dyDescent="0.25">
      <c r="A10" s="9" t="str">
        <f t="shared" si="0"/>
        <v>AA20218</v>
      </c>
      <c r="B10">
        <v>2021</v>
      </c>
      <c r="C10">
        <v>3</v>
      </c>
      <c r="D10">
        <v>8</v>
      </c>
      <c r="E10" t="s">
        <v>11</v>
      </c>
      <c r="F10">
        <v>177239939</v>
      </c>
      <c r="G10">
        <v>336389431</v>
      </c>
      <c r="H10">
        <v>1.8979324462529801</v>
      </c>
      <c r="I10">
        <v>12814702310</v>
      </c>
      <c r="J10">
        <v>10608599992</v>
      </c>
      <c r="K10">
        <v>70691652</v>
      </c>
      <c r="L10">
        <v>137576353</v>
      </c>
      <c r="M10">
        <v>1.9461470924459301</v>
      </c>
      <c r="N10">
        <v>4795982490</v>
      </c>
      <c r="O10">
        <v>3121361977</v>
      </c>
      <c r="P10">
        <v>247931591</v>
      </c>
      <c r="Q10">
        <v>473965784</v>
      </c>
      <c r="R10">
        <v>1.9116796778027301</v>
      </c>
      <c r="S10">
        <v>17610684800</v>
      </c>
      <c r="T10">
        <v>13729961969</v>
      </c>
    </row>
    <row r="11" spans="1:20" x14ac:dyDescent="0.25">
      <c r="A11" s="9" t="str">
        <f t="shared" si="0"/>
        <v>AA202110</v>
      </c>
      <c r="B11">
        <v>2021</v>
      </c>
      <c r="C11">
        <v>4</v>
      </c>
      <c r="D11">
        <v>10</v>
      </c>
      <c r="E11" t="s">
        <v>11</v>
      </c>
      <c r="F11">
        <v>171695686</v>
      </c>
      <c r="G11">
        <v>370181901</v>
      </c>
      <c r="H11">
        <v>2.1560349571042798</v>
      </c>
      <c r="I11">
        <v>12385995705</v>
      </c>
      <c r="J11">
        <v>10554474379</v>
      </c>
      <c r="K11">
        <v>67270855</v>
      </c>
      <c r="L11">
        <v>148980363</v>
      </c>
      <c r="M11">
        <v>2.2146345991885998</v>
      </c>
      <c r="N11">
        <v>4664249005</v>
      </c>
      <c r="O11">
        <v>2817534322</v>
      </c>
      <c r="P11">
        <v>238966541</v>
      </c>
      <c r="Q11">
        <v>519162264</v>
      </c>
      <c r="R11">
        <v>2.1725311913017902</v>
      </c>
      <c r="S11">
        <v>17050244710</v>
      </c>
      <c r="T11">
        <v>13372008701</v>
      </c>
    </row>
    <row r="12" spans="1:20" x14ac:dyDescent="0.25">
      <c r="A12" s="9" t="str">
        <f t="shared" si="0"/>
        <v>AA202111</v>
      </c>
      <c r="B12">
        <v>2021</v>
      </c>
      <c r="C12">
        <v>4</v>
      </c>
      <c r="D12">
        <v>11</v>
      </c>
      <c r="E12" t="s">
        <v>11</v>
      </c>
      <c r="F12">
        <v>171561085</v>
      </c>
      <c r="G12">
        <v>386518252</v>
      </c>
      <c r="H12">
        <v>2.2529482836973198</v>
      </c>
      <c r="I12">
        <v>12630816673</v>
      </c>
      <c r="J12">
        <v>10616871706</v>
      </c>
      <c r="K12">
        <v>64700083</v>
      </c>
      <c r="L12">
        <v>150913362</v>
      </c>
      <c r="M12">
        <v>2.3325064668000501</v>
      </c>
      <c r="N12">
        <v>4535748110</v>
      </c>
      <c r="O12">
        <v>3254193861</v>
      </c>
      <c r="P12">
        <v>236261168</v>
      </c>
      <c r="Q12">
        <v>537431614</v>
      </c>
      <c r="R12">
        <v>2.2747352793921598</v>
      </c>
      <c r="S12">
        <v>17166564783</v>
      </c>
      <c r="T12">
        <v>13871065567</v>
      </c>
    </row>
    <row r="13" spans="1:20" x14ac:dyDescent="0.25">
      <c r="A13" s="9" t="str">
        <f t="shared" si="0"/>
        <v>AA202112</v>
      </c>
      <c r="B13">
        <v>2021</v>
      </c>
      <c r="C13">
        <v>4</v>
      </c>
      <c r="D13">
        <v>12</v>
      </c>
      <c r="E13" t="s">
        <v>11</v>
      </c>
      <c r="F13">
        <v>176861884</v>
      </c>
      <c r="G13">
        <v>385634700</v>
      </c>
      <c r="H13">
        <v>2.1804285427605099</v>
      </c>
      <c r="I13">
        <v>12869228678</v>
      </c>
      <c r="J13">
        <v>10814334347</v>
      </c>
      <c r="K13">
        <v>77183742</v>
      </c>
      <c r="L13">
        <v>172591703</v>
      </c>
      <c r="M13">
        <v>2.2361147377384198</v>
      </c>
      <c r="N13">
        <v>5385505173</v>
      </c>
      <c r="O13">
        <v>4079584760</v>
      </c>
      <c r="P13">
        <v>254045626</v>
      </c>
      <c r="Q13">
        <v>558226403</v>
      </c>
      <c r="R13">
        <v>2.1973470348196402</v>
      </c>
      <c r="S13">
        <v>18254733851</v>
      </c>
      <c r="T13">
        <v>14893919107</v>
      </c>
    </row>
    <row r="14" spans="1:20" x14ac:dyDescent="0.25">
      <c r="A14" s="9" t="str">
        <f t="shared" si="0"/>
        <v>AA202012</v>
      </c>
      <c r="B14">
        <v>2020</v>
      </c>
      <c r="C14">
        <v>4</v>
      </c>
      <c r="D14">
        <v>12</v>
      </c>
      <c r="E14" t="s">
        <v>11</v>
      </c>
      <c r="F14">
        <v>96606024</v>
      </c>
      <c r="G14">
        <v>125525031</v>
      </c>
      <c r="H14">
        <v>1.2993499349481501</v>
      </c>
      <c r="I14">
        <v>7221121853</v>
      </c>
      <c r="J14">
        <v>4459605297</v>
      </c>
      <c r="K14">
        <v>47822736</v>
      </c>
      <c r="L14">
        <v>63166936</v>
      </c>
      <c r="M14">
        <v>1.32085575363149</v>
      </c>
      <c r="N14">
        <v>2461088415</v>
      </c>
      <c r="O14">
        <v>1365185070</v>
      </c>
      <c r="P14">
        <v>144428760</v>
      </c>
      <c r="Q14">
        <v>188691967</v>
      </c>
      <c r="R14">
        <v>1.3064708649440699</v>
      </c>
      <c r="S14">
        <v>9682210268</v>
      </c>
      <c r="T14">
        <v>5824790367</v>
      </c>
    </row>
    <row r="15" spans="1:20" x14ac:dyDescent="0.25">
      <c r="A15" s="9" t="str">
        <f t="shared" si="0"/>
        <v>AA20202</v>
      </c>
      <c r="B15">
        <v>2020</v>
      </c>
      <c r="C15">
        <v>1</v>
      </c>
      <c r="D15">
        <v>2</v>
      </c>
      <c r="E15" t="s">
        <v>11</v>
      </c>
      <c r="F15">
        <v>173575926</v>
      </c>
      <c r="G15">
        <v>295766296</v>
      </c>
      <c r="H15">
        <v>1.7039591999641699</v>
      </c>
      <c r="I15">
        <v>11937849919</v>
      </c>
      <c r="J15">
        <v>9980673710</v>
      </c>
      <c r="K15">
        <v>89350689</v>
      </c>
      <c r="L15">
        <v>159636061</v>
      </c>
      <c r="M15">
        <v>1.7866237270985099</v>
      </c>
      <c r="N15">
        <v>6131964073</v>
      </c>
      <c r="O15">
        <v>4711593643</v>
      </c>
      <c r="P15">
        <v>262926615</v>
      </c>
      <c r="Q15">
        <v>455402357</v>
      </c>
      <c r="R15">
        <v>1.7320511923070201</v>
      </c>
      <c r="S15">
        <v>18069813992</v>
      </c>
      <c r="T15">
        <v>14692267353</v>
      </c>
    </row>
    <row r="16" spans="1:20" x14ac:dyDescent="0.25">
      <c r="A16" s="9" t="str">
        <f t="shared" si="0"/>
        <v>AA20203</v>
      </c>
      <c r="B16">
        <v>2020</v>
      </c>
      <c r="C16">
        <v>1</v>
      </c>
      <c r="D16">
        <v>3</v>
      </c>
      <c r="E16" t="s">
        <v>11</v>
      </c>
      <c r="F16">
        <v>151835630</v>
      </c>
      <c r="G16">
        <v>206641887</v>
      </c>
      <c r="H16">
        <v>1.36095781339333</v>
      </c>
      <c r="I16">
        <v>11046165506</v>
      </c>
      <c r="J16">
        <v>5732796008</v>
      </c>
      <c r="K16">
        <v>59431263</v>
      </c>
      <c r="L16">
        <v>82904992</v>
      </c>
      <c r="M16">
        <v>1.3949727435541699</v>
      </c>
      <c r="N16">
        <v>4173637638</v>
      </c>
      <c r="O16">
        <v>2516023629</v>
      </c>
      <c r="P16">
        <v>211266893</v>
      </c>
      <c r="Q16">
        <v>289546879</v>
      </c>
      <c r="R16">
        <v>1.37052651690201</v>
      </c>
      <c r="S16">
        <v>15219803144</v>
      </c>
      <c r="T16">
        <v>8248819637</v>
      </c>
    </row>
    <row r="17" spans="1:20" x14ac:dyDescent="0.25">
      <c r="A17" s="9" t="str">
        <f t="shared" si="0"/>
        <v>AA20201</v>
      </c>
      <c r="B17">
        <v>2020</v>
      </c>
      <c r="C17">
        <v>1</v>
      </c>
      <c r="D17">
        <v>1</v>
      </c>
      <c r="E17" t="s">
        <v>11</v>
      </c>
      <c r="F17">
        <v>184168797</v>
      </c>
      <c r="G17">
        <v>349961726</v>
      </c>
      <c r="H17">
        <v>1.9002226853879001</v>
      </c>
      <c r="I17">
        <v>12680372850</v>
      </c>
      <c r="J17">
        <v>10512486318</v>
      </c>
      <c r="K17">
        <v>104981902</v>
      </c>
      <c r="L17">
        <v>206750065</v>
      </c>
      <c r="M17">
        <v>1.96938768550792</v>
      </c>
      <c r="N17">
        <v>7228134455</v>
      </c>
      <c r="O17">
        <v>5859725873</v>
      </c>
      <c r="P17">
        <v>289150699</v>
      </c>
      <c r="Q17">
        <v>556711791</v>
      </c>
      <c r="R17">
        <v>1.92533441186666</v>
      </c>
      <c r="S17">
        <v>19908507305</v>
      </c>
      <c r="T17">
        <v>16372212191</v>
      </c>
    </row>
    <row r="18" spans="1:20" x14ac:dyDescent="0.25">
      <c r="A18" s="9" t="str">
        <f t="shared" si="0"/>
        <v>AA20204</v>
      </c>
      <c r="B18">
        <v>2020</v>
      </c>
      <c r="C18">
        <v>2</v>
      </c>
      <c r="D18">
        <v>4</v>
      </c>
      <c r="E18" t="s">
        <v>11</v>
      </c>
      <c r="F18">
        <v>52042145</v>
      </c>
      <c r="G18">
        <v>53721821</v>
      </c>
      <c r="H18">
        <v>1.0322753030260301</v>
      </c>
      <c r="I18">
        <v>4193035070</v>
      </c>
      <c r="J18">
        <v>650142949</v>
      </c>
      <c r="K18">
        <v>7549809</v>
      </c>
      <c r="L18">
        <v>7441491</v>
      </c>
      <c r="M18">
        <v>0.98565288207953305</v>
      </c>
      <c r="N18">
        <v>380156528</v>
      </c>
      <c r="O18">
        <v>48949549</v>
      </c>
      <c r="P18">
        <v>59591954</v>
      </c>
      <c r="Q18">
        <v>61163312</v>
      </c>
      <c r="R18">
        <v>1.02636862687872</v>
      </c>
      <c r="S18">
        <v>4573191598</v>
      </c>
      <c r="T18">
        <v>699092498</v>
      </c>
    </row>
    <row r="19" spans="1:20" x14ac:dyDescent="0.25">
      <c r="A19" s="9" t="str">
        <f t="shared" si="0"/>
        <v>AA20205</v>
      </c>
      <c r="B19">
        <v>2020</v>
      </c>
      <c r="C19">
        <v>2</v>
      </c>
      <c r="D19">
        <v>5</v>
      </c>
      <c r="E19" t="s">
        <v>11</v>
      </c>
      <c r="F19">
        <v>45439174</v>
      </c>
      <c r="G19">
        <v>48538583</v>
      </c>
      <c r="H19">
        <v>1.06821006473401</v>
      </c>
      <c r="I19">
        <v>3475661574</v>
      </c>
      <c r="J19">
        <v>1652808769</v>
      </c>
      <c r="K19">
        <v>12644895</v>
      </c>
      <c r="L19">
        <v>10458921</v>
      </c>
      <c r="M19">
        <v>0.82712596664503701</v>
      </c>
      <c r="N19">
        <v>409271021</v>
      </c>
      <c r="O19">
        <v>100090662</v>
      </c>
      <c r="P19">
        <v>58084069</v>
      </c>
      <c r="Q19">
        <v>58997504</v>
      </c>
      <c r="R19">
        <v>1.01572608489257</v>
      </c>
      <c r="S19">
        <v>3884932595</v>
      </c>
      <c r="T19">
        <v>1752899431</v>
      </c>
    </row>
    <row r="20" spans="1:20" x14ac:dyDescent="0.25">
      <c r="A20" s="9" t="str">
        <f t="shared" si="0"/>
        <v>AA20206</v>
      </c>
      <c r="B20">
        <v>2020</v>
      </c>
      <c r="C20">
        <v>2</v>
      </c>
      <c r="D20">
        <v>6</v>
      </c>
      <c r="E20" t="s">
        <v>11</v>
      </c>
      <c r="F20">
        <v>60019854</v>
      </c>
      <c r="G20">
        <v>60342578</v>
      </c>
      <c r="H20">
        <v>1.0053769540992199</v>
      </c>
      <c r="I20">
        <v>4435885952</v>
      </c>
      <c r="J20">
        <v>3049253188</v>
      </c>
      <c r="K20">
        <v>19926366</v>
      </c>
      <c r="L20">
        <v>18358232</v>
      </c>
      <c r="M20">
        <v>0.92130356332910801</v>
      </c>
      <c r="N20">
        <v>752982174</v>
      </c>
      <c r="O20">
        <v>240716141</v>
      </c>
      <c r="P20">
        <v>79946220</v>
      </c>
      <c r="Q20">
        <v>78700810</v>
      </c>
      <c r="R20">
        <v>0.98442190262403895</v>
      </c>
      <c r="S20">
        <v>5188868126</v>
      </c>
      <c r="T20">
        <v>3289969329</v>
      </c>
    </row>
    <row r="21" spans="1:20" x14ac:dyDescent="0.25">
      <c r="A21" s="9" t="str">
        <f t="shared" si="0"/>
        <v>AA20207</v>
      </c>
      <c r="B21">
        <v>2020</v>
      </c>
      <c r="C21">
        <v>3</v>
      </c>
      <c r="D21">
        <v>7</v>
      </c>
      <c r="E21" t="s">
        <v>11</v>
      </c>
      <c r="F21">
        <v>99247899</v>
      </c>
      <c r="G21">
        <v>109697763</v>
      </c>
      <c r="H21">
        <v>1.10529053113759</v>
      </c>
      <c r="I21">
        <v>7543514395</v>
      </c>
      <c r="J21">
        <v>4391827604</v>
      </c>
      <c r="K21">
        <v>24921734</v>
      </c>
      <c r="L21">
        <v>27898615</v>
      </c>
      <c r="M21">
        <v>1.11944919241975</v>
      </c>
      <c r="N21">
        <v>1314787474</v>
      </c>
      <c r="O21">
        <v>471566106</v>
      </c>
      <c r="P21">
        <v>124169633</v>
      </c>
      <c r="Q21">
        <v>137596378</v>
      </c>
      <c r="R21">
        <v>1.10813227578759</v>
      </c>
      <c r="S21">
        <v>8858301869</v>
      </c>
      <c r="T21">
        <v>4863393710</v>
      </c>
    </row>
    <row r="22" spans="1:20" x14ac:dyDescent="0.25">
      <c r="A22" s="9" t="str">
        <f t="shared" si="0"/>
        <v>AA20208</v>
      </c>
      <c r="B22">
        <v>2020</v>
      </c>
      <c r="C22">
        <v>3</v>
      </c>
      <c r="D22">
        <v>8</v>
      </c>
      <c r="E22" t="s">
        <v>11</v>
      </c>
      <c r="F22">
        <v>99927992</v>
      </c>
      <c r="G22">
        <v>114765883</v>
      </c>
      <c r="H22">
        <v>1.14848583167767</v>
      </c>
      <c r="I22">
        <v>7438101787</v>
      </c>
      <c r="J22">
        <v>4372236960</v>
      </c>
      <c r="K22">
        <v>28701008</v>
      </c>
      <c r="L22">
        <v>32999002</v>
      </c>
      <c r="M22">
        <v>1.14975062896745</v>
      </c>
      <c r="N22">
        <v>1522136934</v>
      </c>
      <c r="O22">
        <v>520181032</v>
      </c>
      <c r="P22">
        <v>128629000</v>
      </c>
      <c r="Q22">
        <v>147764885</v>
      </c>
      <c r="R22">
        <v>1.1487680460860299</v>
      </c>
      <c r="S22">
        <v>8960238721</v>
      </c>
      <c r="T22">
        <v>4892417992</v>
      </c>
    </row>
    <row r="23" spans="1:20" x14ac:dyDescent="0.25">
      <c r="A23" s="9" t="str">
        <f t="shared" si="0"/>
        <v>AA20209</v>
      </c>
      <c r="B23">
        <v>2020</v>
      </c>
      <c r="C23">
        <v>3</v>
      </c>
      <c r="D23">
        <v>9</v>
      </c>
      <c r="E23" t="s">
        <v>11</v>
      </c>
      <c r="F23">
        <v>86587820</v>
      </c>
      <c r="G23">
        <v>93179759</v>
      </c>
      <c r="H23">
        <v>1.0761300954337401</v>
      </c>
      <c r="I23">
        <v>6260538121</v>
      </c>
      <c r="J23">
        <v>4511806545</v>
      </c>
      <c r="K23">
        <v>37851744</v>
      </c>
      <c r="L23">
        <v>41488433</v>
      </c>
      <c r="M23">
        <v>1.0960771847130699</v>
      </c>
      <c r="N23">
        <v>1483177800</v>
      </c>
      <c r="O23">
        <v>521403748</v>
      </c>
      <c r="P23">
        <v>124439564</v>
      </c>
      <c r="Q23">
        <v>134668192</v>
      </c>
      <c r="R23">
        <v>1.08219755575485</v>
      </c>
      <c r="S23">
        <v>7743715921</v>
      </c>
      <c r="T23">
        <v>5033210293</v>
      </c>
    </row>
    <row r="24" spans="1:20" x14ac:dyDescent="0.25">
      <c r="A24" s="9" t="str">
        <f t="shared" si="0"/>
        <v>AA202010</v>
      </c>
      <c r="B24">
        <v>2020</v>
      </c>
      <c r="C24">
        <v>4</v>
      </c>
      <c r="D24">
        <v>10</v>
      </c>
      <c r="E24" t="s">
        <v>11</v>
      </c>
      <c r="F24">
        <v>92004867</v>
      </c>
      <c r="G24">
        <v>98182879</v>
      </c>
      <c r="H24">
        <v>1.06714875203286</v>
      </c>
      <c r="I24">
        <v>6646194897</v>
      </c>
      <c r="J24">
        <v>5087202013</v>
      </c>
      <c r="K24">
        <v>41670963</v>
      </c>
      <c r="L24">
        <v>46010735</v>
      </c>
      <c r="M24">
        <v>1.1041437895255699</v>
      </c>
      <c r="N24">
        <v>1833876463</v>
      </c>
      <c r="O24">
        <v>773111224</v>
      </c>
      <c r="P24">
        <v>133675830</v>
      </c>
      <c r="Q24">
        <v>144193614</v>
      </c>
      <c r="R24">
        <v>1.0786812694561101</v>
      </c>
      <c r="S24">
        <v>8480071360</v>
      </c>
      <c r="T24">
        <v>5860313237</v>
      </c>
    </row>
    <row r="25" spans="1:20" x14ac:dyDescent="0.25">
      <c r="A25" s="9" t="str">
        <f t="shared" si="0"/>
        <v>AA202011</v>
      </c>
      <c r="B25">
        <v>2020</v>
      </c>
      <c r="C25">
        <v>4</v>
      </c>
      <c r="D25">
        <v>11</v>
      </c>
      <c r="E25" t="s">
        <v>11</v>
      </c>
      <c r="F25">
        <v>91914059</v>
      </c>
      <c r="G25">
        <v>103538619</v>
      </c>
      <c r="H25">
        <v>1.1264720558146599</v>
      </c>
      <c r="I25">
        <v>6766048119</v>
      </c>
      <c r="J25">
        <v>4472857754</v>
      </c>
      <c r="K25">
        <v>43690467</v>
      </c>
      <c r="L25">
        <v>50537700</v>
      </c>
      <c r="M25">
        <v>1.1567214422313199</v>
      </c>
      <c r="N25">
        <v>2241909883</v>
      </c>
      <c r="O25">
        <v>1064577976</v>
      </c>
      <c r="P25">
        <v>135604526</v>
      </c>
      <c r="Q25">
        <v>154076319</v>
      </c>
      <c r="R25">
        <v>1.1362181156106801</v>
      </c>
      <c r="S25">
        <v>9007958002</v>
      </c>
      <c r="T25">
        <v>5537435730</v>
      </c>
    </row>
    <row r="26" spans="1:20" x14ac:dyDescent="0.25">
      <c r="A26" s="9" t="str">
        <f t="shared" si="0"/>
        <v>AA20191</v>
      </c>
      <c r="B26">
        <v>2019</v>
      </c>
      <c r="C26">
        <v>1</v>
      </c>
      <c r="D26">
        <v>1</v>
      </c>
      <c r="E26" t="s">
        <v>11</v>
      </c>
      <c r="F26">
        <v>182280559</v>
      </c>
      <c r="G26">
        <v>331867432</v>
      </c>
      <c r="H26">
        <v>1.82064085067898</v>
      </c>
      <c r="I26">
        <v>12520882097</v>
      </c>
      <c r="J26">
        <v>10228950043</v>
      </c>
      <c r="K26">
        <v>104264171</v>
      </c>
      <c r="L26">
        <v>196062834</v>
      </c>
      <c r="M26">
        <v>1.8804430334942099</v>
      </c>
      <c r="N26">
        <v>7180246879</v>
      </c>
      <c r="O26">
        <v>5769058202</v>
      </c>
      <c r="P26">
        <v>286544730</v>
      </c>
      <c r="Q26">
        <v>527930266</v>
      </c>
      <c r="R26">
        <v>1.8424008914768699</v>
      </c>
      <c r="S26">
        <v>19701128976</v>
      </c>
      <c r="T26">
        <v>15998008245</v>
      </c>
    </row>
    <row r="27" spans="1:20" x14ac:dyDescent="0.25">
      <c r="A27" s="9" t="str">
        <f t="shared" si="0"/>
        <v>AA20192</v>
      </c>
      <c r="B27">
        <v>2019</v>
      </c>
      <c r="C27">
        <v>1</v>
      </c>
      <c r="D27">
        <v>2</v>
      </c>
      <c r="E27" t="s">
        <v>11</v>
      </c>
      <c r="F27">
        <v>171809048</v>
      </c>
      <c r="G27">
        <v>327810856</v>
      </c>
      <c r="H27">
        <v>1.9079952995257801</v>
      </c>
      <c r="I27">
        <v>11618427224</v>
      </c>
      <c r="J27">
        <v>9765753577</v>
      </c>
      <c r="K27">
        <v>92477489</v>
      </c>
      <c r="L27">
        <v>179178991</v>
      </c>
      <c r="M27">
        <v>1.9375416973096999</v>
      </c>
      <c r="N27">
        <v>6404933637</v>
      </c>
      <c r="O27">
        <v>4893897992</v>
      </c>
      <c r="P27">
        <v>264286537</v>
      </c>
      <c r="Q27">
        <v>506989847</v>
      </c>
      <c r="R27">
        <v>1.91833398989975</v>
      </c>
      <c r="S27">
        <v>18023360861</v>
      </c>
      <c r="T27">
        <v>14659651569</v>
      </c>
    </row>
    <row r="28" spans="1:20" x14ac:dyDescent="0.25">
      <c r="A28" s="9" t="str">
        <f t="shared" si="0"/>
        <v>AA20193</v>
      </c>
      <c r="B28">
        <v>2019</v>
      </c>
      <c r="C28">
        <v>1</v>
      </c>
      <c r="D28">
        <v>3</v>
      </c>
      <c r="E28" t="s">
        <v>11</v>
      </c>
      <c r="F28">
        <v>193844696</v>
      </c>
      <c r="G28">
        <v>378410499</v>
      </c>
      <c r="H28">
        <v>1.95213233484603</v>
      </c>
      <c r="I28">
        <v>13153864562</v>
      </c>
      <c r="J28">
        <v>11667644960</v>
      </c>
      <c r="K28">
        <v>108126311</v>
      </c>
      <c r="L28">
        <v>217383476</v>
      </c>
      <c r="M28">
        <v>2.01045863850843</v>
      </c>
      <c r="N28">
        <v>7449546166</v>
      </c>
      <c r="O28">
        <v>6155611051</v>
      </c>
      <c r="P28">
        <v>301971007</v>
      </c>
      <c r="Q28">
        <v>595793975</v>
      </c>
      <c r="R28">
        <v>1.9730171479674501</v>
      </c>
      <c r="S28">
        <v>20603410728</v>
      </c>
      <c r="T28">
        <v>17823256011</v>
      </c>
    </row>
    <row r="29" spans="1:20" x14ac:dyDescent="0.25">
      <c r="A29" s="9" t="str">
        <f t="shared" si="0"/>
        <v>AA20194</v>
      </c>
      <c r="B29">
        <v>2019</v>
      </c>
      <c r="C29">
        <v>2</v>
      </c>
      <c r="D29">
        <v>4</v>
      </c>
      <c r="E29" t="s">
        <v>11</v>
      </c>
      <c r="F29">
        <v>180567823</v>
      </c>
      <c r="G29">
        <v>363320993</v>
      </c>
      <c r="H29">
        <v>2.0121026380209499</v>
      </c>
      <c r="I29">
        <v>12167267146</v>
      </c>
      <c r="J29">
        <v>10721172773</v>
      </c>
      <c r="K29">
        <v>110440799</v>
      </c>
      <c r="L29">
        <v>226648425</v>
      </c>
      <c r="M29">
        <v>2.0522164548990598</v>
      </c>
      <c r="N29">
        <v>7566381248</v>
      </c>
      <c r="O29">
        <v>6169671075</v>
      </c>
      <c r="P29">
        <v>291008622</v>
      </c>
      <c r="Q29">
        <v>589969418</v>
      </c>
      <c r="R29">
        <v>2.02732624877348</v>
      </c>
      <c r="S29">
        <v>19733648394</v>
      </c>
      <c r="T29">
        <v>16890843848</v>
      </c>
    </row>
    <row r="30" spans="1:20" x14ac:dyDescent="0.25">
      <c r="A30" s="9" t="str">
        <f t="shared" si="0"/>
        <v>AA20195</v>
      </c>
      <c r="B30">
        <v>2019</v>
      </c>
      <c r="C30">
        <v>2</v>
      </c>
      <c r="D30">
        <v>5</v>
      </c>
      <c r="E30" t="s">
        <v>11</v>
      </c>
      <c r="F30">
        <v>195785035</v>
      </c>
      <c r="G30">
        <v>401108088</v>
      </c>
      <c r="H30">
        <v>2.0487167877769599</v>
      </c>
      <c r="I30">
        <v>13070763753</v>
      </c>
      <c r="J30">
        <v>11680144057</v>
      </c>
      <c r="K30">
        <v>124187098</v>
      </c>
      <c r="L30">
        <v>259545007</v>
      </c>
      <c r="M30">
        <v>2.0899514617855002</v>
      </c>
      <c r="N30">
        <v>8458656949</v>
      </c>
      <c r="O30">
        <v>6973054914</v>
      </c>
      <c r="P30">
        <v>319972133</v>
      </c>
      <c r="Q30">
        <v>660653095</v>
      </c>
      <c r="R30">
        <v>2.06472072678904</v>
      </c>
      <c r="S30">
        <v>21529420702</v>
      </c>
      <c r="T30">
        <v>18653198971</v>
      </c>
    </row>
    <row r="31" spans="1:20" x14ac:dyDescent="0.25">
      <c r="A31" s="9" t="str">
        <f t="shared" si="0"/>
        <v>AA20196</v>
      </c>
      <c r="B31">
        <v>2019</v>
      </c>
      <c r="C31">
        <v>2</v>
      </c>
      <c r="D31">
        <v>6</v>
      </c>
      <c r="E31" t="s">
        <v>11</v>
      </c>
      <c r="F31">
        <v>195915483</v>
      </c>
      <c r="G31">
        <v>374377915</v>
      </c>
      <c r="H31">
        <v>1.9109154073340899</v>
      </c>
      <c r="I31">
        <v>13019920963</v>
      </c>
      <c r="J31">
        <v>11941142204</v>
      </c>
      <c r="K31">
        <v>131521720</v>
      </c>
      <c r="L31">
        <v>262365817</v>
      </c>
      <c r="M31">
        <v>1.99484782437455</v>
      </c>
      <c r="N31">
        <v>8913480450</v>
      </c>
      <c r="O31">
        <v>7792178584</v>
      </c>
      <c r="P31">
        <v>327437203</v>
      </c>
      <c r="Q31">
        <v>636743732</v>
      </c>
      <c r="R31">
        <v>1.94462854607269</v>
      </c>
      <c r="S31">
        <v>21933401413</v>
      </c>
      <c r="T31">
        <v>19733320788</v>
      </c>
    </row>
    <row r="32" spans="1:20" x14ac:dyDescent="0.25">
      <c r="A32" s="9" t="str">
        <f t="shared" si="0"/>
        <v>AA20197</v>
      </c>
      <c r="B32">
        <v>2019</v>
      </c>
      <c r="C32">
        <v>3</v>
      </c>
      <c r="D32">
        <v>7</v>
      </c>
      <c r="E32" t="s">
        <v>11</v>
      </c>
      <c r="F32">
        <v>200831199</v>
      </c>
      <c r="G32">
        <v>386300528</v>
      </c>
      <c r="H32">
        <v>1.92350854809167</v>
      </c>
      <c r="I32">
        <v>13572574203</v>
      </c>
      <c r="J32">
        <v>12364378943</v>
      </c>
      <c r="K32">
        <v>137763844</v>
      </c>
      <c r="L32">
        <v>272226731</v>
      </c>
      <c r="M32">
        <v>1.9760390179008001</v>
      </c>
      <c r="N32">
        <v>9319471896</v>
      </c>
      <c r="O32">
        <v>8072898180</v>
      </c>
      <c r="P32">
        <v>338595043</v>
      </c>
      <c r="Q32">
        <v>658527259</v>
      </c>
      <c r="R32">
        <v>1.9448815705196201</v>
      </c>
      <c r="S32">
        <v>22892046099</v>
      </c>
      <c r="T32">
        <v>20437277123</v>
      </c>
    </row>
    <row r="33" spans="1:20" x14ac:dyDescent="0.25">
      <c r="A33" s="9" t="str">
        <f t="shared" si="0"/>
        <v>AA20198</v>
      </c>
      <c r="B33">
        <v>2019</v>
      </c>
      <c r="C33">
        <v>3</v>
      </c>
      <c r="D33">
        <v>8</v>
      </c>
      <c r="E33" t="s">
        <v>11</v>
      </c>
      <c r="F33">
        <v>203192653</v>
      </c>
      <c r="G33">
        <v>381593620</v>
      </c>
      <c r="H33">
        <v>1.87798925977899</v>
      </c>
      <c r="I33">
        <v>13674700100</v>
      </c>
      <c r="J33">
        <v>11984005652</v>
      </c>
      <c r="K33">
        <v>135003848</v>
      </c>
      <c r="L33">
        <v>264788688</v>
      </c>
      <c r="M33">
        <v>1.96134178338383</v>
      </c>
      <c r="N33">
        <v>9125594740</v>
      </c>
      <c r="O33">
        <v>7826610386</v>
      </c>
      <c r="P33">
        <v>338196501</v>
      </c>
      <c r="Q33">
        <v>646382308</v>
      </c>
      <c r="R33">
        <v>1.91126255324563</v>
      </c>
      <c r="S33">
        <v>22800294840</v>
      </c>
      <c r="T33">
        <v>19810616038</v>
      </c>
    </row>
    <row r="34" spans="1:20" x14ac:dyDescent="0.25">
      <c r="A34" s="9" t="str">
        <f t="shared" si="0"/>
        <v>AA20199</v>
      </c>
      <c r="B34">
        <v>2019</v>
      </c>
      <c r="C34">
        <v>3</v>
      </c>
      <c r="D34">
        <v>9</v>
      </c>
      <c r="E34" t="s">
        <v>11</v>
      </c>
      <c r="F34">
        <v>182204854</v>
      </c>
      <c r="G34">
        <v>346653565</v>
      </c>
      <c r="H34">
        <v>1.9025484633905501</v>
      </c>
      <c r="I34">
        <v>12438951431</v>
      </c>
      <c r="J34">
        <v>10420630367</v>
      </c>
      <c r="K34">
        <v>121649993</v>
      </c>
      <c r="L34">
        <v>235586871</v>
      </c>
      <c r="M34">
        <v>1.9365958450979901</v>
      </c>
      <c r="N34">
        <v>8200332176</v>
      </c>
      <c r="O34">
        <v>6757588138</v>
      </c>
      <c r="P34">
        <v>303854847</v>
      </c>
      <c r="Q34">
        <v>582240436</v>
      </c>
      <c r="R34">
        <v>1.9161795237052699</v>
      </c>
      <c r="S34">
        <v>20639283607</v>
      </c>
      <c r="T34">
        <v>17178218505</v>
      </c>
    </row>
    <row r="35" spans="1:20" x14ac:dyDescent="0.25">
      <c r="A35" s="9" t="str">
        <f t="shared" si="0"/>
        <v>AA201910</v>
      </c>
      <c r="B35">
        <v>2019</v>
      </c>
      <c r="C35">
        <v>4</v>
      </c>
      <c r="D35">
        <v>10</v>
      </c>
      <c r="E35" t="s">
        <v>11</v>
      </c>
      <c r="F35">
        <v>191987063</v>
      </c>
      <c r="G35">
        <v>364527495</v>
      </c>
      <c r="H35">
        <v>1.89870863850862</v>
      </c>
      <c r="I35">
        <v>12969910272</v>
      </c>
      <c r="J35">
        <v>11148647809</v>
      </c>
      <c r="K35">
        <v>116941404</v>
      </c>
      <c r="L35">
        <v>230881641</v>
      </c>
      <c r="M35">
        <v>1.9743361470159799</v>
      </c>
      <c r="N35">
        <v>7864612281</v>
      </c>
      <c r="O35">
        <v>6574842944</v>
      </c>
      <c r="P35">
        <v>308928467</v>
      </c>
      <c r="Q35">
        <v>595409136</v>
      </c>
      <c r="R35">
        <v>1.9273365830672999</v>
      </c>
      <c r="S35">
        <v>20834522553</v>
      </c>
      <c r="T35">
        <v>17723490753</v>
      </c>
    </row>
    <row r="36" spans="1:20" x14ac:dyDescent="0.25">
      <c r="A36" s="9" t="str">
        <f t="shared" si="0"/>
        <v>AA201911</v>
      </c>
      <c r="B36">
        <v>2019</v>
      </c>
      <c r="C36">
        <v>4</v>
      </c>
      <c r="D36">
        <v>11</v>
      </c>
      <c r="E36" t="s">
        <v>11</v>
      </c>
      <c r="F36">
        <v>184470415</v>
      </c>
      <c r="G36">
        <v>351913816</v>
      </c>
      <c r="H36">
        <v>1.9076978603859001</v>
      </c>
      <c r="I36">
        <v>12720380332</v>
      </c>
      <c r="J36">
        <v>10608265886</v>
      </c>
      <c r="K36">
        <v>97015264</v>
      </c>
      <c r="L36">
        <v>190043649</v>
      </c>
      <c r="M36">
        <v>1.95890462144183</v>
      </c>
      <c r="N36">
        <v>6546467302</v>
      </c>
      <c r="O36">
        <v>5339142360</v>
      </c>
      <c r="P36">
        <v>281485679</v>
      </c>
      <c r="Q36">
        <v>541957465</v>
      </c>
      <c r="R36">
        <v>1.9253464933823501</v>
      </c>
      <c r="S36">
        <v>19266847634</v>
      </c>
      <c r="T36">
        <v>15947408246</v>
      </c>
    </row>
    <row r="37" spans="1:20" x14ac:dyDescent="0.25">
      <c r="A37" s="9" t="str">
        <f t="shared" si="0"/>
        <v>AA201912</v>
      </c>
      <c r="B37">
        <v>2019</v>
      </c>
      <c r="C37">
        <v>4</v>
      </c>
      <c r="D37">
        <v>12</v>
      </c>
      <c r="E37" t="s">
        <v>11</v>
      </c>
      <c r="F37">
        <v>194578076</v>
      </c>
      <c r="G37">
        <v>372712771</v>
      </c>
      <c r="H37">
        <v>1.9154921184440099</v>
      </c>
      <c r="I37">
        <v>13442986586</v>
      </c>
      <c r="J37">
        <v>11703228222</v>
      </c>
      <c r="K37">
        <v>109697765</v>
      </c>
      <c r="L37">
        <v>217753320</v>
      </c>
      <c r="M37">
        <v>1.98502968588284</v>
      </c>
      <c r="N37">
        <v>7441022480</v>
      </c>
      <c r="O37">
        <v>6301451477</v>
      </c>
      <c r="P37">
        <v>304275841</v>
      </c>
      <c r="Q37">
        <v>590466091</v>
      </c>
      <c r="R37">
        <v>1.94056185683174</v>
      </c>
      <c r="S37">
        <v>20884009066</v>
      </c>
      <c r="T37">
        <v>18004679699</v>
      </c>
    </row>
    <row r="38" spans="1:20" x14ac:dyDescent="0.25">
      <c r="A38" s="9" t="str">
        <f t="shared" si="0"/>
        <v>AA20182</v>
      </c>
      <c r="B38">
        <v>2018</v>
      </c>
      <c r="C38">
        <v>1</v>
      </c>
      <c r="D38">
        <v>2</v>
      </c>
      <c r="E38" t="s">
        <v>11</v>
      </c>
      <c r="F38">
        <v>163705922</v>
      </c>
      <c r="G38">
        <v>321390510</v>
      </c>
      <c r="H38">
        <v>1.9632185938881299</v>
      </c>
      <c r="I38">
        <v>11296876807</v>
      </c>
      <c r="J38">
        <v>9399655603</v>
      </c>
      <c r="K38">
        <v>98240465</v>
      </c>
      <c r="L38">
        <v>200591763</v>
      </c>
      <c r="M38">
        <v>2.0418446003894601</v>
      </c>
      <c r="N38">
        <v>6586913603</v>
      </c>
      <c r="O38">
        <v>4771698933</v>
      </c>
      <c r="P38">
        <v>261946387</v>
      </c>
      <c r="Q38">
        <v>521982273</v>
      </c>
      <c r="R38">
        <v>1.9927065189870301</v>
      </c>
      <c r="S38">
        <v>17883790410</v>
      </c>
      <c r="T38">
        <v>14171354536</v>
      </c>
    </row>
    <row r="39" spans="1:20" x14ac:dyDescent="0.25">
      <c r="A39" s="9" t="str">
        <f t="shared" si="0"/>
        <v>AA20183</v>
      </c>
      <c r="B39">
        <v>2018</v>
      </c>
      <c r="C39">
        <v>1</v>
      </c>
      <c r="D39">
        <v>3</v>
      </c>
      <c r="E39" t="s">
        <v>11</v>
      </c>
      <c r="F39">
        <v>183156469</v>
      </c>
      <c r="G39">
        <v>352054533</v>
      </c>
      <c r="H39">
        <v>1.9221517805085</v>
      </c>
      <c r="I39">
        <v>12768946160</v>
      </c>
      <c r="J39">
        <v>11266752499</v>
      </c>
      <c r="K39">
        <v>115749775</v>
      </c>
      <c r="L39">
        <v>231705618</v>
      </c>
      <c r="M39">
        <v>2.0017802885577902</v>
      </c>
      <c r="N39">
        <v>7715843296</v>
      </c>
      <c r="O39">
        <v>6059162351</v>
      </c>
      <c r="P39">
        <v>298906244</v>
      </c>
      <c r="Q39">
        <v>583760151</v>
      </c>
      <c r="R39">
        <v>1.95298747589896</v>
      </c>
      <c r="S39">
        <v>20484789456</v>
      </c>
      <c r="T39">
        <v>17325914850</v>
      </c>
    </row>
    <row r="40" spans="1:20" x14ac:dyDescent="0.25">
      <c r="A40" s="9" t="str">
        <f t="shared" si="0"/>
        <v>AA20184</v>
      </c>
      <c r="B40">
        <v>2018</v>
      </c>
      <c r="C40">
        <v>2</v>
      </c>
      <c r="D40">
        <v>4</v>
      </c>
      <c r="E40" t="s">
        <v>11</v>
      </c>
      <c r="F40">
        <v>177072576</v>
      </c>
      <c r="G40">
        <v>348977443</v>
      </c>
      <c r="H40">
        <v>1.9708158704372101</v>
      </c>
      <c r="I40">
        <v>12337499048</v>
      </c>
      <c r="J40">
        <v>10576884785</v>
      </c>
      <c r="K40">
        <v>120711716</v>
      </c>
      <c r="L40">
        <v>249795156</v>
      </c>
      <c r="M40">
        <v>2.0693530361211998</v>
      </c>
      <c r="N40">
        <v>8091433546</v>
      </c>
      <c r="O40">
        <v>6050967927</v>
      </c>
      <c r="P40">
        <v>297784292</v>
      </c>
      <c r="Q40">
        <v>598772599</v>
      </c>
      <c r="R40">
        <v>2.0107595164892</v>
      </c>
      <c r="S40">
        <v>20428932594</v>
      </c>
      <c r="T40">
        <v>16627852712</v>
      </c>
    </row>
    <row r="41" spans="1:20" x14ac:dyDescent="0.25">
      <c r="A41" s="9" t="str">
        <f t="shared" si="0"/>
        <v>AA20185</v>
      </c>
      <c r="B41">
        <v>2018</v>
      </c>
      <c r="C41">
        <v>2</v>
      </c>
      <c r="D41">
        <v>5</v>
      </c>
      <c r="E41" t="s">
        <v>11</v>
      </c>
      <c r="F41">
        <v>186850065</v>
      </c>
      <c r="G41">
        <v>395581378</v>
      </c>
      <c r="H41">
        <v>2.11710591591177</v>
      </c>
      <c r="I41">
        <v>12988878568</v>
      </c>
      <c r="J41">
        <v>11213806663</v>
      </c>
      <c r="K41">
        <v>132104815</v>
      </c>
      <c r="L41">
        <v>292526294</v>
      </c>
      <c r="M41">
        <v>2.2143499765697401</v>
      </c>
      <c r="N41">
        <v>8773431520</v>
      </c>
      <c r="O41">
        <v>6928335279</v>
      </c>
      <c r="P41">
        <v>318954880</v>
      </c>
      <c r="Q41">
        <v>688107672</v>
      </c>
      <c r="R41">
        <v>2.15738248619992</v>
      </c>
      <c r="S41">
        <v>21762310088</v>
      </c>
      <c r="T41">
        <v>18142141942</v>
      </c>
    </row>
    <row r="42" spans="1:20" x14ac:dyDescent="0.25">
      <c r="A42" s="9" t="str">
        <f t="shared" si="0"/>
        <v>AA20186</v>
      </c>
      <c r="B42">
        <v>2018</v>
      </c>
      <c r="C42">
        <v>2</v>
      </c>
      <c r="D42">
        <v>6</v>
      </c>
      <c r="E42" t="s">
        <v>11</v>
      </c>
      <c r="F42">
        <v>192398584</v>
      </c>
      <c r="G42">
        <v>414037019</v>
      </c>
      <c r="H42">
        <v>2.1519753960351302</v>
      </c>
      <c r="I42">
        <v>13370217212</v>
      </c>
      <c r="J42">
        <v>11853797215</v>
      </c>
      <c r="K42">
        <v>134879165</v>
      </c>
      <c r="L42">
        <v>301536312</v>
      </c>
      <c r="M42">
        <v>2.2356033417021801</v>
      </c>
      <c r="N42">
        <v>8892539163</v>
      </c>
      <c r="O42">
        <v>7495289161</v>
      </c>
      <c r="P42">
        <v>327277749</v>
      </c>
      <c r="Q42">
        <v>715573331</v>
      </c>
      <c r="R42">
        <v>2.1864405178367301</v>
      </c>
      <c r="S42">
        <v>22262756375</v>
      </c>
      <c r="T42">
        <v>19349086376</v>
      </c>
    </row>
    <row r="43" spans="1:20" x14ac:dyDescent="0.25">
      <c r="A43" s="9" t="str">
        <f t="shared" si="0"/>
        <v>AA20187</v>
      </c>
      <c r="B43">
        <v>2018</v>
      </c>
      <c r="C43">
        <v>3</v>
      </c>
      <c r="D43">
        <v>7</v>
      </c>
      <c r="E43" t="s">
        <v>11</v>
      </c>
      <c r="F43">
        <v>200585393</v>
      </c>
      <c r="G43">
        <v>425117748</v>
      </c>
      <c r="H43">
        <v>2.1193853731911498</v>
      </c>
      <c r="I43">
        <v>13837696174</v>
      </c>
      <c r="J43">
        <v>12287664512</v>
      </c>
      <c r="K43">
        <v>140497057</v>
      </c>
      <c r="L43">
        <v>310608798</v>
      </c>
      <c r="M43">
        <v>2.2107850842740402</v>
      </c>
      <c r="N43">
        <v>9244266873</v>
      </c>
      <c r="O43">
        <v>7707241137</v>
      </c>
      <c r="P43">
        <v>341082450</v>
      </c>
      <c r="Q43">
        <v>735726546</v>
      </c>
      <c r="R43">
        <v>2.1570343065144502</v>
      </c>
      <c r="S43">
        <v>23081963047</v>
      </c>
      <c r="T43">
        <v>19994905649</v>
      </c>
    </row>
    <row r="44" spans="1:20" x14ac:dyDescent="0.25">
      <c r="A44" s="9" t="str">
        <f t="shared" si="0"/>
        <v>AA20188</v>
      </c>
      <c r="B44">
        <v>2018</v>
      </c>
      <c r="C44">
        <v>3</v>
      </c>
      <c r="D44">
        <v>8</v>
      </c>
      <c r="E44" t="s">
        <v>11</v>
      </c>
      <c r="F44">
        <v>200453516</v>
      </c>
      <c r="G44">
        <v>426346992</v>
      </c>
      <c r="H44">
        <v>2.1269120168488298</v>
      </c>
      <c r="I44">
        <v>13622589958</v>
      </c>
      <c r="J44">
        <v>11781698117</v>
      </c>
      <c r="K44">
        <v>134484089</v>
      </c>
      <c r="L44">
        <v>297885732</v>
      </c>
      <c r="M44">
        <v>2.2150258384841299</v>
      </c>
      <c r="N44">
        <v>9026919250</v>
      </c>
      <c r="O44">
        <v>7392603898</v>
      </c>
      <c r="P44">
        <v>334937605</v>
      </c>
      <c r="Q44">
        <v>724232724</v>
      </c>
      <c r="R44">
        <v>2.16229146321148</v>
      </c>
      <c r="S44">
        <v>22649509208</v>
      </c>
      <c r="T44">
        <v>19174302015</v>
      </c>
    </row>
    <row r="45" spans="1:20" x14ac:dyDescent="0.25">
      <c r="A45" s="9" t="str">
        <f t="shared" si="0"/>
        <v>AA20189</v>
      </c>
      <c r="B45">
        <v>2018</v>
      </c>
      <c r="C45">
        <v>3</v>
      </c>
      <c r="D45">
        <v>9</v>
      </c>
      <c r="E45" t="s">
        <v>11</v>
      </c>
      <c r="F45">
        <v>181531340</v>
      </c>
      <c r="G45">
        <v>395202923</v>
      </c>
      <c r="H45">
        <v>2.17705065692788</v>
      </c>
      <c r="I45">
        <v>12383559237</v>
      </c>
      <c r="J45">
        <v>9822225679</v>
      </c>
      <c r="K45">
        <v>120782036</v>
      </c>
      <c r="L45">
        <v>271291326</v>
      </c>
      <c r="M45">
        <v>2.2461231403650102</v>
      </c>
      <c r="N45">
        <v>8184919527</v>
      </c>
      <c r="O45">
        <v>6191549526</v>
      </c>
      <c r="P45">
        <v>302313376</v>
      </c>
      <c r="Q45">
        <v>666494249</v>
      </c>
      <c r="R45">
        <v>2.20464690586499</v>
      </c>
      <c r="S45">
        <v>20568478764</v>
      </c>
      <c r="T45">
        <v>16013775205</v>
      </c>
    </row>
    <row r="46" spans="1:20" x14ac:dyDescent="0.25">
      <c r="A46" s="9" t="str">
        <f t="shared" si="0"/>
        <v>AA201810</v>
      </c>
      <c r="B46">
        <v>2018</v>
      </c>
      <c r="C46">
        <v>4</v>
      </c>
      <c r="D46">
        <v>10</v>
      </c>
      <c r="E46" t="s">
        <v>11</v>
      </c>
      <c r="F46">
        <v>190720066</v>
      </c>
      <c r="G46">
        <v>431121618</v>
      </c>
      <c r="H46">
        <v>2.2604942785621698</v>
      </c>
      <c r="I46">
        <v>12936976742</v>
      </c>
      <c r="J46">
        <v>10973632325</v>
      </c>
      <c r="K46">
        <v>119106263</v>
      </c>
      <c r="L46">
        <v>278144436</v>
      </c>
      <c r="M46">
        <v>2.33526289041576</v>
      </c>
      <c r="N46">
        <v>8080506301</v>
      </c>
      <c r="O46">
        <v>6234896672</v>
      </c>
      <c r="P46">
        <v>309826329</v>
      </c>
      <c r="Q46">
        <v>709266054</v>
      </c>
      <c r="R46">
        <v>2.2892375102181801</v>
      </c>
      <c r="S46">
        <v>21017483043</v>
      </c>
      <c r="T46">
        <v>17208528997</v>
      </c>
    </row>
    <row r="47" spans="1:20" x14ac:dyDescent="0.25">
      <c r="A47" s="9" t="str">
        <f t="shared" si="0"/>
        <v>AA201811</v>
      </c>
      <c r="B47">
        <v>2018</v>
      </c>
      <c r="C47">
        <v>4</v>
      </c>
      <c r="D47">
        <v>11</v>
      </c>
      <c r="E47" t="s">
        <v>11</v>
      </c>
      <c r="F47">
        <v>178774406</v>
      </c>
      <c r="G47">
        <v>382093421</v>
      </c>
      <c r="H47">
        <v>2.1372937522164102</v>
      </c>
      <c r="I47">
        <v>12197109617</v>
      </c>
      <c r="J47">
        <v>10404363940</v>
      </c>
      <c r="K47">
        <v>96435227</v>
      </c>
      <c r="L47">
        <v>216400743</v>
      </c>
      <c r="M47">
        <v>2.2440009707241102</v>
      </c>
      <c r="N47">
        <v>6562303337</v>
      </c>
      <c r="O47">
        <v>5126109028</v>
      </c>
      <c r="P47">
        <v>275209633</v>
      </c>
      <c r="Q47">
        <v>598494164</v>
      </c>
      <c r="R47">
        <v>2.1746846484839399</v>
      </c>
      <c r="S47">
        <v>18759412954</v>
      </c>
      <c r="T47">
        <v>15530472968</v>
      </c>
    </row>
    <row r="48" spans="1:20" x14ac:dyDescent="0.25">
      <c r="A48" s="9" t="str">
        <f t="shared" si="0"/>
        <v>AA201812</v>
      </c>
      <c r="B48">
        <v>2018</v>
      </c>
      <c r="C48">
        <v>4</v>
      </c>
      <c r="D48">
        <v>12</v>
      </c>
      <c r="E48" t="s">
        <v>11</v>
      </c>
      <c r="F48">
        <v>183950477</v>
      </c>
      <c r="G48">
        <v>347350008</v>
      </c>
      <c r="H48">
        <v>1.88828000701514</v>
      </c>
      <c r="I48">
        <v>12694921806</v>
      </c>
      <c r="J48">
        <v>10552217709</v>
      </c>
      <c r="K48">
        <v>108065723</v>
      </c>
      <c r="L48">
        <v>214357788</v>
      </c>
      <c r="M48">
        <v>1.98358722867194</v>
      </c>
      <c r="N48">
        <v>7382079683</v>
      </c>
      <c r="O48">
        <v>5852097188</v>
      </c>
      <c r="P48">
        <v>292016200</v>
      </c>
      <c r="Q48">
        <v>561707796</v>
      </c>
      <c r="R48">
        <v>1.92355011810988</v>
      </c>
      <c r="S48">
        <v>20077001489</v>
      </c>
      <c r="T48">
        <v>16404314897</v>
      </c>
    </row>
    <row r="49" spans="1:20" x14ac:dyDescent="0.25">
      <c r="A49" s="9" t="str">
        <f t="shared" si="0"/>
        <v>AA20181</v>
      </c>
      <c r="B49">
        <v>2018</v>
      </c>
      <c r="C49">
        <v>1</v>
      </c>
      <c r="D49">
        <v>1</v>
      </c>
      <c r="E49" t="s">
        <v>11</v>
      </c>
      <c r="F49">
        <v>174171571</v>
      </c>
      <c r="G49">
        <v>338396257</v>
      </c>
      <c r="H49">
        <v>1.9428903067079699</v>
      </c>
      <c r="I49">
        <v>12261980104</v>
      </c>
      <c r="J49">
        <v>9873946826</v>
      </c>
      <c r="K49">
        <v>109802500</v>
      </c>
      <c r="L49">
        <v>222238669</v>
      </c>
      <c r="M49">
        <v>2.0239855103481199</v>
      </c>
      <c r="N49">
        <v>7335752599</v>
      </c>
      <c r="O49">
        <v>5636987932</v>
      </c>
      <c r="P49">
        <v>283974071</v>
      </c>
      <c r="Q49">
        <v>560634926</v>
      </c>
      <c r="R49">
        <v>1.9742468881956401</v>
      </c>
      <c r="S49">
        <v>19597732703</v>
      </c>
      <c r="T49">
        <v>15510934758</v>
      </c>
    </row>
    <row r="50" spans="1:20" x14ac:dyDescent="0.25">
      <c r="A50" s="9" t="str">
        <f t="shared" si="0"/>
        <v>AA20176</v>
      </c>
      <c r="B50">
        <v>2017</v>
      </c>
      <c r="C50">
        <v>2</v>
      </c>
      <c r="D50">
        <v>6</v>
      </c>
      <c r="E50" t="s">
        <v>11</v>
      </c>
      <c r="F50">
        <v>190611989</v>
      </c>
      <c r="G50">
        <v>267101917</v>
      </c>
      <c r="H50">
        <v>1.4012860282361299</v>
      </c>
      <c r="I50">
        <v>13234624888</v>
      </c>
      <c r="J50">
        <v>11538452218</v>
      </c>
      <c r="K50">
        <v>133099149</v>
      </c>
      <c r="L50">
        <v>200427146</v>
      </c>
      <c r="M50">
        <v>1.5058484408491499</v>
      </c>
      <c r="N50">
        <v>8820810238</v>
      </c>
      <c r="O50">
        <v>7277995387</v>
      </c>
      <c r="P50">
        <v>323711138</v>
      </c>
      <c r="Q50">
        <v>467529063</v>
      </c>
      <c r="R50">
        <v>1.4442785808624199</v>
      </c>
      <c r="S50">
        <v>22055435126</v>
      </c>
      <c r="T50">
        <v>18816447605</v>
      </c>
    </row>
    <row r="51" spans="1:20" x14ac:dyDescent="0.25">
      <c r="A51" s="9" t="str">
        <f t="shared" si="0"/>
        <v>AA20171</v>
      </c>
      <c r="B51">
        <v>2017</v>
      </c>
      <c r="C51">
        <v>1</v>
      </c>
      <c r="D51">
        <v>1</v>
      </c>
      <c r="E51" t="s">
        <v>11</v>
      </c>
      <c r="F51">
        <v>174090394</v>
      </c>
      <c r="G51">
        <v>267005785</v>
      </c>
      <c r="H51">
        <v>1.53371922979277</v>
      </c>
      <c r="I51">
        <v>12039904656</v>
      </c>
      <c r="J51">
        <v>9660619962</v>
      </c>
      <c r="K51">
        <v>107455774</v>
      </c>
      <c r="L51">
        <v>173882538</v>
      </c>
      <c r="M51">
        <v>1.6181777072305099</v>
      </c>
      <c r="N51">
        <v>7012636276</v>
      </c>
      <c r="O51">
        <v>5496645363</v>
      </c>
      <c r="P51">
        <v>281546168</v>
      </c>
      <c r="Q51">
        <v>440888323</v>
      </c>
      <c r="R51">
        <v>1.56595391133151</v>
      </c>
      <c r="S51">
        <v>19052540932</v>
      </c>
      <c r="T51">
        <v>15157265325</v>
      </c>
    </row>
    <row r="52" spans="1:20" x14ac:dyDescent="0.25">
      <c r="A52" s="9" t="str">
        <f t="shared" si="0"/>
        <v>AA20178</v>
      </c>
      <c r="B52">
        <v>2017</v>
      </c>
      <c r="C52">
        <v>3</v>
      </c>
      <c r="D52">
        <v>8</v>
      </c>
      <c r="E52" t="s">
        <v>11</v>
      </c>
      <c r="F52">
        <v>196202881</v>
      </c>
      <c r="G52">
        <v>302212690</v>
      </c>
      <c r="H52">
        <v>1.5403070967138299</v>
      </c>
      <c r="I52">
        <v>13603989429</v>
      </c>
      <c r="J52">
        <v>11609440611</v>
      </c>
      <c r="K52">
        <v>135464492</v>
      </c>
      <c r="L52">
        <v>217715441</v>
      </c>
      <c r="M52">
        <v>1.60717718559044</v>
      </c>
      <c r="N52">
        <v>8938819254</v>
      </c>
      <c r="O52">
        <v>7355478402</v>
      </c>
      <c r="P52">
        <v>331667373</v>
      </c>
      <c r="Q52">
        <v>519928131</v>
      </c>
      <c r="R52">
        <v>1.56761916705023</v>
      </c>
      <c r="S52">
        <v>22542808683</v>
      </c>
      <c r="T52">
        <v>18964919013</v>
      </c>
    </row>
    <row r="53" spans="1:20" x14ac:dyDescent="0.25">
      <c r="A53" s="9" t="str">
        <f t="shared" si="0"/>
        <v>AA20177</v>
      </c>
      <c r="B53">
        <v>2017</v>
      </c>
      <c r="C53">
        <v>3</v>
      </c>
      <c r="D53">
        <v>7</v>
      </c>
      <c r="E53" t="s">
        <v>11</v>
      </c>
      <c r="F53">
        <v>198270086</v>
      </c>
      <c r="G53">
        <v>281636177</v>
      </c>
      <c r="H53">
        <v>1.4204673164866599</v>
      </c>
      <c r="I53">
        <v>13793423604</v>
      </c>
      <c r="J53">
        <v>11943295150</v>
      </c>
      <c r="K53">
        <v>140175142</v>
      </c>
      <c r="L53">
        <v>210845341</v>
      </c>
      <c r="M53">
        <v>1.5041564288195901</v>
      </c>
      <c r="N53">
        <v>9259416108</v>
      </c>
      <c r="O53">
        <v>7687858251</v>
      </c>
      <c r="P53">
        <v>338445228</v>
      </c>
      <c r="Q53">
        <v>492481518</v>
      </c>
      <c r="R53">
        <v>1.4551291531284301</v>
      </c>
      <c r="S53">
        <v>23052839712</v>
      </c>
      <c r="T53">
        <v>19631153401</v>
      </c>
    </row>
    <row r="54" spans="1:20" x14ac:dyDescent="0.25">
      <c r="A54" s="9" t="str">
        <f t="shared" si="0"/>
        <v>AA20174</v>
      </c>
      <c r="B54">
        <v>2017</v>
      </c>
      <c r="C54">
        <v>2</v>
      </c>
      <c r="D54">
        <v>4</v>
      </c>
      <c r="E54" t="s">
        <v>11</v>
      </c>
      <c r="F54">
        <v>174740655</v>
      </c>
      <c r="G54">
        <v>270991067</v>
      </c>
      <c r="H54">
        <v>1.55081865178999</v>
      </c>
      <c r="I54">
        <v>12076376155</v>
      </c>
      <c r="J54">
        <v>10313300472</v>
      </c>
      <c r="K54">
        <v>118778726</v>
      </c>
      <c r="L54">
        <v>192066802</v>
      </c>
      <c r="M54">
        <v>1.6170134877519999</v>
      </c>
      <c r="N54">
        <v>7877410754</v>
      </c>
      <c r="O54">
        <v>6249779508</v>
      </c>
      <c r="P54">
        <v>293519381</v>
      </c>
      <c r="Q54">
        <v>463057869</v>
      </c>
      <c r="R54">
        <v>1.57760576975324</v>
      </c>
      <c r="S54">
        <v>19953786909</v>
      </c>
      <c r="T54">
        <v>16563079980</v>
      </c>
    </row>
    <row r="55" spans="1:20" x14ac:dyDescent="0.25">
      <c r="A55" s="9" t="str">
        <f t="shared" si="0"/>
        <v>AA20175</v>
      </c>
      <c r="B55">
        <v>2017</v>
      </c>
      <c r="C55">
        <v>2</v>
      </c>
      <c r="D55">
        <v>5</v>
      </c>
      <c r="E55" t="s">
        <v>11</v>
      </c>
      <c r="F55">
        <v>184950607</v>
      </c>
      <c r="G55">
        <v>275459168</v>
      </c>
      <c r="H55">
        <v>1.48936612032854</v>
      </c>
      <c r="I55">
        <v>12782200207</v>
      </c>
      <c r="J55">
        <v>10928189049</v>
      </c>
      <c r="K55">
        <v>131910438</v>
      </c>
      <c r="L55">
        <v>208013455</v>
      </c>
      <c r="M55">
        <v>1.57692945421043</v>
      </c>
      <c r="N55">
        <v>8730244348</v>
      </c>
      <c r="O55">
        <v>6870279315</v>
      </c>
      <c r="P55">
        <v>316861045</v>
      </c>
      <c r="Q55">
        <v>483472623</v>
      </c>
      <c r="R55">
        <v>1.5258190636845199</v>
      </c>
      <c r="S55">
        <v>21512444555</v>
      </c>
      <c r="T55">
        <v>17798468364</v>
      </c>
    </row>
    <row r="56" spans="1:20" x14ac:dyDescent="0.25">
      <c r="A56" s="9" t="str">
        <f t="shared" si="0"/>
        <v>AA20179</v>
      </c>
      <c r="B56">
        <v>2017</v>
      </c>
      <c r="C56">
        <v>3</v>
      </c>
      <c r="D56">
        <v>9</v>
      </c>
      <c r="E56" t="s">
        <v>11</v>
      </c>
      <c r="F56">
        <v>162318178</v>
      </c>
      <c r="G56">
        <v>274554515</v>
      </c>
      <c r="H56">
        <v>1.6914588272423801</v>
      </c>
      <c r="I56">
        <v>11354646999</v>
      </c>
      <c r="J56">
        <v>9479634114</v>
      </c>
      <c r="K56">
        <v>114962276</v>
      </c>
      <c r="L56">
        <v>199743573</v>
      </c>
      <c r="M56">
        <v>1.73747058556843</v>
      </c>
      <c r="N56">
        <v>7638895698</v>
      </c>
      <c r="O56">
        <v>5936941196</v>
      </c>
      <c r="P56">
        <v>277280454</v>
      </c>
      <c r="Q56">
        <v>474298088</v>
      </c>
      <c r="R56">
        <v>1.71053560089742</v>
      </c>
      <c r="S56">
        <v>18993542697</v>
      </c>
      <c r="T56">
        <v>15416575310</v>
      </c>
    </row>
    <row r="57" spans="1:20" x14ac:dyDescent="0.25">
      <c r="A57" s="9" t="str">
        <f t="shared" si="0"/>
        <v>AA201710</v>
      </c>
      <c r="B57">
        <v>2017</v>
      </c>
      <c r="C57">
        <v>4</v>
      </c>
      <c r="D57">
        <v>10</v>
      </c>
      <c r="E57" t="s">
        <v>11</v>
      </c>
      <c r="F57">
        <v>179025054</v>
      </c>
      <c r="G57">
        <v>305538597</v>
      </c>
      <c r="H57">
        <v>1.70668065822787</v>
      </c>
      <c r="I57">
        <v>12416303616</v>
      </c>
      <c r="J57">
        <v>10812909641</v>
      </c>
      <c r="K57">
        <v>122074563</v>
      </c>
      <c r="L57">
        <v>218373178</v>
      </c>
      <c r="M57">
        <v>1.7888507862198899</v>
      </c>
      <c r="N57">
        <v>8079227172</v>
      </c>
      <c r="O57">
        <v>6166367587</v>
      </c>
      <c r="P57">
        <v>301099617</v>
      </c>
      <c r="Q57">
        <v>523911775</v>
      </c>
      <c r="R57">
        <v>1.73999482370646</v>
      </c>
      <c r="S57">
        <v>20495530788</v>
      </c>
      <c r="T57">
        <v>16979277228</v>
      </c>
    </row>
    <row r="58" spans="1:20" x14ac:dyDescent="0.25">
      <c r="A58" s="9" t="str">
        <f t="shared" si="0"/>
        <v>AA201711</v>
      </c>
      <c r="B58">
        <v>2017</v>
      </c>
      <c r="C58">
        <v>4</v>
      </c>
      <c r="D58">
        <v>11</v>
      </c>
      <c r="E58" t="s">
        <v>11</v>
      </c>
      <c r="F58">
        <v>165155362</v>
      </c>
      <c r="G58">
        <v>288883072</v>
      </c>
      <c r="H58">
        <v>1.74915950957741</v>
      </c>
      <c r="I58">
        <v>11482774018</v>
      </c>
      <c r="J58">
        <v>10047570432</v>
      </c>
      <c r="K58">
        <v>103307829</v>
      </c>
      <c r="L58">
        <v>190531185</v>
      </c>
      <c r="M58">
        <v>1.8443053817344199</v>
      </c>
      <c r="N58">
        <v>6798246722</v>
      </c>
      <c r="O58">
        <v>5184791175</v>
      </c>
      <c r="P58">
        <v>268463191</v>
      </c>
      <c r="Q58">
        <v>479414257</v>
      </c>
      <c r="R58">
        <v>1.7857727728491399</v>
      </c>
      <c r="S58">
        <v>18281020740</v>
      </c>
      <c r="T58">
        <v>15232361607</v>
      </c>
    </row>
    <row r="59" spans="1:20" x14ac:dyDescent="0.25">
      <c r="A59" s="9" t="str">
        <f t="shared" si="0"/>
        <v>AA201712</v>
      </c>
      <c r="B59">
        <v>2017</v>
      </c>
      <c r="C59">
        <v>4</v>
      </c>
      <c r="D59">
        <v>12</v>
      </c>
      <c r="E59" t="s">
        <v>11</v>
      </c>
      <c r="F59">
        <v>180795497</v>
      </c>
      <c r="G59">
        <v>328278822</v>
      </c>
      <c r="H59">
        <v>1.8157466720534501</v>
      </c>
      <c r="I59">
        <v>12631943007</v>
      </c>
      <c r="J59">
        <v>10666030484</v>
      </c>
      <c r="K59">
        <v>116104407</v>
      </c>
      <c r="L59">
        <v>223215477</v>
      </c>
      <c r="M59">
        <v>1.9225409505773501</v>
      </c>
      <c r="N59">
        <v>7738139207</v>
      </c>
      <c r="O59">
        <v>6074507262</v>
      </c>
      <c r="P59">
        <v>296899904</v>
      </c>
      <c r="Q59">
        <v>551494299</v>
      </c>
      <c r="R59">
        <v>1.85750918599151</v>
      </c>
      <c r="S59">
        <v>20370082214</v>
      </c>
      <c r="T59">
        <v>16740537746</v>
      </c>
    </row>
    <row r="60" spans="1:20" x14ac:dyDescent="0.25">
      <c r="A60" s="9" t="str">
        <f t="shared" si="0"/>
        <v>AA20172</v>
      </c>
      <c r="B60">
        <v>2017</v>
      </c>
      <c r="C60">
        <v>1</v>
      </c>
      <c r="D60">
        <v>2</v>
      </c>
      <c r="E60" t="s">
        <v>11</v>
      </c>
      <c r="F60">
        <v>157287982</v>
      </c>
      <c r="G60">
        <v>248053440</v>
      </c>
      <c r="H60">
        <v>1.5770654365697101</v>
      </c>
      <c r="I60">
        <v>10927627586</v>
      </c>
      <c r="J60">
        <v>8873808352</v>
      </c>
      <c r="K60">
        <v>94643568</v>
      </c>
      <c r="L60">
        <v>157656987</v>
      </c>
      <c r="M60">
        <v>1.6657971622540599</v>
      </c>
      <c r="N60">
        <v>6263134297</v>
      </c>
      <c r="O60">
        <v>4507427391</v>
      </c>
      <c r="P60">
        <v>251931550</v>
      </c>
      <c r="Q60">
        <v>405710427</v>
      </c>
      <c r="R60">
        <v>1.6103994398478401</v>
      </c>
      <c r="S60">
        <v>17190761883</v>
      </c>
      <c r="T60">
        <v>13381235743</v>
      </c>
    </row>
    <row r="61" spans="1:20" x14ac:dyDescent="0.25">
      <c r="A61" s="9" t="str">
        <f t="shared" si="0"/>
        <v>AA20173</v>
      </c>
      <c r="B61">
        <v>2017</v>
      </c>
      <c r="C61">
        <v>1</v>
      </c>
      <c r="D61">
        <v>3</v>
      </c>
      <c r="E61" t="s">
        <v>11</v>
      </c>
      <c r="F61">
        <v>185203987</v>
      </c>
      <c r="G61">
        <v>286585329</v>
      </c>
      <c r="H61">
        <v>1.54740366901496</v>
      </c>
      <c r="I61">
        <v>12837725699</v>
      </c>
      <c r="J61">
        <v>10995969511</v>
      </c>
      <c r="K61">
        <v>112776350</v>
      </c>
      <c r="L61">
        <v>183814102</v>
      </c>
      <c r="M61">
        <v>1.6298993716324299</v>
      </c>
      <c r="N61">
        <v>7485678073</v>
      </c>
      <c r="O61">
        <v>5676038947</v>
      </c>
      <c r="P61">
        <v>297980337</v>
      </c>
      <c r="Q61">
        <v>470399431</v>
      </c>
      <c r="R61">
        <v>1.5786257433489601</v>
      </c>
      <c r="S61">
        <v>20323403772</v>
      </c>
      <c r="T61">
        <v>16672008458</v>
      </c>
    </row>
    <row r="62" spans="1:20" x14ac:dyDescent="0.25">
      <c r="A62" s="9" t="str">
        <f t="shared" si="0"/>
        <v>AA20221</v>
      </c>
      <c r="B62">
        <v>2022</v>
      </c>
      <c r="C62">
        <v>1</v>
      </c>
      <c r="D62">
        <v>1</v>
      </c>
      <c r="E62" t="s">
        <v>11</v>
      </c>
      <c r="F62">
        <v>154815174</v>
      </c>
      <c r="G62">
        <v>357084661</v>
      </c>
      <c r="H62">
        <v>2.3065223632406902</v>
      </c>
      <c r="I62">
        <v>11672112527</v>
      </c>
      <c r="J62">
        <v>8035062589</v>
      </c>
      <c r="K62">
        <v>81448368</v>
      </c>
      <c r="L62">
        <v>190148576</v>
      </c>
      <c r="M62">
        <v>2.3345903750950501</v>
      </c>
      <c r="N62">
        <v>5789097446</v>
      </c>
      <c r="O62">
        <v>3490359369</v>
      </c>
      <c r="P62">
        <v>236263542</v>
      </c>
      <c r="Q62">
        <v>547233237</v>
      </c>
      <c r="R62">
        <v>2.3161983959421</v>
      </c>
      <c r="S62">
        <v>17461209973</v>
      </c>
      <c r="T62">
        <v>11525421958</v>
      </c>
    </row>
    <row r="63" spans="1:20" x14ac:dyDescent="0.25">
      <c r="A63" s="9" t="str">
        <f t="shared" si="0"/>
        <v>AA20222</v>
      </c>
      <c r="B63">
        <v>2022</v>
      </c>
      <c r="C63">
        <v>1</v>
      </c>
      <c r="D63">
        <v>2</v>
      </c>
      <c r="E63" t="s">
        <v>11</v>
      </c>
      <c r="F63">
        <v>141985036</v>
      </c>
      <c r="G63">
        <v>357955290</v>
      </c>
      <c r="H63">
        <v>2.52107757327328</v>
      </c>
      <c r="I63">
        <v>10335581864</v>
      </c>
      <c r="J63">
        <v>8253790461</v>
      </c>
      <c r="K63">
        <v>75709256</v>
      </c>
      <c r="L63">
        <v>196552401</v>
      </c>
      <c r="M63">
        <v>2.59614757012009</v>
      </c>
      <c r="N63">
        <v>5322628510</v>
      </c>
      <c r="O63">
        <v>3315498083</v>
      </c>
      <c r="P63">
        <v>217694292</v>
      </c>
      <c r="Q63">
        <v>554507691</v>
      </c>
      <c r="R63">
        <v>2.5471852564696502</v>
      </c>
      <c r="S63">
        <v>15658210374</v>
      </c>
      <c r="T63">
        <v>11569288544</v>
      </c>
    </row>
    <row r="64" spans="1:20" x14ac:dyDescent="0.25">
      <c r="A64" s="9" t="str">
        <f t="shared" si="0"/>
        <v>AA20223</v>
      </c>
      <c r="B64">
        <v>2022</v>
      </c>
      <c r="C64">
        <v>1</v>
      </c>
      <c r="D64">
        <v>3</v>
      </c>
      <c r="E64" t="s">
        <v>11</v>
      </c>
      <c r="F64">
        <v>168472499</v>
      </c>
      <c r="G64">
        <v>507837579</v>
      </c>
      <c r="H64">
        <v>3.0143648489478299</v>
      </c>
      <c r="I64">
        <v>12345064641</v>
      </c>
      <c r="J64">
        <v>10903892338</v>
      </c>
      <c r="K64">
        <v>90393759</v>
      </c>
      <c r="L64">
        <v>278792723</v>
      </c>
      <c r="M64">
        <v>3.08420322469386</v>
      </c>
      <c r="N64">
        <v>6250406634</v>
      </c>
      <c r="O64">
        <v>4659462824</v>
      </c>
      <c r="P64">
        <v>258866258</v>
      </c>
      <c r="Q64">
        <v>786630302</v>
      </c>
      <c r="R64">
        <v>3.0387517789205201</v>
      </c>
      <c r="S64">
        <v>18595471275</v>
      </c>
      <c r="T64">
        <v>15563355162</v>
      </c>
    </row>
    <row r="65" spans="1:20" x14ac:dyDescent="0.25">
      <c r="A65" s="9" t="str">
        <f t="shared" si="0"/>
        <v>AA20224</v>
      </c>
      <c r="B65">
        <v>2022</v>
      </c>
      <c r="C65">
        <v>2</v>
      </c>
      <c r="D65">
        <v>4</v>
      </c>
      <c r="E65" t="s">
        <v>11</v>
      </c>
      <c r="F65">
        <v>157013904</v>
      </c>
      <c r="G65">
        <v>561725872</v>
      </c>
      <c r="H65">
        <v>3.5775549660875798</v>
      </c>
      <c r="I65">
        <v>11496183194</v>
      </c>
      <c r="J65">
        <v>10405837989</v>
      </c>
      <c r="K65">
        <v>96695228</v>
      </c>
      <c r="L65">
        <v>356225142</v>
      </c>
      <c r="M65">
        <v>3.68399919383819</v>
      </c>
      <c r="N65">
        <v>6918170861</v>
      </c>
      <c r="O65">
        <v>5341940463</v>
      </c>
      <c r="P65">
        <v>253709132</v>
      </c>
      <c r="Q65">
        <v>917951014</v>
      </c>
      <c r="R65">
        <v>3.6181236629669198</v>
      </c>
      <c r="S65">
        <v>18414354055</v>
      </c>
      <c r="T65">
        <v>15747778452</v>
      </c>
    </row>
    <row r="66" spans="1:20" x14ac:dyDescent="0.25">
      <c r="A66" s="9" t="str">
        <f t="shared" si="0"/>
        <v>AA20225</v>
      </c>
      <c r="B66">
        <v>2022</v>
      </c>
      <c r="C66">
        <v>2</v>
      </c>
      <c r="D66">
        <v>5</v>
      </c>
      <c r="E66" t="s">
        <v>11</v>
      </c>
      <c r="F66">
        <v>168099439</v>
      </c>
      <c r="G66">
        <v>652334239</v>
      </c>
      <c r="H66">
        <v>3.8806449496836199</v>
      </c>
      <c r="I66">
        <v>12176755956</v>
      </c>
      <c r="J66">
        <v>11000086009</v>
      </c>
      <c r="K66">
        <v>103666773</v>
      </c>
      <c r="L66">
        <v>410555420</v>
      </c>
      <c r="M66">
        <v>3.96033760981447</v>
      </c>
      <c r="N66">
        <v>7413183301</v>
      </c>
      <c r="O66">
        <v>5832646462</v>
      </c>
      <c r="P66">
        <v>271766212</v>
      </c>
      <c r="Q66">
        <v>1062889659</v>
      </c>
      <c r="R66">
        <v>3.9110441698322602</v>
      </c>
      <c r="S66">
        <v>19589939257</v>
      </c>
      <c r="T66">
        <v>16832732471</v>
      </c>
    </row>
    <row r="67" spans="1:20" x14ac:dyDescent="0.25">
      <c r="A67" s="9" t="str">
        <f t="shared" ref="A67:A130" si="1">+E67&amp;B67&amp;D67</f>
        <v>AA20226</v>
      </c>
      <c r="B67">
        <v>2022</v>
      </c>
      <c r="C67">
        <v>2</v>
      </c>
      <c r="D67">
        <v>6</v>
      </c>
      <c r="E67" t="s">
        <v>11</v>
      </c>
      <c r="F67">
        <v>170278676</v>
      </c>
      <c r="G67">
        <v>674763736</v>
      </c>
      <c r="H67">
        <v>3.9627025053918001</v>
      </c>
      <c r="I67">
        <v>12347169374</v>
      </c>
      <c r="J67">
        <v>11345641839</v>
      </c>
      <c r="K67">
        <v>108386388</v>
      </c>
      <c r="L67">
        <v>443987262</v>
      </c>
      <c r="M67">
        <v>4.0963378353377697</v>
      </c>
      <c r="N67">
        <v>7684984879</v>
      </c>
      <c r="O67">
        <v>6697641725</v>
      </c>
      <c r="P67">
        <v>278665064</v>
      </c>
      <c r="Q67">
        <v>1118750998</v>
      </c>
      <c r="R67">
        <v>4.0146797805985397</v>
      </c>
      <c r="S67">
        <v>20032154253</v>
      </c>
      <c r="T67">
        <v>18043283564</v>
      </c>
    </row>
    <row r="68" spans="1:20" x14ac:dyDescent="0.25">
      <c r="A68" s="9" t="str">
        <f t="shared" si="1"/>
        <v>AS20211</v>
      </c>
      <c r="B68">
        <v>2021</v>
      </c>
      <c r="C68">
        <v>1</v>
      </c>
      <c r="D68">
        <v>1</v>
      </c>
      <c r="E68" t="s">
        <v>10</v>
      </c>
      <c r="F68">
        <v>29109114</v>
      </c>
      <c r="G68">
        <v>50060852</v>
      </c>
      <c r="H68">
        <v>1.7197655689554801</v>
      </c>
      <c r="I68">
        <v>2399419621</v>
      </c>
      <c r="J68">
        <v>1014009699</v>
      </c>
      <c r="K68">
        <v>838522</v>
      </c>
      <c r="L68">
        <v>1570080</v>
      </c>
      <c r="M68">
        <v>1.87243745542752</v>
      </c>
      <c r="N68">
        <v>362328867</v>
      </c>
      <c r="O68">
        <v>158121899</v>
      </c>
      <c r="P68">
        <v>29947636</v>
      </c>
      <c r="Q68">
        <v>51630932</v>
      </c>
      <c r="R68">
        <v>1.72404032157997</v>
      </c>
      <c r="S68">
        <v>2761748488</v>
      </c>
      <c r="T68">
        <v>1172131598</v>
      </c>
    </row>
    <row r="69" spans="1:20" x14ac:dyDescent="0.25">
      <c r="A69" s="9" t="str">
        <f t="shared" si="1"/>
        <v>AS20212</v>
      </c>
      <c r="B69">
        <v>2021</v>
      </c>
      <c r="C69">
        <v>1</v>
      </c>
      <c r="D69">
        <v>2</v>
      </c>
      <c r="E69" t="s">
        <v>10</v>
      </c>
      <c r="F69">
        <v>28920642</v>
      </c>
      <c r="G69">
        <v>53219097</v>
      </c>
      <c r="H69">
        <v>1.8401768881894101</v>
      </c>
      <c r="I69">
        <v>2372229247</v>
      </c>
      <c r="J69">
        <v>1166881565</v>
      </c>
      <c r="K69">
        <v>768018</v>
      </c>
      <c r="L69">
        <v>1550400</v>
      </c>
      <c r="M69">
        <v>2.01870268665578</v>
      </c>
      <c r="N69">
        <v>289034602</v>
      </c>
      <c r="O69">
        <v>130158337</v>
      </c>
      <c r="P69">
        <v>29688660</v>
      </c>
      <c r="Q69">
        <v>54769497</v>
      </c>
      <c r="R69">
        <v>1.8447951844239501</v>
      </c>
      <c r="S69">
        <v>2661263849</v>
      </c>
      <c r="T69">
        <v>1297039902</v>
      </c>
    </row>
    <row r="70" spans="1:20" x14ac:dyDescent="0.25">
      <c r="A70" s="9" t="str">
        <f t="shared" si="1"/>
        <v>AS20213</v>
      </c>
      <c r="B70">
        <v>2021</v>
      </c>
      <c r="C70">
        <v>1</v>
      </c>
      <c r="D70">
        <v>3</v>
      </c>
      <c r="E70" t="s">
        <v>10</v>
      </c>
      <c r="F70">
        <v>37829715</v>
      </c>
      <c r="G70">
        <v>74989377</v>
      </c>
      <c r="H70">
        <v>1.9822876540307</v>
      </c>
      <c r="I70">
        <v>3173332940</v>
      </c>
      <c r="J70">
        <v>1948127286</v>
      </c>
      <c r="K70">
        <v>764166</v>
      </c>
      <c r="L70">
        <v>1666648</v>
      </c>
      <c r="M70">
        <v>2.1810025570360301</v>
      </c>
      <c r="N70">
        <v>257619946</v>
      </c>
      <c r="O70">
        <v>172048608</v>
      </c>
      <c r="P70">
        <v>38593881</v>
      </c>
      <c r="Q70">
        <v>76656025</v>
      </c>
      <c r="R70">
        <v>1.9862222459565499</v>
      </c>
      <c r="S70">
        <v>3430952886</v>
      </c>
      <c r="T70">
        <v>2120175894</v>
      </c>
    </row>
    <row r="71" spans="1:20" x14ac:dyDescent="0.25">
      <c r="A71" s="9" t="str">
        <f t="shared" si="1"/>
        <v>AS20214</v>
      </c>
      <c r="B71">
        <v>2021</v>
      </c>
      <c r="C71">
        <v>2</v>
      </c>
      <c r="D71">
        <v>4</v>
      </c>
      <c r="E71" t="s">
        <v>10</v>
      </c>
      <c r="F71">
        <v>41201947</v>
      </c>
      <c r="G71">
        <v>80833474</v>
      </c>
      <c r="H71">
        <v>1.96188481092895</v>
      </c>
      <c r="I71">
        <v>3442488969</v>
      </c>
      <c r="J71">
        <v>2378525332</v>
      </c>
      <c r="K71">
        <v>965227</v>
      </c>
      <c r="L71">
        <v>2051678</v>
      </c>
      <c r="M71">
        <v>2.1255911821778701</v>
      </c>
      <c r="N71">
        <v>263418522</v>
      </c>
      <c r="O71">
        <v>212639763</v>
      </c>
      <c r="P71">
        <v>42167174</v>
      </c>
      <c r="Q71">
        <v>82885152</v>
      </c>
      <c r="R71">
        <v>1.9656321289162</v>
      </c>
      <c r="S71">
        <v>3705907491</v>
      </c>
      <c r="T71">
        <v>2591165095</v>
      </c>
    </row>
    <row r="72" spans="1:20" x14ac:dyDescent="0.25">
      <c r="A72" s="9" t="str">
        <f t="shared" si="1"/>
        <v>AS20215</v>
      </c>
      <c r="B72">
        <v>2021</v>
      </c>
      <c r="C72">
        <v>2</v>
      </c>
      <c r="D72">
        <v>5</v>
      </c>
      <c r="E72" t="s">
        <v>10</v>
      </c>
      <c r="F72">
        <v>43984481</v>
      </c>
      <c r="G72">
        <v>91333473</v>
      </c>
      <c r="H72">
        <v>2.0764931385685701</v>
      </c>
      <c r="I72">
        <v>3617086808</v>
      </c>
      <c r="J72">
        <v>2683450467</v>
      </c>
      <c r="K72">
        <v>1028691</v>
      </c>
      <c r="L72">
        <v>2305789</v>
      </c>
      <c r="M72">
        <v>2.2414787336527602</v>
      </c>
      <c r="N72">
        <v>259986282</v>
      </c>
      <c r="O72">
        <v>218073025</v>
      </c>
      <c r="P72">
        <v>45013172</v>
      </c>
      <c r="Q72">
        <v>93639262</v>
      </c>
      <c r="R72">
        <v>2.0802635726271399</v>
      </c>
      <c r="S72">
        <v>3877073090</v>
      </c>
      <c r="T72">
        <v>2901523492</v>
      </c>
    </row>
    <row r="73" spans="1:20" x14ac:dyDescent="0.25">
      <c r="A73" s="9" t="str">
        <f t="shared" si="1"/>
        <v>AS20216</v>
      </c>
      <c r="B73">
        <v>2021</v>
      </c>
      <c r="C73">
        <v>2</v>
      </c>
      <c r="D73">
        <v>6</v>
      </c>
      <c r="E73" t="s">
        <v>10</v>
      </c>
      <c r="F73">
        <v>46864947</v>
      </c>
      <c r="G73">
        <v>100007985</v>
      </c>
      <c r="H73">
        <v>2.1339613378843598</v>
      </c>
      <c r="I73">
        <v>3811052974</v>
      </c>
      <c r="J73">
        <v>3273380364</v>
      </c>
      <c r="K73">
        <v>785347</v>
      </c>
      <c r="L73">
        <v>1829226</v>
      </c>
      <c r="M73">
        <v>2.3291946107898802</v>
      </c>
      <c r="N73">
        <v>217833390</v>
      </c>
      <c r="O73">
        <v>200982854</v>
      </c>
      <c r="P73">
        <v>47650294</v>
      </c>
      <c r="Q73">
        <v>101837211</v>
      </c>
      <c r="R73">
        <v>2.1371790696611401</v>
      </c>
      <c r="S73">
        <v>4028886364</v>
      </c>
      <c r="T73">
        <v>3474363218</v>
      </c>
    </row>
    <row r="74" spans="1:20" x14ac:dyDescent="0.25">
      <c r="A74" s="9" t="str">
        <f t="shared" si="1"/>
        <v>AS20217</v>
      </c>
      <c r="B74">
        <v>2021</v>
      </c>
      <c r="C74">
        <v>3</v>
      </c>
      <c r="D74">
        <v>7</v>
      </c>
      <c r="E74" t="s">
        <v>10</v>
      </c>
      <c r="F74">
        <v>49690831</v>
      </c>
      <c r="G74">
        <v>111241500</v>
      </c>
      <c r="H74">
        <v>2.2386725631535498</v>
      </c>
      <c r="I74">
        <v>4019424142</v>
      </c>
      <c r="J74">
        <v>3547272422</v>
      </c>
      <c r="K74">
        <v>603197</v>
      </c>
      <c r="L74">
        <v>1449485</v>
      </c>
      <c r="M74">
        <v>2.4030043252867599</v>
      </c>
      <c r="N74">
        <v>226652423</v>
      </c>
      <c r="O74">
        <v>198658266</v>
      </c>
      <c r="P74">
        <v>50294028</v>
      </c>
      <c r="Q74">
        <v>112690985</v>
      </c>
      <c r="R74">
        <v>2.2406434616849502</v>
      </c>
      <c r="S74">
        <v>4246076565</v>
      </c>
      <c r="T74">
        <v>3745930688</v>
      </c>
    </row>
    <row r="75" spans="1:20" x14ac:dyDescent="0.25">
      <c r="A75" s="9" t="str">
        <f t="shared" si="1"/>
        <v>AS20219</v>
      </c>
      <c r="B75">
        <v>2021</v>
      </c>
      <c r="C75">
        <v>3</v>
      </c>
      <c r="D75">
        <v>9</v>
      </c>
      <c r="E75" t="s">
        <v>10</v>
      </c>
      <c r="F75">
        <v>46125829</v>
      </c>
      <c r="G75">
        <v>104262602</v>
      </c>
      <c r="H75">
        <v>2.2603951898620598</v>
      </c>
      <c r="I75">
        <v>3830998230</v>
      </c>
      <c r="J75">
        <v>2731176069</v>
      </c>
      <c r="K75">
        <v>559363</v>
      </c>
      <c r="L75">
        <v>1350262</v>
      </c>
      <c r="M75">
        <v>2.4139279859411502</v>
      </c>
      <c r="N75">
        <v>172687592</v>
      </c>
      <c r="O75">
        <v>126417122</v>
      </c>
      <c r="P75">
        <v>46685192</v>
      </c>
      <c r="Q75">
        <v>105612864</v>
      </c>
      <c r="R75">
        <v>2.2622347574365702</v>
      </c>
      <c r="S75">
        <v>4003685822</v>
      </c>
      <c r="T75">
        <v>2857593191</v>
      </c>
    </row>
    <row r="76" spans="1:20" x14ac:dyDescent="0.25">
      <c r="A76" s="9" t="str">
        <f t="shared" si="1"/>
        <v>AS20218</v>
      </c>
      <c r="B76">
        <v>2021</v>
      </c>
      <c r="C76">
        <v>3</v>
      </c>
      <c r="D76">
        <v>8</v>
      </c>
      <c r="E76" t="s">
        <v>10</v>
      </c>
      <c r="F76">
        <v>49793340</v>
      </c>
      <c r="G76">
        <v>113732780</v>
      </c>
      <c r="H76">
        <v>2.2840962265234599</v>
      </c>
      <c r="I76">
        <v>4089008883</v>
      </c>
      <c r="J76">
        <v>3358748212</v>
      </c>
      <c r="K76">
        <v>605439</v>
      </c>
      <c r="L76">
        <v>1419870</v>
      </c>
      <c r="M76">
        <v>2.3451908449901602</v>
      </c>
      <c r="N76">
        <v>202556235</v>
      </c>
      <c r="O76">
        <v>160188421</v>
      </c>
      <c r="P76">
        <v>50398779</v>
      </c>
      <c r="Q76">
        <v>115152650</v>
      </c>
      <c r="R76">
        <v>2.2848301543178202</v>
      </c>
      <c r="S76">
        <v>4291565118</v>
      </c>
      <c r="T76">
        <v>3518936633</v>
      </c>
    </row>
    <row r="77" spans="1:20" x14ac:dyDescent="0.25">
      <c r="A77" s="9" t="str">
        <f t="shared" si="1"/>
        <v>AS202110</v>
      </c>
      <c r="B77">
        <v>2021</v>
      </c>
      <c r="C77">
        <v>4</v>
      </c>
      <c r="D77">
        <v>10</v>
      </c>
      <c r="E77" t="s">
        <v>10</v>
      </c>
      <c r="F77">
        <v>47561465</v>
      </c>
      <c r="G77">
        <v>116455976</v>
      </c>
      <c r="H77">
        <v>2.4485363518554299</v>
      </c>
      <c r="I77">
        <v>3890029822</v>
      </c>
      <c r="J77">
        <v>2894506455</v>
      </c>
      <c r="K77">
        <v>1063580</v>
      </c>
      <c r="L77">
        <v>2871378</v>
      </c>
      <c r="M77">
        <v>2.69972921642001</v>
      </c>
      <c r="N77">
        <v>264946078</v>
      </c>
      <c r="O77">
        <v>210351717</v>
      </c>
      <c r="P77">
        <v>48625045</v>
      </c>
      <c r="Q77">
        <v>119327354</v>
      </c>
      <c r="R77">
        <v>2.4540307160641102</v>
      </c>
      <c r="S77">
        <v>4154975900</v>
      </c>
      <c r="T77">
        <v>3104858172</v>
      </c>
    </row>
    <row r="78" spans="1:20" x14ac:dyDescent="0.25">
      <c r="A78" s="9" t="str">
        <f t="shared" si="1"/>
        <v>AS202111</v>
      </c>
      <c r="B78">
        <v>2021</v>
      </c>
      <c r="C78">
        <v>4</v>
      </c>
      <c r="D78">
        <v>11</v>
      </c>
      <c r="E78" t="s">
        <v>10</v>
      </c>
      <c r="F78">
        <v>48835388</v>
      </c>
      <c r="G78">
        <v>124226641</v>
      </c>
      <c r="H78">
        <v>2.5437832294892302</v>
      </c>
      <c r="I78">
        <v>3948341648</v>
      </c>
      <c r="J78">
        <v>3132236311</v>
      </c>
      <c r="K78">
        <v>1398800</v>
      </c>
      <c r="L78">
        <v>3826117</v>
      </c>
      <c r="M78">
        <v>2.7352852444952802</v>
      </c>
      <c r="N78">
        <v>327078817</v>
      </c>
      <c r="O78">
        <v>273180260</v>
      </c>
      <c r="P78">
        <v>50234188</v>
      </c>
      <c r="Q78">
        <v>128052758</v>
      </c>
      <c r="R78">
        <v>2.5491157137844001</v>
      </c>
      <c r="S78">
        <v>4275420465</v>
      </c>
      <c r="T78">
        <v>3405416571</v>
      </c>
    </row>
    <row r="79" spans="1:20" x14ac:dyDescent="0.25">
      <c r="A79" s="9" t="str">
        <f t="shared" si="1"/>
        <v>AS202112</v>
      </c>
      <c r="B79">
        <v>2021</v>
      </c>
      <c r="C79">
        <v>4</v>
      </c>
      <c r="D79">
        <v>12</v>
      </c>
      <c r="E79" t="s">
        <v>10</v>
      </c>
      <c r="F79">
        <v>49519844</v>
      </c>
      <c r="G79">
        <v>118898147</v>
      </c>
      <c r="H79">
        <v>2.4010202253464201</v>
      </c>
      <c r="I79">
        <v>3890495271</v>
      </c>
      <c r="J79">
        <v>3235873188</v>
      </c>
      <c r="K79">
        <v>1854420</v>
      </c>
      <c r="L79">
        <v>4759605</v>
      </c>
      <c r="M79">
        <v>2.56662730125861</v>
      </c>
      <c r="N79">
        <v>421257499</v>
      </c>
      <c r="O79">
        <v>332817327</v>
      </c>
      <c r="P79">
        <v>51374264</v>
      </c>
      <c r="Q79">
        <v>123657752</v>
      </c>
      <c r="R79">
        <v>2.40699802531477</v>
      </c>
      <c r="S79">
        <v>4311752770</v>
      </c>
      <c r="T79">
        <v>3568690515</v>
      </c>
    </row>
    <row r="80" spans="1:20" x14ac:dyDescent="0.25">
      <c r="A80" s="9" t="str">
        <f t="shared" si="1"/>
        <v>AS202012</v>
      </c>
      <c r="B80">
        <v>2020</v>
      </c>
      <c r="C80">
        <v>4</v>
      </c>
      <c r="D80">
        <v>12</v>
      </c>
      <c r="E80" t="s">
        <v>10</v>
      </c>
      <c r="F80">
        <v>30582654</v>
      </c>
      <c r="G80">
        <v>49433826</v>
      </c>
      <c r="H80">
        <v>1.61640078719132</v>
      </c>
      <c r="I80">
        <v>2555014731</v>
      </c>
      <c r="J80">
        <v>1091776650</v>
      </c>
      <c r="K80">
        <v>613992</v>
      </c>
      <c r="L80">
        <v>1095852</v>
      </c>
      <c r="M80">
        <v>1.7847984990032399</v>
      </c>
      <c r="N80">
        <v>316451782</v>
      </c>
      <c r="O80">
        <v>150857383</v>
      </c>
      <c r="P80">
        <v>31196646</v>
      </c>
      <c r="Q80">
        <v>50529678</v>
      </c>
      <c r="R80">
        <v>1.6197150809096501</v>
      </c>
      <c r="S80">
        <v>2871466513</v>
      </c>
      <c r="T80">
        <v>1242634033</v>
      </c>
    </row>
    <row r="81" spans="1:20" x14ac:dyDescent="0.25">
      <c r="A81" s="9" t="str">
        <f t="shared" si="1"/>
        <v>AS20202</v>
      </c>
      <c r="B81">
        <v>2020</v>
      </c>
      <c r="C81">
        <v>1</v>
      </c>
      <c r="D81">
        <v>2</v>
      </c>
      <c r="E81" t="s">
        <v>10</v>
      </c>
      <c r="F81">
        <v>53202976</v>
      </c>
      <c r="G81">
        <v>103436280</v>
      </c>
      <c r="H81">
        <v>1.94418222018257</v>
      </c>
      <c r="I81">
        <v>4186852144</v>
      </c>
      <c r="J81">
        <v>3370894238</v>
      </c>
      <c r="K81">
        <v>1380648</v>
      </c>
      <c r="L81">
        <v>3047998</v>
      </c>
      <c r="M81">
        <v>2.20765756369472</v>
      </c>
      <c r="N81">
        <v>313253204</v>
      </c>
      <c r="O81">
        <v>277232766</v>
      </c>
      <c r="P81">
        <v>54583624</v>
      </c>
      <c r="Q81">
        <v>106484278</v>
      </c>
      <c r="R81">
        <v>1.9508466128962001</v>
      </c>
      <c r="S81">
        <v>4500105348</v>
      </c>
      <c r="T81">
        <v>3648127004</v>
      </c>
    </row>
    <row r="82" spans="1:20" x14ac:dyDescent="0.25">
      <c r="A82" s="9" t="str">
        <f t="shared" si="1"/>
        <v>AS20203</v>
      </c>
      <c r="B82">
        <v>2020</v>
      </c>
      <c r="C82">
        <v>1</v>
      </c>
      <c r="D82">
        <v>3</v>
      </c>
      <c r="E82" t="s">
        <v>10</v>
      </c>
      <c r="F82">
        <v>48221886</v>
      </c>
      <c r="G82">
        <v>75186575</v>
      </c>
      <c r="H82">
        <v>1.55917947713617</v>
      </c>
      <c r="I82">
        <v>4036925095</v>
      </c>
      <c r="J82">
        <v>1868229221</v>
      </c>
      <c r="K82">
        <v>1177725</v>
      </c>
      <c r="L82">
        <v>2205997</v>
      </c>
      <c r="M82">
        <v>1.8731002568511299</v>
      </c>
      <c r="N82">
        <v>313801305</v>
      </c>
      <c r="O82">
        <v>178576648</v>
      </c>
      <c r="P82">
        <v>49399611</v>
      </c>
      <c r="Q82">
        <v>77392572</v>
      </c>
      <c r="R82">
        <v>1.56666359174366</v>
      </c>
      <c r="S82">
        <v>4350726400</v>
      </c>
      <c r="T82">
        <v>2046805869</v>
      </c>
    </row>
    <row r="83" spans="1:20" x14ac:dyDescent="0.25">
      <c r="A83" s="9" t="str">
        <f t="shared" si="1"/>
        <v>AS20201</v>
      </c>
      <c r="B83">
        <v>2020</v>
      </c>
      <c r="C83">
        <v>1</v>
      </c>
      <c r="D83">
        <v>1</v>
      </c>
      <c r="E83" t="s">
        <v>10</v>
      </c>
      <c r="F83">
        <v>57810677</v>
      </c>
      <c r="G83">
        <v>129596176</v>
      </c>
      <c r="H83">
        <v>2.2417342734111201</v>
      </c>
      <c r="I83">
        <v>4527412860</v>
      </c>
      <c r="J83">
        <v>3602475362</v>
      </c>
      <c r="K83">
        <v>1369694</v>
      </c>
      <c r="L83">
        <v>3428594</v>
      </c>
      <c r="M83">
        <v>2.5031824626522399</v>
      </c>
      <c r="N83">
        <v>319530747</v>
      </c>
      <c r="O83">
        <v>285374777</v>
      </c>
      <c r="P83">
        <v>59180371</v>
      </c>
      <c r="Q83">
        <v>133024770</v>
      </c>
      <c r="R83">
        <v>2.2477853340932898</v>
      </c>
      <c r="S83">
        <v>4846943607</v>
      </c>
      <c r="T83">
        <v>3887850139</v>
      </c>
    </row>
    <row r="84" spans="1:20" x14ac:dyDescent="0.25">
      <c r="A84" s="9" t="str">
        <f t="shared" si="1"/>
        <v>AS20204</v>
      </c>
      <c r="B84">
        <v>2020</v>
      </c>
      <c r="C84">
        <v>2</v>
      </c>
      <c r="D84">
        <v>4</v>
      </c>
      <c r="E84" t="s">
        <v>10</v>
      </c>
      <c r="F84">
        <v>10875022</v>
      </c>
      <c r="G84">
        <v>13637135</v>
      </c>
      <c r="H84">
        <v>1.2539868884862899</v>
      </c>
      <c r="I84">
        <v>935281664</v>
      </c>
      <c r="J84">
        <v>141497725</v>
      </c>
      <c r="K84">
        <v>75140</v>
      </c>
      <c r="L84">
        <v>94358</v>
      </c>
      <c r="M84">
        <v>1.2557625765238201</v>
      </c>
      <c r="N84">
        <v>46146558</v>
      </c>
      <c r="O84">
        <v>6796892</v>
      </c>
      <c r="P84">
        <v>10950162</v>
      </c>
      <c r="Q84">
        <v>13731493</v>
      </c>
      <c r="R84">
        <v>1.25399907325571</v>
      </c>
      <c r="S84">
        <v>981428222</v>
      </c>
      <c r="T84">
        <v>148294617</v>
      </c>
    </row>
    <row r="85" spans="1:20" x14ac:dyDescent="0.25">
      <c r="A85" s="9" t="str">
        <f t="shared" si="1"/>
        <v>AS20205</v>
      </c>
      <c r="B85">
        <v>2020</v>
      </c>
      <c r="C85">
        <v>2</v>
      </c>
      <c r="D85">
        <v>5</v>
      </c>
      <c r="E85" t="s">
        <v>10</v>
      </c>
      <c r="F85">
        <v>10333697</v>
      </c>
      <c r="G85">
        <v>11070203</v>
      </c>
      <c r="H85">
        <v>1.0712722658696101</v>
      </c>
      <c r="I85">
        <v>902132662</v>
      </c>
      <c r="J85">
        <v>354915941</v>
      </c>
      <c r="K85">
        <v>23000</v>
      </c>
      <c r="L85">
        <v>27316</v>
      </c>
      <c r="M85">
        <v>1.1876521739130399</v>
      </c>
      <c r="N85">
        <v>27015832</v>
      </c>
      <c r="O85">
        <v>9352104</v>
      </c>
      <c r="P85">
        <v>10356697</v>
      </c>
      <c r="Q85">
        <v>11097519</v>
      </c>
      <c r="R85">
        <v>1.0715307206535001</v>
      </c>
      <c r="S85">
        <v>929148494</v>
      </c>
      <c r="T85">
        <v>364268045</v>
      </c>
    </row>
    <row r="86" spans="1:20" x14ac:dyDescent="0.25">
      <c r="A86" s="9" t="str">
        <f t="shared" si="1"/>
        <v>AS20206</v>
      </c>
      <c r="B86">
        <v>2020</v>
      </c>
      <c r="C86">
        <v>2</v>
      </c>
      <c r="D86">
        <v>6</v>
      </c>
      <c r="E86" t="s">
        <v>10</v>
      </c>
      <c r="F86">
        <v>16258948</v>
      </c>
      <c r="G86">
        <v>21145344</v>
      </c>
      <c r="H86">
        <v>1.30053580342344</v>
      </c>
      <c r="I86">
        <v>1402648953</v>
      </c>
      <c r="J86">
        <v>739796853</v>
      </c>
      <c r="K86">
        <v>42421</v>
      </c>
      <c r="L86">
        <v>67823</v>
      </c>
      <c r="M86">
        <v>1.5988071945498601</v>
      </c>
      <c r="N86">
        <v>49689608</v>
      </c>
      <c r="O86">
        <v>23747321</v>
      </c>
      <c r="P86">
        <v>16301369</v>
      </c>
      <c r="Q86">
        <v>21213167</v>
      </c>
      <c r="R86">
        <v>1.30131199410307</v>
      </c>
      <c r="S86">
        <v>1452338561</v>
      </c>
      <c r="T86">
        <v>763544174</v>
      </c>
    </row>
    <row r="87" spans="1:20" x14ac:dyDescent="0.25">
      <c r="A87" s="9" t="str">
        <f t="shared" si="1"/>
        <v>AS20207</v>
      </c>
      <c r="B87">
        <v>2020</v>
      </c>
      <c r="C87">
        <v>3</v>
      </c>
      <c r="D87">
        <v>7</v>
      </c>
      <c r="E87" t="s">
        <v>10</v>
      </c>
      <c r="F87">
        <v>19288223</v>
      </c>
      <c r="G87">
        <v>27993209</v>
      </c>
      <c r="H87">
        <v>1.45131093724911</v>
      </c>
      <c r="I87">
        <v>1671226945</v>
      </c>
      <c r="J87">
        <v>895604184</v>
      </c>
      <c r="K87">
        <v>64266</v>
      </c>
      <c r="L87">
        <v>108659</v>
      </c>
      <c r="M87">
        <v>1.69076961379267</v>
      </c>
      <c r="N87">
        <v>66669136</v>
      </c>
      <c r="O87">
        <v>39010740</v>
      </c>
      <c r="P87">
        <v>19352489</v>
      </c>
      <c r="Q87">
        <v>28101868</v>
      </c>
      <c r="R87">
        <v>1.4521061347716</v>
      </c>
      <c r="S87">
        <v>1737896081</v>
      </c>
      <c r="T87">
        <v>934614924</v>
      </c>
    </row>
    <row r="88" spans="1:20" x14ac:dyDescent="0.25">
      <c r="A88" s="9" t="str">
        <f t="shared" si="1"/>
        <v>AS20208</v>
      </c>
      <c r="B88">
        <v>2020</v>
      </c>
      <c r="C88">
        <v>3</v>
      </c>
      <c r="D88">
        <v>8</v>
      </c>
      <c r="E88" t="s">
        <v>10</v>
      </c>
      <c r="F88">
        <v>25302688</v>
      </c>
      <c r="G88">
        <v>37181103</v>
      </c>
      <c r="H88">
        <v>1.4694526921408499</v>
      </c>
      <c r="I88">
        <v>2233074834</v>
      </c>
      <c r="J88">
        <v>980184648</v>
      </c>
      <c r="K88">
        <v>89372</v>
      </c>
      <c r="L88">
        <v>153980</v>
      </c>
      <c r="M88">
        <v>1.7229109788300501</v>
      </c>
      <c r="N88">
        <v>120012583</v>
      </c>
      <c r="O88">
        <v>59892099</v>
      </c>
      <c r="P88">
        <v>25392060</v>
      </c>
      <c r="Q88">
        <v>37335083</v>
      </c>
      <c r="R88">
        <v>1.4703447849445801</v>
      </c>
      <c r="S88">
        <v>2353087417</v>
      </c>
      <c r="T88">
        <v>1040076747</v>
      </c>
    </row>
    <row r="89" spans="1:20" x14ac:dyDescent="0.25">
      <c r="A89" s="9" t="str">
        <f t="shared" si="1"/>
        <v>AS20209</v>
      </c>
      <c r="B89">
        <v>2020</v>
      </c>
      <c r="C89">
        <v>3</v>
      </c>
      <c r="D89">
        <v>9</v>
      </c>
      <c r="E89" t="s">
        <v>10</v>
      </c>
      <c r="F89">
        <v>23969661</v>
      </c>
      <c r="G89">
        <v>32344160</v>
      </c>
      <c r="H89">
        <v>1.3493791172098699</v>
      </c>
      <c r="I89">
        <v>2106433073</v>
      </c>
      <c r="J89">
        <v>935993660</v>
      </c>
      <c r="K89">
        <v>43424</v>
      </c>
      <c r="L89">
        <v>68813</v>
      </c>
      <c r="M89">
        <v>1.58467667649226</v>
      </c>
      <c r="N89">
        <v>82812950</v>
      </c>
      <c r="O89">
        <v>47863466</v>
      </c>
      <c r="P89">
        <v>24013085</v>
      </c>
      <c r="Q89">
        <v>32412973</v>
      </c>
      <c r="R89">
        <v>1.34980461694113</v>
      </c>
      <c r="S89">
        <v>2189246023</v>
      </c>
      <c r="T89">
        <v>983857126</v>
      </c>
    </row>
    <row r="90" spans="1:20" x14ac:dyDescent="0.25">
      <c r="A90" s="9" t="str">
        <f t="shared" si="1"/>
        <v>AS202010</v>
      </c>
      <c r="B90">
        <v>2020</v>
      </c>
      <c r="C90">
        <v>4</v>
      </c>
      <c r="D90">
        <v>10</v>
      </c>
      <c r="E90" t="s">
        <v>10</v>
      </c>
      <c r="F90">
        <v>27748693</v>
      </c>
      <c r="G90">
        <v>36680341</v>
      </c>
      <c r="H90">
        <v>1.3218763492752601</v>
      </c>
      <c r="I90">
        <v>2306258238</v>
      </c>
      <c r="J90">
        <v>1082886036</v>
      </c>
      <c r="K90">
        <v>302948</v>
      </c>
      <c r="L90">
        <v>480432</v>
      </c>
      <c r="M90">
        <v>1.5858563185761201</v>
      </c>
      <c r="N90">
        <v>208240352</v>
      </c>
      <c r="O90">
        <v>115388079</v>
      </c>
      <c r="P90">
        <v>28051641</v>
      </c>
      <c r="Q90">
        <v>37160773</v>
      </c>
      <c r="R90">
        <v>1.3247272414472999</v>
      </c>
      <c r="S90">
        <v>2514498590</v>
      </c>
      <c r="T90">
        <v>1198274115</v>
      </c>
    </row>
    <row r="91" spans="1:20" x14ac:dyDescent="0.25">
      <c r="A91" s="9" t="str">
        <f t="shared" si="1"/>
        <v>AS202011</v>
      </c>
      <c r="B91">
        <v>2020</v>
      </c>
      <c r="C91">
        <v>4</v>
      </c>
      <c r="D91">
        <v>11</v>
      </c>
      <c r="E91" t="s">
        <v>10</v>
      </c>
      <c r="F91">
        <v>28799133</v>
      </c>
      <c r="G91">
        <v>41383220</v>
      </c>
      <c r="H91">
        <v>1.43696061961309</v>
      </c>
      <c r="I91">
        <v>2419069793</v>
      </c>
      <c r="J91">
        <v>1046171701</v>
      </c>
      <c r="K91">
        <v>437039</v>
      </c>
      <c r="L91">
        <v>658788</v>
      </c>
      <c r="M91">
        <v>1.5073895007081699</v>
      </c>
      <c r="N91">
        <v>242823467</v>
      </c>
      <c r="O91">
        <v>134825317</v>
      </c>
      <c r="P91">
        <v>29236172</v>
      </c>
      <c r="Q91">
        <v>42042008</v>
      </c>
      <c r="R91">
        <v>1.4380134307596699</v>
      </c>
      <c r="S91">
        <v>2661893260</v>
      </c>
      <c r="T91">
        <v>1180997018</v>
      </c>
    </row>
    <row r="92" spans="1:20" x14ac:dyDescent="0.25">
      <c r="A92" s="9" t="str">
        <f t="shared" si="1"/>
        <v>AS20191</v>
      </c>
      <c r="B92">
        <v>2019</v>
      </c>
      <c r="C92">
        <v>1</v>
      </c>
      <c r="D92">
        <v>1</v>
      </c>
      <c r="E92" t="s">
        <v>10</v>
      </c>
      <c r="F92">
        <v>55881608</v>
      </c>
      <c r="G92">
        <v>114428031</v>
      </c>
      <c r="H92">
        <v>2.0476867988480199</v>
      </c>
      <c r="I92">
        <v>4408022212</v>
      </c>
      <c r="J92">
        <v>3389125891</v>
      </c>
      <c r="K92">
        <v>1202557</v>
      </c>
      <c r="L92">
        <v>2867163</v>
      </c>
      <c r="M92">
        <v>2.3842221200325602</v>
      </c>
      <c r="N92">
        <v>307242837</v>
      </c>
      <c r="O92">
        <v>257996634</v>
      </c>
      <c r="P92">
        <v>57084165</v>
      </c>
      <c r="Q92">
        <v>117295194</v>
      </c>
      <c r="R92">
        <v>2.0547763815061399</v>
      </c>
      <c r="S92">
        <v>4715265049</v>
      </c>
      <c r="T92">
        <v>3647122525</v>
      </c>
    </row>
    <row r="93" spans="1:20" x14ac:dyDescent="0.25">
      <c r="A93" s="9" t="str">
        <f t="shared" si="1"/>
        <v>AS20192</v>
      </c>
      <c r="B93">
        <v>2019</v>
      </c>
      <c r="C93">
        <v>1</v>
      </c>
      <c r="D93">
        <v>2</v>
      </c>
      <c r="E93" t="s">
        <v>10</v>
      </c>
      <c r="F93">
        <v>50121660</v>
      </c>
      <c r="G93">
        <v>107399929</v>
      </c>
      <c r="H93">
        <v>2.14278475613138</v>
      </c>
      <c r="I93">
        <v>3901177710</v>
      </c>
      <c r="J93">
        <v>3085668408</v>
      </c>
      <c r="K93">
        <v>1189785</v>
      </c>
      <c r="L93">
        <v>3017190</v>
      </c>
      <c r="M93">
        <v>2.53591195047844</v>
      </c>
      <c r="N93">
        <v>283120859</v>
      </c>
      <c r="O93">
        <v>235341235</v>
      </c>
      <c r="P93">
        <v>51311445</v>
      </c>
      <c r="Q93">
        <v>110417119</v>
      </c>
      <c r="R93">
        <v>2.1519003996086998</v>
      </c>
      <c r="S93">
        <v>4184298569</v>
      </c>
      <c r="T93">
        <v>3321009643</v>
      </c>
    </row>
    <row r="94" spans="1:20" x14ac:dyDescent="0.25">
      <c r="A94" s="9" t="str">
        <f t="shared" si="1"/>
        <v>AS20193</v>
      </c>
      <c r="B94">
        <v>2019</v>
      </c>
      <c r="C94">
        <v>1</v>
      </c>
      <c r="D94">
        <v>3</v>
      </c>
      <c r="E94" t="s">
        <v>10</v>
      </c>
      <c r="F94">
        <v>59266999</v>
      </c>
      <c r="G94">
        <v>131141759</v>
      </c>
      <c r="H94">
        <v>2.2127281828459</v>
      </c>
      <c r="I94">
        <v>4661422514</v>
      </c>
      <c r="J94">
        <v>3932933371</v>
      </c>
      <c r="K94">
        <v>1342907</v>
      </c>
      <c r="L94">
        <v>3487341</v>
      </c>
      <c r="M94">
        <v>2.59685964850879</v>
      </c>
      <c r="N94">
        <v>313287054</v>
      </c>
      <c r="O94">
        <v>272040104</v>
      </c>
      <c r="P94">
        <v>60609906</v>
      </c>
      <c r="Q94">
        <v>134629100</v>
      </c>
      <c r="R94">
        <v>2.2212392145930702</v>
      </c>
      <c r="S94">
        <v>4974709568</v>
      </c>
      <c r="T94">
        <v>4204973475</v>
      </c>
    </row>
    <row r="95" spans="1:20" x14ac:dyDescent="0.25">
      <c r="A95" s="9" t="str">
        <f t="shared" si="1"/>
        <v>AS20194</v>
      </c>
      <c r="B95">
        <v>2019</v>
      </c>
      <c r="C95">
        <v>2</v>
      </c>
      <c r="D95">
        <v>4</v>
      </c>
      <c r="E95" t="s">
        <v>10</v>
      </c>
      <c r="F95">
        <v>58432767</v>
      </c>
      <c r="G95">
        <v>133797164</v>
      </c>
      <c r="H95">
        <v>2.28976259159522</v>
      </c>
      <c r="I95">
        <v>4601319717</v>
      </c>
      <c r="J95">
        <v>3910867923</v>
      </c>
      <c r="K95">
        <v>1293697</v>
      </c>
      <c r="L95">
        <v>3411283</v>
      </c>
      <c r="M95">
        <v>2.6368485047116899</v>
      </c>
      <c r="N95">
        <v>290618815</v>
      </c>
      <c r="O95">
        <v>253248849</v>
      </c>
      <c r="P95">
        <v>59726464</v>
      </c>
      <c r="Q95">
        <v>137208447</v>
      </c>
      <c r="R95">
        <v>2.29728059909925</v>
      </c>
      <c r="S95">
        <v>4891938532</v>
      </c>
      <c r="T95">
        <v>4164116772</v>
      </c>
    </row>
    <row r="96" spans="1:20" x14ac:dyDescent="0.25">
      <c r="A96" s="9" t="str">
        <f t="shared" si="1"/>
        <v>AS20195</v>
      </c>
      <c r="B96">
        <v>2019</v>
      </c>
      <c r="C96">
        <v>2</v>
      </c>
      <c r="D96">
        <v>5</v>
      </c>
      <c r="E96" t="s">
        <v>10</v>
      </c>
      <c r="F96">
        <v>61930261</v>
      </c>
      <c r="G96">
        <v>149141897</v>
      </c>
      <c r="H96">
        <v>2.4082232916796502</v>
      </c>
      <c r="I96">
        <v>4925905959</v>
      </c>
      <c r="J96">
        <v>4236232762</v>
      </c>
      <c r="K96">
        <v>846925</v>
      </c>
      <c r="L96">
        <v>2331235</v>
      </c>
      <c r="M96">
        <v>2.7525873011187501</v>
      </c>
      <c r="N96">
        <v>188978641</v>
      </c>
      <c r="O96">
        <v>165769632</v>
      </c>
      <c r="P96">
        <v>62777186</v>
      </c>
      <c r="Q96">
        <v>151473132</v>
      </c>
      <c r="R96">
        <v>2.4128690954704402</v>
      </c>
      <c r="S96">
        <v>5114884600</v>
      </c>
      <c r="T96">
        <v>4402002394</v>
      </c>
    </row>
    <row r="97" spans="1:20" x14ac:dyDescent="0.25">
      <c r="A97" s="9" t="str">
        <f t="shared" si="1"/>
        <v>AS20196</v>
      </c>
      <c r="B97">
        <v>2019</v>
      </c>
      <c r="C97">
        <v>2</v>
      </c>
      <c r="D97">
        <v>6</v>
      </c>
      <c r="E97" t="s">
        <v>10</v>
      </c>
      <c r="F97">
        <v>63899921</v>
      </c>
      <c r="G97">
        <v>135989040</v>
      </c>
      <c r="H97">
        <v>2.1281566216646799</v>
      </c>
      <c r="I97">
        <v>5035326913</v>
      </c>
      <c r="J97">
        <v>4459174783</v>
      </c>
      <c r="K97">
        <v>678278</v>
      </c>
      <c r="L97">
        <v>1666785</v>
      </c>
      <c r="M97">
        <v>2.4573773585462</v>
      </c>
      <c r="N97">
        <v>199093404</v>
      </c>
      <c r="O97">
        <v>181829212</v>
      </c>
      <c r="P97">
        <v>64578199</v>
      </c>
      <c r="Q97">
        <v>137655825</v>
      </c>
      <c r="R97">
        <v>2.1316144942351198</v>
      </c>
      <c r="S97">
        <v>5234420317</v>
      </c>
      <c r="T97">
        <v>4641003995</v>
      </c>
    </row>
    <row r="98" spans="1:20" x14ac:dyDescent="0.25">
      <c r="A98" s="9" t="str">
        <f t="shared" si="1"/>
        <v>AS20197</v>
      </c>
      <c r="B98">
        <v>2019</v>
      </c>
      <c r="C98">
        <v>3</v>
      </c>
      <c r="D98">
        <v>7</v>
      </c>
      <c r="E98" t="s">
        <v>10</v>
      </c>
      <c r="F98">
        <v>66996749</v>
      </c>
      <c r="G98">
        <v>145232985</v>
      </c>
      <c r="H98">
        <v>2.1677616775106499</v>
      </c>
      <c r="I98">
        <v>5296177305</v>
      </c>
      <c r="J98">
        <v>4676307148</v>
      </c>
      <c r="K98">
        <v>623643</v>
      </c>
      <c r="L98">
        <v>1576430</v>
      </c>
      <c r="M98">
        <v>2.5277763079197499</v>
      </c>
      <c r="N98">
        <v>203440525</v>
      </c>
      <c r="O98">
        <v>189743324</v>
      </c>
      <c r="P98">
        <v>67620392</v>
      </c>
      <c r="Q98">
        <v>146809415</v>
      </c>
      <c r="R98">
        <v>2.1710819866291202</v>
      </c>
      <c r="S98">
        <v>5499617830</v>
      </c>
      <c r="T98">
        <v>4866050472</v>
      </c>
    </row>
    <row r="99" spans="1:20" x14ac:dyDescent="0.25">
      <c r="A99" s="9" t="str">
        <f t="shared" si="1"/>
        <v>AS20198</v>
      </c>
      <c r="B99">
        <v>2019</v>
      </c>
      <c r="C99">
        <v>3</v>
      </c>
      <c r="D99">
        <v>8</v>
      </c>
      <c r="E99" t="s">
        <v>10</v>
      </c>
      <c r="F99">
        <v>66100174</v>
      </c>
      <c r="G99">
        <v>138106879</v>
      </c>
      <c r="H99">
        <v>2.0893572685602901</v>
      </c>
      <c r="I99">
        <v>5233031389</v>
      </c>
      <c r="J99">
        <v>4525850340</v>
      </c>
      <c r="K99">
        <v>511217</v>
      </c>
      <c r="L99">
        <v>1242006</v>
      </c>
      <c r="M99">
        <v>2.4295084083666998</v>
      </c>
      <c r="N99">
        <v>183969941</v>
      </c>
      <c r="O99">
        <v>162623797</v>
      </c>
      <c r="P99">
        <v>66611391</v>
      </c>
      <c r="Q99">
        <v>139348885</v>
      </c>
      <c r="R99">
        <v>2.0919677987207899</v>
      </c>
      <c r="S99">
        <v>5417001330</v>
      </c>
      <c r="T99">
        <v>4688474137</v>
      </c>
    </row>
    <row r="100" spans="1:20" x14ac:dyDescent="0.25">
      <c r="A100" s="9" t="str">
        <f t="shared" si="1"/>
        <v>AS20199</v>
      </c>
      <c r="B100">
        <v>2019</v>
      </c>
      <c r="C100">
        <v>3</v>
      </c>
      <c r="D100">
        <v>9</v>
      </c>
      <c r="E100" t="s">
        <v>10</v>
      </c>
      <c r="F100">
        <v>58438446</v>
      </c>
      <c r="G100">
        <v>124973656</v>
      </c>
      <c r="H100">
        <v>2.13855200735488</v>
      </c>
      <c r="I100">
        <v>4645074082</v>
      </c>
      <c r="J100">
        <v>3870012467</v>
      </c>
      <c r="K100">
        <v>412339</v>
      </c>
      <c r="L100">
        <v>1012403</v>
      </c>
      <c r="M100">
        <v>2.4552686018057899</v>
      </c>
      <c r="N100">
        <v>141084568</v>
      </c>
      <c r="O100">
        <v>114513918</v>
      </c>
      <c r="P100">
        <v>58850785</v>
      </c>
      <c r="Q100">
        <v>125986059</v>
      </c>
      <c r="R100">
        <v>2.1407710874204899</v>
      </c>
      <c r="S100">
        <v>4786158650</v>
      </c>
      <c r="T100">
        <v>3984526385</v>
      </c>
    </row>
    <row r="101" spans="1:20" x14ac:dyDescent="0.25">
      <c r="A101" s="9" t="str">
        <f t="shared" si="1"/>
        <v>AS201910</v>
      </c>
      <c r="B101">
        <v>2019</v>
      </c>
      <c r="C101">
        <v>4</v>
      </c>
      <c r="D101">
        <v>10</v>
      </c>
      <c r="E101" t="s">
        <v>10</v>
      </c>
      <c r="F101">
        <v>59828307</v>
      </c>
      <c r="G101">
        <v>130402956</v>
      </c>
      <c r="H101">
        <v>2.1796196907259899</v>
      </c>
      <c r="I101">
        <v>4750828771</v>
      </c>
      <c r="J101">
        <v>3982842441</v>
      </c>
      <c r="K101">
        <v>670343</v>
      </c>
      <c r="L101">
        <v>1683046</v>
      </c>
      <c r="M101">
        <v>2.5107236146271301</v>
      </c>
      <c r="N101">
        <v>181156897</v>
      </c>
      <c r="O101">
        <v>155524122</v>
      </c>
      <c r="P101">
        <v>60498650</v>
      </c>
      <c r="Q101">
        <v>132086002</v>
      </c>
      <c r="R101">
        <v>2.1832884204854102</v>
      </c>
      <c r="S101">
        <v>4931985668</v>
      </c>
      <c r="T101">
        <v>4138366563</v>
      </c>
    </row>
    <row r="102" spans="1:20" x14ac:dyDescent="0.25">
      <c r="A102" s="9" t="str">
        <f t="shared" si="1"/>
        <v>AS201911</v>
      </c>
      <c r="B102">
        <v>2019</v>
      </c>
      <c r="C102">
        <v>4</v>
      </c>
      <c r="D102">
        <v>11</v>
      </c>
      <c r="E102" t="s">
        <v>10</v>
      </c>
      <c r="F102">
        <v>57706106</v>
      </c>
      <c r="G102">
        <v>130285551</v>
      </c>
      <c r="H102">
        <v>2.25774289812589</v>
      </c>
      <c r="I102">
        <v>4549027880</v>
      </c>
      <c r="J102">
        <v>3693064940</v>
      </c>
      <c r="K102">
        <v>1109219</v>
      </c>
      <c r="L102">
        <v>2782121</v>
      </c>
      <c r="M102">
        <v>2.5081800798579899</v>
      </c>
      <c r="N102">
        <v>292434480</v>
      </c>
      <c r="O102">
        <v>250526626</v>
      </c>
      <c r="P102">
        <v>58815325</v>
      </c>
      <c r="Q102">
        <v>133067672</v>
      </c>
      <c r="R102">
        <v>2.2624659814427601</v>
      </c>
      <c r="S102">
        <v>4841462360</v>
      </c>
      <c r="T102">
        <v>3943591566</v>
      </c>
    </row>
    <row r="103" spans="1:20" x14ac:dyDescent="0.25">
      <c r="A103" s="9" t="str">
        <f t="shared" si="1"/>
        <v>AS201912</v>
      </c>
      <c r="B103">
        <v>2019</v>
      </c>
      <c r="C103">
        <v>4</v>
      </c>
      <c r="D103">
        <v>12</v>
      </c>
      <c r="E103" t="s">
        <v>10</v>
      </c>
      <c r="F103">
        <v>61395941</v>
      </c>
      <c r="G103">
        <v>137135637</v>
      </c>
      <c r="H103">
        <v>2.23362708945205</v>
      </c>
      <c r="I103">
        <v>4797271929</v>
      </c>
      <c r="J103">
        <v>4131858434</v>
      </c>
      <c r="K103">
        <v>1305887</v>
      </c>
      <c r="L103">
        <v>3268034</v>
      </c>
      <c r="M103">
        <v>2.50253965312465</v>
      </c>
      <c r="N103">
        <v>325494140</v>
      </c>
      <c r="O103">
        <v>282730047</v>
      </c>
      <c r="P103">
        <v>62701828</v>
      </c>
      <c r="Q103">
        <v>140403671</v>
      </c>
      <c r="R103">
        <v>2.23922771438178</v>
      </c>
      <c r="S103">
        <v>5122766069</v>
      </c>
      <c r="T103">
        <v>4414588481</v>
      </c>
    </row>
    <row r="104" spans="1:20" x14ac:dyDescent="0.25">
      <c r="A104" s="9" t="str">
        <f t="shared" si="1"/>
        <v>AS20182</v>
      </c>
      <c r="B104">
        <v>2018</v>
      </c>
      <c r="C104">
        <v>1</v>
      </c>
      <c r="D104">
        <v>2</v>
      </c>
      <c r="E104" t="s">
        <v>10</v>
      </c>
      <c r="F104">
        <v>51844705</v>
      </c>
      <c r="G104">
        <v>110131726</v>
      </c>
      <c r="H104">
        <v>2.1242617929834799</v>
      </c>
      <c r="I104">
        <v>2881921999</v>
      </c>
      <c r="J104">
        <v>2317380584</v>
      </c>
      <c r="K104">
        <v>1345887</v>
      </c>
      <c r="L104">
        <v>3095810</v>
      </c>
      <c r="M104">
        <v>2.30020053689499</v>
      </c>
      <c r="N104">
        <v>277695437</v>
      </c>
      <c r="O104">
        <v>229291010</v>
      </c>
      <c r="P104">
        <v>53190592</v>
      </c>
      <c r="Q104">
        <v>113227536</v>
      </c>
      <c r="R104">
        <v>2.1287135890497302</v>
      </c>
      <c r="S104">
        <v>3159617436</v>
      </c>
      <c r="T104">
        <v>2546671594</v>
      </c>
    </row>
    <row r="105" spans="1:20" x14ac:dyDescent="0.25">
      <c r="A105" s="9" t="str">
        <f t="shared" si="1"/>
        <v>AS20183</v>
      </c>
      <c r="B105">
        <v>2018</v>
      </c>
      <c r="C105">
        <v>1</v>
      </c>
      <c r="D105">
        <v>3</v>
      </c>
      <c r="E105" t="s">
        <v>10</v>
      </c>
      <c r="F105">
        <v>59544847</v>
      </c>
      <c r="G105">
        <v>125950923</v>
      </c>
      <c r="H105">
        <v>2.1152279222415298</v>
      </c>
      <c r="I105">
        <v>3320836989</v>
      </c>
      <c r="J105">
        <v>2843585370</v>
      </c>
      <c r="K105">
        <v>1541993</v>
      </c>
      <c r="L105">
        <v>3480382</v>
      </c>
      <c r="M105">
        <v>2.2570673148321601</v>
      </c>
      <c r="N105">
        <v>310474839</v>
      </c>
      <c r="O105">
        <v>264529847</v>
      </c>
      <c r="P105">
        <v>61086840</v>
      </c>
      <c r="Q105">
        <v>129431305</v>
      </c>
      <c r="R105">
        <v>2.1188083227091101</v>
      </c>
      <c r="S105">
        <v>3631311828</v>
      </c>
      <c r="T105">
        <v>3108115217</v>
      </c>
    </row>
    <row r="106" spans="1:20" x14ac:dyDescent="0.25">
      <c r="A106" s="9" t="str">
        <f t="shared" si="1"/>
        <v>AS20184</v>
      </c>
      <c r="B106">
        <v>2018</v>
      </c>
      <c r="C106">
        <v>2</v>
      </c>
      <c r="D106">
        <v>4</v>
      </c>
      <c r="E106" t="s">
        <v>10</v>
      </c>
      <c r="F106">
        <v>59465945</v>
      </c>
      <c r="G106">
        <v>132949288</v>
      </c>
      <c r="H106">
        <v>2.2357214368660898</v>
      </c>
      <c r="I106">
        <v>4656007192</v>
      </c>
      <c r="J106">
        <v>3943790853</v>
      </c>
      <c r="K106">
        <v>1353204</v>
      </c>
      <c r="L106">
        <v>3253819</v>
      </c>
      <c r="M106">
        <v>2.4045295461733698</v>
      </c>
      <c r="N106">
        <v>302495625</v>
      </c>
      <c r="O106">
        <v>259180125</v>
      </c>
      <c r="P106">
        <v>60819149</v>
      </c>
      <c r="Q106">
        <v>136203107</v>
      </c>
      <c r="R106">
        <v>2.2394773560544201</v>
      </c>
      <c r="S106">
        <v>4958502817</v>
      </c>
      <c r="T106">
        <v>4202970978</v>
      </c>
    </row>
    <row r="107" spans="1:20" x14ac:dyDescent="0.25">
      <c r="A107" s="9" t="str">
        <f t="shared" si="1"/>
        <v>AS20185</v>
      </c>
      <c r="B107">
        <v>2018</v>
      </c>
      <c r="C107">
        <v>2</v>
      </c>
      <c r="D107">
        <v>5</v>
      </c>
      <c r="E107" t="s">
        <v>10</v>
      </c>
      <c r="F107">
        <v>62005379</v>
      </c>
      <c r="G107">
        <v>148001060</v>
      </c>
      <c r="H107">
        <v>2.3869067875546701</v>
      </c>
      <c r="I107">
        <v>4888967143</v>
      </c>
      <c r="J107">
        <v>4202587426</v>
      </c>
      <c r="K107">
        <v>1114398</v>
      </c>
      <c r="L107">
        <v>2859173</v>
      </c>
      <c r="M107">
        <v>2.56566594699559</v>
      </c>
      <c r="N107">
        <v>243057499</v>
      </c>
      <c r="O107">
        <v>200616995</v>
      </c>
      <c r="P107">
        <v>63119777</v>
      </c>
      <c r="Q107">
        <v>150860233</v>
      </c>
      <c r="R107">
        <v>2.39006283244631</v>
      </c>
      <c r="S107">
        <v>5132024642</v>
      </c>
      <c r="T107">
        <v>4403204421</v>
      </c>
    </row>
    <row r="108" spans="1:20" x14ac:dyDescent="0.25">
      <c r="A108" s="9" t="str">
        <f t="shared" si="1"/>
        <v>AS20186</v>
      </c>
      <c r="B108">
        <v>2018</v>
      </c>
      <c r="C108">
        <v>2</v>
      </c>
      <c r="D108">
        <v>6</v>
      </c>
      <c r="E108" t="s">
        <v>10</v>
      </c>
      <c r="F108">
        <v>63201373</v>
      </c>
      <c r="G108">
        <v>149647804</v>
      </c>
      <c r="H108">
        <v>2.3677935604342002</v>
      </c>
      <c r="I108">
        <v>4953170994</v>
      </c>
      <c r="J108">
        <v>4394023670</v>
      </c>
      <c r="K108">
        <v>1028251</v>
      </c>
      <c r="L108">
        <v>2654738</v>
      </c>
      <c r="M108">
        <v>2.58179958006362</v>
      </c>
      <c r="N108">
        <v>246621185</v>
      </c>
      <c r="O108">
        <v>221258021</v>
      </c>
      <c r="P108">
        <v>64229624</v>
      </c>
      <c r="Q108">
        <v>152302542</v>
      </c>
      <c r="R108">
        <v>2.37121957930191</v>
      </c>
      <c r="S108">
        <v>5199792179</v>
      </c>
      <c r="T108">
        <v>4615281691</v>
      </c>
    </row>
    <row r="109" spans="1:20" x14ac:dyDescent="0.25">
      <c r="A109" s="9" t="str">
        <f t="shared" si="1"/>
        <v>AS20187</v>
      </c>
      <c r="B109">
        <v>2018</v>
      </c>
      <c r="C109">
        <v>3</v>
      </c>
      <c r="D109">
        <v>7</v>
      </c>
      <c r="E109" t="s">
        <v>10</v>
      </c>
      <c r="F109">
        <v>65575153</v>
      </c>
      <c r="G109">
        <v>154352671</v>
      </c>
      <c r="H109">
        <v>2.35382860639303</v>
      </c>
      <c r="I109">
        <v>5169035266</v>
      </c>
      <c r="J109">
        <v>4550950454</v>
      </c>
      <c r="K109">
        <v>1043539</v>
      </c>
      <c r="L109">
        <v>2646043</v>
      </c>
      <c r="M109">
        <v>2.5356436127447002</v>
      </c>
      <c r="N109">
        <v>251453702</v>
      </c>
      <c r="O109">
        <v>234175514</v>
      </c>
      <c r="P109">
        <v>66618692</v>
      </c>
      <c r="Q109">
        <v>156998714</v>
      </c>
      <c r="R109">
        <v>2.35667662163045</v>
      </c>
      <c r="S109">
        <v>5420488968</v>
      </c>
      <c r="T109">
        <v>4785125968</v>
      </c>
    </row>
    <row r="110" spans="1:20" x14ac:dyDescent="0.25">
      <c r="A110" s="9" t="str">
        <f t="shared" si="1"/>
        <v>AS20188</v>
      </c>
      <c r="B110">
        <v>2018</v>
      </c>
      <c r="C110">
        <v>3</v>
      </c>
      <c r="D110">
        <v>8</v>
      </c>
      <c r="E110" t="s">
        <v>10</v>
      </c>
      <c r="F110">
        <v>64273462</v>
      </c>
      <c r="G110">
        <v>151711520</v>
      </c>
      <c r="H110">
        <v>2.3604068503420499</v>
      </c>
      <c r="I110">
        <v>5012630677</v>
      </c>
      <c r="J110">
        <v>4322643521</v>
      </c>
      <c r="K110">
        <v>931332</v>
      </c>
      <c r="L110">
        <v>2401809</v>
      </c>
      <c r="M110">
        <v>2.57889667701743</v>
      </c>
      <c r="N110">
        <v>230761039</v>
      </c>
      <c r="O110">
        <v>203436314</v>
      </c>
      <c r="P110">
        <v>65204794</v>
      </c>
      <c r="Q110">
        <v>154113329</v>
      </c>
      <c r="R110">
        <v>2.36352758050274</v>
      </c>
      <c r="S110">
        <v>5243391716</v>
      </c>
      <c r="T110">
        <v>4526079835</v>
      </c>
    </row>
    <row r="111" spans="1:20" x14ac:dyDescent="0.25">
      <c r="A111" s="9" t="str">
        <f t="shared" si="1"/>
        <v>AS20189</v>
      </c>
      <c r="B111">
        <v>2018</v>
      </c>
      <c r="C111">
        <v>3</v>
      </c>
      <c r="D111">
        <v>9</v>
      </c>
      <c r="E111" t="s">
        <v>10</v>
      </c>
      <c r="F111">
        <v>58438446</v>
      </c>
      <c r="G111">
        <v>124544445</v>
      </c>
      <c r="H111">
        <v>2.1312073390863202</v>
      </c>
      <c r="I111">
        <v>4494581619</v>
      </c>
      <c r="J111">
        <v>3649038770</v>
      </c>
      <c r="K111">
        <v>412339</v>
      </c>
      <c r="L111">
        <v>1012403</v>
      </c>
      <c r="M111">
        <v>2.4552686018057899</v>
      </c>
      <c r="N111">
        <v>181333586</v>
      </c>
      <c r="O111">
        <v>140188379</v>
      </c>
      <c r="P111">
        <v>58850785</v>
      </c>
      <c r="Q111">
        <v>125556848</v>
      </c>
      <c r="R111">
        <v>2.1334778796918301</v>
      </c>
      <c r="S111">
        <v>4675915205</v>
      </c>
      <c r="T111">
        <v>3789227149</v>
      </c>
    </row>
    <row r="112" spans="1:20" x14ac:dyDescent="0.25">
      <c r="A112" s="9" t="str">
        <f t="shared" si="1"/>
        <v>AS201810</v>
      </c>
      <c r="B112">
        <v>2018</v>
      </c>
      <c r="C112">
        <v>4</v>
      </c>
      <c r="D112">
        <v>10</v>
      </c>
      <c r="E112" t="s">
        <v>10</v>
      </c>
      <c r="F112">
        <v>58606470</v>
      </c>
      <c r="G112">
        <v>148672193</v>
      </c>
      <c r="H112">
        <v>2.5367880542882002</v>
      </c>
      <c r="I112">
        <v>4606316594</v>
      </c>
      <c r="J112">
        <v>3875085988</v>
      </c>
      <c r="K112">
        <v>935097</v>
      </c>
      <c r="L112">
        <v>2720459</v>
      </c>
      <c r="M112">
        <v>2.9092799998288901</v>
      </c>
      <c r="N112">
        <v>214085420</v>
      </c>
      <c r="O112">
        <v>182428099</v>
      </c>
      <c r="P112">
        <v>59541567</v>
      </c>
      <c r="Q112">
        <v>151392652</v>
      </c>
      <c r="R112">
        <v>2.54263801958722</v>
      </c>
      <c r="S112">
        <v>4820402014</v>
      </c>
      <c r="T112">
        <v>4057514087</v>
      </c>
    </row>
    <row r="113" spans="1:20" x14ac:dyDescent="0.25">
      <c r="A113" s="9" t="str">
        <f t="shared" si="1"/>
        <v>AS201811</v>
      </c>
      <c r="B113">
        <v>2018</v>
      </c>
      <c r="C113">
        <v>4</v>
      </c>
      <c r="D113">
        <v>11</v>
      </c>
      <c r="E113" t="s">
        <v>10</v>
      </c>
      <c r="F113">
        <v>56957076</v>
      </c>
      <c r="G113">
        <v>138728248</v>
      </c>
      <c r="H113">
        <v>2.4356630947838598</v>
      </c>
      <c r="I113">
        <v>4452351823</v>
      </c>
      <c r="J113">
        <v>3759858843</v>
      </c>
      <c r="K113">
        <v>1161601</v>
      </c>
      <c r="L113">
        <v>3226627</v>
      </c>
      <c r="M113">
        <v>2.7777412381704201</v>
      </c>
      <c r="N113">
        <v>299944873</v>
      </c>
      <c r="O113">
        <v>251072432</v>
      </c>
      <c r="P113">
        <v>58118677</v>
      </c>
      <c r="Q113">
        <v>141954875</v>
      </c>
      <c r="R113">
        <v>2.44250011059267</v>
      </c>
      <c r="S113">
        <v>4752296696</v>
      </c>
      <c r="T113">
        <v>4010931275</v>
      </c>
    </row>
    <row r="114" spans="1:20" x14ac:dyDescent="0.25">
      <c r="A114" s="9" t="str">
        <f t="shared" si="1"/>
        <v>AS201812</v>
      </c>
      <c r="B114">
        <v>2018</v>
      </c>
      <c r="C114">
        <v>4</v>
      </c>
      <c r="D114">
        <v>12</v>
      </c>
      <c r="E114" t="s">
        <v>10</v>
      </c>
      <c r="F114">
        <v>58393891</v>
      </c>
      <c r="G114">
        <v>124358971</v>
      </c>
      <c r="H114">
        <v>2.1296572102037099</v>
      </c>
      <c r="I114">
        <v>4570633711</v>
      </c>
      <c r="J114">
        <v>3774840362</v>
      </c>
      <c r="K114">
        <v>1247068</v>
      </c>
      <c r="L114">
        <v>2981090</v>
      </c>
      <c r="M114">
        <v>2.3904791077952399</v>
      </c>
      <c r="N114">
        <v>314494307</v>
      </c>
      <c r="O114">
        <v>261119130</v>
      </c>
      <c r="P114">
        <v>59640959</v>
      </c>
      <c r="Q114">
        <v>127340061</v>
      </c>
      <c r="R114">
        <v>2.1351108891458299</v>
      </c>
      <c r="S114">
        <v>4885128018</v>
      </c>
      <c r="T114">
        <v>4035959492</v>
      </c>
    </row>
    <row r="115" spans="1:20" x14ac:dyDescent="0.25">
      <c r="A115" s="9" t="str">
        <f t="shared" si="1"/>
        <v>AS20181</v>
      </c>
      <c r="B115">
        <v>2018</v>
      </c>
      <c r="C115">
        <v>1</v>
      </c>
      <c r="D115">
        <v>1</v>
      </c>
      <c r="E115" t="s">
        <v>10</v>
      </c>
      <c r="F115">
        <v>56468118</v>
      </c>
      <c r="G115">
        <v>121153924</v>
      </c>
      <c r="H115">
        <v>2.1455279242704699</v>
      </c>
      <c r="I115">
        <v>3163267193</v>
      </c>
      <c r="J115">
        <v>2417214136</v>
      </c>
      <c r="K115">
        <v>1540038</v>
      </c>
      <c r="L115">
        <v>3506973</v>
      </c>
      <c r="M115">
        <v>2.2771990041804102</v>
      </c>
      <c r="N115">
        <v>324698103</v>
      </c>
      <c r="O115">
        <v>265089694</v>
      </c>
      <c r="P115">
        <v>58008156</v>
      </c>
      <c r="Q115">
        <v>124660897</v>
      </c>
      <c r="R115">
        <v>2.14902361316225</v>
      </c>
      <c r="S115">
        <v>3487965296</v>
      </c>
      <c r="T115">
        <v>2682303830</v>
      </c>
    </row>
    <row r="116" spans="1:20" x14ac:dyDescent="0.25">
      <c r="A116" s="9" t="str">
        <f t="shared" si="1"/>
        <v>AS20176</v>
      </c>
      <c r="B116">
        <v>2017</v>
      </c>
      <c r="C116">
        <v>2</v>
      </c>
      <c r="D116">
        <v>6</v>
      </c>
      <c r="E116" t="s">
        <v>10</v>
      </c>
      <c r="F116">
        <v>43054527</v>
      </c>
      <c r="G116">
        <v>70305517</v>
      </c>
      <c r="H116">
        <v>1.63294133971092</v>
      </c>
      <c r="I116">
        <v>3390594402</v>
      </c>
      <c r="J116">
        <v>2970941307</v>
      </c>
      <c r="K116">
        <v>473564</v>
      </c>
      <c r="L116">
        <v>806578</v>
      </c>
      <c r="M116">
        <v>1.70320801412269</v>
      </c>
      <c r="N116">
        <v>224885191</v>
      </c>
      <c r="O116">
        <v>195463881</v>
      </c>
      <c r="P116">
        <v>43528091</v>
      </c>
      <c r="Q116">
        <v>71112095</v>
      </c>
      <c r="R116">
        <v>1.63370580621144</v>
      </c>
      <c r="S116">
        <v>3615479593</v>
      </c>
      <c r="T116">
        <v>3166405188</v>
      </c>
    </row>
    <row r="117" spans="1:20" x14ac:dyDescent="0.25">
      <c r="A117" s="9" t="str">
        <f t="shared" si="1"/>
        <v>AS20171</v>
      </c>
      <c r="B117">
        <v>2017</v>
      </c>
      <c r="C117">
        <v>1</v>
      </c>
      <c r="D117">
        <v>1</v>
      </c>
      <c r="E117" t="s">
        <v>10</v>
      </c>
      <c r="F117">
        <v>39098220</v>
      </c>
      <c r="G117">
        <v>68433988</v>
      </c>
      <c r="H117">
        <v>1.75030955373415</v>
      </c>
      <c r="I117">
        <v>3016855610</v>
      </c>
      <c r="J117">
        <v>2390200046</v>
      </c>
      <c r="K117">
        <v>759544</v>
      </c>
      <c r="L117">
        <v>1406341</v>
      </c>
      <c r="M117">
        <v>1.85155961998251</v>
      </c>
      <c r="N117">
        <v>310177022</v>
      </c>
      <c r="O117">
        <v>247529503</v>
      </c>
      <c r="P117">
        <v>39857764</v>
      </c>
      <c r="Q117">
        <v>69840329</v>
      </c>
      <c r="R117">
        <v>1.7522390117017099</v>
      </c>
      <c r="S117">
        <v>3327032632</v>
      </c>
      <c r="T117">
        <v>2637729549</v>
      </c>
    </row>
    <row r="118" spans="1:20" x14ac:dyDescent="0.25">
      <c r="A118" s="9" t="str">
        <f t="shared" si="1"/>
        <v>AS20178</v>
      </c>
      <c r="B118">
        <v>2017</v>
      </c>
      <c r="C118">
        <v>3</v>
      </c>
      <c r="D118">
        <v>8</v>
      </c>
      <c r="E118" t="s">
        <v>10</v>
      </c>
      <c r="F118">
        <v>44200173</v>
      </c>
      <c r="G118">
        <v>78479686</v>
      </c>
      <c r="H118">
        <v>1.77555155723033</v>
      </c>
      <c r="I118">
        <v>3484790567</v>
      </c>
      <c r="J118">
        <v>3030945685</v>
      </c>
      <c r="K118">
        <v>508483</v>
      </c>
      <c r="L118">
        <v>977890</v>
      </c>
      <c r="M118">
        <v>1.9231518064517299</v>
      </c>
      <c r="N118">
        <v>247107127</v>
      </c>
      <c r="O118">
        <v>202875859</v>
      </c>
      <c r="P118">
        <v>44708656</v>
      </c>
      <c r="Q118">
        <v>79457576</v>
      </c>
      <c r="R118">
        <v>1.7772302526830599</v>
      </c>
      <c r="S118">
        <v>3731897694</v>
      </c>
      <c r="T118">
        <v>3233821544</v>
      </c>
    </row>
    <row r="119" spans="1:20" x14ac:dyDescent="0.25">
      <c r="A119" s="9" t="str">
        <f t="shared" si="1"/>
        <v>AS20177</v>
      </c>
      <c r="B119">
        <v>2017</v>
      </c>
      <c r="C119">
        <v>3</v>
      </c>
      <c r="D119">
        <v>7</v>
      </c>
      <c r="E119" t="s">
        <v>10</v>
      </c>
      <c r="F119">
        <v>44702939</v>
      </c>
      <c r="G119">
        <v>74117433</v>
      </c>
      <c r="H119">
        <v>1.6579991082912899</v>
      </c>
      <c r="I119">
        <v>3512145073</v>
      </c>
      <c r="J119">
        <v>3082350534</v>
      </c>
      <c r="K119">
        <v>434443</v>
      </c>
      <c r="L119">
        <v>763263</v>
      </c>
      <c r="M119">
        <v>1.7568771967784</v>
      </c>
      <c r="N119">
        <v>236506919</v>
      </c>
      <c r="O119">
        <v>210293006</v>
      </c>
      <c r="P119">
        <v>45137382</v>
      </c>
      <c r="Q119">
        <v>74880696</v>
      </c>
      <c r="R119">
        <v>1.6589508004695499</v>
      </c>
      <c r="S119">
        <v>3748651992</v>
      </c>
      <c r="T119">
        <v>3292643540</v>
      </c>
    </row>
    <row r="120" spans="1:20" x14ac:dyDescent="0.25">
      <c r="A120" s="9" t="str">
        <f t="shared" si="1"/>
        <v>AS20174</v>
      </c>
      <c r="B120">
        <v>2017</v>
      </c>
      <c r="C120">
        <v>2</v>
      </c>
      <c r="D120">
        <v>4</v>
      </c>
      <c r="E120" t="s">
        <v>10</v>
      </c>
      <c r="F120">
        <v>40727280</v>
      </c>
      <c r="G120">
        <v>71986618</v>
      </c>
      <c r="H120">
        <v>1.7675282513342401</v>
      </c>
      <c r="I120">
        <v>3136480512</v>
      </c>
      <c r="J120">
        <v>2732642147</v>
      </c>
      <c r="K120">
        <v>710994</v>
      </c>
      <c r="L120">
        <v>1293832</v>
      </c>
      <c r="M120">
        <v>1.8197509402329599</v>
      </c>
      <c r="N120">
        <v>289176665</v>
      </c>
      <c r="O120">
        <v>253321363</v>
      </c>
      <c r="P120">
        <v>41438274</v>
      </c>
      <c r="Q120">
        <v>73280450</v>
      </c>
      <c r="R120">
        <v>1.76842428330871</v>
      </c>
      <c r="S120">
        <v>3425657177</v>
      </c>
      <c r="T120">
        <v>2985963510</v>
      </c>
    </row>
    <row r="121" spans="1:20" x14ac:dyDescent="0.25">
      <c r="A121" s="9" t="str">
        <f t="shared" si="1"/>
        <v>AS20175</v>
      </c>
      <c r="B121">
        <v>2017</v>
      </c>
      <c r="C121">
        <v>2</v>
      </c>
      <c r="D121">
        <v>5</v>
      </c>
      <c r="E121" t="s">
        <v>10</v>
      </c>
      <c r="F121">
        <v>42011843</v>
      </c>
      <c r="G121">
        <v>70461951</v>
      </c>
      <c r="H121">
        <v>1.6771925716279501</v>
      </c>
      <c r="I121">
        <v>3292666729</v>
      </c>
      <c r="J121">
        <v>2895242439</v>
      </c>
      <c r="K121">
        <v>457027</v>
      </c>
      <c r="L121">
        <v>805754</v>
      </c>
      <c r="M121">
        <v>1.7630336938517801</v>
      </c>
      <c r="N121">
        <v>212750609</v>
      </c>
      <c r="O121">
        <v>176451591</v>
      </c>
      <c r="P121">
        <v>42468870</v>
      </c>
      <c r="Q121">
        <v>71267705</v>
      </c>
      <c r="R121">
        <v>1.67811634733865</v>
      </c>
      <c r="S121">
        <v>3505417338</v>
      </c>
      <c r="T121">
        <v>3071694030</v>
      </c>
    </row>
    <row r="122" spans="1:20" x14ac:dyDescent="0.25">
      <c r="A122" s="9" t="str">
        <f t="shared" si="1"/>
        <v>AS20179</v>
      </c>
      <c r="B122">
        <v>2017</v>
      </c>
      <c r="C122">
        <v>3</v>
      </c>
      <c r="D122">
        <v>9</v>
      </c>
      <c r="E122" t="s">
        <v>10</v>
      </c>
      <c r="F122">
        <v>38818144</v>
      </c>
      <c r="G122">
        <v>75531736</v>
      </c>
      <c r="H122">
        <v>1.94578432188823</v>
      </c>
      <c r="I122">
        <v>3073152388</v>
      </c>
      <c r="J122">
        <v>2589675445</v>
      </c>
      <c r="K122">
        <v>556168</v>
      </c>
      <c r="L122">
        <v>1167204</v>
      </c>
      <c r="M122">
        <v>2.0986536442225998</v>
      </c>
      <c r="N122">
        <v>225691292</v>
      </c>
      <c r="O122">
        <v>152910497</v>
      </c>
      <c r="P122">
        <v>39374312</v>
      </c>
      <c r="Q122">
        <v>76698940</v>
      </c>
      <c r="R122">
        <v>1.94794362375144</v>
      </c>
      <c r="S122">
        <v>3298843680</v>
      </c>
      <c r="T122">
        <v>2742585942</v>
      </c>
    </row>
    <row r="123" spans="1:20" x14ac:dyDescent="0.25">
      <c r="A123" s="9" t="str">
        <f t="shared" si="1"/>
        <v>AS201710</v>
      </c>
      <c r="B123">
        <v>2017</v>
      </c>
      <c r="C123">
        <v>4</v>
      </c>
      <c r="D123">
        <v>10</v>
      </c>
      <c r="E123" t="s">
        <v>10</v>
      </c>
      <c r="F123">
        <v>39577549</v>
      </c>
      <c r="G123">
        <v>76195277</v>
      </c>
      <c r="H123">
        <v>1.9252146463137401</v>
      </c>
      <c r="I123">
        <v>3117571560</v>
      </c>
      <c r="J123">
        <v>2637481868</v>
      </c>
      <c r="K123">
        <v>895082</v>
      </c>
      <c r="L123">
        <v>1843676</v>
      </c>
      <c r="M123">
        <v>2.0597844666745599</v>
      </c>
      <c r="N123">
        <v>261966928</v>
      </c>
      <c r="O123">
        <v>194432987</v>
      </c>
      <c r="P123">
        <v>40472631</v>
      </c>
      <c r="Q123">
        <v>78038953</v>
      </c>
      <c r="R123">
        <v>1.92819075685986</v>
      </c>
      <c r="S123">
        <v>3379538488</v>
      </c>
      <c r="T123">
        <v>2831914855</v>
      </c>
    </row>
    <row r="124" spans="1:20" x14ac:dyDescent="0.25">
      <c r="A124" s="9" t="str">
        <f t="shared" si="1"/>
        <v>AS201711</v>
      </c>
      <c r="B124">
        <v>2017</v>
      </c>
      <c r="C124">
        <v>4</v>
      </c>
      <c r="D124">
        <v>11</v>
      </c>
      <c r="E124" t="s">
        <v>10</v>
      </c>
      <c r="F124">
        <v>39393390</v>
      </c>
      <c r="G124">
        <v>79566897</v>
      </c>
      <c r="H124">
        <v>2.01980324617911</v>
      </c>
      <c r="I124">
        <v>3083162379</v>
      </c>
      <c r="J124">
        <v>2634775998</v>
      </c>
      <c r="K124">
        <v>1107216</v>
      </c>
      <c r="L124">
        <v>2230709</v>
      </c>
      <c r="M124">
        <v>2.01470083524804</v>
      </c>
      <c r="N124">
        <v>300719983</v>
      </c>
      <c r="O124">
        <v>240772746</v>
      </c>
      <c r="P124">
        <v>40500606</v>
      </c>
      <c r="Q124">
        <v>81797606</v>
      </c>
      <c r="R124">
        <v>2.0196637551546699</v>
      </c>
      <c r="S124">
        <v>3383882362</v>
      </c>
      <c r="T124">
        <v>2875548744</v>
      </c>
    </row>
    <row r="125" spans="1:20" x14ac:dyDescent="0.25">
      <c r="A125" s="9" t="str">
        <f t="shared" si="1"/>
        <v>AS201712</v>
      </c>
      <c r="B125">
        <v>2017</v>
      </c>
      <c r="C125">
        <v>4</v>
      </c>
      <c r="D125">
        <v>12</v>
      </c>
      <c r="E125" t="s">
        <v>10</v>
      </c>
      <c r="F125">
        <v>41859679</v>
      </c>
      <c r="G125">
        <v>86131679</v>
      </c>
      <c r="H125">
        <v>2.0576287505692501</v>
      </c>
      <c r="I125">
        <v>3238347501</v>
      </c>
      <c r="J125">
        <v>2732881876</v>
      </c>
      <c r="K125">
        <v>1297216</v>
      </c>
      <c r="L125">
        <v>2816822</v>
      </c>
      <c r="M125">
        <v>2.1714363683457498</v>
      </c>
      <c r="N125">
        <v>341279779</v>
      </c>
      <c r="O125">
        <v>278427599</v>
      </c>
      <c r="P125">
        <v>43156895</v>
      </c>
      <c r="Q125">
        <v>88948501</v>
      </c>
      <c r="R125">
        <v>2.0610495958988699</v>
      </c>
      <c r="S125">
        <v>3579627280</v>
      </c>
      <c r="T125">
        <v>3011309475</v>
      </c>
    </row>
    <row r="126" spans="1:20" x14ac:dyDescent="0.25">
      <c r="A126" s="9" t="str">
        <f t="shared" si="1"/>
        <v>AS20172</v>
      </c>
      <c r="B126">
        <v>2017</v>
      </c>
      <c r="C126">
        <v>1</v>
      </c>
      <c r="D126">
        <v>2</v>
      </c>
      <c r="E126" t="s">
        <v>10</v>
      </c>
      <c r="F126">
        <v>35037875</v>
      </c>
      <c r="G126">
        <v>62678787</v>
      </c>
      <c r="H126">
        <v>1.78888665479855</v>
      </c>
      <c r="I126">
        <v>2681168811</v>
      </c>
      <c r="J126">
        <v>2186770035</v>
      </c>
      <c r="K126">
        <v>721790</v>
      </c>
      <c r="L126">
        <v>1334416</v>
      </c>
      <c r="M126">
        <v>1.84875933443245</v>
      </c>
      <c r="N126">
        <v>286420924</v>
      </c>
      <c r="O126">
        <v>228303424</v>
      </c>
      <c r="P126">
        <v>35759665</v>
      </c>
      <c r="Q126">
        <v>64013203</v>
      </c>
      <c r="R126">
        <v>1.7900951532963101</v>
      </c>
      <c r="S126">
        <v>2967589735</v>
      </c>
      <c r="T126">
        <v>2415073459</v>
      </c>
    </row>
    <row r="127" spans="1:20" x14ac:dyDescent="0.25">
      <c r="A127" s="9" t="str">
        <f t="shared" si="1"/>
        <v>AS20173</v>
      </c>
      <c r="B127">
        <v>2017</v>
      </c>
      <c r="C127">
        <v>1</v>
      </c>
      <c r="D127">
        <v>3</v>
      </c>
      <c r="E127" t="s">
        <v>10</v>
      </c>
      <c r="F127">
        <v>41707157</v>
      </c>
      <c r="G127">
        <v>73488764</v>
      </c>
      <c r="H127">
        <v>1.7620180632307301</v>
      </c>
      <c r="I127">
        <v>3182725332</v>
      </c>
      <c r="J127">
        <v>2771161172</v>
      </c>
      <c r="K127">
        <v>814614</v>
      </c>
      <c r="L127">
        <v>1454849</v>
      </c>
      <c r="M127">
        <v>1.78593665220583</v>
      </c>
      <c r="N127">
        <v>322034553</v>
      </c>
      <c r="O127">
        <v>267824919</v>
      </c>
      <c r="P127">
        <v>42521771</v>
      </c>
      <c r="Q127">
        <v>74943613</v>
      </c>
      <c r="R127">
        <v>1.76247628538331</v>
      </c>
      <c r="S127">
        <v>3504759885</v>
      </c>
      <c r="T127">
        <v>3038986091</v>
      </c>
    </row>
    <row r="128" spans="1:20" x14ac:dyDescent="0.25">
      <c r="A128" s="9" t="str">
        <f t="shared" si="1"/>
        <v>AS20221</v>
      </c>
      <c r="B128">
        <v>2022</v>
      </c>
      <c r="C128">
        <v>1</v>
      </c>
      <c r="D128">
        <v>1</v>
      </c>
      <c r="E128" t="s">
        <v>10</v>
      </c>
      <c r="F128">
        <v>43889577</v>
      </c>
      <c r="G128">
        <v>116462180</v>
      </c>
      <c r="H128">
        <v>2.6535270549543002</v>
      </c>
      <c r="I128">
        <v>3466091128</v>
      </c>
      <c r="J128">
        <v>2375024666</v>
      </c>
      <c r="K128">
        <v>1462948</v>
      </c>
      <c r="L128">
        <v>4088580</v>
      </c>
      <c r="M128">
        <v>2.79475415394122</v>
      </c>
      <c r="N128">
        <v>385461667</v>
      </c>
      <c r="O128">
        <v>271414978</v>
      </c>
      <c r="P128">
        <v>45352525</v>
      </c>
      <c r="Q128">
        <v>120550760</v>
      </c>
      <c r="R128">
        <v>2.6580826536118898</v>
      </c>
      <c r="S128">
        <v>3851552795</v>
      </c>
      <c r="T128">
        <v>2646439644</v>
      </c>
    </row>
    <row r="129" spans="1:20" x14ac:dyDescent="0.25">
      <c r="A129" s="9" t="str">
        <f t="shared" si="1"/>
        <v>AS20222</v>
      </c>
      <c r="B129">
        <v>2022</v>
      </c>
      <c r="C129">
        <v>1</v>
      </c>
      <c r="D129">
        <v>2</v>
      </c>
      <c r="E129" t="s">
        <v>10</v>
      </c>
      <c r="F129">
        <v>44263546</v>
      </c>
      <c r="G129">
        <v>124347861</v>
      </c>
      <c r="H129">
        <v>2.8092611694508101</v>
      </c>
      <c r="I129">
        <v>3565475837</v>
      </c>
      <c r="J129">
        <v>2644775226</v>
      </c>
      <c r="K129">
        <v>1360419</v>
      </c>
      <c r="L129">
        <v>4251187</v>
      </c>
      <c r="M129">
        <v>3.1249100460960899</v>
      </c>
      <c r="N129">
        <v>342261925</v>
      </c>
      <c r="O129">
        <v>268531011</v>
      </c>
      <c r="P129">
        <v>45623965</v>
      </c>
      <c r="Q129">
        <v>128599048</v>
      </c>
      <c r="R129">
        <v>2.8186732126416398</v>
      </c>
      <c r="S129">
        <v>3907737762</v>
      </c>
      <c r="T129">
        <v>2913306237</v>
      </c>
    </row>
    <row r="130" spans="1:20" x14ac:dyDescent="0.25">
      <c r="A130" s="9" t="str">
        <f t="shared" si="1"/>
        <v>AS20223</v>
      </c>
      <c r="B130">
        <v>2022</v>
      </c>
      <c r="C130">
        <v>1</v>
      </c>
      <c r="D130">
        <v>3</v>
      </c>
      <c r="E130" t="s">
        <v>10</v>
      </c>
      <c r="F130">
        <v>53016173</v>
      </c>
      <c r="G130">
        <v>180838807</v>
      </c>
      <c r="H130">
        <v>3.4110120887073401</v>
      </c>
      <c r="I130">
        <v>4240224646</v>
      </c>
      <c r="J130">
        <v>3616625038</v>
      </c>
      <c r="K130">
        <v>1699326</v>
      </c>
      <c r="L130">
        <v>6227828</v>
      </c>
      <c r="M130">
        <v>3.6648812529202699</v>
      </c>
      <c r="N130">
        <v>389906602</v>
      </c>
      <c r="O130">
        <v>336115374</v>
      </c>
      <c r="P130">
        <v>54715499</v>
      </c>
      <c r="Q130">
        <v>187066635</v>
      </c>
      <c r="R130">
        <v>3.41889662744371</v>
      </c>
      <c r="S130">
        <v>4630131248</v>
      </c>
      <c r="T130">
        <v>3952740412</v>
      </c>
    </row>
    <row r="131" spans="1:20" x14ac:dyDescent="0.25">
      <c r="A131" s="9" t="str">
        <f t="shared" ref="A131:A194" si="2">+E131&amp;B131&amp;D131</f>
        <v>AS20224</v>
      </c>
      <c r="B131">
        <v>2022</v>
      </c>
      <c r="C131">
        <v>2</v>
      </c>
      <c r="D131">
        <v>4</v>
      </c>
      <c r="E131" t="s">
        <v>10</v>
      </c>
      <c r="F131">
        <v>52865303</v>
      </c>
      <c r="G131">
        <v>216683663</v>
      </c>
      <c r="H131">
        <v>4.0987878760479202</v>
      </c>
      <c r="I131">
        <v>4275183136</v>
      </c>
      <c r="J131">
        <v>3736488802</v>
      </c>
      <c r="K131">
        <v>1582672</v>
      </c>
      <c r="L131">
        <v>6567264</v>
      </c>
      <c r="M131">
        <v>4.1494788560105897</v>
      </c>
      <c r="N131">
        <v>357338712</v>
      </c>
      <c r="O131">
        <v>317569414</v>
      </c>
      <c r="P131">
        <v>54447975</v>
      </c>
      <c r="Q131">
        <v>223250927</v>
      </c>
      <c r="R131">
        <v>4.10026134121608</v>
      </c>
      <c r="S131">
        <v>4632521848</v>
      </c>
      <c r="T131">
        <v>4054058216</v>
      </c>
    </row>
    <row r="132" spans="1:20" x14ac:dyDescent="0.25">
      <c r="A132" s="9" t="str">
        <f t="shared" si="2"/>
        <v>AS20225</v>
      </c>
      <c r="B132">
        <v>2022</v>
      </c>
      <c r="C132">
        <v>2</v>
      </c>
      <c r="D132">
        <v>5</v>
      </c>
      <c r="E132" t="s">
        <v>10</v>
      </c>
      <c r="F132">
        <v>54465136</v>
      </c>
      <c r="G132">
        <v>239182101</v>
      </c>
      <c r="H132">
        <v>4.39147165629036</v>
      </c>
      <c r="I132">
        <v>4476234921</v>
      </c>
      <c r="J132">
        <v>3937926613</v>
      </c>
      <c r="K132">
        <v>1329152</v>
      </c>
      <c r="L132">
        <v>5907545</v>
      </c>
      <c r="M132">
        <v>4.4445970062114704</v>
      </c>
      <c r="N132">
        <v>288548286</v>
      </c>
      <c r="O132">
        <v>253947149</v>
      </c>
      <c r="P132">
        <v>55794288</v>
      </c>
      <c r="Q132">
        <v>245089646</v>
      </c>
      <c r="R132">
        <v>4.3927372278682002</v>
      </c>
      <c r="S132">
        <v>4764783207</v>
      </c>
      <c r="T132">
        <v>4191873762</v>
      </c>
    </row>
    <row r="133" spans="1:20" x14ac:dyDescent="0.25">
      <c r="A133" s="9" t="str">
        <f t="shared" si="2"/>
        <v>AS20226</v>
      </c>
      <c r="B133">
        <v>2022</v>
      </c>
      <c r="C133">
        <v>2</v>
      </c>
      <c r="D133">
        <v>6</v>
      </c>
      <c r="E133" t="s">
        <v>10</v>
      </c>
      <c r="F133">
        <v>54038400</v>
      </c>
      <c r="G133">
        <v>245742176</v>
      </c>
      <c r="H133">
        <v>4.5475472256765501</v>
      </c>
      <c r="I133">
        <v>4420030522</v>
      </c>
      <c r="J133">
        <v>3993802808</v>
      </c>
      <c r="K133">
        <v>966261</v>
      </c>
      <c r="L133">
        <v>4357927</v>
      </c>
      <c r="M133">
        <v>4.5100930286951399</v>
      </c>
      <c r="N133">
        <v>246620365</v>
      </c>
      <c r="O133">
        <v>221478806</v>
      </c>
      <c r="P133">
        <v>55004661</v>
      </c>
      <c r="Q133">
        <v>250100103</v>
      </c>
      <c r="R133">
        <v>4.5468892718018896</v>
      </c>
      <c r="S133">
        <v>4666650887</v>
      </c>
      <c r="T133">
        <v>4215281614</v>
      </c>
    </row>
    <row r="134" spans="1:20" x14ac:dyDescent="0.25">
      <c r="A134" s="9" t="str">
        <f t="shared" si="2"/>
        <v>B620211</v>
      </c>
      <c r="B134">
        <v>2021</v>
      </c>
      <c r="C134">
        <v>1</v>
      </c>
      <c r="D134">
        <v>1</v>
      </c>
      <c r="E134" t="s">
        <v>16</v>
      </c>
      <c r="F134">
        <v>22382214</v>
      </c>
      <c r="G134">
        <v>34366969</v>
      </c>
      <c r="H134">
        <v>1.5354588692611</v>
      </c>
      <c r="I134">
        <v>1752755377</v>
      </c>
      <c r="J134">
        <v>1115830416</v>
      </c>
      <c r="K134">
        <v>10606921</v>
      </c>
      <c r="L134">
        <v>16285751</v>
      </c>
      <c r="M134">
        <v>1.5353891105628099</v>
      </c>
      <c r="N134">
        <v>944804288</v>
      </c>
      <c r="O134">
        <v>531791469</v>
      </c>
      <c r="P134">
        <v>32989135</v>
      </c>
      <c r="Q134">
        <v>50652720</v>
      </c>
      <c r="R134">
        <v>1.53543643990665</v>
      </c>
      <c r="S134">
        <v>2697559665</v>
      </c>
      <c r="T134">
        <v>1647621885</v>
      </c>
    </row>
    <row r="135" spans="1:20" x14ac:dyDescent="0.25">
      <c r="A135" s="9" t="str">
        <f t="shared" si="2"/>
        <v>B620212</v>
      </c>
      <c r="B135">
        <v>2021</v>
      </c>
      <c r="C135">
        <v>1</v>
      </c>
      <c r="D135">
        <v>2</v>
      </c>
      <c r="E135" t="s">
        <v>16</v>
      </c>
      <c r="F135">
        <v>24278153</v>
      </c>
      <c r="G135">
        <v>41234363</v>
      </c>
      <c r="H135">
        <v>1.6984143316009199</v>
      </c>
      <c r="I135">
        <v>1877733173</v>
      </c>
      <c r="J135">
        <v>1278733850</v>
      </c>
      <c r="K135">
        <v>9154946</v>
      </c>
      <c r="L135">
        <v>15548437</v>
      </c>
      <c r="M135">
        <v>1.6983646872411899</v>
      </c>
      <c r="N135">
        <v>810726400</v>
      </c>
      <c r="O135">
        <v>398995802</v>
      </c>
      <c r="P135">
        <v>33433099</v>
      </c>
      <c r="Q135">
        <v>56782800</v>
      </c>
      <c r="R135">
        <v>1.69840073754455</v>
      </c>
      <c r="S135">
        <v>2688459573</v>
      </c>
      <c r="T135">
        <v>1677729652</v>
      </c>
    </row>
    <row r="136" spans="1:20" x14ac:dyDescent="0.25">
      <c r="A136" s="9" t="str">
        <f t="shared" si="2"/>
        <v>B620213</v>
      </c>
      <c r="B136">
        <v>2021</v>
      </c>
      <c r="C136">
        <v>1</v>
      </c>
      <c r="D136">
        <v>3</v>
      </c>
      <c r="E136" t="s">
        <v>16</v>
      </c>
      <c r="F136">
        <v>34278645</v>
      </c>
      <c r="G136">
        <v>64145893</v>
      </c>
      <c r="H136">
        <v>1.87130771942706</v>
      </c>
      <c r="I136">
        <v>2689201234</v>
      </c>
      <c r="J136">
        <v>1908134679</v>
      </c>
      <c r="K136">
        <v>11656023</v>
      </c>
      <c r="L136">
        <v>21812660</v>
      </c>
      <c r="M136">
        <v>1.8713638433966699</v>
      </c>
      <c r="N136">
        <v>1021902688</v>
      </c>
      <c r="O136">
        <v>577499983</v>
      </c>
      <c r="P136">
        <v>45934668</v>
      </c>
      <c r="Q136">
        <v>85958553</v>
      </c>
      <c r="R136">
        <v>1.8713219610077501</v>
      </c>
      <c r="S136">
        <v>3711103922</v>
      </c>
      <c r="T136">
        <v>2485634662</v>
      </c>
    </row>
    <row r="137" spans="1:20" x14ac:dyDescent="0.25">
      <c r="A137" s="9" t="str">
        <f t="shared" si="2"/>
        <v>B620214</v>
      </c>
      <c r="B137">
        <v>2021</v>
      </c>
      <c r="C137">
        <v>2</v>
      </c>
      <c r="D137">
        <v>4</v>
      </c>
      <c r="E137" t="s">
        <v>16</v>
      </c>
      <c r="F137">
        <v>37979580</v>
      </c>
      <c r="G137">
        <v>67393635</v>
      </c>
      <c r="H137">
        <v>1.7744702548053399</v>
      </c>
      <c r="I137">
        <v>2917014983</v>
      </c>
      <c r="J137">
        <v>2287481792</v>
      </c>
      <c r="K137">
        <v>10918449</v>
      </c>
      <c r="L137">
        <v>19374618</v>
      </c>
      <c r="M137">
        <v>1.7744844528742101</v>
      </c>
      <c r="N137">
        <v>953298117</v>
      </c>
      <c r="O137">
        <v>659589464</v>
      </c>
      <c r="P137">
        <v>48898029</v>
      </c>
      <c r="Q137">
        <v>86768253</v>
      </c>
      <c r="R137">
        <v>1.77447342509449</v>
      </c>
      <c r="S137">
        <v>3870313100</v>
      </c>
      <c r="T137">
        <v>2947071256</v>
      </c>
    </row>
    <row r="138" spans="1:20" x14ac:dyDescent="0.25">
      <c r="A138" s="9" t="str">
        <f t="shared" si="2"/>
        <v>B620215</v>
      </c>
      <c r="B138">
        <v>2021</v>
      </c>
      <c r="C138">
        <v>2</v>
      </c>
      <c r="D138">
        <v>5</v>
      </c>
      <c r="E138" t="s">
        <v>16</v>
      </c>
      <c r="F138">
        <v>44231736</v>
      </c>
      <c r="G138">
        <v>84930738</v>
      </c>
      <c r="H138">
        <v>1.9201312378966899</v>
      </c>
      <c r="I138">
        <v>3354242011</v>
      </c>
      <c r="J138">
        <v>2708446266</v>
      </c>
      <c r="K138">
        <v>14977069</v>
      </c>
      <c r="L138">
        <v>28758156</v>
      </c>
      <c r="M138">
        <v>1.9201457908753701</v>
      </c>
      <c r="N138">
        <v>1288564138</v>
      </c>
      <c r="O138">
        <v>879312845</v>
      </c>
      <c r="P138">
        <v>59208805</v>
      </c>
      <c r="Q138">
        <v>113688894</v>
      </c>
      <c r="R138">
        <v>1.9201349191222401</v>
      </c>
      <c r="S138">
        <v>4642806149</v>
      </c>
      <c r="T138">
        <v>3587759111</v>
      </c>
    </row>
    <row r="139" spans="1:20" x14ac:dyDescent="0.25">
      <c r="A139" s="9" t="str">
        <f t="shared" si="2"/>
        <v>B620216</v>
      </c>
      <c r="B139">
        <v>2021</v>
      </c>
      <c r="C139">
        <v>2</v>
      </c>
      <c r="D139">
        <v>6</v>
      </c>
      <c r="E139" t="s">
        <v>16</v>
      </c>
      <c r="F139">
        <v>48599708</v>
      </c>
      <c r="G139">
        <v>97345665</v>
      </c>
      <c r="H139">
        <v>2.0030092567634301</v>
      </c>
      <c r="I139">
        <v>3603569468</v>
      </c>
      <c r="J139">
        <v>3147587979</v>
      </c>
      <c r="K139">
        <v>18517826</v>
      </c>
      <c r="L139">
        <v>37086999</v>
      </c>
      <c r="M139">
        <v>2.0027728416931798</v>
      </c>
      <c r="N139">
        <v>1536406492</v>
      </c>
      <c r="O139">
        <v>1128172446</v>
      </c>
      <c r="P139">
        <v>67117534</v>
      </c>
      <c r="Q139">
        <v>134432664</v>
      </c>
      <c r="R139">
        <v>2.0029440294990501</v>
      </c>
      <c r="S139">
        <v>5139975960</v>
      </c>
      <c r="T139">
        <v>4275760425</v>
      </c>
    </row>
    <row r="140" spans="1:20" x14ac:dyDescent="0.25">
      <c r="A140" s="9" t="str">
        <f t="shared" si="2"/>
        <v>B620217</v>
      </c>
      <c r="B140">
        <v>2021</v>
      </c>
      <c r="C140">
        <v>3</v>
      </c>
      <c r="D140">
        <v>7</v>
      </c>
      <c r="E140" t="s">
        <v>16</v>
      </c>
      <c r="F140">
        <v>54295424</v>
      </c>
      <c r="G140">
        <v>111904275</v>
      </c>
      <c r="H140">
        <v>2.0610258978730802</v>
      </c>
      <c r="I140">
        <v>3966399943</v>
      </c>
      <c r="J140">
        <v>3531225017</v>
      </c>
      <c r="K140">
        <v>19341922</v>
      </c>
      <c r="L140">
        <v>39912051</v>
      </c>
      <c r="M140">
        <v>2.06349973906419</v>
      </c>
      <c r="N140">
        <v>1589572048</v>
      </c>
      <c r="O140">
        <v>1344015478</v>
      </c>
      <c r="P140">
        <v>73637346</v>
      </c>
      <c r="Q140">
        <v>151816326</v>
      </c>
      <c r="R140">
        <v>2.0616756883117402</v>
      </c>
      <c r="S140">
        <v>5555971991</v>
      </c>
      <c r="T140">
        <v>4875240495</v>
      </c>
    </row>
    <row r="141" spans="1:20" x14ac:dyDescent="0.25">
      <c r="A141" s="9" t="str">
        <f t="shared" si="2"/>
        <v>B620219</v>
      </c>
      <c r="B141">
        <v>2021</v>
      </c>
      <c r="C141">
        <v>3</v>
      </c>
      <c r="D141">
        <v>9</v>
      </c>
      <c r="E141" t="s">
        <v>16</v>
      </c>
      <c r="F141">
        <v>47845509</v>
      </c>
      <c r="G141">
        <v>101306741</v>
      </c>
      <c r="H141">
        <v>2.1173719982788701</v>
      </c>
      <c r="I141">
        <v>3557003078</v>
      </c>
      <c r="J141">
        <v>2539540526</v>
      </c>
      <c r="K141">
        <v>17081408</v>
      </c>
      <c r="L141">
        <v>36165426</v>
      </c>
      <c r="M141">
        <v>2.1172391643592801</v>
      </c>
      <c r="N141">
        <v>1450840404</v>
      </c>
      <c r="O141">
        <v>932348193</v>
      </c>
      <c r="P141">
        <v>64926917</v>
      </c>
      <c r="Q141">
        <v>137472167</v>
      </c>
      <c r="R141">
        <v>2.117337051442</v>
      </c>
      <c r="S141">
        <v>5007843482</v>
      </c>
      <c r="T141">
        <v>3471888719</v>
      </c>
    </row>
    <row r="142" spans="1:20" x14ac:dyDescent="0.25">
      <c r="A142" s="9" t="str">
        <f t="shared" si="2"/>
        <v>B620218</v>
      </c>
      <c r="B142">
        <v>2021</v>
      </c>
      <c r="C142">
        <v>3</v>
      </c>
      <c r="D142">
        <v>8</v>
      </c>
      <c r="E142" t="s">
        <v>16</v>
      </c>
      <c r="F142">
        <v>54415971</v>
      </c>
      <c r="G142">
        <v>112593397</v>
      </c>
      <c r="H142">
        <v>2.0691240996140601</v>
      </c>
      <c r="I142">
        <v>3989479322</v>
      </c>
      <c r="J142">
        <v>3276628239</v>
      </c>
      <c r="K142">
        <v>19641780</v>
      </c>
      <c r="L142">
        <v>40672781</v>
      </c>
      <c r="M142">
        <v>2.0707278566402798</v>
      </c>
      <c r="N142">
        <v>1639104435</v>
      </c>
      <c r="O142">
        <v>1309845117</v>
      </c>
      <c r="P142">
        <v>74057751</v>
      </c>
      <c r="Q142">
        <v>153266178</v>
      </c>
      <c r="R142">
        <v>2.0695494520215698</v>
      </c>
      <c r="S142">
        <v>5628583757</v>
      </c>
      <c r="T142">
        <v>4586473356</v>
      </c>
    </row>
    <row r="143" spans="1:20" x14ac:dyDescent="0.25">
      <c r="A143" s="9" t="str">
        <f t="shared" si="2"/>
        <v>B6202110</v>
      </c>
      <c r="B143">
        <v>2021</v>
      </c>
      <c r="C143">
        <v>4</v>
      </c>
      <c r="D143">
        <v>10</v>
      </c>
      <c r="E143" t="s">
        <v>16</v>
      </c>
      <c r="F143">
        <v>48929521</v>
      </c>
      <c r="G143">
        <v>114882796</v>
      </c>
      <c r="H143">
        <v>2.3479239864212</v>
      </c>
      <c r="I143">
        <v>3744709972</v>
      </c>
      <c r="J143">
        <v>2981445416</v>
      </c>
      <c r="K143">
        <v>15626327</v>
      </c>
      <c r="L143">
        <v>36685466</v>
      </c>
      <c r="M143">
        <v>2.3476704410447802</v>
      </c>
      <c r="N143">
        <v>1338668376</v>
      </c>
      <c r="O143">
        <v>884309335</v>
      </c>
      <c r="P143">
        <v>64555848</v>
      </c>
      <c r="Q143">
        <v>151568262</v>
      </c>
      <c r="R143">
        <v>2.3478626134691898</v>
      </c>
      <c r="S143">
        <v>5083378348</v>
      </c>
      <c r="T143">
        <v>3865754751</v>
      </c>
    </row>
    <row r="144" spans="1:20" x14ac:dyDescent="0.25">
      <c r="A144" s="9" t="str">
        <f t="shared" si="2"/>
        <v>B6202111</v>
      </c>
      <c r="B144">
        <v>2021</v>
      </c>
      <c r="C144">
        <v>4</v>
      </c>
      <c r="D144">
        <v>11</v>
      </c>
      <c r="E144" t="s">
        <v>16</v>
      </c>
      <c r="F144">
        <v>46238283</v>
      </c>
      <c r="G144">
        <v>113405348</v>
      </c>
      <c r="H144">
        <v>2.4526288746491698</v>
      </c>
      <c r="I144">
        <v>3511506144</v>
      </c>
      <c r="J144">
        <v>2826534662</v>
      </c>
      <c r="K144">
        <v>14760580</v>
      </c>
      <c r="L144">
        <v>36200850</v>
      </c>
      <c r="M144">
        <v>2.4525357404654802</v>
      </c>
      <c r="N144">
        <v>1315857150</v>
      </c>
      <c r="O144">
        <v>892479599</v>
      </c>
      <c r="P144">
        <v>60998863</v>
      </c>
      <c r="Q144">
        <v>149606198</v>
      </c>
      <c r="R144">
        <v>2.4526063379246898</v>
      </c>
      <c r="S144">
        <v>4827363294</v>
      </c>
      <c r="T144">
        <v>3719014261</v>
      </c>
    </row>
    <row r="145" spans="1:20" x14ac:dyDescent="0.25">
      <c r="A145" s="9" t="str">
        <f t="shared" si="2"/>
        <v>B6202112</v>
      </c>
      <c r="B145">
        <v>2021</v>
      </c>
      <c r="C145">
        <v>4</v>
      </c>
      <c r="D145">
        <v>12</v>
      </c>
      <c r="E145" t="s">
        <v>16</v>
      </c>
      <c r="F145">
        <v>50919882</v>
      </c>
      <c r="G145">
        <v>117082769</v>
      </c>
      <c r="H145">
        <v>2.2993527164890102</v>
      </c>
      <c r="I145">
        <v>3700624847</v>
      </c>
      <c r="J145">
        <v>2981173092</v>
      </c>
      <c r="K145">
        <v>18986026</v>
      </c>
      <c r="L145">
        <v>43656412</v>
      </c>
      <c r="M145">
        <v>2.2993970407498598</v>
      </c>
      <c r="N145">
        <v>1612782977</v>
      </c>
      <c r="O145">
        <v>1071692631</v>
      </c>
      <c r="P145">
        <v>69905908</v>
      </c>
      <c r="Q145">
        <v>160739181</v>
      </c>
      <c r="R145">
        <v>2.2993647546928302</v>
      </c>
      <c r="S145">
        <v>5313407824</v>
      </c>
      <c r="T145">
        <v>4052865723</v>
      </c>
    </row>
    <row r="146" spans="1:20" x14ac:dyDescent="0.25">
      <c r="A146" s="9" t="str">
        <f t="shared" si="2"/>
        <v>B6202012</v>
      </c>
      <c r="B146">
        <v>2020</v>
      </c>
      <c r="C146">
        <v>4</v>
      </c>
      <c r="D146">
        <v>12</v>
      </c>
      <c r="E146" t="s">
        <v>16</v>
      </c>
      <c r="F146">
        <v>26865668</v>
      </c>
      <c r="G146">
        <v>39325566</v>
      </c>
      <c r="H146">
        <v>1.46378515509087</v>
      </c>
      <c r="I146">
        <v>2165390715</v>
      </c>
      <c r="J146">
        <v>1172139897</v>
      </c>
      <c r="K146">
        <v>11871726</v>
      </c>
      <c r="L146">
        <v>17377719</v>
      </c>
      <c r="M146">
        <v>1.46379043788578</v>
      </c>
      <c r="N146">
        <v>1032816554</v>
      </c>
      <c r="O146">
        <v>539947515</v>
      </c>
      <c r="P146">
        <v>38737394</v>
      </c>
      <c r="Q146">
        <v>56703285</v>
      </c>
      <c r="R146">
        <v>1.4637867740922299</v>
      </c>
      <c r="S146">
        <v>3198207269</v>
      </c>
      <c r="T146">
        <v>1712087412</v>
      </c>
    </row>
    <row r="147" spans="1:20" x14ac:dyDescent="0.25">
      <c r="A147" s="9" t="str">
        <f t="shared" si="2"/>
        <v>B620202</v>
      </c>
      <c r="B147">
        <v>2020</v>
      </c>
      <c r="C147">
        <v>1</v>
      </c>
      <c r="D147">
        <v>2</v>
      </c>
      <c r="E147" t="s">
        <v>16</v>
      </c>
      <c r="F147">
        <v>55491120</v>
      </c>
      <c r="G147">
        <v>101207504</v>
      </c>
      <c r="H147">
        <v>1.8238504467020999</v>
      </c>
      <c r="I147">
        <v>4044365530</v>
      </c>
      <c r="J147">
        <v>3144070806</v>
      </c>
      <c r="K147">
        <v>12534569</v>
      </c>
      <c r="L147">
        <v>22860812</v>
      </c>
      <c r="M147">
        <v>1.82382114614391</v>
      </c>
      <c r="N147">
        <v>1030046754</v>
      </c>
      <c r="O147">
        <v>820385129</v>
      </c>
      <c r="P147">
        <v>68025689</v>
      </c>
      <c r="Q147">
        <v>124068316</v>
      </c>
      <c r="R147">
        <v>1.82384504771425</v>
      </c>
      <c r="S147">
        <v>5074412284</v>
      </c>
      <c r="T147">
        <v>3964455935</v>
      </c>
    </row>
    <row r="148" spans="1:20" x14ac:dyDescent="0.25">
      <c r="A148" s="9" t="str">
        <f t="shared" si="2"/>
        <v>B620203</v>
      </c>
      <c r="B148">
        <v>2020</v>
      </c>
      <c r="C148">
        <v>1</v>
      </c>
      <c r="D148">
        <v>3</v>
      </c>
      <c r="E148" t="s">
        <v>16</v>
      </c>
      <c r="F148">
        <v>48180028</v>
      </c>
      <c r="G148">
        <v>75410203</v>
      </c>
      <c r="H148">
        <v>1.56517557441021</v>
      </c>
      <c r="I148">
        <v>3703685690</v>
      </c>
      <c r="J148">
        <v>1794948432</v>
      </c>
      <c r="K148">
        <v>8922189</v>
      </c>
      <c r="L148">
        <v>13964741</v>
      </c>
      <c r="M148">
        <v>1.5651698254766799</v>
      </c>
      <c r="N148">
        <v>759584678</v>
      </c>
      <c r="O148">
        <v>492930461</v>
      </c>
      <c r="P148">
        <v>57102217</v>
      </c>
      <c r="Q148">
        <v>89374944</v>
      </c>
      <c r="R148">
        <v>1.5651746761426</v>
      </c>
      <c r="S148">
        <v>4463270368</v>
      </c>
      <c r="T148">
        <v>2287878893</v>
      </c>
    </row>
    <row r="149" spans="1:20" x14ac:dyDescent="0.25">
      <c r="A149" s="9" t="str">
        <f t="shared" si="2"/>
        <v>B620201</v>
      </c>
      <c r="B149">
        <v>2020</v>
      </c>
      <c r="C149">
        <v>1</v>
      </c>
      <c r="D149">
        <v>1</v>
      </c>
      <c r="E149" t="s">
        <v>16</v>
      </c>
      <c r="F149">
        <v>57922947</v>
      </c>
      <c r="G149">
        <v>122393395</v>
      </c>
      <c r="H149">
        <v>2.1130381194174999</v>
      </c>
      <c r="I149">
        <v>4204361129</v>
      </c>
      <c r="J149">
        <v>3214192741</v>
      </c>
      <c r="K149">
        <v>13912279</v>
      </c>
      <c r="L149">
        <v>29397175</v>
      </c>
      <c r="M149">
        <v>2.1130380579630401</v>
      </c>
      <c r="N149">
        <v>1148682246</v>
      </c>
      <c r="O149">
        <v>925569496</v>
      </c>
      <c r="P149">
        <v>71835226</v>
      </c>
      <c r="Q149">
        <v>151790570</v>
      </c>
      <c r="R149">
        <v>2.1130381075156599</v>
      </c>
      <c r="S149">
        <v>5353043375</v>
      </c>
      <c r="T149">
        <v>4139762237</v>
      </c>
    </row>
    <row r="150" spans="1:20" x14ac:dyDescent="0.25">
      <c r="A150" s="9" t="str">
        <f t="shared" si="2"/>
        <v>B620204</v>
      </c>
      <c r="B150">
        <v>2020</v>
      </c>
      <c r="C150">
        <v>2</v>
      </c>
      <c r="D150">
        <v>4</v>
      </c>
      <c r="E150" t="s">
        <v>16</v>
      </c>
      <c r="F150">
        <v>9790822</v>
      </c>
      <c r="G150">
        <v>8373816</v>
      </c>
      <c r="H150">
        <v>0.85527200882622501</v>
      </c>
      <c r="I150">
        <v>801554210</v>
      </c>
      <c r="J150">
        <v>107380019</v>
      </c>
      <c r="K150">
        <v>223445</v>
      </c>
      <c r="L150">
        <v>191107</v>
      </c>
      <c r="M150">
        <v>0.85527534740092603</v>
      </c>
      <c r="N150">
        <v>21661010</v>
      </c>
      <c r="O150">
        <v>6018512</v>
      </c>
      <c r="P150">
        <v>10014267</v>
      </c>
      <c r="Q150">
        <v>8564923</v>
      </c>
      <c r="R150">
        <v>0.85527208331872895</v>
      </c>
      <c r="S150">
        <v>823215220</v>
      </c>
      <c r="T150">
        <v>113398531</v>
      </c>
    </row>
    <row r="151" spans="1:20" x14ac:dyDescent="0.25">
      <c r="A151" s="9" t="str">
        <f t="shared" si="2"/>
        <v>B620205</v>
      </c>
      <c r="B151">
        <v>2020</v>
      </c>
      <c r="C151">
        <v>2</v>
      </c>
      <c r="D151">
        <v>5</v>
      </c>
      <c r="E151" t="s">
        <v>16</v>
      </c>
      <c r="F151">
        <v>5692778</v>
      </c>
      <c r="G151">
        <v>4889354</v>
      </c>
      <c r="H151">
        <v>0.85886960636792797</v>
      </c>
      <c r="I151">
        <v>448841522</v>
      </c>
      <c r="J151">
        <v>164045843</v>
      </c>
      <c r="K151">
        <v>372420</v>
      </c>
      <c r="L151">
        <v>322410</v>
      </c>
      <c r="M151">
        <v>0.86571612695343902</v>
      </c>
      <c r="N151">
        <v>32961086</v>
      </c>
      <c r="O151">
        <v>12480704</v>
      </c>
      <c r="P151">
        <v>6065198</v>
      </c>
      <c r="Q151">
        <v>5211764</v>
      </c>
      <c r="R151">
        <v>0.85929000174437797</v>
      </c>
      <c r="S151">
        <v>481802608</v>
      </c>
      <c r="T151">
        <v>176526547</v>
      </c>
    </row>
    <row r="152" spans="1:20" x14ac:dyDescent="0.25">
      <c r="A152" s="9" t="str">
        <f t="shared" si="2"/>
        <v>B620206</v>
      </c>
      <c r="B152">
        <v>2020</v>
      </c>
      <c r="C152">
        <v>2</v>
      </c>
      <c r="D152">
        <v>6</v>
      </c>
      <c r="E152" t="s">
        <v>16</v>
      </c>
      <c r="F152">
        <v>13096557</v>
      </c>
      <c r="G152">
        <v>14623090</v>
      </c>
      <c r="H152">
        <v>1.1165598714226901</v>
      </c>
      <c r="I152">
        <v>1055523813</v>
      </c>
      <c r="J152">
        <v>500233226</v>
      </c>
      <c r="K152">
        <v>712052</v>
      </c>
      <c r="L152">
        <v>795350</v>
      </c>
      <c r="M152">
        <v>1.1169830293293099</v>
      </c>
      <c r="N152">
        <v>59649844</v>
      </c>
      <c r="O152">
        <v>30347284</v>
      </c>
      <c r="P152">
        <v>13808609</v>
      </c>
      <c r="Q152">
        <v>15418440</v>
      </c>
      <c r="R152">
        <v>1.1165816918995899</v>
      </c>
      <c r="S152">
        <v>1115173657</v>
      </c>
      <c r="T152">
        <v>530580510</v>
      </c>
    </row>
    <row r="153" spans="1:20" x14ac:dyDescent="0.25">
      <c r="A153" s="9" t="str">
        <f t="shared" si="2"/>
        <v>B620207</v>
      </c>
      <c r="B153">
        <v>2020</v>
      </c>
      <c r="C153">
        <v>3</v>
      </c>
      <c r="D153">
        <v>7</v>
      </c>
      <c r="E153" t="s">
        <v>16</v>
      </c>
      <c r="F153">
        <v>25690502</v>
      </c>
      <c r="G153">
        <v>30876440</v>
      </c>
      <c r="H153">
        <v>1.2018620733841601</v>
      </c>
      <c r="I153">
        <v>2139815949</v>
      </c>
      <c r="J153">
        <v>764442702</v>
      </c>
      <c r="K153">
        <v>7554717</v>
      </c>
      <c r="L153">
        <v>9081588</v>
      </c>
      <c r="M153">
        <v>1.2021082986960301</v>
      </c>
      <c r="N153">
        <v>660750518</v>
      </c>
      <c r="O153">
        <v>275370585</v>
      </c>
      <c r="P153">
        <v>33245219</v>
      </c>
      <c r="Q153">
        <v>39958028</v>
      </c>
      <c r="R153">
        <v>1.2019180261679101</v>
      </c>
      <c r="S153">
        <v>2800566467</v>
      </c>
      <c r="T153">
        <v>1039813287</v>
      </c>
    </row>
    <row r="154" spans="1:20" x14ac:dyDescent="0.25">
      <c r="A154" s="9" t="str">
        <f t="shared" si="2"/>
        <v>B620208</v>
      </c>
      <c r="B154">
        <v>2020</v>
      </c>
      <c r="C154">
        <v>3</v>
      </c>
      <c r="D154">
        <v>8</v>
      </c>
      <c r="E154" t="s">
        <v>16</v>
      </c>
      <c r="F154">
        <v>19769890</v>
      </c>
      <c r="G154">
        <v>24444659</v>
      </c>
      <c r="H154">
        <v>1.2364590293623201</v>
      </c>
      <c r="I154">
        <v>1577677463</v>
      </c>
      <c r="J154">
        <v>683319111</v>
      </c>
      <c r="K154">
        <v>7287305</v>
      </c>
      <c r="L154">
        <v>9010454</v>
      </c>
      <c r="M154">
        <v>1.2364590201727499</v>
      </c>
      <c r="N154">
        <v>645860996</v>
      </c>
      <c r="O154">
        <v>296114254</v>
      </c>
      <c r="P154">
        <v>27057195</v>
      </c>
      <c r="Q154">
        <v>33455113</v>
      </c>
      <c r="R154">
        <v>1.2364590268872999</v>
      </c>
      <c r="S154">
        <v>2223538459</v>
      </c>
      <c r="T154">
        <v>979433365</v>
      </c>
    </row>
    <row r="155" spans="1:20" x14ac:dyDescent="0.25">
      <c r="A155" s="9" t="str">
        <f t="shared" si="2"/>
        <v>B620209</v>
      </c>
      <c r="B155">
        <v>2020</v>
      </c>
      <c r="C155">
        <v>3</v>
      </c>
      <c r="D155">
        <v>9</v>
      </c>
      <c r="E155" t="s">
        <v>16</v>
      </c>
      <c r="F155">
        <v>16785721</v>
      </c>
      <c r="G155">
        <v>20714670</v>
      </c>
      <c r="H155">
        <v>1.2340649531825201</v>
      </c>
      <c r="I155">
        <v>1362932276</v>
      </c>
      <c r="J155">
        <v>654054499</v>
      </c>
      <c r="K155">
        <v>5825011</v>
      </c>
      <c r="L155">
        <v>7188828</v>
      </c>
      <c r="M155">
        <v>1.23413123168351</v>
      </c>
      <c r="N155">
        <v>523002236</v>
      </c>
      <c r="O155">
        <v>274081596</v>
      </c>
      <c r="P155">
        <v>22610732</v>
      </c>
      <c r="Q155">
        <v>27903498</v>
      </c>
      <c r="R155">
        <v>1.23408202795026</v>
      </c>
      <c r="S155">
        <v>1885934512</v>
      </c>
      <c r="T155">
        <v>928136095</v>
      </c>
    </row>
    <row r="156" spans="1:20" x14ac:dyDescent="0.25">
      <c r="A156" s="9" t="str">
        <f t="shared" si="2"/>
        <v>B6202010</v>
      </c>
      <c r="B156">
        <v>2020</v>
      </c>
      <c r="C156">
        <v>4</v>
      </c>
      <c r="D156">
        <v>10</v>
      </c>
      <c r="E156" t="s">
        <v>16</v>
      </c>
      <c r="F156">
        <v>23159121</v>
      </c>
      <c r="G156">
        <v>26955427</v>
      </c>
      <c r="H156">
        <v>1.16392271537421</v>
      </c>
      <c r="I156">
        <v>1886298941</v>
      </c>
      <c r="J156">
        <v>982772608</v>
      </c>
      <c r="K156">
        <v>6713737</v>
      </c>
      <c r="L156">
        <v>7813803</v>
      </c>
      <c r="M156">
        <v>1.1638530076468501</v>
      </c>
      <c r="N156">
        <v>601455858</v>
      </c>
      <c r="O156">
        <v>332952367</v>
      </c>
      <c r="P156">
        <v>29872858</v>
      </c>
      <c r="Q156">
        <v>34769230</v>
      </c>
      <c r="R156">
        <v>1.1639070490008001</v>
      </c>
      <c r="S156">
        <v>2487754799</v>
      </c>
      <c r="T156">
        <v>1315724975</v>
      </c>
    </row>
    <row r="157" spans="1:20" x14ac:dyDescent="0.25">
      <c r="A157" s="9" t="str">
        <f t="shared" si="2"/>
        <v>B6202011</v>
      </c>
      <c r="B157">
        <v>2020</v>
      </c>
      <c r="C157">
        <v>4</v>
      </c>
      <c r="D157">
        <v>11</v>
      </c>
      <c r="E157" t="s">
        <v>16</v>
      </c>
      <c r="F157">
        <v>26362044</v>
      </c>
      <c r="G157">
        <v>33047367</v>
      </c>
      <c r="H157">
        <v>1.2535965344720601</v>
      </c>
      <c r="I157">
        <v>2127827129</v>
      </c>
      <c r="J157">
        <v>1063280720</v>
      </c>
      <c r="K157">
        <v>7509513</v>
      </c>
      <c r="L157">
        <v>9414170</v>
      </c>
      <c r="M157">
        <v>1.2536325591286599</v>
      </c>
      <c r="N157">
        <v>675041550</v>
      </c>
      <c r="O157">
        <v>358689953</v>
      </c>
      <c r="P157">
        <v>33871557</v>
      </c>
      <c r="Q157">
        <v>42461537</v>
      </c>
      <c r="R157">
        <v>1.2536045213392399</v>
      </c>
      <c r="S157">
        <v>2802868679</v>
      </c>
      <c r="T157">
        <v>1421970673</v>
      </c>
    </row>
    <row r="158" spans="1:20" x14ac:dyDescent="0.25">
      <c r="A158" s="9" t="str">
        <f t="shared" si="2"/>
        <v>B620191</v>
      </c>
      <c r="B158">
        <v>2019</v>
      </c>
      <c r="C158">
        <v>1</v>
      </c>
      <c r="D158">
        <v>1</v>
      </c>
      <c r="E158" t="s">
        <v>16</v>
      </c>
      <c r="F158">
        <v>55214112</v>
      </c>
      <c r="G158">
        <v>107587447</v>
      </c>
      <c r="H158">
        <v>1.9485498019057099</v>
      </c>
      <c r="I158">
        <v>3833677714</v>
      </c>
      <c r="J158">
        <v>3096962601</v>
      </c>
      <c r="K158">
        <v>15194099</v>
      </c>
      <c r="L158">
        <v>29606459</v>
      </c>
      <c r="M158">
        <v>1.94854982845642</v>
      </c>
      <c r="N158">
        <v>1264362240</v>
      </c>
      <c r="O158">
        <v>1002746665</v>
      </c>
      <c r="P158">
        <v>70408211</v>
      </c>
      <c r="Q158">
        <v>137193906</v>
      </c>
      <c r="R158">
        <v>1.94854980763536</v>
      </c>
      <c r="S158">
        <v>5098039954</v>
      </c>
      <c r="T158">
        <v>4099709266</v>
      </c>
    </row>
    <row r="159" spans="1:20" x14ac:dyDescent="0.25">
      <c r="A159" s="9" t="str">
        <f t="shared" si="2"/>
        <v>B620192</v>
      </c>
      <c r="B159">
        <v>2019</v>
      </c>
      <c r="C159">
        <v>1</v>
      </c>
      <c r="D159">
        <v>2</v>
      </c>
      <c r="E159" t="s">
        <v>16</v>
      </c>
      <c r="F159">
        <v>52645386</v>
      </c>
      <c r="G159">
        <v>108559925</v>
      </c>
      <c r="H159">
        <v>2.0620976166838201</v>
      </c>
      <c r="I159">
        <v>3701256141</v>
      </c>
      <c r="J159">
        <v>3072736182</v>
      </c>
      <c r="K159">
        <v>13782584</v>
      </c>
      <c r="L159">
        <v>28421031</v>
      </c>
      <c r="M159">
        <v>2.0620974267234602</v>
      </c>
      <c r="N159">
        <v>1103249975</v>
      </c>
      <c r="O159">
        <v>841421413</v>
      </c>
      <c r="P159">
        <v>66427970</v>
      </c>
      <c r="Q159">
        <v>136980956</v>
      </c>
      <c r="R159">
        <v>2.0620975772705301</v>
      </c>
      <c r="S159">
        <v>4804506116</v>
      </c>
      <c r="T159">
        <v>3914157595</v>
      </c>
    </row>
    <row r="160" spans="1:20" x14ac:dyDescent="0.25">
      <c r="A160" s="9" t="str">
        <f t="shared" si="2"/>
        <v>B620193</v>
      </c>
      <c r="B160">
        <v>2019</v>
      </c>
      <c r="C160">
        <v>1</v>
      </c>
      <c r="D160">
        <v>3</v>
      </c>
      <c r="E160" t="s">
        <v>16</v>
      </c>
      <c r="F160">
        <v>60118439</v>
      </c>
      <c r="G160">
        <v>128209025</v>
      </c>
      <c r="H160">
        <v>2.1326073519640101</v>
      </c>
      <c r="I160">
        <v>4231620827</v>
      </c>
      <c r="J160">
        <v>3659328729</v>
      </c>
      <c r="K160">
        <v>16281212</v>
      </c>
      <c r="L160">
        <v>34721459</v>
      </c>
      <c r="M160">
        <v>2.1326089851296</v>
      </c>
      <c r="N160">
        <v>1305233507</v>
      </c>
      <c r="O160">
        <v>1062813436</v>
      </c>
      <c r="P160">
        <v>76399651</v>
      </c>
      <c r="Q160">
        <v>162930484</v>
      </c>
      <c r="R160">
        <v>2.1326077000011399</v>
      </c>
      <c r="S160">
        <v>5536854334</v>
      </c>
      <c r="T160">
        <v>4722142165</v>
      </c>
    </row>
    <row r="161" spans="1:20" x14ac:dyDescent="0.25">
      <c r="A161" s="9" t="str">
        <f t="shared" si="2"/>
        <v>B620194</v>
      </c>
      <c r="B161">
        <v>2019</v>
      </c>
      <c r="C161">
        <v>2</v>
      </c>
      <c r="D161">
        <v>4</v>
      </c>
      <c r="E161" t="s">
        <v>16</v>
      </c>
      <c r="F161">
        <v>59527739</v>
      </c>
      <c r="G161">
        <v>128724788</v>
      </c>
      <c r="H161">
        <v>2.1624336849077999</v>
      </c>
      <c r="I161">
        <v>4148003198</v>
      </c>
      <c r="J161">
        <v>3552644196</v>
      </c>
      <c r="K161">
        <v>15649373</v>
      </c>
      <c r="L161">
        <v>33840732</v>
      </c>
      <c r="M161">
        <v>2.1624337281755599</v>
      </c>
      <c r="N161">
        <v>1245170839</v>
      </c>
      <c r="O161">
        <v>1034805124</v>
      </c>
      <c r="P161">
        <v>75177112</v>
      </c>
      <c r="Q161">
        <v>162565520</v>
      </c>
      <c r="R161">
        <v>2.1624336939147102</v>
      </c>
      <c r="S161">
        <v>5393174037</v>
      </c>
      <c r="T161">
        <v>4587449320</v>
      </c>
    </row>
    <row r="162" spans="1:20" x14ac:dyDescent="0.25">
      <c r="A162" s="9" t="str">
        <f t="shared" si="2"/>
        <v>B620195</v>
      </c>
      <c r="B162">
        <v>2019</v>
      </c>
      <c r="C162">
        <v>2</v>
      </c>
      <c r="D162">
        <v>5</v>
      </c>
      <c r="E162" t="s">
        <v>16</v>
      </c>
      <c r="F162">
        <v>59139308</v>
      </c>
      <c r="G162">
        <v>132733065</v>
      </c>
      <c r="H162">
        <v>2.2444135633105402</v>
      </c>
      <c r="I162">
        <v>4120927994</v>
      </c>
      <c r="J162">
        <v>3597841736</v>
      </c>
      <c r="K162">
        <v>15399970</v>
      </c>
      <c r="L162">
        <v>34563901</v>
      </c>
      <c r="M162">
        <v>2.2444135280783</v>
      </c>
      <c r="N162">
        <v>1215650664</v>
      </c>
      <c r="O162">
        <v>990750615</v>
      </c>
      <c r="P162">
        <v>74539278</v>
      </c>
      <c r="Q162">
        <v>167296966</v>
      </c>
      <c r="R162">
        <v>2.24441355603149</v>
      </c>
      <c r="S162">
        <v>5336578658</v>
      </c>
      <c r="T162">
        <v>4588592351</v>
      </c>
    </row>
    <row r="163" spans="1:20" x14ac:dyDescent="0.25">
      <c r="A163" s="9" t="str">
        <f t="shared" si="2"/>
        <v>B620196</v>
      </c>
      <c r="B163">
        <v>2019</v>
      </c>
      <c r="C163">
        <v>2</v>
      </c>
      <c r="D163">
        <v>6</v>
      </c>
      <c r="E163" t="s">
        <v>16</v>
      </c>
      <c r="F163">
        <v>57899767</v>
      </c>
      <c r="G163">
        <v>119555227</v>
      </c>
      <c r="H163">
        <v>2.06486542510611</v>
      </c>
      <c r="I163">
        <v>3997724272</v>
      </c>
      <c r="J163">
        <v>3552019844</v>
      </c>
      <c r="K163">
        <v>16881416</v>
      </c>
      <c r="L163">
        <v>34857852</v>
      </c>
      <c r="M163">
        <v>2.0648654117640302</v>
      </c>
      <c r="N163">
        <v>1304949686</v>
      </c>
      <c r="O163">
        <v>1056640930</v>
      </c>
      <c r="P163">
        <v>74781183</v>
      </c>
      <c r="Q163">
        <v>154413079</v>
      </c>
      <c r="R163">
        <v>2.06486542209421</v>
      </c>
      <c r="S163">
        <v>5302673958</v>
      </c>
      <c r="T163">
        <v>4608660774</v>
      </c>
    </row>
    <row r="164" spans="1:20" x14ac:dyDescent="0.25">
      <c r="A164" s="9" t="str">
        <f t="shared" si="2"/>
        <v>B620197</v>
      </c>
      <c r="B164">
        <v>2019</v>
      </c>
      <c r="C164">
        <v>3</v>
      </c>
      <c r="D164">
        <v>7</v>
      </c>
      <c r="E164" t="s">
        <v>16</v>
      </c>
      <c r="F164">
        <v>60919004</v>
      </c>
      <c r="G164">
        <v>127696495</v>
      </c>
      <c r="H164">
        <v>2.0961684632926598</v>
      </c>
      <c r="I164">
        <v>3997782284</v>
      </c>
      <c r="J164">
        <v>3576990992</v>
      </c>
      <c r="K164">
        <v>18857771</v>
      </c>
      <c r="L164">
        <v>39529064</v>
      </c>
      <c r="M164">
        <v>2.09616841778384</v>
      </c>
      <c r="N164">
        <v>1649383125</v>
      </c>
      <c r="O164">
        <v>1425618459</v>
      </c>
      <c r="P164">
        <v>79776775</v>
      </c>
      <c r="Q164">
        <v>167225559</v>
      </c>
      <c r="R164">
        <v>2.0961684525352098</v>
      </c>
      <c r="S164">
        <v>5647165409</v>
      </c>
      <c r="T164">
        <v>5002609451</v>
      </c>
    </row>
    <row r="165" spans="1:20" x14ac:dyDescent="0.25">
      <c r="A165" s="9" t="str">
        <f t="shared" si="2"/>
        <v>B620198</v>
      </c>
      <c r="B165">
        <v>2019</v>
      </c>
      <c r="C165">
        <v>3</v>
      </c>
      <c r="D165">
        <v>8</v>
      </c>
      <c r="E165" t="s">
        <v>16</v>
      </c>
      <c r="F165">
        <v>60585417</v>
      </c>
      <c r="G165">
        <v>124292370</v>
      </c>
      <c r="H165">
        <v>2.0515228937022898</v>
      </c>
      <c r="I165">
        <v>4166200082</v>
      </c>
      <c r="J165">
        <v>3626662837</v>
      </c>
      <c r="K165">
        <v>19173518</v>
      </c>
      <c r="L165">
        <v>39334911</v>
      </c>
      <c r="M165">
        <v>2.0515228869318598</v>
      </c>
      <c r="N165">
        <v>1478795664</v>
      </c>
      <c r="O165">
        <v>1279894432</v>
      </c>
      <c r="P165">
        <v>79758935</v>
      </c>
      <c r="Q165">
        <v>163627281</v>
      </c>
      <c r="R165">
        <v>2.0515228920747202</v>
      </c>
      <c r="S165">
        <v>5644995746</v>
      </c>
      <c r="T165">
        <v>4906557269</v>
      </c>
    </row>
    <row r="166" spans="1:20" x14ac:dyDescent="0.25">
      <c r="A166" s="9" t="str">
        <f t="shared" si="2"/>
        <v>B620199</v>
      </c>
      <c r="B166">
        <v>2019</v>
      </c>
      <c r="C166">
        <v>3</v>
      </c>
      <c r="D166">
        <v>9</v>
      </c>
      <c r="E166" t="s">
        <v>16</v>
      </c>
      <c r="F166">
        <v>55217487</v>
      </c>
      <c r="G166">
        <v>112135306</v>
      </c>
      <c r="H166">
        <v>2.0307933608061499</v>
      </c>
      <c r="I166">
        <v>3875330249</v>
      </c>
      <c r="J166">
        <v>3177635571</v>
      </c>
      <c r="K166">
        <v>13820935</v>
      </c>
      <c r="L166">
        <v>28067386</v>
      </c>
      <c r="M166">
        <v>2.0307877867886601</v>
      </c>
      <c r="N166">
        <v>1111115108</v>
      </c>
      <c r="O166">
        <v>839869492</v>
      </c>
      <c r="P166">
        <v>69038422</v>
      </c>
      <c r="Q166">
        <v>140202692</v>
      </c>
      <c r="R166">
        <v>2.0307922449328202</v>
      </c>
      <c r="S166">
        <v>4986445357</v>
      </c>
      <c r="T166">
        <v>4017505063</v>
      </c>
    </row>
    <row r="167" spans="1:20" x14ac:dyDescent="0.25">
      <c r="A167" s="9" t="str">
        <f t="shared" si="2"/>
        <v>B6201910</v>
      </c>
      <c r="B167">
        <v>2019</v>
      </c>
      <c r="C167">
        <v>4</v>
      </c>
      <c r="D167">
        <v>10</v>
      </c>
      <c r="E167" t="s">
        <v>16</v>
      </c>
      <c r="F167">
        <v>58297309</v>
      </c>
      <c r="G167">
        <v>120082716</v>
      </c>
      <c r="H167">
        <v>2.0598329161299702</v>
      </c>
      <c r="I167">
        <v>4136905800</v>
      </c>
      <c r="J167">
        <v>3481111679</v>
      </c>
      <c r="K167">
        <v>13411455</v>
      </c>
      <c r="L167">
        <v>27625358</v>
      </c>
      <c r="M167">
        <v>2.0598330307934498</v>
      </c>
      <c r="N167">
        <v>1085759129</v>
      </c>
      <c r="O167">
        <v>828712508</v>
      </c>
      <c r="P167">
        <v>71708764</v>
      </c>
      <c r="Q167">
        <v>147708074</v>
      </c>
      <c r="R167">
        <v>2.0598329375750999</v>
      </c>
      <c r="S167">
        <v>5222664929</v>
      </c>
      <c r="T167">
        <v>4309824187</v>
      </c>
    </row>
    <row r="168" spans="1:20" x14ac:dyDescent="0.25">
      <c r="A168" s="9" t="str">
        <f t="shared" si="2"/>
        <v>B6201911</v>
      </c>
      <c r="B168">
        <v>2019</v>
      </c>
      <c r="C168">
        <v>4</v>
      </c>
      <c r="D168">
        <v>11</v>
      </c>
      <c r="E168" t="s">
        <v>16</v>
      </c>
      <c r="F168">
        <v>57651980</v>
      </c>
      <c r="G168">
        <v>119344094</v>
      </c>
      <c r="H168">
        <v>2.0700779747720701</v>
      </c>
      <c r="I168">
        <v>4175073406</v>
      </c>
      <c r="J168">
        <v>3398383696</v>
      </c>
      <c r="K168">
        <v>13601592</v>
      </c>
      <c r="L168">
        <v>28156467</v>
      </c>
      <c r="M168">
        <v>2.0700861340348902</v>
      </c>
      <c r="N168">
        <v>1095166894</v>
      </c>
      <c r="O168">
        <v>860645914</v>
      </c>
      <c r="P168">
        <v>71253572</v>
      </c>
      <c r="Q168">
        <v>147500561</v>
      </c>
      <c r="R168">
        <v>2.0700795322934802</v>
      </c>
      <c r="S168">
        <v>5270240300</v>
      </c>
      <c r="T168">
        <v>4259029610</v>
      </c>
    </row>
    <row r="169" spans="1:20" x14ac:dyDescent="0.25">
      <c r="A169" s="9" t="str">
        <f t="shared" si="2"/>
        <v>B6201912</v>
      </c>
      <c r="B169">
        <v>2019</v>
      </c>
      <c r="C169">
        <v>4</v>
      </c>
      <c r="D169">
        <v>12</v>
      </c>
      <c r="E169" t="s">
        <v>16</v>
      </c>
      <c r="F169">
        <v>60055285</v>
      </c>
      <c r="G169">
        <v>125710210</v>
      </c>
      <c r="H169">
        <v>2.09324141913571</v>
      </c>
      <c r="I169">
        <v>4290444454</v>
      </c>
      <c r="J169">
        <v>3570990514</v>
      </c>
      <c r="K169">
        <v>16164519</v>
      </c>
      <c r="L169">
        <v>33836240</v>
      </c>
      <c r="M169">
        <v>2.0932413763750102</v>
      </c>
      <c r="N169">
        <v>1298199402</v>
      </c>
      <c r="O169">
        <v>1032967499</v>
      </c>
      <c r="P169">
        <v>76219804</v>
      </c>
      <c r="Q169">
        <v>159546450</v>
      </c>
      <c r="R169">
        <v>2.0932414100671202</v>
      </c>
      <c r="S169">
        <v>5588643856</v>
      </c>
      <c r="T169">
        <v>4603958013</v>
      </c>
    </row>
    <row r="170" spans="1:20" x14ac:dyDescent="0.25">
      <c r="A170" s="9" t="str">
        <f t="shared" si="2"/>
        <v>B620182</v>
      </c>
      <c r="B170">
        <v>2018</v>
      </c>
      <c r="C170">
        <v>1</v>
      </c>
      <c r="D170">
        <v>2</v>
      </c>
      <c r="E170" t="s">
        <v>16</v>
      </c>
      <c r="F170">
        <v>51031327</v>
      </c>
      <c r="G170">
        <v>107836097</v>
      </c>
      <c r="H170">
        <v>2.1131352708111999</v>
      </c>
      <c r="I170">
        <v>3548614645</v>
      </c>
      <c r="J170">
        <v>2942533863</v>
      </c>
      <c r="K170">
        <v>11723595</v>
      </c>
      <c r="L170">
        <v>24773821</v>
      </c>
      <c r="M170">
        <v>2.1131590608512099</v>
      </c>
      <c r="N170">
        <v>920734201</v>
      </c>
      <c r="O170">
        <v>750635171</v>
      </c>
      <c r="P170">
        <v>62754922</v>
      </c>
      <c r="Q170">
        <v>132609918</v>
      </c>
      <c r="R170">
        <v>2.1131397151605098</v>
      </c>
      <c r="S170">
        <v>4469348846</v>
      </c>
      <c r="T170">
        <v>3693169034</v>
      </c>
    </row>
    <row r="171" spans="1:20" x14ac:dyDescent="0.25">
      <c r="A171" s="9" t="str">
        <f t="shared" si="2"/>
        <v>B620183</v>
      </c>
      <c r="B171">
        <v>2018</v>
      </c>
      <c r="C171">
        <v>1</v>
      </c>
      <c r="D171">
        <v>3</v>
      </c>
      <c r="E171" t="s">
        <v>16</v>
      </c>
      <c r="F171">
        <v>56342861</v>
      </c>
      <c r="G171">
        <v>115143298</v>
      </c>
      <c r="H171">
        <v>2.0436182323080798</v>
      </c>
      <c r="I171">
        <v>4072670068</v>
      </c>
      <c r="J171">
        <v>3485168983</v>
      </c>
      <c r="K171">
        <v>13250153</v>
      </c>
      <c r="L171">
        <v>27078384</v>
      </c>
      <c r="M171">
        <v>2.04362802452167</v>
      </c>
      <c r="N171">
        <v>1068630172</v>
      </c>
      <c r="O171">
        <v>901423057</v>
      </c>
      <c r="P171">
        <v>69593014</v>
      </c>
      <c r="Q171">
        <v>142221682</v>
      </c>
      <c r="R171">
        <v>2.0436200966953302</v>
      </c>
      <c r="S171">
        <v>5141300240</v>
      </c>
      <c r="T171">
        <v>4386592040</v>
      </c>
    </row>
    <row r="172" spans="1:20" x14ac:dyDescent="0.25">
      <c r="A172" s="9" t="str">
        <f t="shared" si="2"/>
        <v>B620184</v>
      </c>
      <c r="B172">
        <v>2018</v>
      </c>
      <c r="C172">
        <v>2</v>
      </c>
      <c r="D172">
        <v>4</v>
      </c>
      <c r="E172" t="s">
        <v>16</v>
      </c>
      <c r="F172">
        <v>57303758</v>
      </c>
      <c r="G172">
        <v>124606964</v>
      </c>
      <c r="H172">
        <v>2.1744989918462201</v>
      </c>
      <c r="I172">
        <v>3993458971</v>
      </c>
      <c r="J172">
        <v>3429105640</v>
      </c>
      <c r="K172">
        <v>13174204</v>
      </c>
      <c r="L172">
        <v>28647292</v>
      </c>
      <c r="M172">
        <v>2.17449889192546</v>
      </c>
      <c r="N172">
        <v>1027918994</v>
      </c>
      <c r="O172">
        <v>873189244</v>
      </c>
      <c r="P172">
        <v>70477962</v>
      </c>
      <c r="Q172">
        <v>153254256</v>
      </c>
      <c r="R172">
        <v>2.1744989731683702</v>
      </c>
      <c r="S172">
        <v>5021377965</v>
      </c>
      <c r="T172">
        <v>4302294884</v>
      </c>
    </row>
    <row r="173" spans="1:20" x14ac:dyDescent="0.25">
      <c r="A173" s="9" t="str">
        <f t="shared" si="2"/>
        <v>B620185</v>
      </c>
      <c r="B173">
        <v>2018</v>
      </c>
      <c r="C173">
        <v>2</v>
      </c>
      <c r="D173">
        <v>5</v>
      </c>
      <c r="E173" t="s">
        <v>16</v>
      </c>
      <c r="F173">
        <v>59886993</v>
      </c>
      <c r="G173">
        <v>140046184</v>
      </c>
      <c r="H173">
        <v>2.3385075286715402</v>
      </c>
      <c r="I173">
        <v>4338342350</v>
      </c>
      <c r="J173">
        <v>3505499502</v>
      </c>
      <c r="K173">
        <v>12806070</v>
      </c>
      <c r="L173">
        <v>29947114</v>
      </c>
      <c r="M173">
        <v>2.33850931628516</v>
      </c>
      <c r="N173">
        <v>990507200</v>
      </c>
      <c r="O173">
        <v>836855608</v>
      </c>
      <c r="P173">
        <v>72693063</v>
      </c>
      <c r="Q173">
        <v>169993298</v>
      </c>
      <c r="R173">
        <v>2.3385078435888702</v>
      </c>
      <c r="S173">
        <v>5328849550</v>
      </c>
      <c r="T173">
        <v>4342355110</v>
      </c>
    </row>
    <row r="174" spans="1:20" x14ac:dyDescent="0.25">
      <c r="A174" s="9" t="str">
        <f t="shared" si="2"/>
        <v>B620186</v>
      </c>
      <c r="B174">
        <v>2018</v>
      </c>
      <c r="C174">
        <v>2</v>
      </c>
      <c r="D174">
        <v>6</v>
      </c>
      <c r="E174" t="s">
        <v>16</v>
      </c>
      <c r="F174">
        <v>58339731</v>
      </c>
      <c r="G174">
        <v>135866314</v>
      </c>
      <c r="H174">
        <v>2.3288813930252701</v>
      </c>
      <c r="I174">
        <v>4022847187</v>
      </c>
      <c r="J174">
        <v>3497413591</v>
      </c>
      <c r="K174">
        <v>13742251</v>
      </c>
      <c r="L174">
        <v>32004074</v>
      </c>
      <c r="M174">
        <v>2.3288814911036</v>
      </c>
      <c r="N174">
        <v>1059099526</v>
      </c>
      <c r="O174">
        <v>906636517</v>
      </c>
      <c r="P174">
        <v>72081982</v>
      </c>
      <c r="Q174">
        <v>167870388</v>
      </c>
      <c r="R174">
        <v>2.32888141172366</v>
      </c>
      <c r="S174">
        <v>5081946713</v>
      </c>
      <c r="T174">
        <v>4404050108</v>
      </c>
    </row>
    <row r="175" spans="1:20" x14ac:dyDescent="0.25">
      <c r="A175" s="9" t="str">
        <f t="shared" si="2"/>
        <v>B620187</v>
      </c>
      <c r="B175">
        <v>2018</v>
      </c>
      <c r="C175">
        <v>3</v>
      </c>
      <c r="D175">
        <v>7</v>
      </c>
      <c r="E175" t="s">
        <v>16</v>
      </c>
      <c r="F175">
        <v>60441448</v>
      </c>
      <c r="G175">
        <v>139038615</v>
      </c>
      <c r="H175">
        <v>2.3003852422595799</v>
      </c>
      <c r="I175">
        <v>3712433433</v>
      </c>
      <c r="J175">
        <v>3303589491</v>
      </c>
      <c r="K175">
        <v>16444241</v>
      </c>
      <c r="L175">
        <v>37828054</v>
      </c>
      <c r="M175">
        <v>2.30038309460436</v>
      </c>
      <c r="N175">
        <v>1639822198</v>
      </c>
      <c r="O175">
        <v>1453410274</v>
      </c>
      <c r="P175">
        <v>76885689</v>
      </c>
      <c r="Q175">
        <v>176866669</v>
      </c>
      <c r="R175">
        <v>2.3003847829210402</v>
      </c>
      <c r="S175">
        <v>5352255631</v>
      </c>
      <c r="T175">
        <v>4756999765</v>
      </c>
    </row>
    <row r="176" spans="1:20" x14ac:dyDescent="0.25">
      <c r="A176" s="9" t="str">
        <f t="shared" si="2"/>
        <v>B620188</v>
      </c>
      <c r="B176">
        <v>2018</v>
      </c>
      <c r="C176">
        <v>3</v>
      </c>
      <c r="D176">
        <v>8</v>
      </c>
      <c r="E176" t="s">
        <v>16</v>
      </c>
      <c r="F176">
        <v>60372656</v>
      </c>
      <c r="G176">
        <v>138981422</v>
      </c>
      <c r="H176">
        <v>2.3020590977478199</v>
      </c>
      <c r="I176">
        <v>4076443708</v>
      </c>
      <c r="J176">
        <v>3613521035</v>
      </c>
      <c r="K176">
        <v>16345598</v>
      </c>
      <c r="L176">
        <v>37628533</v>
      </c>
      <c r="M176">
        <v>2.3020591231963401</v>
      </c>
      <c r="N176">
        <v>1245306318</v>
      </c>
      <c r="O176">
        <v>1107964759</v>
      </c>
      <c r="P176">
        <v>76718254</v>
      </c>
      <c r="Q176">
        <v>176609955</v>
      </c>
      <c r="R176">
        <v>2.3020591031698898</v>
      </c>
      <c r="S176">
        <v>5321750026</v>
      </c>
      <c r="T176">
        <v>4721485794</v>
      </c>
    </row>
    <row r="177" spans="1:20" x14ac:dyDescent="0.25">
      <c r="A177" s="9" t="str">
        <f t="shared" si="2"/>
        <v>B620189</v>
      </c>
      <c r="B177">
        <v>2018</v>
      </c>
      <c r="C177">
        <v>3</v>
      </c>
      <c r="D177">
        <v>9</v>
      </c>
      <c r="E177" t="s">
        <v>16</v>
      </c>
      <c r="F177">
        <v>55146389</v>
      </c>
      <c r="G177">
        <v>129367128</v>
      </c>
      <c r="H177">
        <v>2.34588574784107</v>
      </c>
      <c r="I177">
        <v>3809034887</v>
      </c>
      <c r="J177">
        <v>3078874670</v>
      </c>
      <c r="K177">
        <v>13625002</v>
      </c>
      <c r="L177">
        <v>31961934</v>
      </c>
      <c r="M177">
        <v>2.3458296740066502</v>
      </c>
      <c r="N177">
        <v>1073007024</v>
      </c>
      <c r="O177">
        <v>811354969</v>
      </c>
      <c r="P177">
        <v>68771391</v>
      </c>
      <c r="Q177">
        <v>161329062</v>
      </c>
      <c r="R177">
        <v>2.3458746384815701</v>
      </c>
      <c r="S177">
        <v>4882041911</v>
      </c>
      <c r="T177">
        <v>3890229639</v>
      </c>
    </row>
    <row r="178" spans="1:20" x14ac:dyDescent="0.25">
      <c r="A178" s="9" t="str">
        <f t="shared" si="2"/>
        <v>B6201810</v>
      </c>
      <c r="B178">
        <v>2018</v>
      </c>
      <c r="C178">
        <v>4</v>
      </c>
      <c r="D178">
        <v>10</v>
      </c>
      <c r="E178" t="s">
        <v>16</v>
      </c>
      <c r="F178">
        <v>56269870</v>
      </c>
      <c r="G178">
        <v>137819798</v>
      </c>
      <c r="H178">
        <v>2.4492645531258499</v>
      </c>
      <c r="I178">
        <v>3873020744</v>
      </c>
      <c r="J178">
        <v>3284865151</v>
      </c>
      <c r="K178">
        <v>12988246</v>
      </c>
      <c r="L178">
        <v>31812726</v>
      </c>
      <c r="M178">
        <v>2.4493473560633201</v>
      </c>
      <c r="N178">
        <v>1026331364</v>
      </c>
      <c r="O178">
        <v>776337915</v>
      </c>
      <c r="P178">
        <v>69258116</v>
      </c>
      <c r="Q178">
        <v>169632524</v>
      </c>
      <c r="R178">
        <v>2.4492800814853202</v>
      </c>
      <c r="S178">
        <v>4899352108</v>
      </c>
      <c r="T178">
        <v>4061203066</v>
      </c>
    </row>
    <row r="179" spans="1:20" x14ac:dyDescent="0.25">
      <c r="A179" s="9" t="str">
        <f t="shared" si="2"/>
        <v>B6201811</v>
      </c>
      <c r="B179">
        <v>2018</v>
      </c>
      <c r="C179">
        <v>4</v>
      </c>
      <c r="D179">
        <v>11</v>
      </c>
      <c r="E179" t="s">
        <v>16</v>
      </c>
      <c r="F179">
        <v>55678447</v>
      </c>
      <c r="G179">
        <v>127942795</v>
      </c>
      <c r="H179">
        <v>2.29788727763904</v>
      </c>
      <c r="I179">
        <v>3847858493</v>
      </c>
      <c r="J179">
        <v>3263021782</v>
      </c>
      <c r="K179">
        <v>13234946</v>
      </c>
      <c r="L179">
        <v>30412278</v>
      </c>
      <c r="M179">
        <v>2.29787699927147</v>
      </c>
      <c r="N179">
        <v>1071692393</v>
      </c>
      <c r="O179">
        <v>846169929</v>
      </c>
      <c r="P179">
        <v>68913393</v>
      </c>
      <c r="Q179">
        <v>158355073</v>
      </c>
      <c r="R179">
        <v>2.2978853036593301</v>
      </c>
      <c r="S179">
        <v>4919550886</v>
      </c>
      <c r="T179">
        <v>4109191711</v>
      </c>
    </row>
    <row r="180" spans="1:20" x14ac:dyDescent="0.25">
      <c r="A180" s="9" t="str">
        <f t="shared" si="2"/>
        <v>B6201812</v>
      </c>
      <c r="B180">
        <v>2018</v>
      </c>
      <c r="C180">
        <v>4</v>
      </c>
      <c r="D180">
        <v>12</v>
      </c>
      <c r="E180" t="s">
        <v>16</v>
      </c>
      <c r="F180">
        <v>58371808</v>
      </c>
      <c r="G180">
        <v>116905050</v>
      </c>
      <c r="H180">
        <v>2.0027656158945701</v>
      </c>
      <c r="I180">
        <v>4115498807</v>
      </c>
      <c r="J180">
        <v>3389137650</v>
      </c>
      <c r="K180">
        <v>15760954</v>
      </c>
      <c r="L180">
        <v>31565497</v>
      </c>
      <c r="M180">
        <v>2.0027656320803899</v>
      </c>
      <c r="N180">
        <v>1237446599</v>
      </c>
      <c r="O180">
        <v>966040252</v>
      </c>
      <c r="P180">
        <v>74132762</v>
      </c>
      <c r="Q180">
        <v>148470547</v>
      </c>
      <c r="R180">
        <v>2.0027656193357499</v>
      </c>
      <c r="S180">
        <v>5352945406</v>
      </c>
      <c r="T180">
        <v>4355177902</v>
      </c>
    </row>
    <row r="181" spans="1:20" x14ac:dyDescent="0.25">
      <c r="A181" s="9" t="str">
        <f t="shared" si="2"/>
        <v>B620181</v>
      </c>
      <c r="B181">
        <v>2018</v>
      </c>
      <c r="C181">
        <v>1</v>
      </c>
      <c r="D181">
        <v>1</v>
      </c>
      <c r="E181" t="s">
        <v>16</v>
      </c>
      <c r="F181">
        <v>53985306</v>
      </c>
      <c r="G181">
        <v>114629092</v>
      </c>
      <c r="H181">
        <v>2.1233387470286802</v>
      </c>
      <c r="I181">
        <v>3663207259</v>
      </c>
      <c r="J181">
        <v>2982994124</v>
      </c>
      <c r="K181">
        <v>12900982</v>
      </c>
      <c r="L181">
        <v>27393107</v>
      </c>
      <c r="M181">
        <v>2.12333502984501</v>
      </c>
      <c r="N181">
        <v>977664590</v>
      </c>
      <c r="O181">
        <v>816027754</v>
      </c>
      <c r="P181">
        <v>66886288</v>
      </c>
      <c r="Q181">
        <v>142022199</v>
      </c>
      <c r="R181">
        <v>2.1233380300608098</v>
      </c>
      <c r="S181">
        <v>4640871849</v>
      </c>
      <c r="T181">
        <v>3799021878</v>
      </c>
    </row>
    <row r="182" spans="1:20" x14ac:dyDescent="0.25">
      <c r="A182" s="9" t="str">
        <f t="shared" si="2"/>
        <v>B620176</v>
      </c>
      <c r="B182">
        <v>2017</v>
      </c>
      <c r="C182">
        <v>2</v>
      </c>
      <c r="D182">
        <v>6</v>
      </c>
      <c r="E182" t="s">
        <v>16</v>
      </c>
      <c r="F182">
        <v>55411950</v>
      </c>
      <c r="G182">
        <v>86224125</v>
      </c>
      <c r="H182">
        <v>1.556056500448</v>
      </c>
      <c r="I182">
        <v>3789042815</v>
      </c>
      <c r="J182">
        <v>3249508538</v>
      </c>
      <c r="K182">
        <v>12925472</v>
      </c>
      <c r="L182">
        <v>20112765</v>
      </c>
      <c r="M182">
        <v>1.5560565215722799</v>
      </c>
      <c r="N182">
        <v>1001198921</v>
      </c>
      <c r="O182">
        <v>830157316</v>
      </c>
      <c r="P182">
        <v>68337422</v>
      </c>
      <c r="Q182">
        <v>106336890</v>
      </c>
      <c r="R182">
        <v>1.55605650444349</v>
      </c>
      <c r="S182">
        <v>4790241736</v>
      </c>
      <c r="T182">
        <v>4079665854</v>
      </c>
    </row>
    <row r="183" spans="1:20" x14ac:dyDescent="0.25">
      <c r="A183" s="9" t="str">
        <f t="shared" si="2"/>
        <v>B620171</v>
      </c>
      <c r="B183">
        <v>2017</v>
      </c>
      <c r="C183">
        <v>1</v>
      </c>
      <c r="D183">
        <v>1</v>
      </c>
      <c r="E183" t="s">
        <v>16</v>
      </c>
      <c r="F183">
        <v>52620184</v>
      </c>
      <c r="G183">
        <v>88828064</v>
      </c>
      <c r="H183">
        <v>1.6880986961201001</v>
      </c>
      <c r="I183">
        <v>3638484400</v>
      </c>
      <c r="J183">
        <v>3039007647</v>
      </c>
      <c r="K183">
        <v>12623355</v>
      </c>
      <c r="L183">
        <v>21309267</v>
      </c>
      <c r="M183">
        <v>1.68808268483299</v>
      </c>
      <c r="N183">
        <v>997040926</v>
      </c>
      <c r="O183">
        <v>824756280</v>
      </c>
      <c r="P183">
        <v>65243539</v>
      </c>
      <c r="Q183">
        <v>110137331</v>
      </c>
      <c r="R183">
        <v>1.68809559824766</v>
      </c>
      <c r="S183">
        <v>4635525326</v>
      </c>
      <c r="T183">
        <v>3863763927</v>
      </c>
    </row>
    <row r="184" spans="1:20" x14ac:dyDescent="0.25">
      <c r="A184" s="9" t="str">
        <f t="shared" si="2"/>
        <v>B620178</v>
      </c>
      <c r="B184">
        <v>2017</v>
      </c>
      <c r="C184">
        <v>3</v>
      </c>
      <c r="D184">
        <v>8</v>
      </c>
      <c r="E184" t="s">
        <v>16</v>
      </c>
      <c r="F184">
        <v>57803927</v>
      </c>
      <c r="G184">
        <v>98122319</v>
      </c>
      <c r="H184">
        <v>1.6975026454517499</v>
      </c>
      <c r="I184">
        <v>3900808294</v>
      </c>
      <c r="J184">
        <v>3378852882</v>
      </c>
      <c r="K184">
        <v>15149911</v>
      </c>
      <c r="L184">
        <v>25717013</v>
      </c>
      <c r="M184">
        <v>1.69750257938809</v>
      </c>
      <c r="N184">
        <v>1174181558</v>
      </c>
      <c r="O184">
        <v>1045075249</v>
      </c>
      <c r="P184">
        <v>72953838</v>
      </c>
      <c r="Q184">
        <v>123839332</v>
      </c>
      <c r="R184">
        <v>1.69750263173268</v>
      </c>
      <c r="S184">
        <v>5074989852</v>
      </c>
      <c r="T184">
        <v>4423928131</v>
      </c>
    </row>
    <row r="185" spans="1:20" x14ac:dyDescent="0.25">
      <c r="A185" s="9" t="str">
        <f t="shared" si="2"/>
        <v>B620177</v>
      </c>
      <c r="B185">
        <v>2017</v>
      </c>
      <c r="C185">
        <v>3</v>
      </c>
      <c r="D185">
        <v>7</v>
      </c>
      <c r="E185" t="s">
        <v>16</v>
      </c>
      <c r="F185">
        <v>58409734</v>
      </c>
      <c r="G185">
        <v>91168434</v>
      </c>
      <c r="H185">
        <v>1.5608431635727</v>
      </c>
      <c r="I185">
        <v>3948686338</v>
      </c>
      <c r="J185">
        <v>3429062486</v>
      </c>
      <c r="K185">
        <v>15288778</v>
      </c>
      <c r="L185">
        <v>23863384</v>
      </c>
      <c r="M185">
        <v>1.5608431229755499</v>
      </c>
      <c r="N185">
        <v>1188558546</v>
      </c>
      <c r="O185">
        <v>1049031758</v>
      </c>
      <c r="P185">
        <v>73698512</v>
      </c>
      <c r="Q185">
        <v>115031818</v>
      </c>
      <c r="R185">
        <v>1.56084315515081</v>
      </c>
      <c r="S185">
        <v>5137244884</v>
      </c>
      <c r="T185">
        <v>4478094244</v>
      </c>
    </row>
    <row r="186" spans="1:20" x14ac:dyDescent="0.25">
      <c r="A186" s="9" t="str">
        <f t="shared" si="2"/>
        <v>B620174</v>
      </c>
      <c r="B186">
        <v>2017</v>
      </c>
      <c r="C186">
        <v>2</v>
      </c>
      <c r="D186">
        <v>4</v>
      </c>
      <c r="E186" t="s">
        <v>16</v>
      </c>
      <c r="F186">
        <v>54391710</v>
      </c>
      <c r="G186">
        <v>90771586</v>
      </c>
      <c r="H186">
        <v>1.66884964638912</v>
      </c>
      <c r="I186">
        <v>3773926460</v>
      </c>
      <c r="J186">
        <v>3236513392</v>
      </c>
      <c r="K186">
        <v>12362959</v>
      </c>
      <c r="L186">
        <v>20631919</v>
      </c>
      <c r="M186">
        <v>1.6688495852813201</v>
      </c>
      <c r="N186">
        <v>995384880</v>
      </c>
      <c r="O186">
        <v>832001917</v>
      </c>
      <c r="P186">
        <v>66754669</v>
      </c>
      <c r="Q186">
        <v>111403505</v>
      </c>
      <c r="R186">
        <v>1.6688496350719599</v>
      </c>
      <c r="S186">
        <v>4769311340</v>
      </c>
      <c r="T186">
        <v>4068515309</v>
      </c>
    </row>
    <row r="187" spans="1:20" x14ac:dyDescent="0.25">
      <c r="A187" s="9" t="str">
        <f t="shared" si="2"/>
        <v>B620175</v>
      </c>
      <c r="B187">
        <v>2017</v>
      </c>
      <c r="C187">
        <v>2</v>
      </c>
      <c r="D187">
        <v>5</v>
      </c>
      <c r="E187" t="s">
        <v>16</v>
      </c>
      <c r="F187">
        <v>54864422</v>
      </c>
      <c r="G187">
        <v>88155076</v>
      </c>
      <c r="H187">
        <v>1.6067803648783501</v>
      </c>
      <c r="I187">
        <v>3790887789</v>
      </c>
      <c r="J187">
        <v>3226376953</v>
      </c>
      <c r="K187">
        <v>11918275</v>
      </c>
      <c r="L187">
        <v>19150050</v>
      </c>
      <c r="M187">
        <v>1.6067803436319399</v>
      </c>
      <c r="N187">
        <v>926180192</v>
      </c>
      <c r="O187">
        <v>760050607</v>
      </c>
      <c r="P187">
        <v>66782697</v>
      </c>
      <c r="Q187">
        <v>107305126</v>
      </c>
      <c r="R187">
        <v>1.60678036108664</v>
      </c>
      <c r="S187">
        <v>4717067981</v>
      </c>
      <c r="T187">
        <v>3986427560</v>
      </c>
    </row>
    <row r="188" spans="1:20" x14ac:dyDescent="0.25">
      <c r="A188" s="9" t="str">
        <f t="shared" si="2"/>
        <v>B620179</v>
      </c>
      <c r="B188">
        <v>2017</v>
      </c>
      <c r="C188">
        <v>3</v>
      </c>
      <c r="D188">
        <v>9</v>
      </c>
      <c r="E188" t="s">
        <v>16</v>
      </c>
      <c r="F188">
        <v>47711471</v>
      </c>
      <c r="G188">
        <v>88702392</v>
      </c>
      <c r="H188">
        <v>1.85914184033437</v>
      </c>
      <c r="I188">
        <v>3272351896</v>
      </c>
      <c r="J188">
        <v>2628328896</v>
      </c>
      <c r="K188">
        <v>10398187</v>
      </c>
      <c r="L188">
        <v>19329749</v>
      </c>
      <c r="M188">
        <v>1.85895377723058</v>
      </c>
      <c r="N188">
        <v>818298833</v>
      </c>
      <c r="O188">
        <v>652326727</v>
      </c>
      <c r="P188">
        <v>58109658</v>
      </c>
      <c r="Q188">
        <v>108032141</v>
      </c>
      <c r="R188">
        <v>1.8591081881775999</v>
      </c>
      <c r="S188">
        <v>4090650729</v>
      </c>
      <c r="T188">
        <v>3280655623</v>
      </c>
    </row>
    <row r="189" spans="1:20" x14ac:dyDescent="0.25">
      <c r="A189" s="9" t="str">
        <f t="shared" si="2"/>
        <v>B6201710</v>
      </c>
      <c r="B189">
        <v>2017</v>
      </c>
      <c r="C189">
        <v>4</v>
      </c>
      <c r="D189">
        <v>10</v>
      </c>
      <c r="E189" t="s">
        <v>16</v>
      </c>
      <c r="F189">
        <v>52649434</v>
      </c>
      <c r="G189">
        <v>96933427</v>
      </c>
      <c r="H189">
        <v>1.8411105236192999</v>
      </c>
      <c r="I189">
        <v>3616014510</v>
      </c>
      <c r="J189">
        <v>3012998937</v>
      </c>
      <c r="K189">
        <v>11082379</v>
      </c>
      <c r="L189">
        <v>20404873</v>
      </c>
      <c r="M189">
        <v>1.8411997099178701</v>
      </c>
      <c r="N189">
        <v>884487180</v>
      </c>
      <c r="O189">
        <v>693403689</v>
      </c>
      <c r="P189">
        <v>63731813</v>
      </c>
      <c r="Q189">
        <v>117338300</v>
      </c>
      <c r="R189">
        <v>1.84112603230038</v>
      </c>
      <c r="S189">
        <v>4500501690</v>
      </c>
      <c r="T189">
        <v>3706402626</v>
      </c>
    </row>
    <row r="190" spans="1:20" x14ac:dyDescent="0.25">
      <c r="A190" s="9" t="str">
        <f t="shared" si="2"/>
        <v>B6201711</v>
      </c>
      <c r="B190">
        <v>2017</v>
      </c>
      <c r="C190">
        <v>4</v>
      </c>
      <c r="D190">
        <v>11</v>
      </c>
      <c r="E190" t="s">
        <v>16</v>
      </c>
      <c r="F190">
        <v>51573000</v>
      </c>
      <c r="G190">
        <v>96789777</v>
      </c>
      <c r="H190">
        <v>1.87675289395613</v>
      </c>
      <c r="I190">
        <v>3560927488</v>
      </c>
      <c r="J190">
        <v>3024670309</v>
      </c>
      <c r="K190">
        <v>11257254</v>
      </c>
      <c r="L190">
        <v>21125282</v>
      </c>
      <c r="M190">
        <v>1.87659281739578</v>
      </c>
      <c r="N190">
        <v>887491686</v>
      </c>
      <c r="O190">
        <v>720098246</v>
      </c>
      <c r="P190">
        <v>62830254</v>
      </c>
      <c r="Q190">
        <v>117915059</v>
      </c>
      <c r="R190">
        <v>1.87672421314737</v>
      </c>
      <c r="S190">
        <v>4448419174</v>
      </c>
      <c r="T190">
        <v>3744768555</v>
      </c>
    </row>
    <row r="191" spans="1:20" x14ac:dyDescent="0.25">
      <c r="A191" s="9" t="str">
        <f t="shared" si="2"/>
        <v>B6201712</v>
      </c>
      <c r="B191">
        <v>2017</v>
      </c>
      <c r="C191">
        <v>4</v>
      </c>
      <c r="D191">
        <v>12</v>
      </c>
      <c r="E191" t="s">
        <v>16</v>
      </c>
      <c r="F191">
        <v>53994663</v>
      </c>
      <c r="G191">
        <v>105741770</v>
      </c>
      <c r="H191">
        <v>1.95837447860356</v>
      </c>
      <c r="I191">
        <v>3816277176</v>
      </c>
      <c r="J191">
        <v>3186572701</v>
      </c>
      <c r="K191">
        <v>13882485</v>
      </c>
      <c r="L191">
        <v>27187105</v>
      </c>
      <c r="M191">
        <v>1.9583745273270501</v>
      </c>
      <c r="N191">
        <v>1114422256</v>
      </c>
      <c r="O191">
        <v>892631477</v>
      </c>
      <c r="P191">
        <v>67877148</v>
      </c>
      <c r="Q191">
        <v>132928875</v>
      </c>
      <c r="R191">
        <v>1.95837448856867</v>
      </c>
      <c r="S191">
        <v>4930699432</v>
      </c>
      <c r="T191">
        <v>4079204178</v>
      </c>
    </row>
    <row r="192" spans="1:20" x14ac:dyDescent="0.25">
      <c r="A192" s="9" t="str">
        <f t="shared" si="2"/>
        <v>B620172</v>
      </c>
      <c r="B192">
        <v>2017</v>
      </c>
      <c r="C192">
        <v>1</v>
      </c>
      <c r="D192">
        <v>2</v>
      </c>
      <c r="E192" t="s">
        <v>16</v>
      </c>
      <c r="F192">
        <v>47246508</v>
      </c>
      <c r="G192">
        <v>80630770</v>
      </c>
      <c r="H192">
        <v>1.70659744842941</v>
      </c>
      <c r="I192">
        <v>3288040419</v>
      </c>
      <c r="J192">
        <v>2740541109</v>
      </c>
      <c r="K192">
        <v>11089653</v>
      </c>
      <c r="L192">
        <v>18925313</v>
      </c>
      <c r="M192">
        <v>1.7065739568226299</v>
      </c>
      <c r="N192">
        <v>894230324</v>
      </c>
      <c r="O192">
        <v>716799746</v>
      </c>
      <c r="P192">
        <v>58336161</v>
      </c>
      <c r="Q192">
        <v>99556083</v>
      </c>
      <c r="R192">
        <v>1.7065929826955799</v>
      </c>
      <c r="S192">
        <v>4182270743</v>
      </c>
      <c r="T192">
        <v>3457340855</v>
      </c>
    </row>
    <row r="193" spans="1:20" x14ac:dyDescent="0.25">
      <c r="A193" s="9" t="str">
        <f t="shared" si="2"/>
        <v>B620173</v>
      </c>
      <c r="B193">
        <v>2017</v>
      </c>
      <c r="C193">
        <v>1</v>
      </c>
      <c r="D193">
        <v>3</v>
      </c>
      <c r="E193" t="s">
        <v>16</v>
      </c>
      <c r="F193">
        <v>54828098</v>
      </c>
      <c r="G193">
        <v>92005424</v>
      </c>
      <c r="H193">
        <v>1.67807068558168</v>
      </c>
      <c r="I193">
        <v>3773538476</v>
      </c>
      <c r="J193">
        <v>3264000401</v>
      </c>
      <c r="K193">
        <v>12465751</v>
      </c>
      <c r="L193">
        <v>20920633</v>
      </c>
      <c r="M193">
        <v>1.6782489077473099</v>
      </c>
      <c r="N193">
        <v>988877707</v>
      </c>
      <c r="O193">
        <v>816549017</v>
      </c>
      <c r="P193">
        <v>67293849</v>
      </c>
      <c r="Q193">
        <v>112926057</v>
      </c>
      <c r="R193">
        <v>1.67810370008706</v>
      </c>
      <c r="S193">
        <v>4762416183</v>
      </c>
      <c r="T193">
        <v>4080549418</v>
      </c>
    </row>
    <row r="194" spans="1:20" x14ac:dyDescent="0.25">
      <c r="A194" s="9" t="str">
        <f t="shared" si="2"/>
        <v>B620221</v>
      </c>
      <c r="B194">
        <v>2022</v>
      </c>
      <c r="C194">
        <v>1</v>
      </c>
      <c r="D194">
        <v>1</v>
      </c>
      <c r="E194" t="s">
        <v>16</v>
      </c>
      <c r="F194">
        <v>45035712</v>
      </c>
      <c r="G194">
        <v>110746021</v>
      </c>
      <c r="H194">
        <v>2.4590711700083698</v>
      </c>
      <c r="I194">
        <v>3485192434</v>
      </c>
      <c r="J194">
        <v>2144202652</v>
      </c>
      <c r="K194">
        <v>15951665</v>
      </c>
      <c r="L194">
        <v>39227660</v>
      </c>
      <c r="M194">
        <v>2.45915771174983</v>
      </c>
      <c r="N194">
        <v>1454689258</v>
      </c>
      <c r="O194">
        <v>913874849</v>
      </c>
      <c r="P194">
        <v>60987377</v>
      </c>
      <c r="Q194">
        <v>149973681</v>
      </c>
      <c r="R194">
        <v>2.4590938055919298</v>
      </c>
      <c r="S194">
        <v>4939881692</v>
      </c>
      <c r="T194">
        <v>3058077501</v>
      </c>
    </row>
    <row r="195" spans="1:20" x14ac:dyDescent="0.25">
      <c r="A195" s="9" t="str">
        <f t="shared" ref="A195:A258" si="3">+E195&amp;B195&amp;D195</f>
        <v>B620222</v>
      </c>
      <c r="B195">
        <v>2022</v>
      </c>
      <c r="C195">
        <v>1</v>
      </c>
      <c r="D195">
        <v>2</v>
      </c>
      <c r="E195" t="s">
        <v>16</v>
      </c>
      <c r="F195">
        <v>47539261</v>
      </c>
      <c r="G195">
        <v>133259855</v>
      </c>
      <c r="H195">
        <v>2.8031536922713198</v>
      </c>
      <c r="I195">
        <v>3515738476</v>
      </c>
      <c r="J195">
        <v>2471178630</v>
      </c>
      <c r="K195">
        <v>15300952</v>
      </c>
      <c r="L195">
        <v>42893689</v>
      </c>
      <c r="M195">
        <v>2.8033346552554299</v>
      </c>
      <c r="N195">
        <v>1343788156</v>
      </c>
      <c r="O195">
        <v>907352341</v>
      </c>
      <c r="P195">
        <v>62840213</v>
      </c>
      <c r="Q195">
        <v>176153544</v>
      </c>
      <c r="R195">
        <v>2.8031977549153102</v>
      </c>
      <c r="S195">
        <v>4859526632</v>
      </c>
      <c r="T195">
        <v>3378530971</v>
      </c>
    </row>
    <row r="196" spans="1:20" x14ac:dyDescent="0.25">
      <c r="A196" s="9" t="str">
        <f t="shared" si="3"/>
        <v>B620223</v>
      </c>
      <c r="B196">
        <v>2022</v>
      </c>
      <c r="C196">
        <v>1</v>
      </c>
      <c r="D196">
        <v>3</v>
      </c>
      <c r="E196" t="s">
        <v>16</v>
      </c>
      <c r="F196">
        <v>55151842</v>
      </c>
      <c r="G196">
        <v>184999488</v>
      </c>
      <c r="H196">
        <v>3.3543664416503001</v>
      </c>
      <c r="I196">
        <v>4071163781</v>
      </c>
      <c r="J196">
        <v>3345173675</v>
      </c>
      <c r="K196">
        <v>17840353</v>
      </c>
      <c r="L196">
        <v>59847531</v>
      </c>
      <c r="M196">
        <v>3.3546158531728598</v>
      </c>
      <c r="N196">
        <v>1519747322</v>
      </c>
      <c r="O196">
        <v>1152962072</v>
      </c>
      <c r="P196">
        <v>72992195</v>
      </c>
      <c r="Q196">
        <v>244847019</v>
      </c>
      <c r="R196">
        <v>3.3544274014502502</v>
      </c>
      <c r="S196">
        <v>5590911103</v>
      </c>
      <c r="T196">
        <v>4498135747</v>
      </c>
    </row>
    <row r="197" spans="1:20" x14ac:dyDescent="0.25">
      <c r="A197" s="9" t="str">
        <f t="shared" si="3"/>
        <v>B620224</v>
      </c>
      <c r="B197">
        <v>2022</v>
      </c>
      <c r="C197">
        <v>2</v>
      </c>
      <c r="D197">
        <v>4</v>
      </c>
      <c r="E197" t="s">
        <v>16</v>
      </c>
      <c r="F197">
        <v>54383775</v>
      </c>
      <c r="G197">
        <v>221523336</v>
      </c>
      <c r="H197">
        <v>4.0733350342082701</v>
      </c>
      <c r="I197">
        <v>4115439582</v>
      </c>
      <c r="J197">
        <v>3514814390</v>
      </c>
      <c r="K197">
        <v>18395265</v>
      </c>
      <c r="L197">
        <v>74930132</v>
      </c>
      <c r="M197">
        <v>4.0733380030132702</v>
      </c>
      <c r="N197">
        <v>1541573508</v>
      </c>
      <c r="O197">
        <v>1247247083</v>
      </c>
      <c r="P197">
        <v>72779040</v>
      </c>
      <c r="Q197">
        <v>296453468</v>
      </c>
      <c r="R197">
        <v>4.0733357845885303</v>
      </c>
      <c r="S197">
        <v>5657013090</v>
      </c>
      <c r="T197">
        <v>4762061473</v>
      </c>
    </row>
    <row r="198" spans="1:20" x14ac:dyDescent="0.25">
      <c r="A198" s="9" t="str">
        <f t="shared" si="3"/>
        <v>B620225</v>
      </c>
      <c r="B198">
        <v>2022</v>
      </c>
      <c r="C198">
        <v>2</v>
      </c>
      <c r="D198">
        <v>5</v>
      </c>
      <c r="E198" t="s">
        <v>16</v>
      </c>
      <c r="F198">
        <v>56818954</v>
      </c>
      <c r="G198">
        <v>251005206</v>
      </c>
      <c r="H198">
        <v>4.4176315882196597</v>
      </c>
      <c r="I198">
        <v>4231453159</v>
      </c>
      <c r="J198">
        <v>3596181257</v>
      </c>
      <c r="K198">
        <v>16667282</v>
      </c>
      <c r="L198">
        <v>73626713</v>
      </c>
      <c r="M198">
        <v>4.4174396881267102</v>
      </c>
      <c r="N198">
        <v>1373980890</v>
      </c>
      <c r="O198">
        <v>1113196937</v>
      </c>
      <c r="P198">
        <v>73486236</v>
      </c>
      <c r="Q198">
        <v>324631919</v>
      </c>
      <c r="R198">
        <v>4.4175880637021603</v>
      </c>
      <c r="S198">
        <v>5605434049</v>
      </c>
      <c r="T198">
        <v>4709378194</v>
      </c>
    </row>
    <row r="199" spans="1:20" x14ac:dyDescent="0.25">
      <c r="A199" s="9" t="str">
        <f t="shared" si="3"/>
        <v>B620226</v>
      </c>
      <c r="B199">
        <v>2022</v>
      </c>
      <c r="C199">
        <v>2</v>
      </c>
      <c r="D199">
        <v>6</v>
      </c>
      <c r="E199" t="s">
        <v>16</v>
      </c>
      <c r="F199">
        <v>50283018</v>
      </c>
      <c r="G199">
        <v>212647202</v>
      </c>
      <c r="H199">
        <v>4.2290063416638901</v>
      </c>
      <c r="I199">
        <v>3653259544</v>
      </c>
      <c r="J199">
        <v>3268133621</v>
      </c>
      <c r="K199">
        <v>18113195</v>
      </c>
      <c r="L199">
        <v>76600815</v>
      </c>
      <c r="M199">
        <v>4.2290062575928697</v>
      </c>
      <c r="N199">
        <v>1495651548</v>
      </c>
      <c r="O199">
        <v>1232451307</v>
      </c>
      <c r="P199">
        <v>68396213</v>
      </c>
      <c r="Q199">
        <v>289248017</v>
      </c>
      <c r="R199">
        <v>4.2290063193995797</v>
      </c>
      <c r="S199">
        <v>5148911092</v>
      </c>
      <c r="T199">
        <v>4500584928</v>
      </c>
    </row>
    <row r="200" spans="1:20" x14ac:dyDescent="0.25">
      <c r="A200" s="9" t="str">
        <f t="shared" si="3"/>
        <v>DL20211</v>
      </c>
      <c r="B200">
        <v>2021</v>
      </c>
      <c r="C200">
        <v>1</v>
      </c>
      <c r="D200">
        <v>1</v>
      </c>
      <c r="E200" t="s">
        <v>15</v>
      </c>
      <c r="F200">
        <v>108105719</v>
      </c>
      <c r="G200">
        <v>176907421</v>
      </c>
      <c r="H200">
        <v>1.6364298081214299</v>
      </c>
      <c r="I200">
        <v>8482838007</v>
      </c>
      <c r="J200">
        <v>3621632792</v>
      </c>
      <c r="K200">
        <v>43202144</v>
      </c>
      <c r="L200">
        <v>70697274</v>
      </c>
      <c r="M200">
        <v>1.6364297568194699</v>
      </c>
      <c r="N200">
        <v>3606759010</v>
      </c>
      <c r="O200">
        <v>1235213069</v>
      </c>
      <c r="P200">
        <v>151307863</v>
      </c>
      <c r="Q200">
        <v>247604695</v>
      </c>
      <c r="R200">
        <v>1.63642979347345</v>
      </c>
      <c r="S200">
        <v>12089597017</v>
      </c>
      <c r="T200">
        <v>4856845861</v>
      </c>
    </row>
    <row r="201" spans="1:20" x14ac:dyDescent="0.25">
      <c r="A201" s="9" t="str">
        <f t="shared" si="3"/>
        <v>DL20212</v>
      </c>
      <c r="B201">
        <v>2021</v>
      </c>
      <c r="C201">
        <v>1</v>
      </c>
      <c r="D201">
        <v>2</v>
      </c>
      <c r="E201" t="s">
        <v>15</v>
      </c>
      <c r="F201">
        <v>98066518</v>
      </c>
      <c r="G201">
        <v>157732221</v>
      </c>
      <c r="H201">
        <v>1.60842073540329</v>
      </c>
      <c r="I201">
        <v>7568304454</v>
      </c>
      <c r="J201">
        <v>3681810400</v>
      </c>
      <c r="K201">
        <v>37645854</v>
      </c>
      <c r="L201">
        <v>60550371</v>
      </c>
      <c r="M201">
        <v>1.6084207041763401</v>
      </c>
      <c r="N201">
        <v>3037135664</v>
      </c>
      <c r="O201">
        <v>873517923</v>
      </c>
      <c r="P201">
        <v>135712372</v>
      </c>
      <c r="Q201">
        <v>218282592</v>
      </c>
      <c r="R201">
        <v>1.6084207267411099</v>
      </c>
      <c r="S201">
        <v>10605440118</v>
      </c>
      <c r="T201">
        <v>4555328323</v>
      </c>
    </row>
    <row r="202" spans="1:20" x14ac:dyDescent="0.25">
      <c r="A202" s="9" t="str">
        <f t="shared" si="3"/>
        <v>DL20213</v>
      </c>
      <c r="B202">
        <v>2021</v>
      </c>
      <c r="C202">
        <v>1</v>
      </c>
      <c r="D202">
        <v>3</v>
      </c>
      <c r="E202" t="s">
        <v>15</v>
      </c>
      <c r="F202">
        <v>125392974</v>
      </c>
      <c r="G202">
        <v>311308033</v>
      </c>
      <c r="H202">
        <v>2.4826592995553298</v>
      </c>
      <c r="I202">
        <v>9917413678</v>
      </c>
      <c r="J202">
        <v>5410532023</v>
      </c>
      <c r="K202">
        <v>45123707</v>
      </c>
      <c r="L202">
        <v>112026795</v>
      </c>
      <c r="M202">
        <v>2.4826593923234102</v>
      </c>
      <c r="N202">
        <v>3549181044</v>
      </c>
      <c r="O202">
        <v>1218812407</v>
      </c>
      <c r="P202">
        <v>170516681</v>
      </c>
      <c r="Q202">
        <v>423334828</v>
      </c>
      <c r="R202">
        <v>2.4826593241044801</v>
      </c>
      <c r="S202">
        <v>13466594722</v>
      </c>
      <c r="T202">
        <v>6629344430</v>
      </c>
    </row>
    <row r="203" spans="1:20" x14ac:dyDescent="0.25">
      <c r="A203" s="9" t="str">
        <f t="shared" si="3"/>
        <v>DL20214</v>
      </c>
      <c r="B203">
        <v>2021</v>
      </c>
      <c r="C203">
        <v>2</v>
      </c>
      <c r="D203">
        <v>4</v>
      </c>
      <c r="E203" t="s">
        <v>15</v>
      </c>
      <c r="F203">
        <v>127574646</v>
      </c>
      <c r="G203">
        <v>225056526</v>
      </c>
      <c r="H203">
        <v>1.76411640601377</v>
      </c>
      <c r="I203">
        <v>9884847652</v>
      </c>
      <c r="J203">
        <v>5758944901</v>
      </c>
      <c r="K203">
        <v>45559084</v>
      </c>
      <c r="L203">
        <v>80371528</v>
      </c>
      <c r="M203">
        <v>1.7641164163880001</v>
      </c>
      <c r="N203">
        <v>3583194905</v>
      </c>
      <c r="O203">
        <v>1328250823</v>
      </c>
      <c r="P203">
        <v>173133730</v>
      </c>
      <c r="Q203">
        <v>305428054</v>
      </c>
      <c r="R203">
        <v>1.76411640874369</v>
      </c>
      <c r="S203">
        <v>13468042557</v>
      </c>
      <c r="T203">
        <v>7087195724</v>
      </c>
    </row>
    <row r="204" spans="1:20" x14ac:dyDescent="0.25">
      <c r="A204" s="9" t="str">
        <f t="shared" si="3"/>
        <v>DL20215</v>
      </c>
      <c r="B204">
        <v>2021</v>
      </c>
      <c r="C204">
        <v>2</v>
      </c>
      <c r="D204">
        <v>5</v>
      </c>
      <c r="E204" t="s">
        <v>15</v>
      </c>
      <c r="F204">
        <v>146451495</v>
      </c>
      <c r="G204">
        <v>407782858</v>
      </c>
      <c r="H204">
        <v>2.7844226376794499</v>
      </c>
      <c r="I204">
        <v>11020118215</v>
      </c>
      <c r="J204">
        <v>8662763076</v>
      </c>
      <c r="K204">
        <v>49937974</v>
      </c>
      <c r="L204">
        <v>139048422</v>
      </c>
      <c r="M204">
        <v>2.7844225718888702</v>
      </c>
      <c r="N204">
        <v>3856189768</v>
      </c>
      <c r="O204">
        <v>1890169753</v>
      </c>
      <c r="P204">
        <v>196389469</v>
      </c>
      <c r="Q204">
        <v>546831280</v>
      </c>
      <c r="R204">
        <v>2.7844226209502101</v>
      </c>
      <c r="S204">
        <v>14876307983</v>
      </c>
      <c r="T204">
        <v>10552932829</v>
      </c>
    </row>
    <row r="205" spans="1:20" x14ac:dyDescent="0.25">
      <c r="A205" s="9" t="str">
        <f t="shared" si="3"/>
        <v>DL20216</v>
      </c>
      <c r="B205">
        <v>2021</v>
      </c>
      <c r="C205">
        <v>2</v>
      </c>
      <c r="D205">
        <v>6</v>
      </c>
      <c r="E205" t="s">
        <v>15</v>
      </c>
      <c r="F205">
        <v>146451495</v>
      </c>
      <c r="G205">
        <v>407782858</v>
      </c>
      <c r="H205">
        <v>2.7844226376794499</v>
      </c>
      <c r="I205">
        <v>11267701894</v>
      </c>
      <c r="J205">
        <v>9688262945</v>
      </c>
      <c r="K205">
        <v>49937974</v>
      </c>
      <c r="L205">
        <v>139048422</v>
      </c>
      <c r="M205">
        <v>2.7844225718888702</v>
      </c>
      <c r="N205">
        <v>4004578863</v>
      </c>
      <c r="O205">
        <v>2362765878</v>
      </c>
      <c r="P205">
        <v>196389469</v>
      </c>
      <c r="Q205">
        <v>546831280</v>
      </c>
      <c r="R205">
        <v>2.7844226209502101</v>
      </c>
      <c r="S205">
        <v>15272280757</v>
      </c>
      <c r="T205">
        <v>12051028823</v>
      </c>
    </row>
    <row r="206" spans="1:20" x14ac:dyDescent="0.25">
      <c r="A206" s="9" t="str">
        <f t="shared" si="3"/>
        <v>DL20217</v>
      </c>
      <c r="B206">
        <v>2021</v>
      </c>
      <c r="C206">
        <v>3</v>
      </c>
      <c r="D206">
        <v>7</v>
      </c>
      <c r="E206" t="s">
        <v>15</v>
      </c>
      <c r="F206">
        <v>168534453</v>
      </c>
      <c r="G206">
        <v>338385415</v>
      </c>
      <c r="H206">
        <v>2.0078115125813398</v>
      </c>
      <c r="I206">
        <v>11900502874</v>
      </c>
      <c r="J206">
        <v>10670306902</v>
      </c>
      <c r="K206">
        <v>57648014</v>
      </c>
      <c r="L206">
        <v>115746344</v>
      </c>
      <c r="M206">
        <v>2.0078114746502802</v>
      </c>
      <c r="N206">
        <v>4492541325</v>
      </c>
      <c r="O206">
        <v>3053737523</v>
      </c>
      <c r="P206">
        <v>226182467</v>
      </c>
      <c r="Q206">
        <v>454131759</v>
      </c>
      <c r="R206">
        <v>2.0078115029136998</v>
      </c>
      <c r="S206">
        <v>16393044199</v>
      </c>
      <c r="T206">
        <v>13724044425</v>
      </c>
    </row>
    <row r="207" spans="1:20" x14ac:dyDescent="0.25">
      <c r="A207" s="9" t="str">
        <f t="shared" si="3"/>
        <v>DL20219</v>
      </c>
      <c r="B207">
        <v>2021</v>
      </c>
      <c r="C207">
        <v>3</v>
      </c>
      <c r="D207">
        <v>9</v>
      </c>
      <c r="E207" t="s">
        <v>15</v>
      </c>
      <c r="F207">
        <v>151843823</v>
      </c>
      <c r="G207">
        <v>271700400</v>
      </c>
      <c r="H207">
        <v>1.7893411442887599</v>
      </c>
      <c r="I207">
        <v>11168902727</v>
      </c>
      <c r="J207">
        <v>8778154900</v>
      </c>
      <c r="K207">
        <v>61733203</v>
      </c>
      <c r="L207">
        <v>110461762</v>
      </c>
      <c r="M207">
        <v>1.78934117512094</v>
      </c>
      <c r="N207">
        <v>4614061521</v>
      </c>
      <c r="O207">
        <v>2798942485</v>
      </c>
      <c r="P207">
        <v>213577026</v>
      </c>
      <c r="Q207">
        <v>382162162</v>
      </c>
      <c r="R207">
        <v>1.78934115320062</v>
      </c>
      <c r="S207">
        <v>15782964248</v>
      </c>
      <c r="T207">
        <v>11577097385</v>
      </c>
    </row>
    <row r="208" spans="1:20" x14ac:dyDescent="0.25">
      <c r="A208" s="9" t="str">
        <f t="shared" si="3"/>
        <v>DL20218</v>
      </c>
      <c r="B208">
        <v>2021</v>
      </c>
      <c r="C208">
        <v>3</v>
      </c>
      <c r="D208">
        <v>8</v>
      </c>
      <c r="E208" t="s">
        <v>15</v>
      </c>
      <c r="F208">
        <v>168360776</v>
      </c>
      <c r="G208">
        <v>328557366</v>
      </c>
      <c r="H208">
        <v>1.95150779062695</v>
      </c>
      <c r="I208">
        <v>11926375476</v>
      </c>
      <c r="J208">
        <v>10188481263</v>
      </c>
      <c r="K208">
        <v>63282094</v>
      </c>
      <c r="L208">
        <v>123495500</v>
      </c>
      <c r="M208">
        <v>1.9515077993468399</v>
      </c>
      <c r="N208">
        <v>4909915994</v>
      </c>
      <c r="O208">
        <v>3434768442</v>
      </c>
      <c r="P208">
        <v>231642870</v>
      </c>
      <c r="Q208">
        <v>452052866</v>
      </c>
      <c r="R208">
        <v>1.95150779300912</v>
      </c>
      <c r="S208">
        <v>16836291470</v>
      </c>
      <c r="T208">
        <v>13623249705</v>
      </c>
    </row>
    <row r="209" spans="1:20" x14ac:dyDescent="0.25">
      <c r="A209" s="9" t="str">
        <f t="shared" si="3"/>
        <v>DL202110</v>
      </c>
      <c r="B209">
        <v>2021</v>
      </c>
      <c r="C209">
        <v>4</v>
      </c>
      <c r="D209">
        <v>10</v>
      </c>
      <c r="E209" t="s">
        <v>15</v>
      </c>
      <c r="F209">
        <v>159111553</v>
      </c>
      <c r="G209">
        <v>359289855</v>
      </c>
      <c r="H209">
        <v>2.2581003593120599</v>
      </c>
      <c r="I209">
        <v>11619219096</v>
      </c>
      <c r="J209">
        <v>9524116178</v>
      </c>
      <c r="K209">
        <v>60751884</v>
      </c>
      <c r="L209">
        <v>137183851</v>
      </c>
      <c r="M209">
        <v>2.2581003578423999</v>
      </c>
      <c r="N209">
        <v>4504470645</v>
      </c>
      <c r="O209">
        <v>2711637643</v>
      </c>
      <c r="P209">
        <v>219863437</v>
      </c>
      <c r="Q209">
        <v>496473706</v>
      </c>
      <c r="R209">
        <v>2.2581003589059598</v>
      </c>
      <c r="S209">
        <v>16123689741</v>
      </c>
      <c r="T209">
        <v>12235753821</v>
      </c>
    </row>
    <row r="210" spans="1:20" x14ac:dyDescent="0.25">
      <c r="A210" s="9" t="str">
        <f t="shared" si="3"/>
        <v>DL202111</v>
      </c>
      <c r="B210">
        <v>2021</v>
      </c>
      <c r="C210">
        <v>4</v>
      </c>
      <c r="D210">
        <v>11</v>
      </c>
      <c r="E210" t="s">
        <v>15</v>
      </c>
      <c r="F210">
        <v>157125751</v>
      </c>
      <c r="G210">
        <v>351950824</v>
      </c>
      <c r="H210">
        <v>2.2399308945864602</v>
      </c>
      <c r="I210">
        <v>11261329603</v>
      </c>
      <c r="J210">
        <v>9262073945</v>
      </c>
      <c r="K210">
        <v>52447536</v>
      </c>
      <c r="L210">
        <v>117478857</v>
      </c>
      <c r="M210">
        <v>2.2399309092423301</v>
      </c>
      <c r="N210">
        <v>4086243263</v>
      </c>
      <c r="O210">
        <v>2801104676</v>
      </c>
      <c r="P210">
        <v>209573287</v>
      </c>
      <c r="Q210">
        <v>469429681</v>
      </c>
      <c r="R210">
        <v>2.2399308982542201</v>
      </c>
      <c r="S210">
        <v>15347572866</v>
      </c>
      <c r="T210">
        <v>12063178621</v>
      </c>
    </row>
    <row r="211" spans="1:20" x14ac:dyDescent="0.25">
      <c r="A211" s="9" t="str">
        <f t="shared" si="3"/>
        <v>DL202112</v>
      </c>
      <c r="B211">
        <v>2021</v>
      </c>
      <c r="C211">
        <v>4</v>
      </c>
      <c r="D211">
        <v>12</v>
      </c>
      <c r="E211" t="s">
        <v>15</v>
      </c>
      <c r="F211">
        <v>157066070</v>
      </c>
      <c r="G211">
        <v>263415512</v>
      </c>
      <c r="H211">
        <v>1.67710003821958</v>
      </c>
      <c r="I211">
        <v>11195641194</v>
      </c>
      <c r="J211">
        <v>9381843112</v>
      </c>
      <c r="K211">
        <v>58507649</v>
      </c>
      <c r="L211">
        <v>98123180</v>
      </c>
      <c r="M211">
        <v>1.6771000318266001</v>
      </c>
      <c r="N211">
        <v>4350385247</v>
      </c>
      <c r="O211">
        <v>3049564749</v>
      </c>
      <c r="P211">
        <v>215573719</v>
      </c>
      <c r="Q211">
        <v>361538692</v>
      </c>
      <c r="R211">
        <v>1.6771000364844999</v>
      </c>
      <c r="S211">
        <v>15546026441</v>
      </c>
      <c r="T211">
        <v>12431407861</v>
      </c>
    </row>
    <row r="212" spans="1:20" x14ac:dyDescent="0.25">
      <c r="A212" s="9" t="str">
        <f t="shared" si="3"/>
        <v>DL202012</v>
      </c>
      <c r="B212">
        <v>2020</v>
      </c>
      <c r="C212">
        <v>4</v>
      </c>
      <c r="D212">
        <v>12</v>
      </c>
      <c r="E212" t="s">
        <v>15</v>
      </c>
      <c r="F212">
        <v>108064472</v>
      </c>
      <c r="G212">
        <v>206926180</v>
      </c>
      <c r="H212">
        <v>1.9148400595525901</v>
      </c>
      <c r="I212">
        <v>8550806654</v>
      </c>
      <c r="J212">
        <v>3657333077</v>
      </c>
      <c r="K212">
        <v>40541486</v>
      </c>
      <c r="L212">
        <v>77630464</v>
      </c>
      <c r="M212">
        <v>1.9148401220419</v>
      </c>
      <c r="N212">
        <v>3264566556</v>
      </c>
      <c r="O212">
        <v>1211886737</v>
      </c>
      <c r="P212">
        <v>148605958</v>
      </c>
      <c r="Q212">
        <v>284556644</v>
      </c>
      <c r="R212">
        <v>1.9148400766004201</v>
      </c>
      <c r="S212">
        <v>11815373210</v>
      </c>
      <c r="T212">
        <v>4869219814</v>
      </c>
    </row>
    <row r="213" spans="1:20" x14ac:dyDescent="0.25">
      <c r="A213" s="9" t="str">
        <f t="shared" si="3"/>
        <v>DL20202</v>
      </c>
      <c r="B213">
        <v>2020</v>
      </c>
      <c r="C213">
        <v>1</v>
      </c>
      <c r="D213">
        <v>2</v>
      </c>
      <c r="E213" t="s">
        <v>15</v>
      </c>
      <c r="F213">
        <v>168122637</v>
      </c>
      <c r="G213">
        <v>323015177</v>
      </c>
      <c r="H213">
        <v>1.9213068672007501</v>
      </c>
      <c r="I213">
        <v>11660024499</v>
      </c>
      <c r="J213">
        <v>9812633920</v>
      </c>
      <c r="K213">
        <v>90576994</v>
      </c>
      <c r="L213">
        <v>174026202</v>
      </c>
      <c r="M213">
        <v>1.9213068828493001</v>
      </c>
      <c r="N213">
        <v>6420755121</v>
      </c>
      <c r="O213">
        <v>4990313728</v>
      </c>
      <c r="P213">
        <v>258699631</v>
      </c>
      <c r="Q213">
        <v>497041379</v>
      </c>
      <c r="R213">
        <v>1.92130687267969</v>
      </c>
      <c r="S213">
        <v>18080779620</v>
      </c>
      <c r="T213">
        <v>14802947648</v>
      </c>
    </row>
    <row r="214" spans="1:20" x14ac:dyDescent="0.25">
      <c r="A214" s="9" t="str">
        <f t="shared" si="3"/>
        <v>DL20203</v>
      </c>
      <c r="B214">
        <v>2020</v>
      </c>
      <c r="C214">
        <v>1</v>
      </c>
      <c r="D214">
        <v>3</v>
      </c>
      <c r="E214" t="s">
        <v>15</v>
      </c>
      <c r="F214">
        <v>144855995</v>
      </c>
      <c r="G214">
        <v>233679455</v>
      </c>
      <c r="H214">
        <v>1.61318456305519</v>
      </c>
      <c r="I214">
        <v>10629607827</v>
      </c>
      <c r="J214">
        <v>5508152013</v>
      </c>
      <c r="K214">
        <v>58489832</v>
      </c>
      <c r="L214">
        <v>94354895</v>
      </c>
      <c r="M214">
        <v>1.61318457881704</v>
      </c>
      <c r="N214">
        <v>4353149650</v>
      </c>
      <c r="O214">
        <v>2621948891</v>
      </c>
      <c r="P214">
        <v>203345827</v>
      </c>
      <c r="Q214">
        <v>328034350</v>
      </c>
      <c r="R214">
        <v>1.6131845675888801</v>
      </c>
      <c r="S214">
        <v>14982757477</v>
      </c>
      <c r="T214">
        <v>8130100904</v>
      </c>
    </row>
    <row r="215" spans="1:20" x14ac:dyDescent="0.25">
      <c r="A215" s="9" t="str">
        <f t="shared" si="3"/>
        <v>DL20201</v>
      </c>
      <c r="B215">
        <v>2020</v>
      </c>
      <c r="C215">
        <v>1</v>
      </c>
      <c r="D215">
        <v>1</v>
      </c>
      <c r="E215" t="s">
        <v>15</v>
      </c>
      <c r="F215">
        <v>180028293</v>
      </c>
      <c r="G215">
        <v>345332794</v>
      </c>
      <c r="H215">
        <v>1.9182140109499299</v>
      </c>
      <c r="I215">
        <v>12513533941</v>
      </c>
      <c r="J215">
        <v>10259701855</v>
      </c>
      <c r="K215">
        <v>108569481</v>
      </c>
      <c r="L215">
        <v>207856799</v>
      </c>
      <c r="M215">
        <v>1.9145048597957199</v>
      </c>
      <c r="N215">
        <v>7699859907</v>
      </c>
      <c r="O215">
        <v>6306030189</v>
      </c>
      <c r="P215">
        <v>288597774</v>
      </c>
      <c r="Q215">
        <v>553189593</v>
      </c>
      <c r="R215">
        <v>1.9168186411583299</v>
      </c>
      <c r="S215">
        <v>20213393848</v>
      </c>
      <c r="T215">
        <v>16565732044</v>
      </c>
    </row>
    <row r="216" spans="1:20" x14ac:dyDescent="0.25">
      <c r="A216" s="9" t="str">
        <f t="shared" si="3"/>
        <v>DL20204</v>
      </c>
      <c r="B216">
        <v>2020</v>
      </c>
      <c r="C216">
        <v>2</v>
      </c>
      <c r="D216">
        <v>4</v>
      </c>
      <c r="E216" t="s">
        <v>15</v>
      </c>
      <c r="F216">
        <v>33447213</v>
      </c>
      <c r="G216">
        <v>154296362</v>
      </c>
      <c r="H216">
        <v>4.6131306067264797</v>
      </c>
      <c r="I216">
        <v>2575574137</v>
      </c>
      <c r="J216">
        <v>441826963</v>
      </c>
      <c r="K216">
        <v>9460352</v>
      </c>
      <c r="L216">
        <v>43641840</v>
      </c>
      <c r="M216">
        <v>4.6131306742074702</v>
      </c>
      <c r="N216">
        <v>456991388</v>
      </c>
      <c r="O216">
        <v>168971155</v>
      </c>
      <c r="P216">
        <v>42907565</v>
      </c>
      <c r="Q216">
        <v>197938202</v>
      </c>
      <c r="R216">
        <v>4.6131306216048298</v>
      </c>
      <c r="S216">
        <v>3032565525</v>
      </c>
      <c r="T216">
        <v>610798118</v>
      </c>
    </row>
    <row r="217" spans="1:20" x14ac:dyDescent="0.25">
      <c r="A217" s="9" t="str">
        <f t="shared" si="3"/>
        <v>DL20205</v>
      </c>
      <c r="B217">
        <v>2020</v>
      </c>
      <c r="C217">
        <v>2</v>
      </c>
      <c r="D217">
        <v>5</v>
      </c>
      <c r="E217" t="s">
        <v>15</v>
      </c>
      <c r="F217">
        <v>28957331</v>
      </c>
      <c r="G217">
        <v>43558592</v>
      </c>
      <c r="H217">
        <v>1.50423366020853</v>
      </c>
      <c r="I217">
        <v>2167314280</v>
      </c>
      <c r="J217">
        <v>796723587</v>
      </c>
      <c r="K217">
        <v>12340740</v>
      </c>
      <c r="L217">
        <v>18563356</v>
      </c>
      <c r="M217">
        <v>1.50423361970189</v>
      </c>
      <c r="N217">
        <v>402017498</v>
      </c>
      <c r="O217">
        <v>129124192</v>
      </c>
      <c r="P217">
        <v>41298071</v>
      </c>
      <c r="Q217">
        <v>62121948</v>
      </c>
      <c r="R217">
        <v>1.5042336481042899</v>
      </c>
      <c r="S217">
        <v>2569331778</v>
      </c>
      <c r="T217">
        <v>925847779</v>
      </c>
    </row>
    <row r="218" spans="1:20" x14ac:dyDescent="0.25">
      <c r="A218" s="9" t="str">
        <f t="shared" si="3"/>
        <v>DL20206</v>
      </c>
      <c r="B218">
        <v>2020</v>
      </c>
      <c r="C218">
        <v>2</v>
      </c>
      <c r="D218">
        <v>6</v>
      </c>
      <c r="E218" t="s">
        <v>15</v>
      </c>
      <c r="F218">
        <v>39538854</v>
      </c>
      <c r="G218">
        <v>53720496</v>
      </c>
      <c r="H218">
        <v>1.3586761012344899</v>
      </c>
      <c r="I218">
        <v>3007914556</v>
      </c>
      <c r="J218">
        <v>1460677063</v>
      </c>
      <c r="K218">
        <v>14007813</v>
      </c>
      <c r="L218">
        <v>19032082</v>
      </c>
      <c r="M218">
        <v>1.3586761902089901</v>
      </c>
      <c r="N218">
        <v>724295311</v>
      </c>
      <c r="O218">
        <v>262911804</v>
      </c>
      <c r="P218">
        <v>53546667</v>
      </c>
      <c r="Q218">
        <v>72752578</v>
      </c>
      <c r="R218">
        <v>1.3586761245102299</v>
      </c>
      <c r="S218">
        <v>3732209867</v>
      </c>
      <c r="T218">
        <v>1723588867</v>
      </c>
    </row>
    <row r="219" spans="1:20" x14ac:dyDescent="0.25">
      <c r="A219" s="9" t="str">
        <f t="shared" si="3"/>
        <v>DL20207</v>
      </c>
      <c r="B219">
        <v>2020</v>
      </c>
      <c r="C219">
        <v>3</v>
      </c>
      <c r="D219">
        <v>7</v>
      </c>
      <c r="E219" t="s">
        <v>15</v>
      </c>
      <c r="F219">
        <v>73695847</v>
      </c>
      <c r="G219">
        <v>87405089</v>
      </c>
      <c r="H219">
        <v>1.18602462089892</v>
      </c>
      <c r="I219">
        <v>5744546312</v>
      </c>
      <c r="J219">
        <v>2416308888</v>
      </c>
      <c r="K219">
        <v>19514197</v>
      </c>
      <c r="L219">
        <v>23144317</v>
      </c>
      <c r="M219">
        <v>1.18602456457726</v>
      </c>
      <c r="N219">
        <v>1389070841</v>
      </c>
      <c r="O219">
        <v>456772291</v>
      </c>
      <c r="P219">
        <v>93210044</v>
      </c>
      <c r="Q219">
        <v>110549406</v>
      </c>
      <c r="R219">
        <v>1.1860246091075699</v>
      </c>
      <c r="S219">
        <v>7133617153</v>
      </c>
      <c r="T219">
        <v>2873081179</v>
      </c>
    </row>
    <row r="220" spans="1:20" x14ac:dyDescent="0.25">
      <c r="A220" s="9" t="str">
        <f t="shared" si="3"/>
        <v>DL20208</v>
      </c>
      <c r="B220">
        <v>2020</v>
      </c>
      <c r="C220">
        <v>3</v>
      </c>
      <c r="D220">
        <v>8</v>
      </c>
      <c r="E220" t="s">
        <v>15</v>
      </c>
      <c r="F220">
        <v>95674608</v>
      </c>
      <c r="G220">
        <v>124405408</v>
      </c>
      <c r="H220">
        <v>1.3002970234275699</v>
      </c>
      <c r="I220">
        <v>7354311347</v>
      </c>
      <c r="J220">
        <v>3075275027</v>
      </c>
      <c r="K220">
        <v>22923296</v>
      </c>
      <c r="L220">
        <v>29807093</v>
      </c>
      <c r="M220">
        <v>1.30029699917498</v>
      </c>
      <c r="N220">
        <v>1945410880</v>
      </c>
      <c r="O220">
        <v>628849173</v>
      </c>
      <c r="P220">
        <v>118597904</v>
      </c>
      <c r="Q220">
        <v>154212501</v>
      </c>
      <c r="R220">
        <v>1.3002970187398899</v>
      </c>
      <c r="S220">
        <v>9299722227</v>
      </c>
      <c r="T220">
        <v>3704124200</v>
      </c>
    </row>
    <row r="221" spans="1:20" x14ac:dyDescent="0.25">
      <c r="A221" s="9" t="str">
        <f t="shared" si="3"/>
        <v>DL20209</v>
      </c>
      <c r="B221">
        <v>2020</v>
      </c>
      <c r="C221">
        <v>3</v>
      </c>
      <c r="D221">
        <v>9</v>
      </c>
      <c r="E221" t="s">
        <v>15</v>
      </c>
      <c r="F221">
        <v>86132440</v>
      </c>
      <c r="G221">
        <v>110560735</v>
      </c>
      <c r="H221">
        <v>1.2836131775670101</v>
      </c>
      <c r="I221">
        <v>6833542088</v>
      </c>
      <c r="J221">
        <v>3101815197</v>
      </c>
      <c r="K221">
        <v>27193193</v>
      </c>
      <c r="L221">
        <v>34905539</v>
      </c>
      <c r="M221">
        <v>1.2836131086187601</v>
      </c>
      <c r="N221">
        <v>2056176496</v>
      </c>
      <c r="O221">
        <v>623614313</v>
      </c>
      <c r="P221">
        <v>113325633</v>
      </c>
      <c r="Q221">
        <v>145466274</v>
      </c>
      <c r="R221">
        <v>1.2836131610224399</v>
      </c>
      <c r="S221">
        <v>8889718584</v>
      </c>
      <c r="T221">
        <v>3725429510</v>
      </c>
    </row>
    <row r="222" spans="1:20" x14ac:dyDescent="0.25">
      <c r="A222" s="9" t="str">
        <f t="shared" si="3"/>
        <v>DL202010</v>
      </c>
      <c r="B222">
        <v>2020</v>
      </c>
      <c r="C222">
        <v>4</v>
      </c>
      <c r="D222">
        <v>10</v>
      </c>
      <c r="E222" t="s">
        <v>15</v>
      </c>
      <c r="F222">
        <v>96616061</v>
      </c>
      <c r="G222">
        <v>117431228</v>
      </c>
      <c r="H222">
        <v>1.2154420992178501</v>
      </c>
      <c r="I222">
        <v>7636365240</v>
      </c>
      <c r="J222">
        <v>3532933762</v>
      </c>
      <c r="K222">
        <v>33201072</v>
      </c>
      <c r="L222">
        <v>40353981</v>
      </c>
      <c r="M222">
        <v>1.21544210982103</v>
      </c>
      <c r="N222">
        <v>2533474756</v>
      </c>
      <c r="O222">
        <v>779930703</v>
      </c>
      <c r="P222">
        <v>129817133</v>
      </c>
      <c r="Q222">
        <v>157785209</v>
      </c>
      <c r="R222">
        <v>1.21544210192964</v>
      </c>
      <c r="S222">
        <v>10169839996</v>
      </c>
      <c r="T222">
        <v>4312864465</v>
      </c>
    </row>
    <row r="223" spans="1:20" x14ac:dyDescent="0.25">
      <c r="A223" s="9" t="str">
        <f t="shared" si="3"/>
        <v>DL202011</v>
      </c>
      <c r="B223">
        <v>2020</v>
      </c>
      <c r="C223">
        <v>4</v>
      </c>
      <c r="D223">
        <v>11</v>
      </c>
      <c r="E223" t="s">
        <v>15</v>
      </c>
      <c r="F223">
        <v>102310731</v>
      </c>
      <c r="G223">
        <v>124700206</v>
      </c>
      <c r="H223">
        <v>1.21883799266374</v>
      </c>
      <c r="I223">
        <v>8129721031</v>
      </c>
      <c r="J223">
        <v>3451626944</v>
      </c>
      <c r="K223">
        <v>34776066</v>
      </c>
      <c r="L223">
        <v>42386392</v>
      </c>
      <c r="M223">
        <v>1.2188380364817499</v>
      </c>
      <c r="N223">
        <v>2689503699</v>
      </c>
      <c r="O223">
        <v>867966955</v>
      </c>
      <c r="P223">
        <v>137086797</v>
      </c>
      <c r="Q223">
        <v>167086598</v>
      </c>
      <c r="R223">
        <v>1.21883800377945</v>
      </c>
      <c r="S223">
        <v>10819224730</v>
      </c>
      <c r="T223">
        <v>4319593899</v>
      </c>
    </row>
    <row r="224" spans="1:20" x14ac:dyDescent="0.25">
      <c r="A224" s="9" t="str">
        <f t="shared" si="3"/>
        <v>DL20191</v>
      </c>
      <c r="B224">
        <v>2019</v>
      </c>
      <c r="C224">
        <v>1</v>
      </c>
      <c r="D224">
        <v>1</v>
      </c>
      <c r="E224" t="s">
        <v>15</v>
      </c>
      <c r="F224">
        <v>167883633</v>
      </c>
      <c r="G224">
        <v>345424031</v>
      </c>
      <c r="H224">
        <v>2.0575205862980099</v>
      </c>
      <c r="I224">
        <v>11382797741</v>
      </c>
      <c r="J224">
        <v>9168329679</v>
      </c>
      <c r="K224">
        <v>105823230</v>
      </c>
      <c r="L224">
        <v>216968407</v>
      </c>
      <c r="M224">
        <v>2.0502909143861801</v>
      </c>
      <c r="N224">
        <v>7388103611</v>
      </c>
      <c r="O224">
        <v>5960947180</v>
      </c>
      <c r="P224">
        <v>273706863</v>
      </c>
      <c r="Q224">
        <v>562392438</v>
      </c>
      <c r="R224">
        <v>2.05472537968476</v>
      </c>
      <c r="S224">
        <v>18770901352</v>
      </c>
      <c r="T224">
        <v>15129276859</v>
      </c>
    </row>
    <row r="225" spans="1:20" x14ac:dyDescent="0.25">
      <c r="A225" s="9" t="str">
        <f t="shared" si="3"/>
        <v>DL20192</v>
      </c>
      <c r="B225">
        <v>2019</v>
      </c>
      <c r="C225">
        <v>1</v>
      </c>
      <c r="D225">
        <v>2</v>
      </c>
      <c r="E225" t="s">
        <v>15</v>
      </c>
      <c r="F225">
        <v>154407088</v>
      </c>
      <c r="G225">
        <v>319361813</v>
      </c>
      <c r="H225">
        <v>2.0683105752243698</v>
      </c>
      <c r="I225">
        <v>10344668532</v>
      </c>
      <c r="J225">
        <v>8639372096</v>
      </c>
      <c r="K225">
        <v>93667362</v>
      </c>
      <c r="L225">
        <v>193062831</v>
      </c>
      <c r="M225">
        <v>2.0611537132859499</v>
      </c>
      <c r="N225">
        <v>6516569979</v>
      </c>
      <c r="O225">
        <v>5145670550</v>
      </c>
      <c r="P225">
        <v>248074450</v>
      </c>
      <c r="Q225">
        <v>512424644</v>
      </c>
      <c r="R225">
        <v>2.0656083042812301</v>
      </c>
      <c r="S225">
        <v>16861238511</v>
      </c>
      <c r="T225">
        <v>13785042646</v>
      </c>
    </row>
    <row r="226" spans="1:20" x14ac:dyDescent="0.25">
      <c r="A226" s="9" t="str">
        <f t="shared" si="3"/>
        <v>DL20193</v>
      </c>
      <c r="B226">
        <v>2019</v>
      </c>
      <c r="C226">
        <v>1</v>
      </c>
      <c r="D226">
        <v>3</v>
      </c>
      <c r="E226" t="s">
        <v>15</v>
      </c>
      <c r="F226">
        <v>189695114</v>
      </c>
      <c r="G226">
        <v>385807332</v>
      </c>
      <c r="H226">
        <v>2.0338285149505699</v>
      </c>
      <c r="I226">
        <v>13008027499</v>
      </c>
      <c r="J226">
        <v>11456153601</v>
      </c>
      <c r="K226">
        <v>110256891</v>
      </c>
      <c r="L226">
        <v>223449795</v>
      </c>
      <c r="M226">
        <v>2.0266288390083398</v>
      </c>
      <c r="N226">
        <v>7761538435</v>
      </c>
      <c r="O226">
        <v>6699569474</v>
      </c>
      <c r="P226">
        <v>299952005</v>
      </c>
      <c r="Q226">
        <v>609257127</v>
      </c>
      <c r="R226">
        <v>2.03118204527421</v>
      </c>
      <c r="S226">
        <v>20769565934</v>
      </c>
      <c r="T226">
        <v>18155723075</v>
      </c>
    </row>
    <row r="227" spans="1:20" x14ac:dyDescent="0.25">
      <c r="A227" s="9" t="str">
        <f t="shared" si="3"/>
        <v>DL20194</v>
      </c>
      <c r="B227">
        <v>2019</v>
      </c>
      <c r="C227">
        <v>2</v>
      </c>
      <c r="D227">
        <v>4</v>
      </c>
      <c r="E227" t="s">
        <v>15</v>
      </c>
      <c r="F227">
        <v>180070679</v>
      </c>
      <c r="G227">
        <v>364498097</v>
      </c>
      <c r="H227">
        <v>2.02419460527496</v>
      </c>
      <c r="I227">
        <v>12344922519</v>
      </c>
      <c r="J227">
        <v>10824073842</v>
      </c>
      <c r="K227">
        <v>116040467</v>
      </c>
      <c r="L227">
        <v>234126688</v>
      </c>
      <c r="M227">
        <v>2.01762966017708</v>
      </c>
      <c r="N227">
        <v>8116743581</v>
      </c>
      <c r="O227">
        <v>6821402814</v>
      </c>
      <c r="P227">
        <v>296111146</v>
      </c>
      <c r="Q227">
        <v>598624785</v>
      </c>
      <c r="R227">
        <v>2.0216219250321599</v>
      </c>
      <c r="S227">
        <v>20461666100</v>
      </c>
      <c r="T227">
        <v>17645476656</v>
      </c>
    </row>
    <row r="228" spans="1:20" x14ac:dyDescent="0.25">
      <c r="A228" s="9" t="str">
        <f t="shared" si="3"/>
        <v>DL20195</v>
      </c>
      <c r="B228">
        <v>2019</v>
      </c>
      <c r="C228">
        <v>2</v>
      </c>
      <c r="D228">
        <v>5</v>
      </c>
      <c r="E228" t="s">
        <v>15</v>
      </c>
      <c r="F228">
        <v>188366304</v>
      </c>
      <c r="G228">
        <v>388155077</v>
      </c>
      <c r="H228">
        <v>2.06063966196416</v>
      </c>
      <c r="I228">
        <v>12918238172</v>
      </c>
      <c r="J228">
        <v>11600291021</v>
      </c>
      <c r="K228">
        <v>129806984</v>
      </c>
      <c r="L228">
        <v>266657846</v>
      </c>
      <c r="M228">
        <v>2.05426424513491</v>
      </c>
      <c r="N228">
        <v>9012796368</v>
      </c>
      <c r="O228">
        <v>7687963833</v>
      </c>
      <c r="P228">
        <v>318173288</v>
      </c>
      <c r="Q228">
        <v>654812923</v>
      </c>
      <c r="R228">
        <v>2.0580386465377898</v>
      </c>
      <c r="S228">
        <v>21931034540</v>
      </c>
      <c r="T228">
        <v>19288254854</v>
      </c>
    </row>
    <row r="229" spans="1:20" x14ac:dyDescent="0.25">
      <c r="A229" s="9" t="str">
        <f t="shared" si="3"/>
        <v>DL20196</v>
      </c>
      <c r="B229">
        <v>2019</v>
      </c>
      <c r="C229">
        <v>2</v>
      </c>
      <c r="D229">
        <v>6</v>
      </c>
      <c r="E229" t="s">
        <v>15</v>
      </c>
      <c r="F229">
        <v>198074942</v>
      </c>
      <c r="G229">
        <v>420444587</v>
      </c>
      <c r="H229">
        <v>2.1226540962460501</v>
      </c>
      <c r="I229">
        <v>13609084025</v>
      </c>
      <c r="J229">
        <v>12475933042</v>
      </c>
      <c r="K229">
        <v>138108715</v>
      </c>
      <c r="L229">
        <v>292419863</v>
      </c>
      <c r="M229">
        <v>2.1173165140230199</v>
      </c>
      <c r="N229">
        <v>9482997671</v>
      </c>
      <c r="O229">
        <v>8480849437</v>
      </c>
      <c r="P229">
        <v>336183657</v>
      </c>
      <c r="Q229">
        <v>712864450</v>
      </c>
      <c r="R229">
        <v>2.1204613465192899</v>
      </c>
      <c r="S229">
        <v>23092081696</v>
      </c>
      <c r="T229">
        <v>20956782479</v>
      </c>
    </row>
    <row r="230" spans="1:20" x14ac:dyDescent="0.25">
      <c r="A230" s="9" t="str">
        <f t="shared" si="3"/>
        <v>DL20197</v>
      </c>
      <c r="B230">
        <v>2019</v>
      </c>
      <c r="C230">
        <v>3</v>
      </c>
      <c r="D230">
        <v>7</v>
      </c>
      <c r="E230" t="s">
        <v>15</v>
      </c>
      <c r="F230">
        <v>207363151</v>
      </c>
      <c r="G230">
        <v>407109894</v>
      </c>
      <c r="H230">
        <v>1.96327019548424</v>
      </c>
      <c r="I230">
        <v>14424156989</v>
      </c>
      <c r="J230">
        <v>13183228815</v>
      </c>
      <c r="K230">
        <v>143769991</v>
      </c>
      <c r="L230">
        <v>281380458</v>
      </c>
      <c r="M230">
        <v>1.9571570954609001</v>
      </c>
      <c r="N230">
        <v>9906068021</v>
      </c>
      <c r="O230">
        <v>8788394674</v>
      </c>
      <c r="P230">
        <v>351133142</v>
      </c>
      <c r="Q230">
        <v>688490352</v>
      </c>
      <c r="R230">
        <v>1.96076721234135</v>
      </c>
      <c r="S230">
        <v>24330225010</v>
      </c>
      <c r="T230">
        <v>21971623489</v>
      </c>
    </row>
    <row r="231" spans="1:20" x14ac:dyDescent="0.25">
      <c r="A231" s="9" t="str">
        <f t="shared" si="3"/>
        <v>DL20198</v>
      </c>
      <c r="B231">
        <v>2019</v>
      </c>
      <c r="C231">
        <v>3</v>
      </c>
      <c r="D231">
        <v>8</v>
      </c>
      <c r="E231" t="s">
        <v>15</v>
      </c>
      <c r="F231">
        <v>206920890</v>
      </c>
      <c r="G231">
        <v>394893012</v>
      </c>
      <c r="H231">
        <v>1.90842506041801</v>
      </c>
      <c r="I231">
        <v>14300161227</v>
      </c>
      <c r="J231">
        <v>12810922442</v>
      </c>
      <c r="K231">
        <v>144206961</v>
      </c>
      <c r="L231">
        <v>274342374</v>
      </c>
      <c r="M231">
        <v>1.9024211598218199</v>
      </c>
      <c r="N231">
        <v>9931913787</v>
      </c>
      <c r="O231">
        <v>8890660869</v>
      </c>
      <c r="P231">
        <v>351127851</v>
      </c>
      <c r="Q231">
        <v>669235386</v>
      </c>
      <c r="R231">
        <v>1.9059592797724201</v>
      </c>
      <c r="S231">
        <v>24232075014</v>
      </c>
      <c r="T231">
        <v>21701583311</v>
      </c>
    </row>
    <row r="232" spans="1:20" x14ac:dyDescent="0.25">
      <c r="A232" s="9" t="str">
        <f t="shared" si="3"/>
        <v>DL20199</v>
      </c>
      <c r="B232">
        <v>2019</v>
      </c>
      <c r="C232">
        <v>3</v>
      </c>
      <c r="D232">
        <v>9</v>
      </c>
      <c r="E232" t="s">
        <v>15</v>
      </c>
      <c r="F232">
        <v>176327569</v>
      </c>
      <c r="G232">
        <v>349929240</v>
      </c>
      <c r="H232">
        <v>1.9845407158083099</v>
      </c>
      <c r="I232">
        <v>12274946974</v>
      </c>
      <c r="J232">
        <v>10577249434</v>
      </c>
      <c r="K232">
        <v>127564141</v>
      </c>
      <c r="L232">
        <v>252424244</v>
      </c>
      <c r="M232">
        <v>1.9788025225678401</v>
      </c>
      <c r="N232">
        <v>8739776317</v>
      </c>
      <c r="O232">
        <v>7427025680</v>
      </c>
      <c r="P232">
        <v>303891710</v>
      </c>
      <c r="Q232">
        <v>602353484</v>
      </c>
      <c r="R232">
        <v>1.98213200353507</v>
      </c>
      <c r="S232">
        <v>21014723291</v>
      </c>
      <c r="T232">
        <v>18004275114</v>
      </c>
    </row>
    <row r="233" spans="1:20" x14ac:dyDescent="0.25">
      <c r="A233" s="9" t="str">
        <f t="shared" si="3"/>
        <v>DL201910</v>
      </c>
      <c r="B233">
        <v>2019</v>
      </c>
      <c r="C233">
        <v>4</v>
      </c>
      <c r="D233">
        <v>10</v>
      </c>
      <c r="E233" t="s">
        <v>15</v>
      </c>
      <c r="F233">
        <v>187059601</v>
      </c>
      <c r="G233">
        <v>357775291</v>
      </c>
      <c r="H233">
        <v>1.91262725402691</v>
      </c>
      <c r="I233">
        <v>12917753076</v>
      </c>
      <c r="J233">
        <v>11192276401</v>
      </c>
      <c r="K233">
        <v>118880194</v>
      </c>
      <c r="L233">
        <v>226695273</v>
      </c>
      <c r="M233">
        <v>1.9069221320416001</v>
      </c>
      <c r="N233">
        <v>8173391804</v>
      </c>
      <c r="O233">
        <v>6916050777</v>
      </c>
      <c r="P233">
        <v>305939795</v>
      </c>
      <c r="Q233">
        <v>584470564</v>
      </c>
      <c r="R233">
        <v>1.9104103929990499</v>
      </c>
      <c r="S233">
        <v>21091144880</v>
      </c>
      <c r="T233">
        <v>18108327178</v>
      </c>
    </row>
    <row r="234" spans="1:20" x14ac:dyDescent="0.25">
      <c r="A234" s="9" t="str">
        <f t="shared" si="3"/>
        <v>DL201911</v>
      </c>
      <c r="B234">
        <v>2019</v>
      </c>
      <c r="C234">
        <v>4</v>
      </c>
      <c r="D234">
        <v>11</v>
      </c>
      <c r="E234" t="s">
        <v>15</v>
      </c>
      <c r="F234">
        <v>172701972</v>
      </c>
      <c r="G234">
        <v>345123813</v>
      </c>
      <c r="H234">
        <v>1.9983779513530899</v>
      </c>
      <c r="I234">
        <v>11940990117</v>
      </c>
      <c r="J234">
        <v>10131676037</v>
      </c>
      <c r="K234">
        <v>95199698</v>
      </c>
      <c r="L234">
        <v>189737094</v>
      </c>
      <c r="M234">
        <v>1.99304302414908</v>
      </c>
      <c r="N234">
        <v>6643977920</v>
      </c>
      <c r="O234">
        <v>5537788150</v>
      </c>
      <c r="P234">
        <v>267901670</v>
      </c>
      <c r="Q234">
        <v>534860907</v>
      </c>
      <c r="R234">
        <v>1.99648216825225</v>
      </c>
      <c r="S234">
        <v>18584968037</v>
      </c>
      <c r="T234">
        <v>15669464187</v>
      </c>
    </row>
    <row r="235" spans="1:20" x14ac:dyDescent="0.25">
      <c r="A235" s="9" t="str">
        <f t="shared" si="3"/>
        <v>DL201912</v>
      </c>
      <c r="B235">
        <v>2019</v>
      </c>
      <c r="C235">
        <v>4</v>
      </c>
      <c r="D235">
        <v>12</v>
      </c>
      <c r="E235" t="s">
        <v>15</v>
      </c>
      <c r="F235">
        <v>183237052</v>
      </c>
      <c r="G235">
        <v>373748434</v>
      </c>
      <c r="H235">
        <v>2.0396990124027901</v>
      </c>
      <c r="I235">
        <v>12688515762</v>
      </c>
      <c r="J235">
        <v>11172259351</v>
      </c>
      <c r="K235">
        <v>103804821</v>
      </c>
      <c r="L235">
        <v>211196089</v>
      </c>
      <c r="M235">
        <v>2.03454990785061</v>
      </c>
      <c r="N235">
        <v>7312335127</v>
      </c>
      <c r="O235">
        <v>6316446873</v>
      </c>
      <c r="P235">
        <v>287041873</v>
      </c>
      <c r="Q235">
        <v>584944523</v>
      </c>
      <c r="R235">
        <v>2.0378369082060699</v>
      </c>
      <c r="S235">
        <v>20000850889</v>
      </c>
      <c r="T235">
        <v>17488706224</v>
      </c>
    </row>
    <row r="236" spans="1:20" x14ac:dyDescent="0.25">
      <c r="A236" s="9" t="str">
        <f t="shared" si="3"/>
        <v>DL20182</v>
      </c>
      <c r="B236">
        <v>2018</v>
      </c>
      <c r="C236">
        <v>1</v>
      </c>
      <c r="D236">
        <v>2</v>
      </c>
      <c r="E236" t="s">
        <v>15</v>
      </c>
      <c r="F236">
        <v>149957685</v>
      </c>
      <c r="G236">
        <v>308111950</v>
      </c>
      <c r="H236">
        <v>2.05465928605126</v>
      </c>
      <c r="I236">
        <v>9874660543</v>
      </c>
      <c r="J236">
        <v>8258821204</v>
      </c>
      <c r="K236">
        <v>93583853</v>
      </c>
      <c r="L236">
        <v>191545431</v>
      </c>
      <c r="M236">
        <v>2.0467786360538001</v>
      </c>
      <c r="N236">
        <v>6332253565</v>
      </c>
      <c r="O236">
        <v>5058540307</v>
      </c>
      <c r="P236">
        <v>243541538</v>
      </c>
      <c r="Q236">
        <v>499657381</v>
      </c>
      <c r="R236">
        <v>2.0516310486632401</v>
      </c>
      <c r="S236">
        <v>16206914108</v>
      </c>
      <c r="T236">
        <v>13317361511</v>
      </c>
    </row>
    <row r="237" spans="1:20" x14ac:dyDescent="0.25">
      <c r="A237" s="9" t="str">
        <f t="shared" si="3"/>
        <v>DL20183</v>
      </c>
      <c r="B237">
        <v>2018</v>
      </c>
      <c r="C237">
        <v>1</v>
      </c>
      <c r="D237">
        <v>3</v>
      </c>
      <c r="E237" t="s">
        <v>15</v>
      </c>
      <c r="F237">
        <v>181163772</v>
      </c>
      <c r="G237">
        <v>344828575</v>
      </c>
      <c r="H237">
        <v>1.90340801139865</v>
      </c>
      <c r="I237">
        <v>12108523229</v>
      </c>
      <c r="J237">
        <v>10610580791</v>
      </c>
      <c r="K237">
        <v>110714430</v>
      </c>
      <c r="L237">
        <v>209866945</v>
      </c>
      <c r="M237">
        <v>1.8955699360959499</v>
      </c>
      <c r="N237">
        <v>7559974374</v>
      </c>
      <c r="O237">
        <v>6610834917</v>
      </c>
      <c r="P237">
        <v>291878202</v>
      </c>
      <c r="Q237">
        <v>554695520</v>
      </c>
      <c r="R237">
        <v>1.9004348944153</v>
      </c>
      <c r="S237">
        <v>19668497603</v>
      </c>
      <c r="T237">
        <v>17221415708</v>
      </c>
    </row>
    <row r="238" spans="1:20" x14ac:dyDescent="0.25">
      <c r="A238" s="9" t="str">
        <f t="shared" si="3"/>
        <v>DL20184</v>
      </c>
      <c r="B238">
        <v>2018</v>
      </c>
      <c r="C238">
        <v>2</v>
      </c>
      <c r="D238">
        <v>4</v>
      </c>
      <c r="E238" t="s">
        <v>15</v>
      </c>
      <c r="F238">
        <v>172728275</v>
      </c>
      <c r="G238">
        <v>376793506</v>
      </c>
      <c r="H238">
        <v>2.1814234293719399</v>
      </c>
      <c r="I238">
        <v>11615531116</v>
      </c>
      <c r="J238">
        <v>10001307853</v>
      </c>
      <c r="K238">
        <v>113091077</v>
      </c>
      <c r="L238">
        <v>245875326</v>
      </c>
      <c r="M238">
        <v>2.1741355067296699</v>
      </c>
      <c r="N238">
        <v>7781533424</v>
      </c>
      <c r="O238">
        <v>6615042810</v>
      </c>
      <c r="P238">
        <v>285819352</v>
      </c>
      <c r="Q238">
        <v>622668832</v>
      </c>
      <c r="R238">
        <v>2.1785397932047599</v>
      </c>
      <c r="S238">
        <v>19397064540</v>
      </c>
      <c r="T238">
        <v>16616350663</v>
      </c>
    </row>
    <row r="239" spans="1:20" x14ac:dyDescent="0.25">
      <c r="A239" s="9" t="str">
        <f t="shared" si="3"/>
        <v>DL20185</v>
      </c>
      <c r="B239">
        <v>2018</v>
      </c>
      <c r="C239">
        <v>2</v>
      </c>
      <c r="D239">
        <v>5</v>
      </c>
      <c r="E239" t="s">
        <v>15</v>
      </c>
      <c r="F239">
        <v>180873427</v>
      </c>
      <c r="G239">
        <v>383353725</v>
      </c>
      <c r="H239">
        <v>2.1194585150421199</v>
      </c>
      <c r="I239">
        <v>12101030226</v>
      </c>
      <c r="J239">
        <v>10589529550</v>
      </c>
      <c r="K239">
        <v>126783203</v>
      </c>
      <c r="L239">
        <v>267717190</v>
      </c>
      <c r="M239">
        <v>2.11161402824</v>
      </c>
      <c r="N239">
        <v>8602703621</v>
      </c>
      <c r="O239">
        <v>7353477557</v>
      </c>
      <c r="P239">
        <v>307656630</v>
      </c>
      <c r="Q239">
        <v>651070915</v>
      </c>
      <c r="R239">
        <v>2.1162258554285001</v>
      </c>
      <c r="S239">
        <v>20703733847</v>
      </c>
      <c r="T239">
        <v>17943007107</v>
      </c>
    </row>
    <row r="240" spans="1:20" x14ac:dyDescent="0.25">
      <c r="A240" s="9" t="str">
        <f t="shared" si="3"/>
        <v>DL20186</v>
      </c>
      <c r="B240">
        <v>2018</v>
      </c>
      <c r="C240">
        <v>2</v>
      </c>
      <c r="D240">
        <v>6</v>
      </c>
      <c r="E240" t="s">
        <v>15</v>
      </c>
      <c r="F240">
        <v>190645694</v>
      </c>
      <c r="G240">
        <v>414219712</v>
      </c>
      <c r="H240">
        <v>2.17271999859592</v>
      </c>
      <c r="I240">
        <v>12850365576</v>
      </c>
      <c r="J240">
        <v>11391794650</v>
      </c>
      <c r="K240">
        <v>134726747</v>
      </c>
      <c r="L240">
        <v>291642934</v>
      </c>
      <c r="M240">
        <v>2.1646995900524399</v>
      </c>
      <c r="N240">
        <v>9191423779</v>
      </c>
      <c r="O240">
        <v>8216090342</v>
      </c>
      <c r="P240">
        <v>325372441</v>
      </c>
      <c r="Q240">
        <v>705862646</v>
      </c>
      <c r="R240">
        <v>2.1693989934445601</v>
      </c>
      <c r="S240">
        <v>22041789355</v>
      </c>
      <c r="T240">
        <v>19607884992</v>
      </c>
    </row>
    <row r="241" spans="1:20" x14ac:dyDescent="0.25">
      <c r="A241" s="9" t="str">
        <f t="shared" si="3"/>
        <v>DL20187</v>
      </c>
      <c r="B241">
        <v>2018</v>
      </c>
      <c r="C241">
        <v>3</v>
      </c>
      <c r="D241">
        <v>7</v>
      </c>
      <c r="E241" t="s">
        <v>15</v>
      </c>
      <c r="F241">
        <v>201400497</v>
      </c>
      <c r="G241">
        <v>455203610</v>
      </c>
      <c r="H241">
        <v>2.2601910957548399</v>
      </c>
      <c r="I241">
        <v>13657557931</v>
      </c>
      <c r="J241">
        <v>12166781880</v>
      </c>
      <c r="K241">
        <v>142368198</v>
      </c>
      <c r="L241">
        <v>320800928</v>
      </c>
      <c r="M241">
        <v>2.2533187362531599</v>
      </c>
      <c r="N241">
        <v>9686604404</v>
      </c>
      <c r="O241">
        <v>8613868372</v>
      </c>
      <c r="P241">
        <v>343768695</v>
      </c>
      <c r="Q241">
        <v>776004538</v>
      </c>
      <c r="R241">
        <v>2.2573449801762702</v>
      </c>
      <c r="S241">
        <v>23344162335</v>
      </c>
      <c r="T241">
        <v>20780650252</v>
      </c>
    </row>
    <row r="242" spans="1:20" x14ac:dyDescent="0.25">
      <c r="A242" s="9" t="str">
        <f t="shared" si="3"/>
        <v>DL20188</v>
      </c>
      <c r="B242">
        <v>2018</v>
      </c>
      <c r="C242">
        <v>3</v>
      </c>
      <c r="D242">
        <v>8</v>
      </c>
      <c r="E242" t="s">
        <v>15</v>
      </c>
      <c r="F242">
        <v>202074912</v>
      </c>
      <c r="G242">
        <v>441798512</v>
      </c>
      <c r="H242">
        <v>2.1863105500201798</v>
      </c>
      <c r="I242">
        <v>13575802516</v>
      </c>
      <c r="J242">
        <v>11991808568</v>
      </c>
      <c r="K242">
        <v>142546081</v>
      </c>
      <c r="L242">
        <v>310532621</v>
      </c>
      <c r="M242">
        <v>2.1784718234379201</v>
      </c>
      <c r="N242">
        <v>9651439492</v>
      </c>
      <c r="O242">
        <v>8563201426</v>
      </c>
      <c r="P242">
        <v>344620993</v>
      </c>
      <c r="Q242">
        <v>752331133</v>
      </c>
      <c r="R242">
        <v>2.1830682061786</v>
      </c>
      <c r="S242">
        <v>23227242008</v>
      </c>
      <c r="T242">
        <v>20555009994</v>
      </c>
    </row>
    <row r="243" spans="1:20" x14ac:dyDescent="0.25">
      <c r="A243" s="9" t="str">
        <f t="shared" si="3"/>
        <v>DL20189</v>
      </c>
      <c r="B243">
        <v>2018</v>
      </c>
      <c r="C243">
        <v>3</v>
      </c>
      <c r="D243">
        <v>9</v>
      </c>
      <c r="E243" t="s">
        <v>15</v>
      </c>
      <c r="F243">
        <v>170130440</v>
      </c>
      <c r="G243">
        <v>380946080</v>
      </c>
      <c r="H243">
        <v>2.2391412142353802</v>
      </c>
      <c r="I243">
        <v>11529780382</v>
      </c>
      <c r="J243">
        <v>9638129701</v>
      </c>
      <c r="K243">
        <v>123230180</v>
      </c>
      <c r="L243">
        <v>275073302</v>
      </c>
      <c r="M243">
        <v>2.2321910265813099</v>
      </c>
      <c r="N243">
        <v>8381861390</v>
      </c>
      <c r="O243">
        <v>7108355578</v>
      </c>
      <c r="P243">
        <v>293360620</v>
      </c>
      <c r="Q243">
        <v>656019382</v>
      </c>
      <c r="R243">
        <v>2.2362216919230602</v>
      </c>
      <c r="S243">
        <v>19911641772</v>
      </c>
      <c r="T243">
        <v>16746485279</v>
      </c>
    </row>
    <row r="244" spans="1:20" x14ac:dyDescent="0.25">
      <c r="A244" s="9" t="str">
        <f t="shared" si="3"/>
        <v>DL201810</v>
      </c>
      <c r="B244">
        <v>2018</v>
      </c>
      <c r="C244">
        <v>4</v>
      </c>
      <c r="D244">
        <v>10</v>
      </c>
      <c r="E244" t="s">
        <v>15</v>
      </c>
      <c r="F244">
        <v>177956053</v>
      </c>
      <c r="G244">
        <v>435327025</v>
      </c>
      <c r="H244">
        <v>2.4462614092705199</v>
      </c>
      <c r="I244">
        <v>11974165330</v>
      </c>
      <c r="J244">
        <v>10388633066</v>
      </c>
      <c r="K244">
        <v>114942532</v>
      </c>
      <c r="L244">
        <v>280260519</v>
      </c>
      <c r="M244">
        <v>2.43826644605323</v>
      </c>
      <c r="N244">
        <v>7885663160</v>
      </c>
      <c r="O244">
        <v>6675408005</v>
      </c>
      <c r="P244">
        <v>292898585</v>
      </c>
      <c r="Q244">
        <v>715587544</v>
      </c>
      <c r="R244">
        <v>2.4431239365666402</v>
      </c>
      <c r="S244">
        <v>19859828490</v>
      </c>
      <c r="T244">
        <v>17064041071</v>
      </c>
    </row>
    <row r="245" spans="1:20" x14ac:dyDescent="0.25">
      <c r="A245" s="9" t="str">
        <f t="shared" si="3"/>
        <v>DL201811</v>
      </c>
      <c r="B245">
        <v>2018</v>
      </c>
      <c r="C245">
        <v>4</v>
      </c>
      <c r="D245">
        <v>11</v>
      </c>
      <c r="E245" t="s">
        <v>15</v>
      </c>
      <c r="F245">
        <v>168745755</v>
      </c>
      <c r="G245">
        <v>416274199</v>
      </c>
      <c r="H245">
        <v>2.4668721236868998</v>
      </c>
      <c r="I245">
        <v>11210531412</v>
      </c>
      <c r="J245">
        <v>9852941742</v>
      </c>
      <c r="K245">
        <v>94572449</v>
      </c>
      <c r="L245">
        <v>232658645</v>
      </c>
      <c r="M245">
        <v>2.4601101849440301</v>
      </c>
      <c r="N245">
        <v>6486269703</v>
      </c>
      <c r="O245">
        <v>5400652352</v>
      </c>
      <c r="P245">
        <v>263318204</v>
      </c>
      <c r="Q245">
        <v>648932844</v>
      </c>
      <c r="R245">
        <v>2.4644435293201301</v>
      </c>
      <c r="S245">
        <v>17696801115</v>
      </c>
      <c r="T245">
        <v>15253594094</v>
      </c>
    </row>
    <row r="246" spans="1:20" x14ac:dyDescent="0.25">
      <c r="A246" s="9" t="str">
        <f t="shared" si="3"/>
        <v>DL201812</v>
      </c>
      <c r="B246">
        <v>2018</v>
      </c>
      <c r="C246">
        <v>4</v>
      </c>
      <c r="D246">
        <v>12</v>
      </c>
      <c r="E246" t="s">
        <v>15</v>
      </c>
      <c r="F246">
        <v>171295959</v>
      </c>
      <c r="G246">
        <v>420310062</v>
      </c>
      <c r="H246">
        <v>2.4537068151152299</v>
      </c>
      <c r="I246">
        <v>11589049907</v>
      </c>
      <c r="J246">
        <v>9875262779</v>
      </c>
      <c r="K246">
        <v>104193282</v>
      </c>
      <c r="L246">
        <v>255050793</v>
      </c>
      <c r="M246">
        <v>2.4478621663918698</v>
      </c>
      <c r="N246">
        <v>7265245717</v>
      </c>
      <c r="O246">
        <v>6093736565</v>
      </c>
      <c r="P246">
        <v>275489241</v>
      </c>
      <c r="Q246">
        <v>675360855</v>
      </c>
      <c r="R246">
        <v>2.4514962999952501</v>
      </c>
      <c r="S246">
        <v>18854295624</v>
      </c>
      <c r="T246">
        <v>15968999344</v>
      </c>
    </row>
    <row r="247" spans="1:20" x14ac:dyDescent="0.25">
      <c r="A247" s="9" t="str">
        <f t="shared" si="3"/>
        <v>DL20181</v>
      </c>
      <c r="B247">
        <v>2018</v>
      </c>
      <c r="C247">
        <v>1</v>
      </c>
      <c r="D247">
        <v>1</v>
      </c>
      <c r="E247" t="s">
        <v>15</v>
      </c>
      <c r="F247">
        <v>157691468</v>
      </c>
      <c r="G247">
        <v>326289455</v>
      </c>
      <c r="H247">
        <v>2.0691636595075602</v>
      </c>
      <c r="I247">
        <v>10465582169</v>
      </c>
      <c r="J247">
        <v>8415528642</v>
      </c>
      <c r="K247">
        <v>106874624</v>
      </c>
      <c r="L247">
        <v>220291555</v>
      </c>
      <c r="M247">
        <v>2.0612147837825301</v>
      </c>
      <c r="N247">
        <v>7210479255</v>
      </c>
      <c r="O247">
        <v>5831965792</v>
      </c>
      <c r="P247">
        <v>264566092</v>
      </c>
      <c r="Q247">
        <v>546581010</v>
      </c>
      <c r="R247">
        <v>2.0659526164826798</v>
      </c>
      <c r="S247">
        <v>17676061424</v>
      </c>
      <c r="T247">
        <v>14247494434</v>
      </c>
    </row>
    <row r="248" spans="1:20" x14ac:dyDescent="0.25">
      <c r="A248" s="9" t="str">
        <f t="shared" si="3"/>
        <v>DL20176</v>
      </c>
      <c r="B248">
        <v>2017</v>
      </c>
      <c r="C248">
        <v>2</v>
      </c>
      <c r="D248">
        <v>6</v>
      </c>
      <c r="E248" t="s">
        <v>15</v>
      </c>
      <c r="F248">
        <v>182177909</v>
      </c>
      <c r="G248">
        <v>298982922</v>
      </c>
      <c r="H248">
        <v>1.6411590386625801</v>
      </c>
      <c r="I248">
        <v>11863868396</v>
      </c>
      <c r="J248">
        <v>10555896758</v>
      </c>
      <c r="K248">
        <v>139135939</v>
      </c>
      <c r="L248">
        <v>227521518</v>
      </c>
      <c r="M248">
        <v>1.6352462177295499</v>
      </c>
      <c r="N248">
        <v>9372416351</v>
      </c>
      <c r="O248">
        <v>8349269445</v>
      </c>
      <c r="P248">
        <v>321313848</v>
      </c>
      <c r="Q248">
        <v>526504440</v>
      </c>
      <c r="R248">
        <v>1.6385986575966001</v>
      </c>
      <c r="S248">
        <v>21236284747</v>
      </c>
      <c r="T248">
        <v>18905166203</v>
      </c>
    </row>
    <row r="249" spans="1:20" x14ac:dyDescent="0.25">
      <c r="A249" s="9" t="str">
        <f t="shared" si="3"/>
        <v>DL20171</v>
      </c>
      <c r="B249">
        <v>2017</v>
      </c>
      <c r="C249">
        <v>1</v>
      </c>
      <c r="D249">
        <v>1</v>
      </c>
      <c r="E249" t="s">
        <v>15</v>
      </c>
      <c r="F249">
        <v>152284041</v>
      </c>
      <c r="G249">
        <v>254460963</v>
      </c>
      <c r="H249">
        <v>1.6709627701565899</v>
      </c>
      <c r="I249">
        <v>10006993973</v>
      </c>
      <c r="J249">
        <v>8253992017</v>
      </c>
      <c r="K249">
        <v>105902941</v>
      </c>
      <c r="L249">
        <v>176244009</v>
      </c>
      <c r="M249">
        <v>1.66420315938157</v>
      </c>
      <c r="N249">
        <v>7107397165</v>
      </c>
      <c r="O249">
        <v>5807597955</v>
      </c>
      <c r="P249">
        <v>258186982</v>
      </c>
      <c r="Q249">
        <v>430704972</v>
      </c>
      <c r="R249">
        <v>1.66819011812144</v>
      </c>
      <c r="S249">
        <v>17114391138</v>
      </c>
      <c r="T249">
        <v>14061589972</v>
      </c>
    </row>
    <row r="250" spans="1:20" x14ac:dyDescent="0.25">
      <c r="A250" s="9" t="str">
        <f t="shared" si="3"/>
        <v>DL20178</v>
      </c>
      <c r="B250">
        <v>2017</v>
      </c>
      <c r="C250">
        <v>3</v>
      </c>
      <c r="D250">
        <v>8</v>
      </c>
      <c r="E250" t="s">
        <v>15</v>
      </c>
      <c r="F250">
        <v>191308531</v>
      </c>
      <c r="G250">
        <v>306314812</v>
      </c>
      <c r="H250">
        <v>1.6011560509029199</v>
      </c>
      <c r="I250">
        <v>12767530751</v>
      </c>
      <c r="J250">
        <v>11256957532</v>
      </c>
      <c r="K250">
        <v>143908121</v>
      </c>
      <c r="L250">
        <v>229470419</v>
      </c>
      <c r="M250">
        <v>1.59456198444839</v>
      </c>
      <c r="N250">
        <v>9475303494</v>
      </c>
      <c r="O250">
        <v>8450114592</v>
      </c>
      <c r="P250">
        <v>335216652</v>
      </c>
      <c r="Q250">
        <v>535785231</v>
      </c>
      <c r="R250">
        <v>1.59832522580053</v>
      </c>
      <c r="S250">
        <v>22242834245</v>
      </c>
      <c r="T250">
        <v>19707072124</v>
      </c>
    </row>
    <row r="251" spans="1:20" x14ac:dyDescent="0.25">
      <c r="A251" s="9" t="str">
        <f t="shared" si="3"/>
        <v>DL20177</v>
      </c>
      <c r="B251">
        <v>2017</v>
      </c>
      <c r="C251">
        <v>3</v>
      </c>
      <c r="D251">
        <v>7</v>
      </c>
      <c r="E251" t="s">
        <v>15</v>
      </c>
      <c r="F251">
        <v>191063533</v>
      </c>
      <c r="G251">
        <v>318321781</v>
      </c>
      <c r="H251">
        <v>1.66605199852553</v>
      </c>
      <c r="I251">
        <v>12798559749</v>
      </c>
      <c r="J251">
        <v>11358402595</v>
      </c>
      <c r="K251">
        <v>144949549</v>
      </c>
      <c r="L251">
        <v>240621928</v>
      </c>
      <c r="M251">
        <v>1.6600391630055999</v>
      </c>
      <c r="N251">
        <v>9577963854</v>
      </c>
      <c r="O251">
        <v>8481001369</v>
      </c>
      <c r="P251">
        <v>336013082</v>
      </c>
      <c r="Q251">
        <v>558943709</v>
      </c>
      <c r="R251">
        <v>1.6634581775003601</v>
      </c>
      <c r="S251">
        <v>22376523603</v>
      </c>
      <c r="T251">
        <v>19839403964</v>
      </c>
    </row>
    <row r="252" spans="1:20" x14ac:dyDescent="0.25">
      <c r="A252" s="9" t="str">
        <f t="shared" si="3"/>
        <v>DL20174</v>
      </c>
      <c r="B252">
        <v>2017</v>
      </c>
      <c r="C252">
        <v>2</v>
      </c>
      <c r="D252">
        <v>4</v>
      </c>
      <c r="E252" t="s">
        <v>15</v>
      </c>
      <c r="F252">
        <v>159491723</v>
      </c>
      <c r="G252">
        <v>270564166</v>
      </c>
      <c r="H252">
        <v>1.69641509233679</v>
      </c>
      <c r="I252">
        <v>10675871805</v>
      </c>
      <c r="J252">
        <v>9255732116</v>
      </c>
      <c r="K252">
        <v>116662693</v>
      </c>
      <c r="L252">
        <v>197130948</v>
      </c>
      <c r="M252">
        <v>1.6897513929324399</v>
      </c>
      <c r="N252">
        <v>7832311931</v>
      </c>
      <c r="O252">
        <v>6638506898</v>
      </c>
      <c r="P252">
        <v>276154416</v>
      </c>
      <c r="Q252">
        <v>467695114</v>
      </c>
      <c r="R252">
        <v>1.69359998212014</v>
      </c>
      <c r="S252">
        <v>18508183736</v>
      </c>
      <c r="T252">
        <v>15894239014</v>
      </c>
    </row>
    <row r="253" spans="1:20" x14ac:dyDescent="0.25">
      <c r="A253" s="9" t="str">
        <f t="shared" si="3"/>
        <v>DL20175</v>
      </c>
      <c r="B253">
        <v>2017</v>
      </c>
      <c r="C253">
        <v>2</v>
      </c>
      <c r="D253">
        <v>5</v>
      </c>
      <c r="E253" t="s">
        <v>15</v>
      </c>
      <c r="F253">
        <v>172868906</v>
      </c>
      <c r="G253">
        <v>293977963</v>
      </c>
      <c r="H253">
        <v>1.7005832327069801</v>
      </c>
      <c r="I253">
        <v>11513242176</v>
      </c>
      <c r="J253">
        <v>10186274614</v>
      </c>
      <c r="K253">
        <v>125120027</v>
      </c>
      <c r="L253">
        <v>211990108</v>
      </c>
      <c r="M253">
        <v>1.6942939758157101</v>
      </c>
      <c r="N253">
        <v>8357126037</v>
      </c>
      <c r="O253">
        <v>7151916755</v>
      </c>
      <c r="P253">
        <v>297988933</v>
      </c>
      <c r="Q253">
        <v>505968071</v>
      </c>
      <c r="R253">
        <v>1.6979424903675799</v>
      </c>
      <c r="S253">
        <v>19870368213</v>
      </c>
      <c r="T253">
        <v>17338191369</v>
      </c>
    </row>
    <row r="254" spans="1:20" x14ac:dyDescent="0.25">
      <c r="A254" s="9" t="str">
        <f t="shared" si="3"/>
        <v>DL20179</v>
      </c>
      <c r="B254">
        <v>2017</v>
      </c>
      <c r="C254">
        <v>3</v>
      </c>
      <c r="D254">
        <v>9</v>
      </c>
      <c r="E254" t="s">
        <v>15</v>
      </c>
      <c r="F254">
        <v>159091986</v>
      </c>
      <c r="G254">
        <v>280177726</v>
      </c>
      <c r="H254">
        <v>1.7611052136843599</v>
      </c>
      <c r="I254">
        <v>10669862297</v>
      </c>
      <c r="J254">
        <v>8995031104</v>
      </c>
      <c r="K254">
        <v>124392045</v>
      </c>
      <c r="L254">
        <v>218051341</v>
      </c>
      <c r="M254">
        <v>1.7529363794927499</v>
      </c>
      <c r="N254">
        <v>8217528965</v>
      </c>
      <c r="O254">
        <v>7036171592</v>
      </c>
      <c r="P254">
        <v>283484031</v>
      </c>
      <c r="Q254">
        <v>498229067</v>
      </c>
      <c r="R254">
        <v>1.75752075078966</v>
      </c>
      <c r="S254">
        <v>18887391262</v>
      </c>
      <c r="T254">
        <v>16031202696</v>
      </c>
    </row>
    <row r="255" spans="1:20" x14ac:dyDescent="0.25">
      <c r="A255" s="9" t="str">
        <f t="shared" si="3"/>
        <v>DL201710</v>
      </c>
      <c r="B255">
        <v>2017</v>
      </c>
      <c r="C255">
        <v>4</v>
      </c>
      <c r="D255">
        <v>10</v>
      </c>
      <c r="E255" t="s">
        <v>15</v>
      </c>
      <c r="F255">
        <v>171769288</v>
      </c>
      <c r="G255">
        <v>326818536</v>
      </c>
      <c r="H255">
        <v>1.9026598980837599</v>
      </c>
      <c r="I255">
        <v>11346990904</v>
      </c>
      <c r="J255">
        <v>9973966728</v>
      </c>
      <c r="K255">
        <v>118888472</v>
      </c>
      <c r="L255">
        <v>225411298</v>
      </c>
      <c r="M255">
        <v>1.8959895287408499</v>
      </c>
      <c r="N255">
        <v>7793814645</v>
      </c>
      <c r="O255">
        <v>6551278394</v>
      </c>
      <c r="P255">
        <v>290657760</v>
      </c>
      <c r="Q255">
        <v>552229834</v>
      </c>
      <c r="R255">
        <v>1.89993150019459</v>
      </c>
      <c r="S255">
        <v>19140805549</v>
      </c>
      <c r="T255">
        <v>16525245122</v>
      </c>
    </row>
    <row r="256" spans="1:20" x14ac:dyDescent="0.25">
      <c r="A256" s="9" t="str">
        <f t="shared" si="3"/>
        <v>DL201711</v>
      </c>
      <c r="B256">
        <v>2017</v>
      </c>
      <c r="C256">
        <v>4</v>
      </c>
      <c r="D256">
        <v>11</v>
      </c>
      <c r="E256" t="s">
        <v>15</v>
      </c>
      <c r="F256">
        <v>161553444</v>
      </c>
      <c r="G256">
        <v>313200381</v>
      </c>
      <c r="H256">
        <v>1.9386796916567099</v>
      </c>
      <c r="I256">
        <v>10513448282</v>
      </c>
      <c r="J256">
        <v>9179019239</v>
      </c>
      <c r="K256">
        <v>94315795</v>
      </c>
      <c r="L256">
        <v>182175613</v>
      </c>
      <c r="M256">
        <v>1.9315493550152401</v>
      </c>
      <c r="N256">
        <v>6365480341</v>
      </c>
      <c r="O256">
        <v>5323930655</v>
      </c>
      <c r="P256">
        <v>255869239</v>
      </c>
      <c r="Q256">
        <v>495375994</v>
      </c>
      <c r="R256">
        <v>1.9360513828706001</v>
      </c>
      <c r="S256">
        <v>16878928623</v>
      </c>
      <c r="T256">
        <v>14502949894</v>
      </c>
    </row>
    <row r="257" spans="1:20" x14ac:dyDescent="0.25">
      <c r="A257" s="9" t="str">
        <f t="shared" si="3"/>
        <v>DL201712</v>
      </c>
      <c r="B257">
        <v>2017</v>
      </c>
      <c r="C257">
        <v>4</v>
      </c>
      <c r="D257">
        <v>12</v>
      </c>
      <c r="E257" t="s">
        <v>15</v>
      </c>
      <c r="F257">
        <v>162230141</v>
      </c>
      <c r="G257">
        <v>319643796</v>
      </c>
      <c r="H257">
        <v>1.97031078213758</v>
      </c>
      <c r="I257">
        <v>10696885464</v>
      </c>
      <c r="J257">
        <v>9086894393</v>
      </c>
      <c r="K257">
        <v>105775680</v>
      </c>
      <c r="L257">
        <v>207554607</v>
      </c>
      <c r="M257">
        <v>1.9622148210250201</v>
      </c>
      <c r="N257">
        <v>7086966291</v>
      </c>
      <c r="O257">
        <v>5975961823</v>
      </c>
      <c r="P257">
        <v>268005821</v>
      </c>
      <c r="Q257">
        <v>527198403</v>
      </c>
      <c r="R257">
        <v>1.9671154941071201</v>
      </c>
      <c r="S257">
        <v>17783851755</v>
      </c>
      <c r="T257">
        <v>15062856216</v>
      </c>
    </row>
    <row r="258" spans="1:20" x14ac:dyDescent="0.25">
      <c r="A258" s="9" t="str">
        <f t="shared" si="3"/>
        <v>DL20172</v>
      </c>
      <c r="B258">
        <v>2017</v>
      </c>
      <c r="C258">
        <v>1</v>
      </c>
      <c r="D258">
        <v>2</v>
      </c>
      <c r="E258" t="s">
        <v>15</v>
      </c>
      <c r="F258">
        <v>141386742</v>
      </c>
      <c r="G258">
        <v>254905563</v>
      </c>
      <c r="H258">
        <v>1.8028957976837701</v>
      </c>
      <c r="I258">
        <v>9319600755</v>
      </c>
      <c r="J258">
        <v>7793269148</v>
      </c>
      <c r="K258">
        <v>91207330</v>
      </c>
      <c r="L258">
        <v>163806330</v>
      </c>
      <c r="M258">
        <v>1.7959776917052599</v>
      </c>
      <c r="N258">
        <v>6176463558</v>
      </c>
      <c r="O258">
        <v>4890401423</v>
      </c>
      <c r="P258">
        <v>232594072</v>
      </c>
      <c r="Q258">
        <v>418711893</v>
      </c>
      <c r="R258">
        <v>1.80018299434561</v>
      </c>
      <c r="S258">
        <v>15496064313</v>
      </c>
      <c r="T258">
        <v>12683670571</v>
      </c>
    </row>
    <row r="259" spans="1:20" x14ac:dyDescent="0.25">
      <c r="A259" s="9" t="str">
        <f t="shared" ref="A259:A322" si="4">+E259&amp;B259&amp;D259</f>
        <v>DL20173</v>
      </c>
      <c r="B259">
        <v>2017</v>
      </c>
      <c r="C259">
        <v>1</v>
      </c>
      <c r="D259">
        <v>3</v>
      </c>
      <c r="E259" t="s">
        <v>15</v>
      </c>
      <c r="F259">
        <v>173731457</v>
      </c>
      <c r="G259">
        <v>291972249</v>
      </c>
      <c r="H259">
        <v>1.6805951785691799</v>
      </c>
      <c r="I259">
        <v>11533304384</v>
      </c>
      <c r="J259">
        <v>10113840792</v>
      </c>
      <c r="K259">
        <v>108916061</v>
      </c>
      <c r="L259">
        <v>182308117</v>
      </c>
      <c r="M259">
        <v>1.6738405275232999</v>
      </c>
      <c r="N259">
        <v>7347465236</v>
      </c>
      <c r="O259">
        <v>6216822918</v>
      </c>
      <c r="P259">
        <v>282647518</v>
      </c>
      <c r="Q259">
        <v>474280366</v>
      </c>
      <c r="R259">
        <v>1.6779923254093401</v>
      </c>
      <c r="S259">
        <v>18880769620</v>
      </c>
      <c r="T259">
        <v>16330663710</v>
      </c>
    </row>
    <row r="260" spans="1:20" x14ac:dyDescent="0.25">
      <c r="A260" s="9" t="str">
        <f t="shared" si="4"/>
        <v>DL20221</v>
      </c>
      <c r="B260">
        <v>2022</v>
      </c>
      <c r="C260">
        <v>1</v>
      </c>
      <c r="D260">
        <v>1</v>
      </c>
      <c r="E260" t="s">
        <v>15</v>
      </c>
      <c r="F260">
        <v>151900446</v>
      </c>
      <c r="G260">
        <v>372187121</v>
      </c>
      <c r="H260">
        <v>2.4502042673396698</v>
      </c>
      <c r="I260">
        <v>11142242390</v>
      </c>
      <c r="J260">
        <v>7825899655</v>
      </c>
      <c r="K260">
        <v>60899858</v>
      </c>
      <c r="L260">
        <v>149217091</v>
      </c>
      <c r="M260">
        <v>2.45020425170777</v>
      </c>
      <c r="N260">
        <v>4598545459</v>
      </c>
      <c r="O260">
        <v>2753549451</v>
      </c>
      <c r="P260">
        <v>212800304</v>
      </c>
      <c r="Q260">
        <v>521404212</v>
      </c>
      <c r="R260">
        <v>2.4502042628660901</v>
      </c>
      <c r="S260">
        <v>15740787849</v>
      </c>
      <c r="T260">
        <v>10579449106</v>
      </c>
    </row>
    <row r="261" spans="1:20" x14ac:dyDescent="0.25">
      <c r="A261" s="9" t="str">
        <f t="shared" si="4"/>
        <v>DL20222</v>
      </c>
      <c r="B261">
        <v>2022</v>
      </c>
      <c r="C261">
        <v>1</v>
      </c>
      <c r="D261">
        <v>2</v>
      </c>
      <c r="E261" t="s">
        <v>15</v>
      </c>
      <c r="F261">
        <v>142179546</v>
      </c>
      <c r="G261">
        <v>400718667</v>
      </c>
      <c r="H261">
        <v>2.8183988363558199</v>
      </c>
      <c r="I261">
        <v>10308480199</v>
      </c>
      <c r="J261">
        <v>8129700882</v>
      </c>
      <c r="K261">
        <v>55084699</v>
      </c>
      <c r="L261">
        <v>155250649</v>
      </c>
      <c r="M261">
        <v>2.8183987898345402</v>
      </c>
      <c r="N261">
        <v>4100725917</v>
      </c>
      <c r="O261">
        <v>2532365524</v>
      </c>
      <c r="P261">
        <v>197264245</v>
      </c>
      <c r="Q261">
        <v>555969316</v>
      </c>
      <c r="R261">
        <v>2.8183988233650701</v>
      </c>
      <c r="S261">
        <v>14409206116</v>
      </c>
      <c r="T261">
        <v>10662066406</v>
      </c>
    </row>
    <row r="262" spans="1:20" x14ac:dyDescent="0.25">
      <c r="A262" s="9" t="str">
        <f t="shared" si="4"/>
        <v>DL20223</v>
      </c>
      <c r="B262">
        <v>2022</v>
      </c>
      <c r="C262">
        <v>1</v>
      </c>
      <c r="D262">
        <v>3</v>
      </c>
      <c r="E262" t="s">
        <v>15</v>
      </c>
      <c r="F262">
        <v>173523531</v>
      </c>
      <c r="G262">
        <v>521336208</v>
      </c>
      <c r="H262">
        <v>3.0044121681687002</v>
      </c>
      <c r="I262">
        <v>12442665086</v>
      </c>
      <c r="J262">
        <v>10866650178</v>
      </c>
      <c r="K262">
        <v>67479444</v>
      </c>
      <c r="L262">
        <v>202736063</v>
      </c>
      <c r="M262">
        <v>3.0044121732834599</v>
      </c>
      <c r="N262">
        <v>4978138385</v>
      </c>
      <c r="O262">
        <v>3680455984</v>
      </c>
      <c r="P262">
        <v>241002975</v>
      </c>
      <c r="Q262">
        <v>724072271</v>
      </c>
      <c r="R262">
        <v>3.0044121696008101</v>
      </c>
      <c r="S262">
        <v>17420803471</v>
      </c>
      <c r="T262">
        <v>14547106162</v>
      </c>
    </row>
    <row r="263" spans="1:20" x14ac:dyDescent="0.25">
      <c r="A263" s="9" t="str">
        <f t="shared" si="4"/>
        <v>DL20224</v>
      </c>
      <c r="B263">
        <v>2022</v>
      </c>
      <c r="C263">
        <v>2</v>
      </c>
      <c r="D263">
        <v>4</v>
      </c>
      <c r="E263" t="s">
        <v>15</v>
      </c>
      <c r="F263">
        <v>166059484</v>
      </c>
      <c r="G263">
        <v>528620212</v>
      </c>
      <c r="H263">
        <v>3.18331840655364</v>
      </c>
      <c r="I263">
        <v>11879436267</v>
      </c>
      <c r="J263">
        <v>10639751477</v>
      </c>
      <c r="K263">
        <v>72048125</v>
      </c>
      <c r="L263">
        <v>229352124</v>
      </c>
      <c r="M263">
        <v>3.1833184277869799</v>
      </c>
      <c r="N263">
        <v>5302250712</v>
      </c>
      <c r="O263">
        <v>4200147109</v>
      </c>
      <c r="P263">
        <v>238107609</v>
      </c>
      <c r="Q263">
        <v>757972336</v>
      </c>
      <c r="R263">
        <v>3.1833184129785601</v>
      </c>
      <c r="S263">
        <v>17181686979</v>
      </c>
      <c r="T263">
        <v>14839898586</v>
      </c>
    </row>
    <row r="264" spans="1:20" x14ac:dyDescent="0.25">
      <c r="A264" s="9" t="str">
        <f t="shared" si="4"/>
        <v>DL20225</v>
      </c>
      <c r="B264">
        <v>2022</v>
      </c>
      <c r="C264">
        <v>2</v>
      </c>
      <c r="D264">
        <v>5</v>
      </c>
      <c r="E264" t="s">
        <v>15</v>
      </c>
      <c r="F264">
        <v>164841427</v>
      </c>
      <c r="G264">
        <v>611718955</v>
      </c>
      <c r="H264">
        <v>3.71095401279194</v>
      </c>
      <c r="I264">
        <v>11939035740</v>
      </c>
      <c r="J264">
        <v>10811478634</v>
      </c>
      <c r="K264">
        <v>87102991</v>
      </c>
      <c r="L264">
        <v>323235194</v>
      </c>
      <c r="M264">
        <v>3.7109540130487599</v>
      </c>
      <c r="N264">
        <v>6327129686</v>
      </c>
      <c r="O264">
        <v>5030750157</v>
      </c>
      <c r="P264">
        <v>251944418</v>
      </c>
      <c r="Q264">
        <v>934954149</v>
      </c>
      <c r="R264">
        <v>3.7109540128807299</v>
      </c>
      <c r="S264">
        <v>18266165426</v>
      </c>
      <c r="T264">
        <v>15842228791</v>
      </c>
    </row>
    <row r="265" spans="1:20" x14ac:dyDescent="0.25">
      <c r="A265" s="9" t="str">
        <f t="shared" si="4"/>
        <v>DL20226</v>
      </c>
      <c r="B265">
        <v>2022</v>
      </c>
      <c r="C265">
        <v>2</v>
      </c>
      <c r="D265">
        <v>6</v>
      </c>
      <c r="E265" t="s">
        <v>15</v>
      </c>
      <c r="F265">
        <v>165850436</v>
      </c>
      <c r="G265">
        <v>703955855</v>
      </c>
      <c r="H265">
        <v>4.2445221850366401</v>
      </c>
      <c r="I265">
        <v>11891343839</v>
      </c>
      <c r="J265">
        <v>10851386204</v>
      </c>
      <c r="K265">
        <v>98414267</v>
      </c>
      <c r="L265">
        <v>417721546</v>
      </c>
      <c r="M265">
        <v>4.2445222500107596</v>
      </c>
      <c r="N265">
        <v>7038965598</v>
      </c>
      <c r="O265">
        <v>6136440652</v>
      </c>
      <c r="P265">
        <v>264264703</v>
      </c>
      <c r="Q265">
        <v>1121677401</v>
      </c>
      <c r="R265">
        <v>4.2445222092335202</v>
      </c>
      <c r="S265">
        <v>18930309437</v>
      </c>
      <c r="T265">
        <v>16987826856</v>
      </c>
    </row>
    <row r="266" spans="1:20" x14ac:dyDescent="0.25">
      <c r="A266" s="9" t="str">
        <f t="shared" si="4"/>
        <v>NK20211</v>
      </c>
      <c r="B266">
        <v>2021</v>
      </c>
      <c r="C266">
        <v>1</v>
      </c>
      <c r="D266">
        <v>1</v>
      </c>
      <c r="E266" t="s">
        <v>14</v>
      </c>
      <c r="F266">
        <v>22021688</v>
      </c>
      <c r="G266">
        <v>35417644</v>
      </c>
      <c r="H266">
        <v>1.60830741040378</v>
      </c>
      <c r="I266">
        <v>2216151899</v>
      </c>
      <c r="J266">
        <v>1482703474</v>
      </c>
      <c r="K266">
        <v>3614736</v>
      </c>
      <c r="L266">
        <v>5813606</v>
      </c>
      <c r="M266">
        <v>1.6083072180098299</v>
      </c>
      <c r="N266">
        <v>383015140</v>
      </c>
      <c r="O266">
        <v>203387285</v>
      </c>
      <c r="P266">
        <v>25636424</v>
      </c>
      <c r="Q266">
        <v>41231250</v>
      </c>
      <c r="R266">
        <v>1.60830738327623</v>
      </c>
      <c r="S266">
        <v>2599167039</v>
      </c>
      <c r="T266">
        <v>1686090759</v>
      </c>
    </row>
    <row r="267" spans="1:20" x14ac:dyDescent="0.25">
      <c r="A267" s="9" t="str">
        <f t="shared" si="4"/>
        <v>NK20212</v>
      </c>
      <c r="B267">
        <v>2021</v>
      </c>
      <c r="C267">
        <v>1</v>
      </c>
      <c r="D267">
        <v>2</v>
      </c>
      <c r="E267" t="s">
        <v>14</v>
      </c>
      <c r="F267">
        <v>19802824</v>
      </c>
      <c r="G267">
        <v>34528556</v>
      </c>
      <c r="H267">
        <v>1.7436177789592</v>
      </c>
      <c r="I267">
        <v>1947165765</v>
      </c>
      <c r="J267">
        <v>1439363544</v>
      </c>
      <c r="K267">
        <v>2932910</v>
      </c>
      <c r="L267">
        <v>5113873</v>
      </c>
      <c r="M267">
        <v>1.7436174311519901</v>
      </c>
      <c r="N267">
        <v>301909226</v>
      </c>
      <c r="O267">
        <v>110884351</v>
      </c>
      <c r="P267">
        <v>22735734</v>
      </c>
      <c r="Q267">
        <v>39642429</v>
      </c>
      <c r="R267">
        <v>1.74361773409206</v>
      </c>
      <c r="S267">
        <v>2249074991</v>
      </c>
      <c r="T267">
        <v>1550247895</v>
      </c>
    </row>
    <row r="268" spans="1:20" x14ac:dyDescent="0.25">
      <c r="A268" s="9" t="str">
        <f t="shared" si="4"/>
        <v>NK20213</v>
      </c>
      <c r="B268">
        <v>2021</v>
      </c>
      <c r="C268">
        <v>1</v>
      </c>
      <c r="D268">
        <v>3</v>
      </c>
      <c r="E268" t="s">
        <v>14</v>
      </c>
      <c r="F268">
        <v>29535898</v>
      </c>
      <c r="G268">
        <v>56968151</v>
      </c>
      <c r="H268">
        <v>1.92877667034196</v>
      </c>
      <c r="I268">
        <v>2863382114</v>
      </c>
      <c r="J268">
        <v>2356783877</v>
      </c>
      <c r="K268">
        <v>2638283</v>
      </c>
      <c r="L268">
        <v>5088658</v>
      </c>
      <c r="M268">
        <v>1.92877640495731</v>
      </c>
      <c r="N268">
        <v>265487761</v>
      </c>
      <c r="O268">
        <v>154819581</v>
      </c>
      <c r="P268">
        <v>32174181</v>
      </c>
      <c r="Q268">
        <v>62056809</v>
      </c>
      <c r="R268">
        <v>1.9287766485804201</v>
      </c>
      <c r="S268">
        <v>3128869875</v>
      </c>
      <c r="T268">
        <v>2511603458</v>
      </c>
    </row>
    <row r="269" spans="1:20" x14ac:dyDescent="0.25">
      <c r="A269" s="9" t="str">
        <f t="shared" si="4"/>
        <v>NK20214</v>
      </c>
      <c r="B269">
        <v>2021</v>
      </c>
      <c r="C269">
        <v>2</v>
      </c>
      <c r="D269">
        <v>4</v>
      </c>
      <c r="E269" t="s">
        <v>14</v>
      </c>
      <c r="F269">
        <v>30092570</v>
      </c>
      <c r="G269">
        <v>55589823</v>
      </c>
      <c r="H269">
        <v>1.84729396658377</v>
      </c>
      <c r="I269">
        <v>2838813936</v>
      </c>
      <c r="J269">
        <v>2416129297</v>
      </c>
      <c r="K269">
        <v>2688007</v>
      </c>
      <c r="L269">
        <v>4965540</v>
      </c>
      <c r="M269">
        <v>1.84729429648062</v>
      </c>
      <c r="N269">
        <v>261457503</v>
      </c>
      <c r="O269">
        <v>187039277</v>
      </c>
      <c r="P269">
        <v>32780577</v>
      </c>
      <c r="Q269">
        <v>60555363</v>
      </c>
      <c r="R269">
        <v>1.8472939936353101</v>
      </c>
      <c r="S269">
        <v>3100271439</v>
      </c>
      <c r="T269">
        <v>2603168574</v>
      </c>
    </row>
    <row r="270" spans="1:20" x14ac:dyDescent="0.25">
      <c r="A270" s="9" t="str">
        <f t="shared" si="4"/>
        <v>NK20215</v>
      </c>
      <c r="B270">
        <v>2021</v>
      </c>
      <c r="C270">
        <v>2</v>
      </c>
      <c r="D270">
        <v>5</v>
      </c>
      <c r="E270" t="s">
        <v>14</v>
      </c>
      <c r="F270">
        <v>34589585</v>
      </c>
      <c r="G270">
        <v>67162498</v>
      </c>
      <c r="H270">
        <v>1.9416971322437</v>
      </c>
      <c r="I270">
        <v>3226993278</v>
      </c>
      <c r="J270">
        <v>2711342557</v>
      </c>
      <c r="K270">
        <v>4101226</v>
      </c>
      <c r="L270">
        <v>7963339</v>
      </c>
      <c r="M270">
        <v>1.9416971900597499</v>
      </c>
      <c r="N270">
        <v>384269600</v>
      </c>
      <c r="O270">
        <v>305408802</v>
      </c>
      <c r="P270">
        <v>38690811</v>
      </c>
      <c r="Q270">
        <v>75125837</v>
      </c>
      <c r="R270">
        <v>1.9416971383721999</v>
      </c>
      <c r="S270">
        <v>3611262878</v>
      </c>
      <c r="T270">
        <v>3016751359</v>
      </c>
    </row>
    <row r="271" spans="1:20" x14ac:dyDescent="0.25">
      <c r="A271" s="9" t="str">
        <f t="shared" si="4"/>
        <v>NK20216</v>
      </c>
      <c r="B271">
        <v>2021</v>
      </c>
      <c r="C271">
        <v>2</v>
      </c>
      <c r="D271">
        <v>6</v>
      </c>
      <c r="E271" t="s">
        <v>14</v>
      </c>
      <c r="F271">
        <v>34198926</v>
      </c>
      <c r="G271">
        <v>69883657</v>
      </c>
      <c r="H271">
        <v>2.0434459549986999</v>
      </c>
      <c r="I271">
        <v>3110124751</v>
      </c>
      <c r="J271">
        <v>2673873233</v>
      </c>
      <c r="K271">
        <v>4531455</v>
      </c>
      <c r="L271">
        <v>9259782</v>
      </c>
      <c r="M271">
        <v>2.04344564825205</v>
      </c>
      <c r="N271">
        <v>405713628</v>
      </c>
      <c r="O271">
        <v>342493807</v>
      </c>
      <c r="P271">
        <v>38730381</v>
      </c>
      <c r="Q271">
        <v>79143439</v>
      </c>
      <c r="R271">
        <v>2.0434459191093399</v>
      </c>
      <c r="S271">
        <v>3515838379</v>
      </c>
      <c r="T271">
        <v>3016367040</v>
      </c>
    </row>
    <row r="272" spans="1:20" x14ac:dyDescent="0.25">
      <c r="A272" s="9" t="str">
        <f t="shared" si="4"/>
        <v>NK20217</v>
      </c>
      <c r="B272">
        <v>2021</v>
      </c>
      <c r="C272">
        <v>3</v>
      </c>
      <c r="D272">
        <v>7</v>
      </c>
      <c r="E272" t="s">
        <v>14</v>
      </c>
      <c r="F272">
        <v>38621994</v>
      </c>
      <c r="G272">
        <v>84141063</v>
      </c>
      <c r="H272">
        <v>2.1785789464935399</v>
      </c>
      <c r="I272">
        <v>3463861549</v>
      </c>
      <c r="J272">
        <v>3064936192</v>
      </c>
      <c r="K272">
        <v>5669284</v>
      </c>
      <c r="L272">
        <v>12350982</v>
      </c>
      <c r="M272">
        <v>2.1785788117159002</v>
      </c>
      <c r="N272">
        <v>511785906</v>
      </c>
      <c r="O272">
        <v>428205284</v>
      </c>
      <c r="P272">
        <v>44291278</v>
      </c>
      <c r="Q272">
        <v>96492045</v>
      </c>
      <c r="R272">
        <v>2.1785789292420001</v>
      </c>
      <c r="S272">
        <v>3975647455</v>
      </c>
      <c r="T272">
        <v>3493141476</v>
      </c>
    </row>
    <row r="273" spans="1:20" x14ac:dyDescent="0.25">
      <c r="A273" s="9" t="str">
        <f t="shared" si="4"/>
        <v>NK20219</v>
      </c>
      <c r="B273">
        <v>2021</v>
      </c>
      <c r="C273">
        <v>3</v>
      </c>
      <c r="D273">
        <v>9</v>
      </c>
      <c r="E273" t="s">
        <v>14</v>
      </c>
      <c r="F273">
        <v>33713456</v>
      </c>
      <c r="G273">
        <v>72479096</v>
      </c>
      <c r="H273">
        <v>2.1498566032506399</v>
      </c>
      <c r="I273">
        <v>3153941750</v>
      </c>
      <c r="J273">
        <v>2279509443</v>
      </c>
      <c r="K273">
        <v>5037643</v>
      </c>
      <c r="L273">
        <v>10830210</v>
      </c>
      <c r="M273">
        <v>2.1498565896789401</v>
      </c>
      <c r="N273">
        <v>469726383</v>
      </c>
      <c r="O273">
        <v>301147141</v>
      </c>
      <c r="P273">
        <v>38751099</v>
      </c>
      <c r="Q273">
        <v>83309306</v>
      </c>
      <c r="R273">
        <v>2.1498566014863201</v>
      </c>
      <c r="S273">
        <v>3623668133</v>
      </c>
      <c r="T273">
        <v>2580656584</v>
      </c>
    </row>
    <row r="274" spans="1:20" x14ac:dyDescent="0.25">
      <c r="A274" s="9" t="str">
        <f t="shared" si="4"/>
        <v>NK20218</v>
      </c>
      <c r="B274">
        <v>2021</v>
      </c>
      <c r="C274">
        <v>3</v>
      </c>
      <c r="D274">
        <v>8</v>
      </c>
      <c r="E274" t="s">
        <v>14</v>
      </c>
      <c r="F274">
        <v>32980213</v>
      </c>
      <c r="G274">
        <v>69120885</v>
      </c>
      <c r="H274">
        <v>2.0958289444643601</v>
      </c>
      <c r="I274">
        <v>2985832742</v>
      </c>
      <c r="J274">
        <v>2178009381</v>
      </c>
      <c r="K274">
        <v>5103174</v>
      </c>
      <c r="L274">
        <v>10695379</v>
      </c>
      <c r="M274">
        <v>2.0958287920419698</v>
      </c>
      <c r="N274">
        <v>475804532</v>
      </c>
      <c r="O274">
        <v>328336247</v>
      </c>
      <c r="P274">
        <v>38083387</v>
      </c>
      <c r="Q274">
        <v>79816264</v>
      </c>
      <c r="R274">
        <v>2.0958289240397598</v>
      </c>
      <c r="S274">
        <v>3461637274</v>
      </c>
      <c r="T274">
        <v>2506345628</v>
      </c>
    </row>
    <row r="275" spans="1:20" x14ac:dyDescent="0.25">
      <c r="A275" s="9" t="str">
        <f t="shared" si="4"/>
        <v>NK202110</v>
      </c>
      <c r="B275">
        <v>2021</v>
      </c>
      <c r="C275">
        <v>4</v>
      </c>
      <c r="D275">
        <v>10</v>
      </c>
      <c r="E275" t="s">
        <v>14</v>
      </c>
      <c r="F275">
        <v>33944351</v>
      </c>
      <c r="G275">
        <v>81823410</v>
      </c>
      <c r="H275">
        <v>2.4105162593917302</v>
      </c>
      <c r="I275">
        <v>3180790371</v>
      </c>
      <c r="J275">
        <v>2532182959</v>
      </c>
      <c r="K275">
        <v>5479982</v>
      </c>
      <c r="L275">
        <v>13209587</v>
      </c>
      <c r="M275">
        <v>2.4105164943972399</v>
      </c>
      <c r="N275">
        <v>516575797</v>
      </c>
      <c r="O275">
        <v>328531293</v>
      </c>
      <c r="P275">
        <v>39424333</v>
      </c>
      <c r="Q275">
        <v>95032997</v>
      </c>
      <c r="R275">
        <v>2.4105162920574901</v>
      </c>
      <c r="S275">
        <v>3697366168</v>
      </c>
      <c r="T275">
        <v>2860714252</v>
      </c>
    </row>
    <row r="276" spans="1:20" x14ac:dyDescent="0.25">
      <c r="A276" s="9" t="str">
        <f t="shared" si="4"/>
        <v>NK202111</v>
      </c>
      <c r="B276">
        <v>2021</v>
      </c>
      <c r="C276">
        <v>4</v>
      </c>
      <c r="D276">
        <v>11</v>
      </c>
      <c r="E276" t="s">
        <v>14</v>
      </c>
      <c r="F276">
        <v>35342275</v>
      </c>
      <c r="G276">
        <v>88205234</v>
      </c>
      <c r="H276">
        <v>2.4957429593878699</v>
      </c>
      <c r="I276">
        <v>3304518919</v>
      </c>
      <c r="J276">
        <v>2727200476</v>
      </c>
      <c r="K276">
        <v>5836519</v>
      </c>
      <c r="L276">
        <v>14566452</v>
      </c>
      <c r="M276">
        <v>2.4957430961845501</v>
      </c>
      <c r="N276">
        <v>557850735</v>
      </c>
      <c r="O276">
        <v>376062969</v>
      </c>
      <c r="P276">
        <v>41178794</v>
      </c>
      <c r="Q276">
        <v>102771686</v>
      </c>
      <c r="R276">
        <v>2.4957429787768901</v>
      </c>
      <c r="S276">
        <v>3862369654</v>
      </c>
      <c r="T276">
        <v>3103263445</v>
      </c>
    </row>
    <row r="277" spans="1:20" x14ac:dyDescent="0.25">
      <c r="A277" s="9" t="str">
        <f t="shared" si="4"/>
        <v>NK202112</v>
      </c>
      <c r="B277">
        <v>2021</v>
      </c>
      <c r="C277">
        <v>4</v>
      </c>
      <c r="D277">
        <v>12</v>
      </c>
      <c r="E277" t="s">
        <v>14</v>
      </c>
      <c r="F277">
        <v>35717462</v>
      </c>
      <c r="G277">
        <v>82622336</v>
      </c>
      <c r="H277">
        <v>2.3132196794945799</v>
      </c>
      <c r="I277">
        <v>3285368215</v>
      </c>
      <c r="J277">
        <v>2736520240</v>
      </c>
      <c r="K277">
        <v>6979421</v>
      </c>
      <c r="L277">
        <v>16144933</v>
      </c>
      <c r="M277">
        <v>2.3132195349728799</v>
      </c>
      <c r="N277">
        <v>642916127</v>
      </c>
      <c r="O277">
        <v>461505857</v>
      </c>
      <c r="P277">
        <v>42696883</v>
      </c>
      <c r="Q277">
        <v>98767269</v>
      </c>
      <c r="R277">
        <v>2.3132196558704199</v>
      </c>
      <c r="S277">
        <v>3928284342</v>
      </c>
      <c r="T277">
        <v>3198026097</v>
      </c>
    </row>
    <row r="278" spans="1:20" x14ac:dyDescent="0.25">
      <c r="A278" s="9" t="str">
        <f t="shared" si="4"/>
        <v>NK202012</v>
      </c>
      <c r="B278">
        <v>2020</v>
      </c>
      <c r="C278">
        <v>4</v>
      </c>
      <c r="D278">
        <v>12</v>
      </c>
      <c r="E278" t="s">
        <v>14</v>
      </c>
      <c r="F278">
        <v>25336866</v>
      </c>
      <c r="G278">
        <v>36411947</v>
      </c>
      <c r="H278">
        <v>1.43711329570121</v>
      </c>
      <c r="I278">
        <v>2524761152</v>
      </c>
      <c r="J278">
        <v>1758332249</v>
      </c>
      <c r="K278">
        <v>3487783</v>
      </c>
      <c r="L278">
        <v>5012338</v>
      </c>
      <c r="M278">
        <v>1.4371129167152801</v>
      </c>
      <c r="N278">
        <v>364463356</v>
      </c>
      <c r="O278">
        <v>242379866</v>
      </c>
      <c r="P278">
        <v>28824649</v>
      </c>
      <c r="Q278">
        <v>41424285</v>
      </c>
      <c r="R278">
        <v>1.4371132498439001</v>
      </c>
      <c r="S278">
        <v>2889224508</v>
      </c>
      <c r="T278">
        <v>2000712115</v>
      </c>
    </row>
    <row r="279" spans="1:20" x14ac:dyDescent="0.25">
      <c r="A279" s="9" t="str">
        <f t="shared" si="4"/>
        <v>NK20202</v>
      </c>
      <c r="B279">
        <v>2020</v>
      </c>
      <c r="C279">
        <v>1</v>
      </c>
      <c r="D279">
        <v>2</v>
      </c>
      <c r="E279" t="s">
        <v>14</v>
      </c>
      <c r="F279">
        <v>35575467</v>
      </c>
      <c r="G279">
        <v>64738653</v>
      </c>
      <c r="H279">
        <v>1.81975553546493</v>
      </c>
      <c r="I279">
        <v>3306667087</v>
      </c>
      <c r="J279">
        <v>2660060715</v>
      </c>
      <c r="K279">
        <v>3952830</v>
      </c>
      <c r="L279">
        <v>7193184</v>
      </c>
      <c r="M279">
        <v>1.8197554663367701</v>
      </c>
      <c r="N279">
        <v>401231753</v>
      </c>
      <c r="O279">
        <v>291127239</v>
      </c>
      <c r="P279">
        <v>39528297</v>
      </c>
      <c r="Q279">
        <v>71931837</v>
      </c>
      <c r="R279">
        <v>1.8197555285521101</v>
      </c>
      <c r="S279">
        <v>3707898840</v>
      </c>
      <c r="T279">
        <v>2951187954</v>
      </c>
    </row>
    <row r="280" spans="1:20" x14ac:dyDescent="0.25">
      <c r="A280" s="9" t="str">
        <f t="shared" si="4"/>
        <v>NK20203</v>
      </c>
      <c r="B280">
        <v>2020</v>
      </c>
      <c r="C280">
        <v>1</v>
      </c>
      <c r="D280">
        <v>3</v>
      </c>
      <c r="E280" t="s">
        <v>14</v>
      </c>
      <c r="F280">
        <v>35577226</v>
      </c>
      <c r="G280">
        <v>51603858</v>
      </c>
      <c r="H280">
        <v>1.4504744692573801</v>
      </c>
      <c r="I280">
        <v>3351031302</v>
      </c>
      <c r="J280">
        <v>1852507653</v>
      </c>
      <c r="K280">
        <v>2967981</v>
      </c>
      <c r="L280">
        <v>4304981</v>
      </c>
      <c r="M280">
        <v>1.4504745818790601</v>
      </c>
      <c r="N280">
        <v>295386109</v>
      </c>
      <c r="O280">
        <v>192243990</v>
      </c>
      <c r="P280">
        <v>38545207</v>
      </c>
      <c r="Q280">
        <v>55908839</v>
      </c>
      <c r="R280">
        <v>1.45047447792925</v>
      </c>
      <c r="S280">
        <v>3646417411</v>
      </c>
      <c r="T280">
        <v>2044751643</v>
      </c>
    </row>
    <row r="281" spans="1:20" x14ac:dyDescent="0.25">
      <c r="A281" s="9" t="str">
        <f t="shared" si="4"/>
        <v>NK20201</v>
      </c>
      <c r="B281">
        <v>2020</v>
      </c>
      <c r="C281">
        <v>1</v>
      </c>
      <c r="D281">
        <v>1</v>
      </c>
      <c r="E281" t="s">
        <v>14</v>
      </c>
      <c r="F281">
        <v>35604732</v>
      </c>
      <c r="G281">
        <v>76233000</v>
      </c>
      <c r="H281">
        <v>2.1410918076844299</v>
      </c>
      <c r="I281">
        <v>3316846059</v>
      </c>
      <c r="J281">
        <v>2575500076</v>
      </c>
      <c r="K281">
        <v>4266188</v>
      </c>
      <c r="L281">
        <v>9134301</v>
      </c>
      <c r="M281">
        <v>2.1410920006338201</v>
      </c>
      <c r="N281">
        <v>455376496</v>
      </c>
      <c r="O281">
        <v>373190232</v>
      </c>
      <c r="P281">
        <v>39870920</v>
      </c>
      <c r="Q281">
        <v>85367301</v>
      </c>
      <c r="R281">
        <v>2.14109182833002</v>
      </c>
      <c r="S281">
        <v>3772222555</v>
      </c>
      <c r="T281">
        <v>2948690308</v>
      </c>
    </row>
    <row r="282" spans="1:20" x14ac:dyDescent="0.25">
      <c r="A282" s="9" t="str">
        <f t="shared" si="4"/>
        <v>NK20204</v>
      </c>
      <c r="B282">
        <v>2020</v>
      </c>
      <c r="C282">
        <v>2</v>
      </c>
      <c r="D282">
        <v>4</v>
      </c>
      <c r="E282" t="s">
        <v>14</v>
      </c>
      <c r="F282">
        <v>8059674</v>
      </c>
      <c r="G282">
        <v>9114199</v>
      </c>
      <c r="H282">
        <v>1.1308396592715699</v>
      </c>
      <c r="I282">
        <v>814399886</v>
      </c>
      <c r="J282">
        <v>144091231</v>
      </c>
      <c r="K282">
        <v>97891</v>
      </c>
      <c r="L282">
        <v>110699</v>
      </c>
      <c r="M282">
        <v>1.13083940300946</v>
      </c>
      <c r="N282">
        <v>6410676</v>
      </c>
      <c r="O282">
        <v>3547723</v>
      </c>
      <c r="P282">
        <v>8157565</v>
      </c>
      <c r="Q282">
        <v>9224898</v>
      </c>
      <c r="R282">
        <v>1.13083965619642</v>
      </c>
      <c r="S282">
        <v>820810562</v>
      </c>
      <c r="T282">
        <v>147638954</v>
      </c>
    </row>
    <row r="283" spans="1:20" x14ac:dyDescent="0.25">
      <c r="A283" s="9" t="str">
        <f t="shared" si="4"/>
        <v>NK20205</v>
      </c>
      <c r="B283">
        <v>2020</v>
      </c>
      <c r="C283">
        <v>2</v>
      </c>
      <c r="D283">
        <v>5</v>
      </c>
      <c r="E283" t="s">
        <v>14</v>
      </c>
      <c r="F283">
        <v>2220482</v>
      </c>
      <c r="G283">
        <v>827785</v>
      </c>
      <c r="H283">
        <v>0.37279518591008598</v>
      </c>
      <c r="I283">
        <v>211999413</v>
      </c>
      <c r="J283">
        <v>138640365</v>
      </c>
      <c r="K283">
        <v>136718</v>
      </c>
      <c r="L283">
        <v>50968</v>
      </c>
      <c r="M283">
        <v>0.37279655934112499</v>
      </c>
      <c r="N283">
        <v>12621396</v>
      </c>
      <c r="O283">
        <v>6873754</v>
      </c>
      <c r="P283">
        <v>2357200</v>
      </c>
      <c r="Q283">
        <v>878753</v>
      </c>
      <c r="R283">
        <v>0.37279526556931902</v>
      </c>
      <c r="S283">
        <v>224620809</v>
      </c>
      <c r="T283">
        <v>145514119</v>
      </c>
    </row>
    <row r="284" spans="1:20" x14ac:dyDescent="0.25">
      <c r="A284" s="9" t="str">
        <f t="shared" si="4"/>
        <v>NK20206</v>
      </c>
      <c r="B284">
        <v>2020</v>
      </c>
      <c r="C284">
        <v>2</v>
      </c>
      <c r="D284">
        <v>6</v>
      </c>
      <c r="E284" t="s">
        <v>14</v>
      </c>
      <c r="F284">
        <v>8151809</v>
      </c>
      <c r="G284">
        <v>9427545</v>
      </c>
      <c r="H284">
        <v>1.1564972879025901</v>
      </c>
      <c r="I284">
        <v>737586597</v>
      </c>
      <c r="J284">
        <v>584986602</v>
      </c>
      <c r="K284">
        <v>330823</v>
      </c>
      <c r="L284">
        <v>382595</v>
      </c>
      <c r="M284">
        <v>1.15649456053539</v>
      </c>
      <c r="N284">
        <v>32521254</v>
      </c>
      <c r="O284">
        <v>16750182</v>
      </c>
      <c r="P284">
        <v>8482632</v>
      </c>
      <c r="Q284">
        <v>9810140</v>
      </c>
      <c r="R284">
        <v>1.1564971815351599</v>
      </c>
      <c r="S284">
        <v>770107851</v>
      </c>
      <c r="T284">
        <v>601736784</v>
      </c>
    </row>
    <row r="285" spans="1:20" x14ac:dyDescent="0.25">
      <c r="A285" s="9" t="str">
        <f t="shared" si="4"/>
        <v>NK20207</v>
      </c>
      <c r="B285">
        <v>2020</v>
      </c>
      <c r="C285">
        <v>3</v>
      </c>
      <c r="D285">
        <v>7</v>
      </c>
      <c r="E285" t="s">
        <v>14</v>
      </c>
      <c r="F285">
        <v>31002322</v>
      </c>
      <c r="G285">
        <v>38175462</v>
      </c>
      <c r="H285">
        <v>1.23137428222311</v>
      </c>
      <c r="I285">
        <v>2980083818</v>
      </c>
      <c r="J285">
        <v>1905746814</v>
      </c>
      <c r="K285">
        <v>1224624</v>
      </c>
      <c r="L285">
        <v>1507970</v>
      </c>
      <c r="M285">
        <v>1.23137387475666</v>
      </c>
      <c r="N285">
        <v>121314558</v>
      </c>
      <c r="O285">
        <v>77167049</v>
      </c>
      <c r="P285">
        <v>32226946</v>
      </c>
      <c r="Q285">
        <v>39683432</v>
      </c>
      <c r="R285">
        <v>1.2313742667393901</v>
      </c>
      <c r="S285">
        <v>3101398376</v>
      </c>
      <c r="T285">
        <v>1982913863</v>
      </c>
    </row>
    <row r="286" spans="1:20" x14ac:dyDescent="0.25">
      <c r="A286" s="9" t="str">
        <f t="shared" si="4"/>
        <v>NK20208</v>
      </c>
      <c r="B286">
        <v>2020</v>
      </c>
      <c r="C286">
        <v>3</v>
      </c>
      <c r="D286">
        <v>8</v>
      </c>
      <c r="E286" t="s">
        <v>14</v>
      </c>
      <c r="F286">
        <v>23676913</v>
      </c>
      <c r="G286">
        <v>30808645</v>
      </c>
      <c r="H286">
        <v>1.30121038160675</v>
      </c>
      <c r="I286">
        <v>2274753228</v>
      </c>
      <c r="J286">
        <v>1576558385</v>
      </c>
      <c r="K286">
        <v>1012256</v>
      </c>
      <c r="L286">
        <v>1317158</v>
      </c>
      <c r="M286">
        <v>1.30121036575727</v>
      </c>
      <c r="N286">
        <v>100677944</v>
      </c>
      <c r="O286">
        <v>67712520</v>
      </c>
      <c r="P286">
        <v>24689169</v>
      </c>
      <c r="Q286">
        <v>32125803</v>
      </c>
      <c r="R286">
        <v>1.30121038095692</v>
      </c>
      <c r="S286">
        <v>2375431172</v>
      </c>
      <c r="T286">
        <v>1644270905</v>
      </c>
    </row>
    <row r="287" spans="1:20" x14ac:dyDescent="0.25">
      <c r="A287" s="9" t="str">
        <f t="shared" si="4"/>
        <v>NK20209</v>
      </c>
      <c r="B287">
        <v>2020</v>
      </c>
      <c r="C287">
        <v>3</v>
      </c>
      <c r="D287">
        <v>9</v>
      </c>
      <c r="E287" t="s">
        <v>14</v>
      </c>
      <c r="F287">
        <v>16475219</v>
      </c>
      <c r="G287">
        <v>21396527</v>
      </c>
      <c r="H287">
        <v>1.29870971669633</v>
      </c>
      <c r="I287">
        <v>1550795578</v>
      </c>
      <c r="J287">
        <v>1165951197</v>
      </c>
      <c r="K287">
        <v>830683</v>
      </c>
      <c r="L287">
        <v>1078816</v>
      </c>
      <c r="M287">
        <v>1.2987096160629199</v>
      </c>
      <c r="N287">
        <v>137464576</v>
      </c>
      <c r="O287">
        <v>86248051</v>
      </c>
      <c r="P287">
        <v>17305902</v>
      </c>
      <c r="Q287">
        <v>22475343</v>
      </c>
      <c r="R287">
        <v>1.2987097118659201</v>
      </c>
      <c r="S287">
        <v>1688260154</v>
      </c>
      <c r="T287">
        <v>1252199248</v>
      </c>
    </row>
    <row r="288" spans="1:20" x14ac:dyDescent="0.25">
      <c r="A288" s="9" t="str">
        <f t="shared" si="4"/>
        <v>NK202010</v>
      </c>
      <c r="B288">
        <v>2020</v>
      </c>
      <c r="C288">
        <v>4</v>
      </c>
      <c r="D288">
        <v>10</v>
      </c>
      <c r="E288" t="s">
        <v>14</v>
      </c>
      <c r="F288">
        <v>19280753</v>
      </c>
      <c r="G288">
        <v>23360001</v>
      </c>
      <c r="H288">
        <v>1.21157098999193</v>
      </c>
      <c r="I288">
        <v>1903217868</v>
      </c>
      <c r="J288">
        <v>1469182712</v>
      </c>
      <c r="K288">
        <v>2407383</v>
      </c>
      <c r="L288">
        <v>2916716</v>
      </c>
      <c r="M288">
        <v>1.21157123731454</v>
      </c>
      <c r="N288">
        <v>247469388</v>
      </c>
      <c r="O288">
        <v>158756482</v>
      </c>
      <c r="P288">
        <v>21688136</v>
      </c>
      <c r="Q288">
        <v>26276717</v>
      </c>
      <c r="R288">
        <v>1.2115710174447401</v>
      </c>
      <c r="S288">
        <v>2150687256</v>
      </c>
      <c r="T288">
        <v>1627939194</v>
      </c>
    </row>
    <row r="289" spans="1:20" x14ac:dyDescent="0.25">
      <c r="A289" s="9" t="str">
        <f t="shared" si="4"/>
        <v>NK202011</v>
      </c>
      <c r="B289">
        <v>2020</v>
      </c>
      <c r="C289">
        <v>4</v>
      </c>
      <c r="D289">
        <v>11</v>
      </c>
      <c r="E289" t="s">
        <v>14</v>
      </c>
      <c r="F289">
        <v>24979887</v>
      </c>
      <c r="G289">
        <v>32342417</v>
      </c>
      <c r="H289">
        <v>1.2947383228755101</v>
      </c>
      <c r="I289">
        <v>2508570164</v>
      </c>
      <c r="J289">
        <v>1790436496</v>
      </c>
      <c r="K289">
        <v>2744738</v>
      </c>
      <c r="L289">
        <v>3553717</v>
      </c>
      <c r="M289">
        <v>1.29473814987077</v>
      </c>
      <c r="N289">
        <v>282204364</v>
      </c>
      <c r="O289">
        <v>177526308</v>
      </c>
      <c r="P289">
        <v>27724625</v>
      </c>
      <c r="Q289">
        <v>35896134</v>
      </c>
      <c r="R289">
        <v>1.2947383057480399</v>
      </c>
      <c r="S289">
        <v>2790774528</v>
      </c>
      <c r="T289">
        <v>1967962804</v>
      </c>
    </row>
    <row r="290" spans="1:20" x14ac:dyDescent="0.25">
      <c r="A290" s="9" t="str">
        <f t="shared" si="4"/>
        <v>NK20191</v>
      </c>
      <c r="B290">
        <v>2019</v>
      </c>
      <c r="C290">
        <v>1</v>
      </c>
      <c r="D290">
        <v>1</v>
      </c>
      <c r="E290" t="s">
        <v>14</v>
      </c>
      <c r="F290">
        <v>31236251</v>
      </c>
      <c r="G290">
        <v>62051998</v>
      </c>
      <c r="H290">
        <v>1.9865379491284001</v>
      </c>
      <c r="I290">
        <v>2830765651</v>
      </c>
      <c r="J290">
        <v>2233286522</v>
      </c>
      <c r="K290">
        <v>4626264</v>
      </c>
      <c r="L290">
        <v>9190250</v>
      </c>
      <c r="M290">
        <v>1.9865381655694501</v>
      </c>
      <c r="N290">
        <v>394006208</v>
      </c>
      <c r="O290">
        <v>313640937</v>
      </c>
      <c r="P290">
        <v>35862515</v>
      </c>
      <c r="Q290">
        <v>71242248</v>
      </c>
      <c r="R290">
        <v>1.9865379770492899</v>
      </c>
      <c r="S290">
        <v>3224771859</v>
      </c>
      <c r="T290">
        <v>2546927459</v>
      </c>
    </row>
    <row r="291" spans="1:20" x14ac:dyDescent="0.25">
      <c r="A291" s="9" t="str">
        <f t="shared" si="4"/>
        <v>NK20192</v>
      </c>
      <c r="B291">
        <v>2019</v>
      </c>
      <c r="C291">
        <v>1</v>
      </c>
      <c r="D291">
        <v>2</v>
      </c>
      <c r="E291" t="s">
        <v>14</v>
      </c>
      <c r="F291">
        <v>29560076</v>
      </c>
      <c r="G291">
        <v>62838607</v>
      </c>
      <c r="H291">
        <v>2.1257931474871699</v>
      </c>
      <c r="I291">
        <v>2617569686</v>
      </c>
      <c r="J291">
        <v>2169891261</v>
      </c>
      <c r="K291">
        <v>4030920</v>
      </c>
      <c r="L291">
        <v>8568901</v>
      </c>
      <c r="M291">
        <v>2.1257928711063401</v>
      </c>
      <c r="N291">
        <v>364610759</v>
      </c>
      <c r="O291">
        <v>244450100</v>
      </c>
      <c r="P291">
        <v>33590996</v>
      </c>
      <c r="Q291">
        <v>71407508</v>
      </c>
      <c r="R291">
        <v>2.1257931143214601</v>
      </c>
      <c r="S291">
        <v>2982180445</v>
      </c>
      <c r="T291">
        <v>2414341361</v>
      </c>
    </row>
    <row r="292" spans="1:20" x14ac:dyDescent="0.25">
      <c r="A292" s="9" t="str">
        <f t="shared" si="4"/>
        <v>NK20193</v>
      </c>
      <c r="B292">
        <v>2019</v>
      </c>
      <c r="C292">
        <v>1</v>
      </c>
      <c r="D292">
        <v>3</v>
      </c>
      <c r="E292" t="s">
        <v>14</v>
      </c>
      <c r="F292">
        <v>35893084</v>
      </c>
      <c r="G292">
        <v>77330846</v>
      </c>
      <c r="H292">
        <v>2.15447761468476</v>
      </c>
      <c r="I292">
        <v>3186906793</v>
      </c>
      <c r="J292">
        <v>2849721007</v>
      </c>
      <c r="K292">
        <v>4481589</v>
      </c>
      <c r="L292">
        <v>9655482</v>
      </c>
      <c r="M292">
        <v>2.1544773516714701</v>
      </c>
      <c r="N292">
        <v>435438312</v>
      </c>
      <c r="O292">
        <v>322139744</v>
      </c>
      <c r="P292">
        <v>40374673</v>
      </c>
      <c r="Q292">
        <v>86986328</v>
      </c>
      <c r="R292">
        <v>2.15447758549029</v>
      </c>
      <c r="S292">
        <v>3622345105</v>
      </c>
      <c r="T292">
        <v>3171860751</v>
      </c>
    </row>
    <row r="293" spans="1:20" x14ac:dyDescent="0.25">
      <c r="A293" s="9" t="str">
        <f t="shared" si="4"/>
        <v>NK20194</v>
      </c>
      <c r="B293">
        <v>2019</v>
      </c>
      <c r="C293">
        <v>2</v>
      </c>
      <c r="D293">
        <v>4</v>
      </c>
      <c r="E293" t="s">
        <v>14</v>
      </c>
      <c r="F293">
        <v>33760047</v>
      </c>
      <c r="G293">
        <v>74222807</v>
      </c>
      <c r="H293">
        <v>2.1985398006110501</v>
      </c>
      <c r="I293">
        <v>3049284648</v>
      </c>
      <c r="J293">
        <v>2574735366</v>
      </c>
      <c r="K293">
        <v>4911255</v>
      </c>
      <c r="L293">
        <v>10797590</v>
      </c>
      <c r="M293">
        <v>2.1985398844083601</v>
      </c>
      <c r="N293">
        <v>415843517</v>
      </c>
      <c r="O293">
        <v>308810820</v>
      </c>
      <c r="P293">
        <v>38671302</v>
      </c>
      <c r="Q293">
        <v>85020397</v>
      </c>
      <c r="R293">
        <v>2.1985398112533101</v>
      </c>
      <c r="S293">
        <v>3465128165</v>
      </c>
      <c r="T293">
        <v>2883546186</v>
      </c>
    </row>
    <row r="294" spans="1:20" x14ac:dyDescent="0.25">
      <c r="A294" s="9" t="str">
        <f t="shared" si="4"/>
        <v>NK20195</v>
      </c>
      <c r="B294">
        <v>2019</v>
      </c>
      <c r="C294">
        <v>2</v>
      </c>
      <c r="D294">
        <v>5</v>
      </c>
      <c r="E294" t="s">
        <v>14</v>
      </c>
      <c r="F294">
        <v>37152807</v>
      </c>
      <c r="G294">
        <v>83576243</v>
      </c>
      <c r="H294">
        <v>2.2495270142037902</v>
      </c>
      <c r="I294">
        <v>3270330233</v>
      </c>
      <c r="J294">
        <v>2809836752</v>
      </c>
      <c r="K294">
        <v>4970557</v>
      </c>
      <c r="L294">
        <v>11181402</v>
      </c>
      <c r="M294">
        <v>2.2495269644830498</v>
      </c>
      <c r="N294">
        <v>419523732</v>
      </c>
      <c r="O294">
        <v>310605259</v>
      </c>
      <c r="P294">
        <v>42123364</v>
      </c>
      <c r="Q294">
        <v>94757645</v>
      </c>
      <c r="R294">
        <v>2.24952700833675</v>
      </c>
      <c r="S294">
        <v>3689853965</v>
      </c>
      <c r="T294">
        <v>3120442011</v>
      </c>
    </row>
    <row r="295" spans="1:20" x14ac:dyDescent="0.25">
      <c r="A295" s="9" t="str">
        <f t="shared" si="4"/>
        <v>NK20196</v>
      </c>
      <c r="B295">
        <v>2019</v>
      </c>
      <c r="C295">
        <v>2</v>
      </c>
      <c r="D295">
        <v>6</v>
      </c>
      <c r="E295" t="s">
        <v>14</v>
      </c>
      <c r="F295">
        <v>36737363</v>
      </c>
      <c r="G295">
        <v>75170578</v>
      </c>
      <c r="H295">
        <v>2.0461615059306202</v>
      </c>
      <c r="I295">
        <v>3206930737</v>
      </c>
      <c r="J295">
        <v>2815967641</v>
      </c>
      <c r="K295">
        <v>4914976</v>
      </c>
      <c r="L295">
        <v>10056835</v>
      </c>
      <c r="M295">
        <v>2.0461615682355299</v>
      </c>
      <c r="N295">
        <v>414249180</v>
      </c>
      <c r="O295">
        <v>337855338</v>
      </c>
      <c r="P295">
        <v>41652339</v>
      </c>
      <c r="Q295">
        <v>85227413</v>
      </c>
      <c r="R295">
        <v>2.0461615132826001</v>
      </c>
      <c r="S295">
        <v>3621179917</v>
      </c>
      <c r="T295">
        <v>3153822979</v>
      </c>
    </row>
    <row r="296" spans="1:20" x14ac:dyDescent="0.25">
      <c r="A296" s="9" t="str">
        <f t="shared" si="4"/>
        <v>NK20197</v>
      </c>
      <c r="B296">
        <v>2019</v>
      </c>
      <c r="C296">
        <v>3</v>
      </c>
      <c r="D296">
        <v>7</v>
      </c>
      <c r="E296" t="s">
        <v>14</v>
      </c>
      <c r="F296">
        <v>38320573</v>
      </c>
      <c r="G296">
        <v>80953479</v>
      </c>
      <c r="H296">
        <v>2.1125331033019701</v>
      </c>
      <c r="I296">
        <v>3332351629</v>
      </c>
      <c r="J296">
        <v>2948108655</v>
      </c>
      <c r="K296">
        <v>5028491</v>
      </c>
      <c r="L296">
        <v>10622855</v>
      </c>
      <c r="M296">
        <v>2.1125333623943998</v>
      </c>
      <c r="N296">
        <v>426644168</v>
      </c>
      <c r="O296">
        <v>369922461</v>
      </c>
      <c r="P296">
        <v>43349064</v>
      </c>
      <c r="Q296">
        <v>91576334</v>
      </c>
      <c r="R296">
        <v>2.1125331333566901</v>
      </c>
      <c r="S296">
        <v>3758995797</v>
      </c>
      <c r="T296">
        <v>3318031116</v>
      </c>
    </row>
    <row r="297" spans="1:20" x14ac:dyDescent="0.25">
      <c r="A297" s="9" t="str">
        <f t="shared" si="4"/>
        <v>NK20198</v>
      </c>
      <c r="B297">
        <v>2019</v>
      </c>
      <c r="C297">
        <v>3</v>
      </c>
      <c r="D297">
        <v>8</v>
      </c>
      <c r="E297" t="s">
        <v>14</v>
      </c>
      <c r="F297">
        <v>39098822</v>
      </c>
      <c r="G297">
        <v>81114551</v>
      </c>
      <c r="H297">
        <v>2.0746034496896</v>
      </c>
      <c r="I297">
        <v>3349601088</v>
      </c>
      <c r="J297">
        <v>2838359275</v>
      </c>
      <c r="K297">
        <v>3725737</v>
      </c>
      <c r="L297">
        <v>7729426</v>
      </c>
      <c r="M297">
        <v>2.07460322615364</v>
      </c>
      <c r="N297">
        <v>425090505</v>
      </c>
      <c r="O297">
        <v>348222375</v>
      </c>
      <c r="P297">
        <v>42824559</v>
      </c>
      <c r="Q297">
        <v>88843977</v>
      </c>
      <c r="R297">
        <v>2.0746034302419698</v>
      </c>
      <c r="S297">
        <v>3774691593</v>
      </c>
      <c r="T297">
        <v>3186581650</v>
      </c>
    </row>
    <row r="298" spans="1:20" x14ac:dyDescent="0.25">
      <c r="A298" s="9" t="str">
        <f t="shared" si="4"/>
        <v>NK20199</v>
      </c>
      <c r="B298">
        <v>2019</v>
      </c>
      <c r="C298">
        <v>3</v>
      </c>
      <c r="D298">
        <v>9</v>
      </c>
      <c r="E298" t="s">
        <v>14</v>
      </c>
      <c r="F298">
        <v>32308811</v>
      </c>
      <c r="G298">
        <v>66084009</v>
      </c>
      <c r="H298">
        <v>2.04538659748264</v>
      </c>
      <c r="I298">
        <v>2879296321</v>
      </c>
      <c r="J298">
        <v>2323722287</v>
      </c>
      <c r="K298">
        <v>3589868</v>
      </c>
      <c r="L298">
        <v>7342668</v>
      </c>
      <c r="M298">
        <v>2.0453866270291798</v>
      </c>
      <c r="N298">
        <v>308106107</v>
      </c>
      <c r="O298">
        <v>229714969</v>
      </c>
      <c r="P298">
        <v>35898679</v>
      </c>
      <c r="Q298">
        <v>73426677</v>
      </c>
      <c r="R298">
        <v>2.0453866004373</v>
      </c>
      <c r="S298">
        <v>3187402428</v>
      </c>
      <c r="T298">
        <v>2553437256</v>
      </c>
    </row>
    <row r="299" spans="1:20" x14ac:dyDescent="0.25">
      <c r="A299" s="9" t="str">
        <f t="shared" si="4"/>
        <v>NK201910</v>
      </c>
      <c r="B299">
        <v>2019</v>
      </c>
      <c r="C299">
        <v>4</v>
      </c>
      <c r="D299">
        <v>10</v>
      </c>
      <c r="E299" t="s">
        <v>14</v>
      </c>
      <c r="F299">
        <v>33949342</v>
      </c>
      <c r="G299">
        <v>71809975</v>
      </c>
      <c r="H299">
        <v>2.1152096261541602</v>
      </c>
      <c r="I299">
        <v>3023077960</v>
      </c>
      <c r="J299">
        <v>2620160859</v>
      </c>
      <c r="K299">
        <v>3814109</v>
      </c>
      <c r="L299">
        <v>8067639</v>
      </c>
      <c r="M299">
        <v>2.1152093450921301</v>
      </c>
      <c r="N299">
        <v>328824590</v>
      </c>
      <c r="O299">
        <v>232512055</v>
      </c>
      <c r="P299">
        <v>37763451</v>
      </c>
      <c r="Q299">
        <v>79877614</v>
      </c>
      <c r="R299">
        <v>2.1152095977668899</v>
      </c>
      <c r="S299">
        <v>3351902550</v>
      </c>
      <c r="T299">
        <v>2852672914</v>
      </c>
    </row>
    <row r="300" spans="1:20" x14ac:dyDescent="0.25">
      <c r="A300" s="9" t="str">
        <f t="shared" si="4"/>
        <v>NK201911</v>
      </c>
      <c r="B300">
        <v>2019</v>
      </c>
      <c r="C300">
        <v>4</v>
      </c>
      <c r="D300">
        <v>11</v>
      </c>
      <c r="E300" t="s">
        <v>14</v>
      </c>
      <c r="F300">
        <v>34716434</v>
      </c>
      <c r="G300">
        <v>72055594</v>
      </c>
      <c r="H300">
        <v>2.0755471025624299</v>
      </c>
      <c r="I300">
        <v>3151793878</v>
      </c>
      <c r="J300">
        <v>2614133702</v>
      </c>
      <c r="K300">
        <v>4072878</v>
      </c>
      <c r="L300">
        <v>8453450</v>
      </c>
      <c r="M300">
        <v>2.0755470701553</v>
      </c>
      <c r="N300">
        <v>372352712</v>
      </c>
      <c r="O300">
        <v>292996825</v>
      </c>
      <c r="P300">
        <v>38789312</v>
      </c>
      <c r="Q300">
        <v>80509044</v>
      </c>
      <c r="R300">
        <v>2.0755470991596798</v>
      </c>
      <c r="S300">
        <v>3524146590</v>
      </c>
      <c r="T300">
        <v>2907130527</v>
      </c>
    </row>
    <row r="301" spans="1:20" x14ac:dyDescent="0.25">
      <c r="A301" s="9" t="str">
        <f t="shared" si="4"/>
        <v>NK201912</v>
      </c>
      <c r="B301">
        <v>2019</v>
      </c>
      <c r="C301">
        <v>4</v>
      </c>
      <c r="D301">
        <v>12</v>
      </c>
      <c r="E301" t="s">
        <v>14</v>
      </c>
      <c r="F301">
        <v>35754259</v>
      </c>
      <c r="G301">
        <v>75549586</v>
      </c>
      <c r="H301">
        <v>2.11302340233089</v>
      </c>
      <c r="I301">
        <v>3209514111</v>
      </c>
      <c r="J301">
        <v>2792375094</v>
      </c>
      <c r="K301">
        <v>4284105</v>
      </c>
      <c r="L301">
        <v>9052414</v>
      </c>
      <c r="M301">
        <v>2.1130233736101198</v>
      </c>
      <c r="N301">
        <v>405214025</v>
      </c>
      <c r="O301">
        <v>344104724</v>
      </c>
      <c r="P301">
        <v>40038364</v>
      </c>
      <c r="Q301">
        <v>84602000</v>
      </c>
      <c r="R301">
        <v>2.1130233992577701</v>
      </c>
      <c r="S301">
        <v>3614728136</v>
      </c>
      <c r="T301">
        <v>3136479818</v>
      </c>
    </row>
    <row r="302" spans="1:20" x14ac:dyDescent="0.25">
      <c r="A302" s="9" t="str">
        <f t="shared" si="4"/>
        <v>NK20182</v>
      </c>
      <c r="B302">
        <v>2018</v>
      </c>
      <c r="C302">
        <v>1</v>
      </c>
      <c r="D302">
        <v>2</v>
      </c>
      <c r="E302" t="s">
        <v>14</v>
      </c>
      <c r="F302">
        <v>27408648</v>
      </c>
      <c r="G302">
        <v>59719696</v>
      </c>
      <c r="H302">
        <v>2.17886325513027</v>
      </c>
      <c r="I302">
        <v>2378990984</v>
      </c>
      <c r="J302">
        <v>1949595951</v>
      </c>
      <c r="K302">
        <v>2351013</v>
      </c>
      <c r="L302">
        <v>5122536</v>
      </c>
      <c r="M302">
        <v>2.17886332402245</v>
      </c>
      <c r="N302">
        <v>214312538</v>
      </c>
      <c r="O302">
        <v>156391164</v>
      </c>
      <c r="P302">
        <v>29759661</v>
      </c>
      <c r="Q302">
        <v>64842232</v>
      </c>
      <c r="R302">
        <v>2.17886326057276</v>
      </c>
      <c r="S302">
        <v>2593303522</v>
      </c>
      <c r="T302">
        <v>2105987115</v>
      </c>
    </row>
    <row r="303" spans="1:20" x14ac:dyDescent="0.25">
      <c r="A303" s="9" t="str">
        <f t="shared" si="4"/>
        <v>NK20183</v>
      </c>
      <c r="B303">
        <v>2018</v>
      </c>
      <c r="C303">
        <v>1</v>
      </c>
      <c r="D303">
        <v>3</v>
      </c>
      <c r="E303" t="s">
        <v>14</v>
      </c>
      <c r="F303">
        <v>30875049</v>
      </c>
      <c r="G303">
        <v>64480985</v>
      </c>
      <c r="H303">
        <v>2.08844964100299</v>
      </c>
      <c r="I303">
        <v>2719903633</v>
      </c>
      <c r="J303">
        <v>2399145430</v>
      </c>
      <c r="K303">
        <v>2757902</v>
      </c>
      <c r="L303">
        <v>5759739</v>
      </c>
      <c r="M303">
        <v>2.0884494808009801</v>
      </c>
      <c r="N303">
        <v>249083424</v>
      </c>
      <c r="O303">
        <v>196759063</v>
      </c>
      <c r="P303">
        <v>33632951</v>
      </c>
      <c r="Q303">
        <v>70240724</v>
      </c>
      <c r="R303">
        <v>2.0884496278664302</v>
      </c>
      <c r="S303">
        <v>2968987057</v>
      </c>
      <c r="T303">
        <v>2595904493</v>
      </c>
    </row>
    <row r="304" spans="1:20" x14ac:dyDescent="0.25">
      <c r="A304" s="9" t="str">
        <f t="shared" si="4"/>
        <v>NK20184</v>
      </c>
      <c r="B304">
        <v>2018</v>
      </c>
      <c r="C304">
        <v>2</v>
      </c>
      <c r="D304">
        <v>4</v>
      </c>
      <c r="E304" t="s">
        <v>14</v>
      </c>
      <c r="F304">
        <v>30762732</v>
      </c>
      <c r="G304">
        <v>67232336</v>
      </c>
      <c r="H304">
        <v>2.1855125220997902</v>
      </c>
      <c r="I304">
        <v>2757603674</v>
      </c>
      <c r="J304">
        <v>2244939860</v>
      </c>
      <c r="K304">
        <v>3229237</v>
      </c>
      <c r="L304">
        <v>7057538</v>
      </c>
      <c r="M304">
        <v>2.1855125529652901</v>
      </c>
      <c r="N304">
        <v>284972242</v>
      </c>
      <c r="O304">
        <v>212427391</v>
      </c>
      <c r="P304">
        <v>33991969</v>
      </c>
      <c r="Q304">
        <v>74289874</v>
      </c>
      <c r="R304">
        <v>2.18551252503201</v>
      </c>
      <c r="S304">
        <v>3042575916</v>
      </c>
      <c r="T304">
        <v>2457367251</v>
      </c>
    </row>
    <row r="305" spans="1:20" x14ac:dyDescent="0.25">
      <c r="A305" s="9" t="str">
        <f t="shared" si="4"/>
        <v>NK20185</v>
      </c>
      <c r="B305">
        <v>2018</v>
      </c>
      <c r="C305">
        <v>2</v>
      </c>
      <c r="D305">
        <v>5</v>
      </c>
      <c r="E305" t="s">
        <v>14</v>
      </c>
      <c r="F305">
        <v>32005287</v>
      </c>
      <c r="G305">
        <v>76289755</v>
      </c>
      <c r="H305">
        <v>2.3836610182561402</v>
      </c>
      <c r="I305">
        <v>2866841040</v>
      </c>
      <c r="J305">
        <v>2440415641</v>
      </c>
      <c r="K305">
        <v>3516674</v>
      </c>
      <c r="L305">
        <v>8382559</v>
      </c>
      <c r="M305">
        <v>2.3836610956830202</v>
      </c>
      <c r="N305">
        <v>301752517</v>
      </c>
      <c r="O305">
        <v>233443125</v>
      </c>
      <c r="P305">
        <v>35521961</v>
      </c>
      <c r="Q305">
        <v>84672314</v>
      </c>
      <c r="R305">
        <v>2.3836610259214002</v>
      </c>
      <c r="S305">
        <v>3168593557</v>
      </c>
      <c r="T305">
        <v>2673858766</v>
      </c>
    </row>
    <row r="306" spans="1:20" x14ac:dyDescent="0.25">
      <c r="A306" s="9" t="str">
        <f t="shared" si="4"/>
        <v>NK20186</v>
      </c>
      <c r="B306">
        <v>2018</v>
      </c>
      <c r="C306">
        <v>2</v>
      </c>
      <c r="D306">
        <v>6</v>
      </c>
      <c r="E306" t="s">
        <v>14</v>
      </c>
      <c r="F306">
        <v>33039956</v>
      </c>
      <c r="G306">
        <v>78670516</v>
      </c>
      <c r="H306">
        <v>2.3810720571177502</v>
      </c>
      <c r="I306">
        <v>2955117504</v>
      </c>
      <c r="J306">
        <v>2576380698</v>
      </c>
      <c r="K306">
        <v>3589707</v>
      </c>
      <c r="L306">
        <v>8547351</v>
      </c>
      <c r="M306">
        <v>2.3810720484986598</v>
      </c>
      <c r="N306">
        <v>301062550</v>
      </c>
      <c r="O306">
        <v>254470806</v>
      </c>
      <c r="P306">
        <v>36629663</v>
      </c>
      <c r="Q306">
        <v>87217867</v>
      </c>
      <c r="R306">
        <v>2.3810720562730801</v>
      </c>
      <c r="S306">
        <v>3256180054</v>
      </c>
      <c r="T306">
        <v>2830851504</v>
      </c>
    </row>
    <row r="307" spans="1:20" x14ac:dyDescent="0.25">
      <c r="A307" s="9" t="str">
        <f t="shared" si="4"/>
        <v>NK20187</v>
      </c>
      <c r="B307">
        <v>2018</v>
      </c>
      <c r="C307">
        <v>3</v>
      </c>
      <c r="D307">
        <v>7</v>
      </c>
      <c r="E307" t="s">
        <v>14</v>
      </c>
      <c r="F307">
        <v>35033773</v>
      </c>
      <c r="G307">
        <v>82463340</v>
      </c>
      <c r="H307">
        <v>2.3538241227971599</v>
      </c>
      <c r="I307">
        <v>3063810614</v>
      </c>
      <c r="J307">
        <v>2702967615</v>
      </c>
      <c r="K307">
        <v>3763318</v>
      </c>
      <c r="L307">
        <v>8858188</v>
      </c>
      <c r="M307">
        <v>2.3538239394066598</v>
      </c>
      <c r="N307">
        <v>305584384</v>
      </c>
      <c r="O307">
        <v>273090136</v>
      </c>
      <c r="P307">
        <v>38797091</v>
      </c>
      <c r="Q307">
        <v>91321528</v>
      </c>
      <c r="R307">
        <v>2.3538241050082802</v>
      </c>
      <c r="S307">
        <v>3369394998</v>
      </c>
      <c r="T307">
        <v>2976057751</v>
      </c>
    </row>
    <row r="308" spans="1:20" x14ac:dyDescent="0.25">
      <c r="A308" s="9" t="str">
        <f t="shared" si="4"/>
        <v>NK20188</v>
      </c>
      <c r="B308">
        <v>2018</v>
      </c>
      <c r="C308">
        <v>3</v>
      </c>
      <c r="D308">
        <v>8</v>
      </c>
      <c r="E308" t="s">
        <v>14</v>
      </c>
      <c r="F308">
        <v>35200711</v>
      </c>
      <c r="G308">
        <v>82607134</v>
      </c>
      <c r="H308">
        <v>2.3467461779394099</v>
      </c>
      <c r="I308">
        <v>3053967640</v>
      </c>
      <c r="J308">
        <v>2695382661</v>
      </c>
      <c r="K308">
        <v>3781250</v>
      </c>
      <c r="L308">
        <v>8873634</v>
      </c>
      <c r="M308">
        <v>2.3467461818181801</v>
      </c>
      <c r="N308">
        <v>301651650</v>
      </c>
      <c r="O308">
        <v>261295740</v>
      </c>
      <c r="P308">
        <v>38981961</v>
      </c>
      <c r="Q308">
        <v>91480768</v>
      </c>
      <c r="R308">
        <v>2.3467461783156498</v>
      </c>
      <c r="S308">
        <v>3355619290</v>
      </c>
      <c r="T308">
        <v>2956678401</v>
      </c>
    </row>
    <row r="309" spans="1:20" x14ac:dyDescent="0.25">
      <c r="A309" s="9" t="str">
        <f t="shared" si="4"/>
        <v>NK20189</v>
      </c>
      <c r="B309">
        <v>2018</v>
      </c>
      <c r="C309">
        <v>3</v>
      </c>
      <c r="D309">
        <v>9</v>
      </c>
      <c r="E309" t="s">
        <v>14</v>
      </c>
      <c r="F309">
        <v>29025055</v>
      </c>
      <c r="G309">
        <v>69326601</v>
      </c>
      <c r="H309">
        <v>2.3885088589840699</v>
      </c>
      <c r="I309">
        <v>2524472294</v>
      </c>
      <c r="J309">
        <v>2110672705</v>
      </c>
      <c r="K309">
        <v>2800663</v>
      </c>
      <c r="L309">
        <v>6689409</v>
      </c>
      <c r="M309">
        <v>2.3885090780290201</v>
      </c>
      <c r="N309">
        <v>217164841</v>
      </c>
      <c r="O309">
        <v>165732837</v>
      </c>
      <c r="P309">
        <v>31825718</v>
      </c>
      <c r="Q309">
        <v>76016010</v>
      </c>
      <c r="R309">
        <v>2.3885088782600201</v>
      </c>
      <c r="S309">
        <v>2741637135</v>
      </c>
      <c r="T309">
        <v>2276405542</v>
      </c>
    </row>
    <row r="310" spans="1:20" x14ac:dyDescent="0.25">
      <c r="A310" s="9" t="str">
        <f t="shared" si="4"/>
        <v>NK201810</v>
      </c>
      <c r="B310">
        <v>2018</v>
      </c>
      <c r="C310">
        <v>4</v>
      </c>
      <c r="D310">
        <v>10</v>
      </c>
      <c r="E310" t="s">
        <v>14</v>
      </c>
      <c r="F310">
        <v>28643322</v>
      </c>
      <c r="G310">
        <v>71707595</v>
      </c>
      <c r="H310">
        <v>2.5034664275323899</v>
      </c>
      <c r="I310">
        <v>2557950441</v>
      </c>
      <c r="J310">
        <v>2229796242</v>
      </c>
      <c r="K310">
        <v>3076857</v>
      </c>
      <c r="L310">
        <v>7702809</v>
      </c>
      <c r="M310">
        <v>2.5034666869471001</v>
      </c>
      <c r="N310">
        <v>235893634</v>
      </c>
      <c r="O310">
        <v>158683568</v>
      </c>
      <c r="P310">
        <v>31720179</v>
      </c>
      <c r="Q310">
        <v>79410404</v>
      </c>
      <c r="R310">
        <v>2.5034664526956099</v>
      </c>
      <c r="S310">
        <v>2793844075</v>
      </c>
      <c r="T310">
        <v>2388479810</v>
      </c>
    </row>
    <row r="311" spans="1:20" x14ac:dyDescent="0.25">
      <c r="A311" s="9" t="str">
        <f t="shared" si="4"/>
        <v>NK201811</v>
      </c>
      <c r="B311">
        <v>2018</v>
      </c>
      <c r="C311">
        <v>4</v>
      </c>
      <c r="D311">
        <v>11</v>
      </c>
      <c r="E311" t="s">
        <v>14</v>
      </c>
      <c r="F311">
        <v>30177938</v>
      </c>
      <c r="G311">
        <v>69626989</v>
      </c>
      <c r="H311">
        <v>2.3072149263478501</v>
      </c>
      <c r="I311">
        <v>2685360574</v>
      </c>
      <c r="J311">
        <v>2292014478</v>
      </c>
      <c r="K311">
        <v>3806226</v>
      </c>
      <c r="L311">
        <v>8781782</v>
      </c>
      <c r="M311">
        <v>2.30721507340867</v>
      </c>
      <c r="N311">
        <v>311565572</v>
      </c>
      <c r="O311">
        <v>226913549</v>
      </c>
      <c r="P311">
        <v>33984164</v>
      </c>
      <c r="Q311">
        <v>78408771</v>
      </c>
      <c r="R311">
        <v>2.3072149428186601</v>
      </c>
      <c r="S311">
        <v>2996926146</v>
      </c>
      <c r="T311">
        <v>2518928027</v>
      </c>
    </row>
    <row r="312" spans="1:20" x14ac:dyDescent="0.25">
      <c r="A312" s="9" t="str">
        <f t="shared" si="4"/>
        <v>NK201812</v>
      </c>
      <c r="B312">
        <v>2018</v>
      </c>
      <c r="C312">
        <v>4</v>
      </c>
      <c r="D312">
        <v>12</v>
      </c>
      <c r="E312" t="s">
        <v>14</v>
      </c>
      <c r="F312">
        <v>31404327</v>
      </c>
      <c r="G312">
        <v>62878234</v>
      </c>
      <c r="H312">
        <v>2.0022156182490298</v>
      </c>
      <c r="I312">
        <v>2803189368</v>
      </c>
      <c r="J312">
        <v>2397635767</v>
      </c>
      <c r="K312">
        <v>4486332</v>
      </c>
      <c r="L312">
        <v>8982605</v>
      </c>
      <c r="M312">
        <v>2.0022158413599298</v>
      </c>
      <c r="N312">
        <v>371849675</v>
      </c>
      <c r="O312">
        <v>302225338</v>
      </c>
      <c r="P312">
        <v>35890659</v>
      </c>
      <c r="Q312">
        <v>71860839</v>
      </c>
      <c r="R312">
        <v>2.0022156461378899</v>
      </c>
      <c r="S312">
        <v>3175039043</v>
      </c>
      <c r="T312">
        <v>2699861105</v>
      </c>
    </row>
    <row r="313" spans="1:20" x14ac:dyDescent="0.25">
      <c r="A313" s="9" t="str">
        <f t="shared" si="4"/>
        <v>NK20181</v>
      </c>
      <c r="B313">
        <v>2018</v>
      </c>
      <c r="C313">
        <v>1</v>
      </c>
      <c r="D313">
        <v>1</v>
      </c>
      <c r="E313" t="s">
        <v>14</v>
      </c>
      <c r="F313">
        <v>29081619</v>
      </c>
      <c r="G313">
        <v>63997667</v>
      </c>
      <c r="H313">
        <v>2.2006225650642</v>
      </c>
      <c r="I313">
        <v>2571843836</v>
      </c>
      <c r="J313">
        <v>1915529126</v>
      </c>
      <c r="K313">
        <v>2528836</v>
      </c>
      <c r="L313">
        <v>5565015</v>
      </c>
      <c r="M313">
        <v>2.2006231325400298</v>
      </c>
      <c r="N313">
        <v>236282509</v>
      </c>
      <c r="O313">
        <v>196057566</v>
      </c>
      <c r="P313">
        <v>31610455</v>
      </c>
      <c r="Q313">
        <v>69562682</v>
      </c>
      <c r="R313">
        <v>2.2006226104622599</v>
      </c>
      <c r="S313">
        <v>2808126345</v>
      </c>
      <c r="T313">
        <v>2111586692</v>
      </c>
    </row>
    <row r="314" spans="1:20" x14ac:dyDescent="0.25">
      <c r="A314" s="9" t="str">
        <f t="shared" si="4"/>
        <v>NK20176</v>
      </c>
      <c r="B314">
        <v>2017</v>
      </c>
      <c r="C314">
        <v>2</v>
      </c>
      <c r="D314">
        <v>6</v>
      </c>
      <c r="E314" t="s">
        <v>14</v>
      </c>
      <c r="F314">
        <v>29420506</v>
      </c>
      <c r="G314">
        <v>45859708</v>
      </c>
      <c r="H314">
        <v>1.55876680027189</v>
      </c>
      <c r="I314">
        <v>2314578600</v>
      </c>
      <c r="J314">
        <v>2016403489</v>
      </c>
      <c r="K314">
        <v>1321924</v>
      </c>
      <c r="L314">
        <v>2060572</v>
      </c>
      <c r="M314">
        <v>1.5587673724056701</v>
      </c>
      <c r="N314">
        <v>213120601</v>
      </c>
      <c r="O314">
        <v>181562160</v>
      </c>
      <c r="P314">
        <v>30742430</v>
      </c>
      <c r="Q314">
        <v>47920280</v>
      </c>
      <c r="R314">
        <v>1.5587668248736299</v>
      </c>
      <c r="S314">
        <v>2527699201</v>
      </c>
      <c r="T314">
        <v>2197965649</v>
      </c>
    </row>
    <row r="315" spans="1:20" x14ac:dyDescent="0.25">
      <c r="A315" s="9" t="str">
        <f t="shared" si="4"/>
        <v>NK20171</v>
      </c>
      <c r="B315">
        <v>2017</v>
      </c>
      <c r="C315">
        <v>1</v>
      </c>
      <c r="D315">
        <v>1</v>
      </c>
      <c r="E315" t="s">
        <v>14</v>
      </c>
      <c r="F315">
        <v>24523033</v>
      </c>
      <c r="G315">
        <v>42391182</v>
      </c>
      <c r="H315">
        <v>1.7286272052889999</v>
      </c>
      <c r="I315">
        <v>2188707162</v>
      </c>
      <c r="J315">
        <v>1674389712</v>
      </c>
      <c r="K315">
        <v>2103496</v>
      </c>
      <c r="L315">
        <v>3636160</v>
      </c>
      <c r="M315">
        <v>1.7286270095117799</v>
      </c>
      <c r="N315">
        <v>186115220</v>
      </c>
      <c r="O315">
        <v>148912949</v>
      </c>
      <c r="P315">
        <v>26626529</v>
      </c>
      <c r="Q315">
        <v>46027342</v>
      </c>
      <c r="R315">
        <v>1.7286271898226</v>
      </c>
      <c r="S315">
        <v>2374822382</v>
      </c>
      <c r="T315">
        <v>1823302661</v>
      </c>
    </row>
    <row r="316" spans="1:20" x14ac:dyDescent="0.25">
      <c r="A316" s="9" t="str">
        <f t="shared" si="4"/>
        <v>NK20178</v>
      </c>
      <c r="B316">
        <v>2017</v>
      </c>
      <c r="C316">
        <v>3</v>
      </c>
      <c r="D316">
        <v>8</v>
      </c>
      <c r="E316" t="s">
        <v>14</v>
      </c>
      <c r="F316">
        <v>29576660</v>
      </c>
      <c r="G316">
        <v>52173190</v>
      </c>
      <c r="H316">
        <v>1.76399870708863</v>
      </c>
      <c r="I316">
        <v>2489221696</v>
      </c>
      <c r="J316">
        <v>2147604656</v>
      </c>
      <c r="K316">
        <v>2571884</v>
      </c>
      <c r="L316">
        <v>4536799</v>
      </c>
      <c r="M316">
        <v>1.76399829852357</v>
      </c>
      <c r="N316">
        <v>216418621</v>
      </c>
      <c r="O316">
        <v>189341329</v>
      </c>
      <c r="P316">
        <v>32148544</v>
      </c>
      <c r="Q316">
        <v>56709989</v>
      </c>
      <c r="R316">
        <v>1.76399867440341</v>
      </c>
      <c r="S316">
        <v>2705640317</v>
      </c>
      <c r="T316">
        <v>2336945985</v>
      </c>
    </row>
    <row r="317" spans="1:20" x14ac:dyDescent="0.25">
      <c r="A317" s="9" t="str">
        <f t="shared" si="4"/>
        <v>NK20177</v>
      </c>
      <c r="B317">
        <v>2017</v>
      </c>
      <c r="C317">
        <v>3</v>
      </c>
      <c r="D317">
        <v>7</v>
      </c>
      <c r="E317" t="s">
        <v>14</v>
      </c>
      <c r="F317">
        <v>29370164</v>
      </c>
      <c r="G317">
        <v>46524442</v>
      </c>
      <c r="H317">
        <v>1.5840715768560201</v>
      </c>
      <c r="I317">
        <v>2494232680</v>
      </c>
      <c r="J317">
        <v>2143969142</v>
      </c>
      <c r="K317">
        <v>2623479</v>
      </c>
      <c r="L317">
        <v>4155778</v>
      </c>
      <c r="M317">
        <v>1.58407138002629</v>
      </c>
      <c r="N317">
        <v>221569503</v>
      </c>
      <c r="O317">
        <v>202540360</v>
      </c>
      <c r="P317">
        <v>31993643</v>
      </c>
      <c r="Q317">
        <v>50680220</v>
      </c>
      <c r="R317">
        <v>1.5840715607159801</v>
      </c>
      <c r="S317">
        <v>2715802183</v>
      </c>
      <c r="T317">
        <v>2346509502</v>
      </c>
    </row>
    <row r="318" spans="1:20" x14ac:dyDescent="0.25">
      <c r="A318" s="9" t="str">
        <f t="shared" si="4"/>
        <v>NK20174</v>
      </c>
      <c r="B318">
        <v>2017</v>
      </c>
      <c r="C318">
        <v>2</v>
      </c>
      <c r="D318">
        <v>4</v>
      </c>
      <c r="E318" t="s">
        <v>14</v>
      </c>
      <c r="F318">
        <v>25480486</v>
      </c>
      <c r="G318">
        <v>44252004</v>
      </c>
      <c r="H318">
        <v>1.73670172539095</v>
      </c>
      <c r="I318">
        <v>2162621794</v>
      </c>
      <c r="J318">
        <v>1817093077</v>
      </c>
      <c r="K318">
        <v>2245832</v>
      </c>
      <c r="L318">
        <v>3900340</v>
      </c>
      <c r="M318">
        <v>1.7367015876521401</v>
      </c>
      <c r="N318">
        <v>186577697</v>
      </c>
      <c r="O318">
        <v>147566983</v>
      </c>
      <c r="P318">
        <v>27726318</v>
      </c>
      <c r="Q318">
        <v>48152344</v>
      </c>
      <c r="R318">
        <v>1.7367017142340999</v>
      </c>
      <c r="S318">
        <v>2349199491</v>
      </c>
      <c r="T318">
        <v>1964660060</v>
      </c>
    </row>
    <row r="319" spans="1:20" x14ac:dyDescent="0.25">
      <c r="A319" s="9" t="str">
        <f t="shared" si="4"/>
        <v>NK20175</v>
      </c>
      <c r="B319">
        <v>2017</v>
      </c>
      <c r="C319">
        <v>2</v>
      </c>
      <c r="D319">
        <v>5</v>
      </c>
      <c r="E319" t="s">
        <v>14</v>
      </c>
      <c r="F319">
        <v>25642228</v>
      </c>
      <c r="G319">
        <v>41968961</v>
      </c>
      <c r="H319">
        <v>1.63671273026665</v>
      </c>
      <c r="I319">
        <v>2190423726</v>
      </c>
      <c r="J319">
        <v>1885859788</v>
      </c>
      <c r="K319">
        <v>2598111</v>
      </c>
      <c r="L319">
        <v>4252362</v>
      </c>
      <c r="M319">
        <v>1.6367129810851</v>
      </c>
      <c r="N319">
        <v>218167908</v>
      </c>
      <c r="O319">
        <v>169677174</v>
      </c>
      <c r="P319">
        <v>28240339</v>
      </c>
      <c r="Q319">
        <v>46221323</v>
      </c>
      <c r="R319">
        <v>1.6367127533419401</v>
      </c>
      <c r="S319">
        <v>2408591634</v>
      </c>
      <c r="T319">
        <v>2055536962</v>
      </c>
    </row>
    <row r="320" spans="1:20" x14ac:dyDescent="0.25">
      <c r="A320" s="9" t="str">
        <f t="shared" si="4"/>
        <v>NK20179</v>
      </c>
      <c r="B320">
        <v>2017</v>
      </c>
      <c r="C320">
        <v>3</v>
      </c>
      <c r="D320">
        <v>9</v>
      </c>
      <c r="E320" t="s">
        <v>14</v>
      </c>
      <c r="F320">
        <v>24511823</v>
      </c>
      <c r="G320">
        <v>47753559</v>
      </c>
      <c r="H320">
        <v>1.9481847188599499</v>
      </c>
      <c r="I320">
        <v>2108831909</v>
      </c>
      <c r="J320">
        <v>1658407122</v>
      </c>
      <c r="K320">
        <v>1620184</v>
      </c>
      <c r="L320">
        <v>3156419</v>
      </c>
      <c r="M320">
        <v>1.94818551473166</v>
      </c>
      <c r="N320">
        <v>135778640</v>
      </c>
      <c r="O320">
        <v>110174713</v>
      </c>
      <c r="P320">
        <v>26132007</v>
      </c>
      <c r="Q320">
        <v>50909978</v>
      </c>
      <c r="R320">
        <v>1.9481847682039799</v>
      </c>
      <c r="S320">
        <v>2244610549</v>
      </c>
      <c r="T320">
        <v>1768581835</v>
      </c>
    </row>
    <row r="321" spans="1:20" x14ac:dyDescent="0.25">
      <c r="A321" s="9" t="str">
        <f t="shared" si="4"/>
        <v>NK201710</v>
      </c>
      <c r="B321">
        <v>2017</v>
      </c>
      <c r="C321">
        <v>4</v>
      </c>
      <c r="D321">
        <v>10</v>
      </c>
      <c r="E321" t="s">
        <v>14</v>
      </c>
      <c r="F321">
        <v>27446594</v>
      </c>
      <c r="G321">
        <v>52331623</v>
      </c>
      <c r="H321">
        <v>1.90667093337701</v>
      </c>
      <c r="I321">
        <v>2363314273</v>
      </c>
      <c r="J321">
        <v>1974191922</v>
      </c>
      <c r="K321">
        <v>1845395</v>
      </c>
      <c r="L321">
        <v>3518562</v>
      </c>
      <c r="M321">
        <v>1.90667147141939</v>
      </c>
      <c r="N321">
        <v>156836414</v>
      </c>
      <c r="O321">
        <v>127877534</v>
      </c>
      <c r="P321">
        <v>29291989</v>
      </c>
      <c r="Q321">
        <v>55850185</v>
      </c>
      <c r="R321">
        <v>1.9066709672736799</v>
      </c>
      <c r="S321">
        <v>2520150687</v>
      </c>
      <c r="T321">
        <v>2102069456</v>
      </c>
    </row>
    <row r="322" spans="1:20" x14ac:dyDescent="0.25">
      <c r="A322" s="9" t="str">
        <f t="shared" si="4"/>
        <v>NK201711</v>
      </c>
      <c r="B322">
        <v>2017</v>
      </c>
      <c r="C322">
        <v>4</v>
      </c>
      <c r="D322">
        <v>11</v>
      </c>
      <c r="E322" t="s">
        <v>14</v>
      </c>
      <c r="F322">
        <v>26962585</v>
      </c>
      <c r="G322">
        <v>52974522</v>
      </c>
      <c r="H322">
        <v>1.9647419563072299</v>
      </c>
      <c r="I322">
        <v>2352850466</v>
      </c>
      <c r="J322">
        <v>1919405529</v>
      </c>
      <c r="K322">
        <v>2186156</v>
      </c>
      <c r="L322">
        <v>4295231</v>
      </c>
      <c r="M322">
        <v>1.9647413084884999</v>
      </c>
      <c r="N322">
        <v>189281782</v>
      </c>
      <c r="O322">
        <v>156528856</v>
      </c>
      <c r="P322">
        <v>29148741</v>
      </c>
      <c r="Q322">
        <v>57269753</v>
      </c>
      <c r="R322">
        <v>1.9647419077208099</v>
      </c>
      <c r="S322">
        <v>2542132248</v>
      </c>
      <c r="T322">
        <v>2075934385</v>
      </c>
    </row>
    <row r="323" spans="1:20" x14ac:dyDescent="0.25">
      <c r="A323" s="9" t="str">
        <f t="shared" ref="A323:A386" si="5">+E323&amp;B323&amp;D323</f>
        <v>NK201712</v>
      </c>
      <c r="B323">
        <v>2017</v>
      </c>
      <c r="C323">
        <v>4</v>
      </c>
      <c r="D323">
        <v>12</v>
      </c>
      <c r="E323" t="s">
        <v>14</v>
      </c>
      <c r="F323">
        <v>28026701</v>
      </c>
      <c r="G323">
        <v>57242637</v>
      </c>
      <c r="H323">
        <v>2.0424322149081999</v>
      </c>
      <c r="I323">
        <v>2435549472</v>
      </c>
      <c r="J323">
        <v>1955859762</v>
      </c>
      <c r="K323">
        <v>2371022</v>
      </c>
      <c r="L323">
        <v>4842653</v>
      </c>
      <c r="M323">
        <v>2.0424327568449301</v>
      </c>
      <c r="N323">
        <v>217593688</v>
      </c>
      <c r="O323">
        <v>186281176</v>
      </c>
      <c r="P323">
        <v>30397723</v>
      </c>
      <c r="Q323">
        <v>62085290</v>
      </c>
      <c r="R323">
        <v>2.0424322571792599</v>
      </c>
      <c r="S323">
        <v>2653143160</v>
      </c>
      <c r="T323">
        <v>2142140938</v>
      </c>
    </row>
    <row r="324" spans="1:20" x14ac:dyDescent="0.25">
      <c r="A324" s="9" t="str">
        <f t="shared" si="5"/>
        <v>NK20172</v>
      </c>
      <c r="B324">
        <v>2017</v>
      </c>
      <c r="C324">
        <v>1</v>
      </c>
      <c r="D324">
        <v>2</v>
      </c>
      <c r="E324" t="s">
        <v>14</v>
      </c>
      <c r="F324">
        <v>22653257</v>
      </c>
      <c r="G324">
        <v>41752070</v>
      </c>
      <c r="H324">
        <v>1.8430934677516699</v>
      </c>
      <c r="I324">
        <v>1977324243</v>
      </c>
      <c r="J324">
        <v>1613404669</v>
      </c>
      <c r="K324">
        <v>1943113</v>
      </c>
      <c r="L324">
        <v>3581339</v>
      </c>
      <c r="M324">
        <v>1.8430935308445699</v>
      </c>
      <c r="N324">
        <v>170082554</v>
      </c>
      <c r="O324">
        <v>119528247</v>
      </c>
      <c r="P324">
        <v>24596370</v>
      </c>
      <c r="Q324">
        <v>45333409</v>
      </c>
      <c r="R324">
        <v>1.84309347273601</v>
      </c>
      <c r="S324">
        <v>2147406797</v>
      </c>
      <c r="T324">
        <v>1732932916</v>
      </c>
    </row>
    <row r="325" spans="1:20" x14ac:dyDescent="0.25">
      <c r="A325" s="9" t="str">
        <f t="shared" si="5"/>
        <v>NK20173</v>
      </c>
      <c r="B325">
        <v>2017</v>
      </c>
      <c r="C325">
        <v>1</v>
      </c>
      <c r="D325">
        <v>3</v>
      </c>
      <c r="E325" t="s">
        <v>14</v>
      </c>
      <c r="F325">
        <v>25669048</v>
      </c>
      <c r="G325">
        <v>44644241</v>
      </c>
      <c r="H325">
        <v>1.73922464907931</v>
      </c>
      <c r="I325">
        <v>2209278751</v>
      </c>
      <c r="J325">
        <v>1921711164</v>
      </c>
      <c r="K325">
        <v>2171568</v>
      </c>
      <c r="L325">
        <v>3776845</v>
      </c>
      <c r="M325">
        <v>1.7392248366157499</v>
      </c>
      <c r="N325">
        <v>186518638</v>
      </c>
      <c r="O325">
        <v>135266176</v>
      </c>
      <c r="P325">
        <v>27840616</v>
      </c>
      <c r="Q325">
        <v>48421086</v>
      </c>
      <c r="R325">
        <v>1.73922466370715</v>
      </c>
      <c r="S325">
        <v>2395797389</v>
      </c>
      <c r="T325">
        <v>2056977340</v>
      </c>
    </row>
    <row r="326" spans="1:20" x14ac:dyDescent="0.25">
      <c r="A326" s="9" t="str">
        <f t="shared" si="5"/>
        <v>NK20221</v>
      </c>
      <c r="B326">
        <v>2022</v>
      </c>
      <c r="C326">
        <v>1</v>
      </c>
      <c r="D326">
        <v>1</v>
      </c>
      <c r="E326" t="s">
        <v>14</v>
      </c>
      <c r="F326">
        <v>34393776</v>
      </c>
      <c r="G326">
        <v>87961938</v>
      </c>
      <c r="H326">
        <v>2.55749580970696</v>
      </c>
      <c r="I326">
        <v>3267558384</v>
      </c>
      <c r="J326">
        <v>2348759709</v>
      </c>
      <c r="K326">
        <v>5981468</v>
      </c>
      <c r="L326">
        <v>15297579</v>
      </c>
      <c r="M326">
        <v>2.55749575187897</v>
      </c>
      <c r="N326">
        <v>574853127</v>
      </c>
      <c r="O326">
        <v>372135225</v>
      </c>
      <c r="P326">
        <v>40375244</v>
      </c>
      <c r="Q326">
        <v>103259517</v>
      </c>
      <c r="R326">
        <v>2.55749580113992</v>
      </c>
      <c r="S326">
        <v>3842411511</v>
      </c>
      <c r="T326">
        <v>2720894934</v>
      </c>
    </row>
    <row r="327" spans="1:20" x14ac:dyDescent="0.25">
      <c r="A327" s="9" t="str">
        <f t="shared" si="5"/>
        <v>NK20222</v>
      </c>
      <c r="B327">
        <v>2022</v>
      </c>
      <c r="C327">
        <v>1</v>
      </c>
      <c r="D327">
        <v>2</v>
      </c>
      <c r="E327" t="s">
        <v>14</v>
      </c>
      <c r="F327">
        <v>32990107</v>
      </c>
      <c r="G327">
        <v>93984449</v>
      </c>
      <c r="H327">
        <v>2.8488676620539599</v>
      </c>
      <c r="I327">
        <v>3101467671</v>
      </c>
      <c r="J327">
        <v>2439584357</v>
      </c>
      <c r="K327">
        <v>5594813</v>
      </c>
      <c r="L327">
        <v>15938883</v>
      </c>
      <c r="M327">
        <v>2.8488678710083701</v>
      </c>
      <c r="N327">
        <v>534819404</v>
      </c>
      <c r="O327">
        <v>302046182</v>
      </c>
      <c r="P327">
        <v>38584920</v>
      </c>
      <c r="Q327">
        <v>109923332</v>
      </c>
      <c r="R327">
        <v>2.8488676923523402</v>
      </c>
      <c r="S327">
        <v>3636287075</v>
      </c>
      <c r="T327">
        <v>2741630539</v>
      </c>
    </row>
    <row r="328" spans="1:20" x14ac:dyDescent="0.25">
      <c r="A328" s="9" t="str">
        <f t="shared" si="5"/>
        <v>NK20223</v>
      </c>
      <c r="B328">
        <v>2022</v>
      </c>
      <c r="C328">
        <v>1</v>
      </c>
      <c r="D328">
        <v>3</v>
      </c>
      <c r="E328" t="s">
        <v>14</v>
      </c>
      <c r="F328">
        <v>39383931</v>
      </c>
      <c r="G328">
        <v>133179523</v>
      </c>
      <c r="H328">
        <v>3.3815700875567698</v>
      </c>
      <c r="I328">
        <v>3637896270</v>
      </c>
      <c r="J328">
        <v>3177658692</v>
      </c>
      <c r="K328">
        <v>6571648</v>
      </c>
      <c r="L328">
        <v>22222487</v>
      </c>
      <c r="M328">
        <v>3.3815698893184698</v>
      </c>
      <c r="N328">
        <v>603958920</v>
      </c>
      <c r="O328">
        <v>410427503</v>
      </c>
      <c r="P328">
        <v>45955579</v>
      </c>
      <c r="Q328">
        <v>155402010</v>
      </c>
      <c r="R328">
        <v>3.3815700592086899</v>
      </c>
      <c r="S328">
        <v>4241855190</v>
      </c>
      <c r="T328">
        <v>3588086195</v>
      </c>
    </row>
    <row r="329" spans="1:20" x14ac:dyDescent="0.25">
      <c r="A329" s="9" t="str">
        <f t="shared" si="5"/>
        <v>NK20224</v>
      </c>
      <c r="B329">
        <v>2022</v>
      </c>
      <c r="C329">
        <v>2</v>
      </c>
      <c r="D329">
        <v>4</v>
      </c>
      <c r="E329" t="s">
        <v>14</v>
      </c>
      <c r="F329">
        <v>35263935</v>
      </c>
      <c r="G329">
        <v>146581951</v>
      </c>
      <c r="H329">
        <v>4.15670999280142</v>
      </c>
      <c r="I329">
        <v>3205517225</v>
      </c>
      <c r="J329">
        <v>2761342236</v>
      </c>
      <c r="K329">
        <v>6223047</v>
      </c>
      <c r="L329">
        <v>25867403</v>
      </c>
      <c r="M329">
        <v>4.1567102096448796</v>
      </c>
      <c r="N329">
        <v>566501344</v>
      </c>
      <c r="O329">
        <v>417496798</v>
      </c>
      <c r="P329">
        <v>41486982</v>
      </c>
      <c r="Q329">
        <v>172449354</v>
      </c>
      <c r="R329">
        <v>4.1567100253279401</v>
      </c>
      <c r="S329">
        <v>3772018569</v>
      </c>
      <c r="T329">
        <v>3178839034</v>
      </c>
    </row>
    <row r="330" spans="1:20" x14ac:dyDescent="0.25">
      <c r="A330" s="9" t="str">
        <f t="shared" si="5"/>
        <v>NK20225</v>
      </c>
      <c r="B330">
        <v>2022</v>
      </c>
      <c r="C330">
        <v>2</v>
      </c>
      <c r="D330">
        <v>5</v>
      </c>
      <c r="E330" t="s">
        <v>14</v>
      </c>
      <c r="F330">
        <v>38777202</v>
      </c>
      <c r="G330">
        <v>171597656</v>
      </c>
      <c r="H330">
        <v>4.4252201589996103</v>
      </c>
      <c r="I330">
        <v>3568024159</v>
      </c>
      <c r="J330">
        <v>3124780858</v>
      </c>
      <c r="K330">
        <v>6843036</v>
      </c>
      <c r="L330">
        <v>30281939</v>
      </c>
      <c r="M330">
        <v>4.4252198877808002</v>
      </c>
      <c r="N330">
        <v>620818887</v>
      </c>
      <c r="O330">
        <v>461732633</v>
      </c>
      <c r="P330">
        <v>45620238</v>
      </c>
      <c r="Q330">
        <v>201879595</v>
      </c>
      <c r="R330">
        <v>4.4252201183167799</v>
      </c>
      <c r="S330">
        <v>4188843046</v>
      </c>
      <c r="T330">
        <v>3586513491</v>
      </c>
    </row>
    <row r="331" spans="1:20" x14ac:dyDescent="0.25">
      <c r="A331" s="9" t="str">
        <f t="shared" si="5"/>
        <v>NK20226</v>
      </c>
      <c r="B331">
        <v>2022</v>
      </c>
      <c r="C331">
        <v>2</v>
      </c>
      <c r="D331">
        <v>6</v>
      </c>
      <c r="E331" t="s">
        <v>14</v>
      </c>
      <c r="F331">
        <v>36821807</v>
      </c>
      <c r="G331">
        <v>158317275</v>
      </c>
      <c r="H331">
        <v>4.2995520290462599</v>
      </c>
      <c r="I331">
        <v>3328137654</v>
      </c>
      <c r="J331">
        <v>2948180690</v>
      </c>
      <c r="K331">
        <v>6044092</v>
      </c>
      <c r="L331">
        <v>25986887</v>
      </c>
      <c r="M331">
        <v>4.29955185989889</v>
      </c>
      <c r="N331">
        <v>558536728</v>
      </c>
      <c r="O331">
        <v>479862210</v>
      </c>
      <c r="P331">
        <v>42865899</v>
      </c>
      <c r="Q331">
        <v>184304162</v>
      </c>
      <c r="R331">
        <v>4.29955200519648</v>
      </c>
      <c r="S331">
        <v>3886674382</v>
      </c>
      <c r="T331">
        <v>3428042900</v>
      </c>
    </row>
    <row r="332" spans="1:20" x14ac:dyDescent="0.25">
      <c r="A332" s="9" t="str">
        <f t="shared" si="5"/>
        <v>UA20211</v>
      </c>
      <c r="B332">
        <v>2021</v>
      </c>
      <c r="C332">
        <v>1</v>
      </c>
      <c r="D332">
        <v>1</v>
      </c>
      <c r="E332" t="s">
        <v>13</v>
      </c>
      <c r="F332">
        <v>60467803</v>
      </c>
      <c r="G332">
        <v>87315368</v>
      </c>
      <c r="H332">
        <v>1.4439976924579101</v>
      </c>
      <c r="I332">
        <v>4954571110</v>
      </c>
      <c r="J332">
        <v>2810085039</v>
      </c>
      <c r="K332">
        <v>67794706</v>
      </c>
      <c r="L332">
        <v>97466481</v>
      </c>
      <c r="M332">
        <v>1.4376709738958</v>
      </c>
      <c r="N332">
        <v>3879335904</v>
      </c>
      <c r="O332">
        <v>1692067968</v>
      </c>
      <c r="P332">
        <v>128262509</v>
      </c>
      <c r="Q332">
        <v>184781849</v>
      </c>
      <c r="R332">
        <v>1.4406536285673299</v>
      </c>
      <c r="S332">
        <v>8833907014</v>
      </c>
      <c r="T332">
        <v>4502153007</v>
      </c>
    </row>
    <row r="333" spans="1:20" x14ac:dyDescent="0.25">
      <c r="A333" s="9" t="str">
        <f t="shared" si="5"/>
        <v>UA20212</v>
      </c>
      <c r="B333">
        <v>2021</v>
      </c>
      <c r="C333">
        <v>1</v>
      </c>
      <c r="D333">
        <v>2</v>
      </c>
      <c r="E333" t="s">
        <v>13</v>
      </c>
      <c r="F333">
        <v>55447368</v>
      </c>
      <c r="G333">
        <v>86535566</v>
      </c>
      <c r="H333">
        <v>1.5606794176415999</v>
      </c>
      <c r="I333">
        <v>4442214973</v>
      </c>
      <c r="J333">
        <v>2674107050</v>
      </c>
      <c r="K333">
        <v>59383831</v>
      </c>
      <c r="L333">
        <v>91549869</v>
      </c>
      <c r="M333">
        <v>1.5416632348963799</v>
      </c>
      <c r="N333">
        <v>3039601117</v>
      </c>
      <c r="O333">
        <v>1144037911</v>
      </c>
      <c r="P333">
        <v>114831199</v>
      </c>
      <c r="Q333">
        <v>178085435</v>
      </c>
      <c r="R333">
        <v>1.55084538479825</v>
      </c>
      <c r="S333">
        <v>7481816090</v>
      </c>
      <c r="T333">
        <v>3818144961</v>
      </c>
    </row>
    <row r="334" spans="1:20" x14ac:dyDescent="0.25">
      <c r="A334" s="9" t="str">
        <f t="shared" si="5"/>
        <v>UA20213</v>
      </c>
      <c r="B334">
        <v>2021</v>
      </c>
      <c r="C334">
        <v>1</v>
      </c>
      <c r="D334">
        <v>3</v>
      </c>
      <c r="E334" t="s">
        <v>13</v>
      </c>
      <c r="F334">
        <v>72472643</v>
      </c>
      <c r="G334">
        <v>124399148</v>
      </c>
      <c r="H334">
        <v>1.7164980170517501</v>
      </c>
      <c r="I334">
        <v>5804596189</v>
      </c>
      <c r="J334">
        <v>4246505296</v>
      </c>
      <c r="K334">
        <v>74504203</v>
      </c>
      <c r="L334">
        <v>126619356</v>
      </c>
      <c r="M334">
        <v>1.6994927923730601</v>
      </c>
      <c r="N334">
        <v>3891151845</v>
      </c>
      <c r="O334">
        <v>1728184273</v>
      </c>
      <c r="P334">
        <v>146976846</v>
      </c>
      <c r="Q334">
        <v>251018504</v>
      </c>
      <c r="R334">
        <v>1.7078778789415501</v>
      </c>
      <c r="S334">
        <v>9695748034</v>
      </c>
      <c r="T334">
        <v>5974689569</v>
      </c>
    </row>
    <row r="335" spans="1:20" x14ac:dyDescent="0.25">
      <c r="A335" s="9" t="str">
        <f t="shared" si="5"/>
        <v>UA20214</v>
      </c>
      <c r="B335">
        <v>2021</v>
      </c>
      <c r="C335">
        <v>2</v>
      </c>
      <c r="D335">
        <v>4</v>
      </c>
      <c r="E335" t="s">
        <v>13</v>
      </c>
      <c r="F335">
        <v>74037296</v>
      </c>
      <c r="G335">
        <v>128079526</v>
      </c>
      <c r="H335">
        <v>1.7299325194156101</v>
      </c>
      <c r="I335">
        <v>5789378543</v>
      </c>
      <c r="J335">
        <v>4693854300</v>
      </c>
      <c r="K335">
        <v>73439776</v>
      </c>
      <c r="L335">
        <v>127673769</v>
      </c>
      <c r="M335">
        <v>1.7384825492931699</v>
      </c>
      <c r="N335">
        <v>4031041288</v>
      </c>
      <c r="O335">
        <v>1931730844</v>
      </c>
      <c r="P335">
        <v>147477072</v>
      </c>
      <c r="Q335">
        <v>255753295</v>
      </c>
      <c r="R335">
        <v>1.73419021364893</v>
      </c>
      <c r="S335">
        <v>9820419831</v>
      </c>
      <c r="T335">
        <v>6625585144</v>
      </c>
    </row>
    <row r="336" spans="1:20" x14ac:dyDescent="0.25">
      <c r="A336" s="9" t="str">
        <f t="shared" si="5"/>
        <v>UA20215</v>
      </c>
      <c r="B336">
        <v>2021</v>
      </c>
      <c r="C336">
        <v>2</v>
      </c>
      <c r="D336">
        <v>5</v>
      </c>
      <c r="E336" t="s">
        <v>13</v>
      </c>
      <c r="F336">
        <v>84750115</v>
      </c>
      <c r="G336">
        <v>152638655</v>
      </c>
      <c r="H336">
        <v>1.80104363280215</v>
      </c>
      <c r="I336">
        <v>6646629028</v>
      </c>
      <c r="J336">
        <v>5410814000</v>
      </c>
      <c r="K336">
        <v>78166237</v>
      </c>
      <c r="L336">
        <v>140166374</v>
      </c>
      <c r="M336">
        <v>1.79318308491682</v>
      </c>
      <c r="N336">
        <v>4502086058</v>
      </c>
      <c r="O336">
        <v>2067526163</v>
      </c>
      <c r="P336">
        <v>162916352</v>
      </c>
      <c r="Q336">
        <v>292805029</v>
      </c>
      <c r="R336">
        <v>1.7972721915599901</v>
      </c>
      <c r="S336">
        <v>11148715086</v>
      </c>
      <c r="T336">
        <v>7478340163</v>
      </c>
    </row>
    <row r="337" spans="1:20" x14ac:dyDescent="0.25">
      <c r="A337" s="9" t="str">
        <f t="shared" si="5"/>
        <v>UA20216</v>
      </c>
      <c r="B337">
        <v>2021</v>
      </c>
      <c r="C337">
        <v>2</v>
      </c>
      <c r="D337">
        <v>6</v>
      </c>
      <c r="E337" t="s">
        <v>13</v>
      </c>
      <c r="F337">
        <v>103848303</v>
      </c>
      <c r="G337">
        <v>194412242</v>
      </c>
      <c r="H337">
        <v>1.8720791422080301</v>
      </c>
      <c r="I337">
        <v>7921478221</v>
      </c>
      <c r="J337">
        <v>6736602365</v>
      </c>
      <c r="K337">
        <v>85300778</v>
      </c>
      <c r="L337">
        <v>160987550</v>
      </c>
      <c r="M337">
        <v>1.8872928685363199</v>
      </c>
      <c r="N337">
        <v>5261500608</v>
      </c>
      <c r="O337">
        <v>3160619157</v>
      </c>
      <c r="P337">
        <v>189149081</v>
      </c>
      <c r="Q337">
        <v>355399792</v>
      </c>
      <c r="R337">
        <v>1.8789400938194301</v>
      </c>
      <c r="S337">
        <v>13182978829</v>
      </c>
      <c r="T337">
        <v>9897221522</v>
      </c>
    </row>
    <row r="338" spans="1:20" x14ac:dyDescent="0.25">
      <c r="A338" s="9" t="str">
        <f t="shared" si="5"/>
        <v>UA20217</v>
      </c>
      <c r="B338">
        <v>2021</v>
      </c>
      <c r="C338">
        <v>3</v>
      </c>
      <c r="D338">
        <v>7</v>
      </c>
      <c r="E338" t="s">
        <v>13</v>
      </c>
      <c r="F338">
        <v>127895602</v>
      </c>
      <c r="G338">
        <v>248915921</v>
      </c>
      <c r="H338">
        <v>1.9462430068549099</v>
      </c>
      <c r="I338">
        <v>9612402252</v>
      </c>
      <c r="J338">
        <v>8478302853</v>
      </c>
      <c r="K338">
        <v>88445142</v>
      </c>
      <c r="L338">
        <v>174157439</v>
      </c>
      <c r="M338">
        <v>1.9691012424401999</v>
      </c>
      <c r="N338">
        <v>6145539898</v>
      </c>
      <c r="O338">
        <v>4209320547</v>
      </c>
      <c r="P338">
        <v>216340744</v>
      </c>
      <c r="Q338">
        <v>423073360</v>
      </c>
      <c r="R338">
        <v>1.95558798669935</v>
      </c>
      <c r="S338">
        <v>15757942150</v>
      </c>
      <c r="T338">
        <v>12687623400</v>
      </c>
    </row>
    <row r="339" spans="1:20" x14ac:dyDescent="0.25">
      <c r="A339" s="9" t="str">
        <f t="shared" si="5"/>
        <v>UA20219</v>
      </c>
      <c r="B339">
        <v>2021</v>
      </c>
      <c r="C339">
        <v>3</v>
      </c>
      <c r="D339">
        <v>9</v>
      </c>
      <c r="E339" t="s">
        <v>13</v>
      </c>
      <c r="F339">
        <v>121247767</v>
      </c>
      <c r="G339">
        <v>241825003</v>
      </c>
      <c r="H339">
        <v>1.99446974557477</v>
      </c>
      <c r="I339">
        <v>9264210754</v>
      </c>
      <c r="J339">
        <v>7053600531</v>
      </c>
      <c r="K339">
        <v>85004408</v>
      </c>
      <c r="L339">
        <v>168986910</v>
      </c>
      <c r="M339">
        <v>1.9879781999069901</v>
      </c>
      <c r="N339">
        <v>5951947173</v>
      </c>
      <c r="O339">
        <v>3391090886</v>
      </c>
      <c r="P339">
        <v>206252175</v>
      </c>
      <c r="Q339">
        <v>410811913</v>
      </c>
      <c r="R339">
        <v>1.99179433138099</v>
      </c>
      <c r="S339">
        <v>15216157927</v>
      </c>
      <c r="T339">
        <v>10444691417</v>
      </c>
    </row>
    <row r="340" spans="1:20" x14ac:dyDescent="0.25">
      <c r="A340" s="9" t="str">
        <f t="shared" si="5"/>
        <v>UA20218</v>
      </c>
      <c r="B340">
        <v>2021</v>
      </c>
      <c r="C340">
        <v>3</v>
      </c>
      <c r="D340">
        <v>8</v>
      </c>
      <c r="E340" t="s">
        <v>13</v>
      </c>
      <c r="F340">
        <v>129228971</v>
      </c>
      <c r="G340">
        <v>253551895</v>
      </c>
      <c r="H340">
        <v>1.96203601280706</v>
      </c>
      <c r="I340">
        <v>9794240254</v>
      </c>
      <c r="J340">
        <v>8118212100</v>
      </c>
      <c r="K340">
        <v>93206044</v>
      </c>
      <c r="L340">
        <v>184021278</v>
      </c>
      <c r="M340">
        <v>1.9743491956379899</v>
      </c>
      <c r="N340">
        <v>6463483540</v>
      </c>
      <c r="O340">
        <v>4336915745</v>
      </c>
      <c r="P340">
        <v>222435015</v>
      </c>
      <c r="Q340">
        <v>437573173</v>
      </c>
      <c r="R340">
        <v>1.9671955559694501</v>
      </c>
      <c r="S340">
        <v>16257723794</v>
      </c>
      <c r="T340">
        <v>12455127845</v>
      </c>
    </row>
    <row r="341" spans="1:20" x14ac:dyDescent="0.25">
      <c r="A341" s="9" t="str">
        <f t="shared" si="5"/>
        <v>UA202110</v>
      </c>
      <c r="B341">
        <v>2021</v>
      </c>
      <c r="C341">
        <v>4</v>
      </c>
      <c r="D341">
        <v>10</v>
      </c>
      <c r="E341" t="s">
        <v>13</v>
      </c>
      <c r="F341">
        <v>128304629</v>
      </c>
      <c r="G341">
        <v>284372107</v>
      </c>
      <c r="H341">
        <v>2.2163822865658198</v>
      </c>
      <c r="I341">
        <v>9830987188</v>
      </c>
      <c r="J341">
        <v>8028364863</v>
      </c>
      <c r="K341">
        <v>87564969</v>
      </c>
      <c r="L341">
        <v>191976850</v>
      </c>
      <c r="M341">
        <v>2.1923932845793601</v>
      </c>
      <c r="N341">
        <v>5969783513</v>
      </c>
      <c r="O341">
        <v>3437178888</v>
      </c>
      <c r="P341">
        <v>215869598</v>
      </c>
      <c r="Q341">
        <v>476348957</v>
      </c>
      <c r="R341">
        <v>2.2066514294430601</v>
      </c>
      <c r="S341">
        <v>15800770701</v>
      </c>
      <c r="T341">
        <v>11465543751</v>
      </c>
    </row>
    <row r="342" spans="1:20" x14ac:dyDescent="0.25">
      <c r="A342" s="9" t="str">
        <f t="shared" si="5"/>
        <v>UA202111</v>
      </c>
      <c r="B342">
        <v>2021</v>
      </c>
      <c r="C342">
        <v>4</v>
      </c>
      <c r="D342">
        <v>11</v>
      </c>
      <c r="E342" t="s">
        <v>13</v>
      </c>
      <c r="F342">
        <v>125695393</v>
      </c>
      <c r="G342">
        <v>290888427</v>
      </c>
      <c r="H342">
        <v>2.3142330045461499</v>
      </c>
      <c r="I342">
        <v>9756614225</v>
      </c>
      <c r="J342">
        <v>8052669919</v>
      </c>
      <c r="K342">
        <v>92389052</v>
      </c>
      <c r="L342">
        <v>216273892</v>
      </c>
      <c r="M342">
        <v>2.3409038984402599</v>
      </c>
      <c r="N342">
        <v>5944058372</v>
      </c>
      <c r="O342">
        <v>4003520353</v>
      </c>
      <c r="P342">
        <v>218084445</v>
      </c>
      <c r="Q342">
        <v>507162319</v>
      </c>
      <c r="R342">
        <v>2.3255318324055598</v>
      </c>
      <c r="S342">
        <v>15700672597</v>
      </c>
      <c r="T342">
        <v>12056190272</v>
      </c>
    </row>
    <row r="343" spans="1:20" x14ac:dyDescent="0.25">
      <c r="A343" s="9" t="str">
        <f t="shared" si="5"/>
        <v>UA202112</v>
      </c>
      <c r="B343">
        <v>2021</v>
      </c>
      <c r="C343">
        <v>4</v>
      </c>
      <c r="D343">
        <v>12</v>
      </c>
      <c r="E343" t="s">
        <v>13</v>
      </c>
      <c r="F343">
        <v>134743324</v>
      </c>
      <c r="G343">
        <v>297198354</v>
      </c>
      <c r="H343">
        <v>2.20566292397536</v>
      </c>
      <c r="I343">
        <v>10344296707</v>
      </c>
      <c r="J343">
        <v>8685442291</v>
      </c>
      <c r="K343">
        <v>102563941</v>
      </c>
      <c r="L343">
        <v>229875981</v>
      </c>
      <c r="M343">
        <v>2.2412943453489098</v>
      </c>
      <c r="N343">
        <v>6863011721</v>
      </c>
      <c r="O343">
        <v>4846830322</v>
      </c>
      <c r="P343">
        <v>237307265</v>
      </c>
      <c r="Q343">
        <v>527074335</v>
      </c>
      <c r="R343">
        <v>2.2210627854145102</v>
      </c>
      <c r="S343">
        <v>17207308428</v>
      </c>
      <c r="T343">
        <v>13532272613</v>
      </c>
    </row>
    <row r="344" spans="1:20" x14ac:dyDescent="0.25">
      <c r="A344" s="9" t="str">
        <f t="shared" si="5"/>
        <v>UA202012</v>
      </c>
      <c r="B344">
        <v>2020</v>
      </c>
      <c r="C344">
        <v>4</v>
      </c>
      <c r="D344">
        <v>12</v>
      </c>
      <c r="E344" t="s">
        <v>13</v>
      </c>
      <c r="F344">
        <v>67606232</v>
      </c>
      <c r="G344">
        <v>90767157</v>
      </c>
      <c r="H344">
        <v>1.3425856509796299</v>
      </c>
      <c r="I344">
        <v>5546984702</v>
      </c>
      <c r="J344">
        <v>3370890205</v>
      </c>
      <c r="K344">
        <v>78302311</v>
      </c>
      <c r="L344">
        <v>102109536</v>
      </c>
      <c r="M344">
        <v>1.3040424311359</v>
      </c>
      <c r="N344">
        <v>4152114379</v>
      </c>
      <c r="O344">
        <v>1856628782</v>
      </c>
      <c r="P344">
        <v>145908543</v>
      </c>
      <c r="Q344">
        <v>192876693</v>
      </c>
      <c r="R344">
        <v>1.3219013022424599</v>
      </c>
      <c r="S344">
        <v>9699099081</v>
      </c>
      <c r="T344">
        <v>5227518987</v>
      </c>
    </row>
    <row r="345" spans="1:20" x14ac:dyDescent="0.25">
      <c r="A345" s="9" t="str">
        <f t="shared" si="5"/>
        <v>UA20202</v>
      </c>
      <c r="B345">
        <v>2020</v>
      </c>
      <c r="C345">
        <v>1</v>
      </c>
      <c r="D345">
        <v>2</v>
      </c>
      <c r="E345" t="s">
        <v>13</v>
      </c>
      <c r="F345">
        <v>128665889</v>
      </c>
      <c r="G345">
        <v>223254901</v>
      </c>
      <c r="H345">
        <v>1.73515220494843</v>
      </c>
      <c r="I345">
        <v>9818320093</v>
      </c>
      <c r="J345">
        <v>7894882532</v>
      </c>
      <c r="K345">
        <v>120294750</v>
      </c>
      <c r="L345">
        <v>219555653</v>
      </c>
      <c r="M345">
        <v>1.8251474233081599</v>
      </c>
      <c r="N345">
        <v>8092106539</v>
      </c>
      <c r="O345">
        <v>5815821983</v>
      </c>
      <c r="P345">
        <v>248960639</v>
      </c>
      <c r="Q345">
        <v>442810554</v>
      </c>
      <c r="R345">
        <v>1.7786367988877101</v>
      </c>
      <c r="S345">
        <v>17910426632</v>
      </c>
      <c r="T345">
        <v>13710704515</v>
      </c>
    </row>
    <row r="346" spans="1:20" x14ac:dyDescent="0.25">
      <c r="A346" s="9" t="str">
        <f t="shared" si="5"/>
        <v>UA20203</v>
      </c>
      <c r="B346">
        <v>2020</v>
      </c>
      <c r="C346">
        <v>1</v>
      </c>
      <c r="D346">
        <v>3</v>
      </c>
      <c r="E346" t="s">
        <v>13</v>
      </c>
      <c r="F346">
        <v>113739255</v>
      </c>
      <c r="G346">
        <v>163512068</v>
      </c>
      <c r="H346">
        <v>1.4376045280057399</v>
      </c>
      <c r="I346">
        <v>9139696551</v>
      </c>
      <c r="J346">
        <v>4589864342</v>
      </c>
      <c r="K346">
        <v>90010253</v>
      </c>
      <c r="L346">
        <v>140182758</v>
      </c>
      <c r="M346">
        <v>1.5574087765312601</v>
      </c>
      <c r="N346">
        <v>5995048119</v>
      </c>
      <c r="O346">
        <v>3246844346</v>
      </c>
      <c r="P346">
        <v>203749508</v>
      </c>
      <c r="Q346">
        <v>303694826</v>
      </c>
      <c r="R346">
        <v>1.4905303525935301</v>
      </c>
      <c r="S346">
        <v>15134744670</v>
      </c>
      <c r="T346">
        <v>7836708688</v>
      </c>
    </row>
    <row r="347" spans="1:20" x14ac:dyDescent="0.25">
      <c r="A347" s="9" t="str">
        <f t="shared" si="5"/>
        <v>UA20201</v>
      </c>
      <c r="B347">
        <v>2020</v>
      </c>
      <c r="C347">
        <v>1</v>
      </c>
      <c r="D347">
        <v>1</v>
      </c>
      <c r="E347" t="s">
        <v>13</v>
      </c>
      <c r="F347">
        <v>134410345</v>
      </c>
      <c r="G347">
        <v>264732167</v>
      </c>
      <c r="H347">
        <v>1.96958178330693</v>
      </c>
      <c r="I347">
        <v>10363345227</v>
      </c>
      <c r="J347">
        <v>8474832866</v>
      </c>
      <c r="K347">
        <v>147686688</v>
      </c>
      <c r="L347">
        <v>296270419</v>
      </c>
      <c r="M347">
        <v>2.0060739597600001</v>
      </c>
      <c r="N347">
        <v>9799532995</v>
      </c>
      <c r="O347">
        <v>7893125987</v>
      </c>
      <c r="P347">
        <v>282097033</v>
      </c>
      <c r="Q347">
        <v>561002586</v>
      </c>
      <c r="R347">
        <v>1.9886865878522</v>
      </c>
      <c r="S347">
        <v>20162878222</v>
      </c>
      <c r="T347">
        <v>16367958853</v>
      </c>
    </row>
    <row r="348" spans="1:20" x14ac:dyDescent="0.25">
      <c r="A348" s="9" t="str">
        <f t="shared" si="5"/>
        <v>UA20204</v>
      </c>
      <c r="B348">
        <v>2020</v>
      </c>
      <c r="C348">
        <v>2</v>
      </c>
      <c r="D348">
        <v>4</v>
      </c>
      <c r="E348" t="s">
        <v>13</v>
      </c>
      <c r="F348">
        <v>20501839</v>
      </c>
      <c r="G348">
        <v>23799233</v>
      </c>
      <c r="H348">
        <v>1.1608340598128699</v>
      </c>
      <c r="I348">
        <v>1745909368</v>
      </c>
      <c r="J348">
        <v>231161070</v>
      </c>
      <c r="K348">
        <v>26493586</v>
      </c>
      <c r="L348">
        <v>29607497</v>
      </c>
      <c r="M348">
        <v>1.1175345232615901</v>
      </c>
      <c r="N348">
        <v>607387629</v>
      </c>
      <c r="O348">
        <v>155977629</v>
      </c>
      <c r="P348">
        <v>46995425</v>
      </c>
      <c r="Q348">
        <v>53406730</v>
      </c>
      <c r="R348">
        <v>1.13642402425342</v>
      </c>
      <c r="S348">
        <v>2353296997</v>
      </c>
      <c r="T348">
        <v>387138699</v>
      </c>
    </row>
    <row r="349" spans="1:20" x14ac:dyDescent="0.25">
      <c r="A349" s="9" t="str">
        <f t="shared" si="5"/>
        <v>UA20205</v>
      </c>
      <c r="B349">
        <v>2020</v>
      </c>
      <c r="C349">
        <v>2</v>
      </c>
      <c r="D349">
        <v>5</v>
      </c>
      <c r="E349" t="s">
        <v>13</v>
      </c>
      <c r="F349">
        <v>17404748</v>
      </c>
      <c r="G349">
        <v>18592460</v>
      </c>
      <c r="H349">
        <v>1.06824068926479</v>
      </c>
      <c r="I349">
        <v>1370653260</v>
      </c>
      <c r="J349">
        <v>504981871</v>
      </c>
      <c r="K349">
        <v>39080256</v>
      </c>
      <c r="L349">
        <v>34567658</v>
      </c>
      <c r="M349">
        <v>0.88452997851395798</v>
      </c>
      <c r="N349">
        <v>777900383</v>
      </c>
      <c r="O349">
        <v>200275214</v>
      </c>
      <c r="P349">
        <v>56485004</v>
      </c>
      <c r="Q349">
        <v>53160118</v>
      </c>
      <c r="R349">
        <v>0.94113683695587502</v>
      </c>
      <c r="S349">
        <v>2148553643</v>
      </c>
      <c r="T349">
        <v>705257085</v>
      </c>
    </row>
    <row r="350" spans="1:20" x14ac:dyDescent="0.25">
      <c r="A350" s="9" t="str">
        <f t="shared" si="5"/>
        <v>UA20206</v>
      </c>
      <c r="B350">
        <v>2020</v>
      </c>
      <c r="C350">
        <v>2</v>
      </c>
      <c r="D350">
        <v>6</v>
      </c>
      <c r="E350" t="s">
        <v>13</v>
      </c>
      <c r="F350">
        <v>19503778</v>
      </c>
      <c r="G350">
        <v>22907636</v>
      </c>
      <c r="H350">
        <v>1.17452300779879</v>
      </c>
      <c r="I350">
        <v>1532078321</v>
      </c>
      <c r="J350">
        <v>842625210</v>
      </c>
      <c r="K350">
        <v>37828815</v>
      </c>
      <c r="L350">
        <v>38052649</v>
      </c>
      <c r="M350">
        <v>1.00591702383487</v>
      </c>
      <c r="N350">
        <v>933894958</v>
      </c>
      <c r="O350">
        <v>323755853</v>
      </c>
      <c r="P350">
        <v>57332593</v>
      </c>
      <c r="Q350">
        <v>60960285</v>
      </c>
      <c r="R350">
        <v>1.06327451472498</v>
      </c>
      <c r="S350">
        <v>2465973279</v>
      </c>
      <c r="T350">
        <v>1166381063</v>
      </c>
    </row>
    <row r="351" spans="1:20" x14ac:dyDescent="0.25">
      <c r="A351" s="9" t="str">
        <f t="shared" si="5"/>
        <v>UA20207</v>
      </c>
      <c r="B351">
        <v>2020</v>
      </c>
      <c r="C351">
        <v>3</v>
      </c>
      <c r="D351">
        <v>7</v>
      </c>
      <c r="E351" t="s">
        <v>13</v>
      </c>
      <c r="F351">
        <v>39863923</v>
      </c>
      <c r="G351">
        <v>48271528</v>
      </c>
      <c r="H351">
        <v>1.2109076168946</v>
      </c>
      <c r="I351">
        <v>3134541512</v>
      </c>
      <c r="J351">
        <v>1527867041</v>
      </c>
      <c r="K351">
        <v>45053129</v>
      </c>
      <c r="L351">
        <v>52269673</v>
      </c>
      <c r="M351">
        <v>1.1601785305522201</v>
      </c>
      <c r="N351">
        <v>1692177173</v>
      </c>
      <c r="O351">
        <v>579723905</v>
      </c>
      <c r="P351">
        <v>84917052</v>
      </c>
      <c r="Q351">
        <v>100541201</v>
      </c>
      <c r="R351">
        <v>1.1839930689068101</v>
      </c>
      <c r="S351">
        <v>4826718685</v>
      </c>
      <c r="T351">
        <v>2107590946</v>
      </c>
    </row>
    <row r="352" spans="1:20" x14ac:dyDescent="0.25">
      <c r="A352" s="9" t="str">
        <f t="shared" si="5"/>
        <v>UA20208</v>
      </c>
      <c r="B352">
        <v>2020</v>
      </c>
      <c r="C352">
        <v>3</v>
      </c>
      <c r="D352">
        <v>8</v>
      </c>
      <c r="E352" t="s">
        <v>13</v>
      </c>
      <c r="F352">
        <v>55633683</v>
      </c>
      <c r="G352">
        <v>66036307</v>
      </c>
      <c r="H352">
        <v>1.1869842771329699</v>
      </c>
      <c r="I352">
        <v>4488696702</v>
      </c>
      <c r="J352">
        <v>2184144147</v>
      </c>
      <c r="K352">
        <v>54419722</v>
      </c>
      <c r="L352">
        <v>64139785</v>
      </c>
      <c r="M352">
        <v>1.1786128749426501</v>
      </c>
      <c r="N352">
        <v>2496651106</v>
      </c>
      <c r="O352">
        <v>922906422</v>
      </c>
      <c r="P352">
        <v>110053405</v>
      </c>
      <c r="Q352">
        <v>130176092</v>
      </c>
      <c r="R352">
        <v>1.1828447470571199</v>
      </c>
      <c r="S352">
        <v>6985347808</v>
      </c>
      <c r="T352">
        <v>3107050569</v>
      </c>
    </row>
    <row r="353" spans="1:20" x14ac:dyDescent="0.25">
      <c r="A353" s="9" t="str">
        <f t="shared" si="5"/>
        <v>UA20209</v>
      </c>
      <c r="B353">
        <v>2020</v>
      </c>
      <c r="C353">
        <v>3</v>
      </c>
      <c r="D353">
        <v>9</v>
      </c>
      <c r="E353" t="s">
        <v>13</v>
      </c>
      <c r="F353">
        <v>46021194</v>
      </c>
      <c r="G353">
        <v>52548552</v>
      </c>
      <c r="H353">
        <v>1.1418337386031301</v>
      </c>
      <c r="I353">
        <v>3700852670</v>
      </c>
      <c r="J353">
        <v>2220927697</v>
      </c>
      <c r="K353">
        <v>59363641</v>
      </c>
      <c r="L353">
        <v>67729855</v>
      </c>
      <c r="M353">
        <v>1.14093161839584</v>
      </c>
      <c r="N353">
        <v>2753405091</v>
      </c>
      <c r="O353">
        <v>900391343</v>
      </c>
      <c r="P353">
        <v>105384835</v>
      </c>
      <c r="Q353">
        <v>120278407</v>
      </c>
      <c r="R353">
        <v>1.1413255711791901</v>
      </c>
      <c r="S353">
        <v>6454257761</v>
      </c>
      <c r="T353">
        <v>3121319040</v>
      </c>
    </row>
    <row r="354" spans="1:20" x14ac:dyDescent="0.25">
      <c r="A354" s="9" t="str">
        <f t="shared" si="5"/>
        <v>UA202010</v>
      </c>
      <c r="B354">
        <v>2020</v>
      </c>
      <c r="C354">
        <v>4</v>
      </c>
      <c r="D354">
        <v>10</v>
      </c>
      <c r="E354" t="s">
        <v>13</v>
      </c>
      <c r="F354">
        <v>61873701</v>
      </c>
      <c r="G354">
        <v>68927049</v>
      </c>
      <c r="H354">
        <v>1.1139958962532399</v>
      </c>
      <c r="I354">
        <v>4913011161</v>
      </c>
      <c r="J354">
        <v>3240797380</v>
      </c>
      <c r="K354">
        <v>63052728</v>
      </c>
      <c r="L354">
        <v>69103468</v>
      </c>
      <c r="M354">
        <v>1.0959631754553101</v>
      </c>
      <c r="N354">
        <v>3098558703</v>
      </c>
      <c r="O354">
        <v>1083529186</v>
      </c>
      <c r="P354">
        <v>124926429</v>
      </c>
      <c r="Q354">
        <v>138030517</v>
      </c>
      <c r="R354">
        <v>1.1048944415116499</v>
      </c>
      <c r="S354">
        <v>8011569864</v>
      </c>
      <c r="T354">
        <v>4324326566</v>
      </c>
    </row>
    <row r="355" spans="1:20" x14ac:dyDescent="0.25">
      <c r="A355" s="9" t="str">
        <f t="shared" si="5"/>
        <v>UA202011</v>
      </c>
      <c r="B355">
        <v>2020</v>
      </c>
      <c r="C355">
        <v>4</v>
      </c>
      <c r="D355">
        <v>11</v>
      </c>
      <c r="E355" t="s">
        <v>13</v>
      </c>
      <c r="F355">
        <v>63096650</v>
      </c>
      <c r="G355">
        <v>74727797</v>
      </c>
      <c r="H355">
        <v>1.18433858215927</v>
      </c>
      <c r="I355">
        <v>5113425764</v>
      </c>
      <c r="J355">
        <v>3190232230</v>
      </c>
      <c r="K355">
        <v>70310721</v>
      </c>
      <c r="L355">
        <v>82019909</v>
      </c>
      <c r="M355">
        <v>1.1665348873324699</v>
      </c>
      <c r="N355">
        <v>3552225702</v>
      </c>
      <c r="O355">
        <v>1375898722</v>
      </c>
      <c r="P355">
        <v>133407371</v>
      </c>
      <c r="Q355">
        <v>156747706</v>
      </c>
      <c r="R355">
        <v>1.1749553628487199</v>
      </c>
      <c r="S355">
        <v>8665651466</v>
      </c>
      <c r="T355">
        <v>4566130952</v>
      </c>
    </row>
    <row r="356" spans="1:20" x14ac:dyDescent="0.25">
      <c r="A356" s="9" t="str">
        <f t="shared" si="5"/>
        <v>UA20191</v>
      </c>
      <c r="B356">
        <v>2019</v>
      </c>
      <c r="C356">
        <v>1</v>
      </c>
      <c r="D356">
        <v>1</v>
      </c>
      <c r="E356" t="s">
        <v>13</v>
      </c>
      <c r="F356">
        <v>128594032</v>
      </c>
      <c r="G356">
        <v>236590640</v>
      </c>
      <c r="H356">
        <v>1.8398259726392201</v>
      </c>
      <c r="I356">
        <v>9858292232</v>
      </c>
      <c r="J356">
        <v>8009963700</v>
      </c>
      <c r="K356">
        <v>141518914</v>
      </c>
      <c r="L356">
        <v>264119815</v>
      </c>
      <c r="M356">
        <v>1.8663216635480899</v>
      </c>
      <c r="N356">
        <v>9486340114</v>
      </c>
      <c r="O356">
        <v>7499801419</v>
      </c>
      <c r="P356">
        <v>270112946</v>
      </c>
      <c r="Q356">
        <v>500710455</v>
      </c>
      <c r="R356">
        <v>1.85370772639679</v>
      </c>
      <c r="S356">
        <v>19344632346</v>
      </c>
      <c r="T356">
        <v>15509765119</v>
      </c>
    </row>
    <row r="357" spans="1:20" x14ac:dyDescent="0.25">
      <c r="A357" s="9" t="str">
        <f t="shared" si="5"/>
        <v>UA20192</v>
      </c>
      <c r="B357">
        <v>2019</v>
      </c>
      <c r="C357">
        <v>1</v>
      </c>
      <c r="D357">
        <v>2</v>
      </c>
      <c r="E357" t="s">
        <v>13</v>
      </c>
      <c r="F357">
        <v>120087215</v>
      </c>
      <c r="G357">
        <v>231327828</v>
      </c>
      <c r="H357">
        <v>1.92633185805832</v>
      </c>
      <c r="I357">
        <v>9071135341</v>
      </c>
      <c r="J357">
        <v>7420912323</v>
      </c>
      <c r="K357">
        <v>124665157</v>
      </c>
      <c r="L357">
        <v>241611991</v>
      </c>
      <c r="M357">
        <v>1.9380875684454399</v>
      </c>
      <c r="N357">
        <v>8376223319</v>
      </c>
      <c r="O357">
        <v>6302944693</v>
      </c>
      <c r="P357">
        <v>244752372</v>
      </c>
      <c r="Q357">
        <v>472939819</v>
      </c>
      <c r="R357">
        <v>1.9323196549041</v>
      </c>
      <c r="S357">
        <v>17447358660</v>
      </c>
      <c r="T357">
        <v>13723857016</v>
      </c>
    </row>
    <row r="358" spans="1:20" x14ac:dyDescent="0.25">
      <c r="A358" s="9" t="str">
        <f t="shared" si="5"/>
        <v>UA20193</v>
      </c>
      <c r="B358">
        <v>2019</v>
      </c>
      <c r="C358">
        <v>1</v>
      </c>
      <c r="D358">
        <v>3</v>
      </c>
      <c r="E358" t="s">
        <v>13</v>
      </c>
      <c r="F358">
        <v>148464310</v>
      </c>
      <c r="G358">
        <v>295178703</v>
      </c>
      <c r="H358">
        <v>1.9882132143408699</v>
      </c>
      <c r="I358">
        <v>11382157388</v>
      </c>
      <c r="J358">
        <v>9822212559</v>
      </c>
      <c r="K358">
        <v>149383772</v>
      </c>
      <c r="L358">
        <v>302550240</v>
      </c>
      <c r="M358">
        <v>2.0253220008395498</v>
      </c>
      <c r="N358">
        <v>9922747482</v>
      </c>
      <c r="O358">
        <v>8029036397</v>
      </c>
      <c r="P358">
        <v>297848082</v>
      </c>
      <c r="Q358">
        <v>597728943</v>
      </c>
      <c r="R358">
        <v>2.00682488531183</v>
      </c>
      <c r="S358">
        <v>21304904870</v>
      </c>
      <c r="T358">
        <v>17851248956</v>
      </c>
    </row>
    <row r="359" spans="1:20" x14ac:dyDescent="0.25">
      <c r="A359" s="9" t="str">
        <f t="shared" si="5"/>
        <v>UA20194</v>
      </c>
      <c r="B359">
        <v>2019</v>
      </c>
      <c r="C359">
        <v>2</v>
      </c>
      <c r="D359">
        <v>4</v>
      </c>
      <c r="E359" t="s">
        <v>13</v>
      </c>
      <c r="F359">
        <v>145411013</v>
      </c>
      <c r="G359">
        <v>296103451</v>
      </c>
      <c r="H359">
        <v>2.0363206671285599</v>
      </c>
      <c r="I359">
        <v>11123783651</v>
      </c>
      <c r="J359">
        <v>9576707250</v>
      </c>
      <c r="K359">
        <v>143673409</v>
      </c>
      <c r="L359">
        <v>295602761</v>
      </c>
      <c r="M359">
        <v>2.0574632637832</v>
      </c>
      <c r="N359">
        <v>9631693508</v>
      </c>
      <c r="O359">
        <v>7802558143</v>
      </c>
      <c r="P359">
        <v>289084422</v>
      </c>
      <c r="Q359">
        <v>591706212</v>
      </c>
      <c r="R359">
        <v>2.04682842439707</v>
      </c>
      <c r="S359">
        <v>20755477159</v>
      </c>
      <c r="T359">
        <v>17379265393</v>
      </c>
    </row>
    <row r="360" spans="1:20" x14ac:dyDescent="0.25">
      <c r="A360" s="9" t="str">
        <f t="shared" si="5"/>
        <v>UA20195</v>
      </c>
      <c r="B360">
        <v>2019</v>
      </c>
      <c r="C360">
        <v>2</v>
      </c>
      <c r="D360">
        <v>5</v>
      </c>
      <c r="E360" t="s">
        <v>13</v>
      </c>
      <c r="F360">
        <v>153949739</v>
      </c>
      <c r="G360">
        <v>324208102</v>
      </c>
      <c r="H360">
        <v>2.1059347297756701</v>
      </c>
      <c r="I360">
        <v>11506647709</v>
      </c>
      <c r="J360">
        <v>10063644658</v>
      </c>
      <c r="K360">
        <v>155465624</v>
      </c>
      <c r="L360">
        <v>329510626</v>
      </c>
      <c r="M360">
        <v>2.1195079498732099</v>
      </c>
      <c r="N360">
        <v>10446563204</v>
      </c>
      <c r="O360">
        <v>8659574436</v>
      </c>
      <c r="P360">
        <v>309415363</v>
      </c>
      <c r="Q360">
        <v>653718728</v>
      </c>
      <c r="R360">
        <v>2.1127545887241501</v>
      </c>
      <c r="S360">
        <v>21953210913</v>
      </c>
      <c r="T360">
        <v>18723219094</v>
      </c>
    </row>
    <row r="361" spans="1:20" x14ac:dyDescent="0.25">
      <c r="A361" s="9" t="str">
        <f t="shared" si="5"/>
        <v>UA20196</v>
      </c>
      <c r="B361">
        <v>2019</v>
      </c>
      <c r="C361">
        <v>2</v>
      </c>
      <c r="D361">
        <v>6</v>
      </c>
      <c r="E361" t="s">
        <v>13</v>
      </c>
      <c r="F361">
        <v>159500662</v>
      </c>
      <c r="G361">
        <v>307713727</v>
      </c>
      <c r="H361">
        <v>1.92923166049304</v>
      </c>
      <c r="I361">
        <v>11915227677</v>
      </c>
      <c r="J361">
        <v>10820962113</v>
      </c>
      <c r="K361">
        <v>160737489</v>
      </c>
      <c r="L361">
        <v>320455909</v>
      </c>
      <c r="M361">
        <v>1.99366004156006</v>
      </c>
      <c r="N361">
        <v>10674032902</v>
      </c>
      <c r="O361">
        <v>9385502905</v>
      </c>
      <c r="P361">
        <v>320238151</v>
      </c>
      <c r="Q361">
        <v>628169636</v>
      </c>
      <c r="R361">
        <v>1.96157026899646</v>
      </c>
      <c r="S361">
        <v>22589260579</v>
      </c>
      <c r="T361">
        <v>20206465018</v>
      </c>
    </row>
    <row r="362" spans="1:20" x14ac:dyDescent="0.25">
      <c r="A362" s="9" t="str">
        <f t="shared" si="5"/>
        <v>UA20197</v>
      </c>
      <c r="B362">
        <v>2019</v>
      </c>
      <c r="C362">
        <v>3</v>
      </c>
      <c r="D362">
        <v>7</v>
      </c>
      <c r="E362" t="s">
        <v>13</v>
      </c>
      <c r="F362">
        <v>164295066</v>
      </c>
      <c r="G362">
        <v>320251056</v>
      </c>
      <c r="H362">
        <v>1.94924329620464</v>
      </c>
      <c r="I362">
        <v>12404248944</v>
      </c>
      <c r="J362">
        <v>11297127395</v>
      </c>
      <c r="K362">
        <v>164694081</v>
      </c>
      <c r="L362">
        <v>324816300</v>
      </c>
      <c r="M362">
        <v>1.9722402774147001</v>
      </c>
      <c r="N362">
        <v>10924088132</v>
      </c>
      <c r="O362">
        <v>9558625126</v>
      </c>
      <c r="P362">
        <v>328989147</v>
      </c>
      <c r="Q362">
        <v>645067356</v>
      </c>
      <c r="R362">
        <v>1.96075573277193</v>
      </c>
      <c r="S362">
        <v>23328337076</v>
      </c>
      <c r="T362">
        <v>20855752521</v>
      </c>
    </row>
    <row r="363" spans="1:20" x14ac:dyDescent="0.25">
      <c r="A363" s="9" t="str">
        <f t="shared" si="5"/>
        <v>UA20198</v>
      </c>
      <c r="B363">
        <v>2019</v>
      </c>
      <c r="C363">
        <v>3</v>
      </c>
      <c r="D363">
        <v>8</v>
      </c>
      <c r="E363" t="s">
        <v>13</v>
      </c>
      <c r="F363">
        <v>163531864</v>
      </c>
      <c r="G363">
        <v>310650235</v>
      </c>
      <c r="H363">
        <v>1.8996312241631299</v>
      </c>
      <c r="I363">
        <v>12277136840</v>
      </c>
      <c r="J363">
        <v>10775057952</v>
      </c>
      <c r="K363">
        <v>161156564</v>
      </c>
      <c r="L363">
        <v>315782939</v>
      </c>
      <c r="M363">
        <v>1.95947922419095</v>
      </c>
      <c r="N363">
        <v>10613616511</v>
      </c>
      <c r="O363">
        <v>9303640408</v>
      </c>
      <c r="P363">
        <v>324688428</v>
      </c>
      <c r="Q363">
        <v>626433174</v>
      </c>
      <c r="R363">
        <v>1.9293363113021</v>
      </c>
      <c r="S363">
        <v>22890753351</v>
      </c>
      <c r="T363">
        <v>20078698360</v>
      </c>
    </row>
    <row r="364" spans="1:20" x14ac:dyDescent="0.25">
      <c r="A364" s="9" t="str">
        <f t="shared" si="5"/>
        <v>UA20199</v>
      </c>
      <c r="B364">
        <v>2019</v>
      </c>
      <c r="C364">
        <v>3</v>
      </c>
      <c r="D364">
        <v>9</v>
      </c>
      <c r="E364" t="s">
        <v>13</v>
      </c>
      <c r="F364">
        <v>142963521</v>
      </c>
      <c r="G364">
        <v>272383646</v>
      </c>
      <c r="H364">
        <v>1.90526677081491</v>
      </c>
      <c r="I364">
        <v>10818546470</v>
      </c>
      <c r="J364">
        <v>8858305595</v>
      </c>
      <c r="K364">
        <v>149948902</v>
      </c>
      <c r="L364">
        <v>289135932</v>
      </c>
      <c r="M364">
        <v>1.9282297378876401</v>
      </c>
      <c r="N364">
        <v>9900321337</v>
      </c>
      <c r="O364">
        <v>8049276316</v>
      </c>
      <c r="P364">
        <v>292912423</v>
      </c>
      <c r="Q364">
        <v>561519578</v>
      </c>
      <c r="R364">
        <v>1.9170220649876599</v>
      </c>
      <c r="S364">
        <v>20718867807</v>
      </c>
      <c r="T364">
        <v>16907581911</v>
      </c>
    </row>
    <row r="365" spans="1:20" x14ac:dyDescent="0.25">
      <c r="A365" s="9" t="str">
        <f t="shared" si="5"/>
        <v>UA201910</v>
      </c>
      <c r="B365">
        <v>2019</v>
      </c>
      <c r="C365">
        <v>4</v>
      </c>
      <c r="D365">
        <v>10</v>
      </c>
      <c r="E365" t="s">
        <v>13</v>
      </c>
      <c r="F365">
        <v>153034903</v>
      </c>
      <c r="G365">
        <v>298950139</v>
      </c>
      <c r="H365">
        <v>1.9534768418156201</v>
      </c>
      <c r="I365">
        <v>11527098951</v>
      </c>
      <c r="J365">
        <v>9665188546</v>
      </c>
      <c r="K365">
        <v>149576559</v>
      </c>
      <c r="L365">
        <v>297558243</v>
      </c>
      <c r="M365">
        <v>1.9893374001202899</v>
      </c>
      <c r="N365">
        <v>9870344388</v>
      </c>
      <c r="O365">
        <v>7909836684</v>
      </c>
      <c r="P365">
        <v>302611462</v>
      </c>
      <c r="Q365">
        <v>596508382</v>
      </c>
      <c r="R365">
        <v>1.97120220780004</v>
      </c>
      <c r="S365">
        <v>21397443339</v>
      </c>
      <c r="T365">
        <v>17575025230</v>
      </c>
    </row>
    <row r="366" spans="1:20" x14ac:dyDescent="0.25">
      <c r="A366" s="9" t="str">
        <f t="shared" si="5"/>
        <v>UA201911</v>
      </c>
      <c r="B366">
        <v>2019</v>
      </c>
      <c r="C366">
        <v>4</v>
      </c>
      <c r="D366">
        <v>11</v>
      </c>
      <c r="E366" t="s">
        <v>13</v>
      </c>
      <c r="F366">
        <v>139743505</v>
      </c>
      <c r="G366">
        <v>274317017</v>
      </c>
      <c r="H366">
        <v>1.96300369738114</v>
      </c>
      <c r="I366">
        <v>10695370920</v>
      </c>
      <c r="J366">
        <v>8723363598</v>
      </c>
      <c r="K366">
        <v>141757944</v>
      </c>
      <c r="L366">
        <v>281219625</v>
      </c>
      <c r="M366">
        <v>1.9838015215570499</v>
      </c>
      <c r="N366">
        <v>9397632243</v>
      </c>
      <c r="O366">
        <v>7386976164</v>
      </c>
      <c r="P366">
        <v>281501449</v>
      </c>
      <c r="Q366">
        <v>555536642</v>
      </c>
      <c r="R366">
        <v>1.9734770246244799</v>
      </c>
      <c r="S366">
        <v>20093003163</v>
      </c>
      <c r="T366">
        <v>16110339762</v>
      </c>
    </row>
    <row r="367" spans="1:20" x14ac:dyDescent="0.25">
      <c r="A367" s="9" t="str">
        <f t="shared" si="5"/>
        <v>UA201912</v>
      </c>
      <c r="B367">
        <v>2019</v>
      </c>
      <c r="C367">
        <v>4</v>
      </c>
      <c r="D367">
        <v>12</v>
      </c>
      <c r="E367" t="s">
        <v>13</v>
      </c>
      <c r="F367">
        <v>147645487</v>
      </c>
      <c r="G367">
        <v>289913048</v>
      </c>
      <c r="H367">
        <v>1.96357541223051</v>
      </c>
      <c r="I367">
        <v>11292754569</v>
      </c>
      <c r="J367">
        <v>9825064341</v>
      </c>
      <c r="K367">
        <v>153426165</v>
      </c>
      <c r="L367">
        <v>304013951</v>
      </c>
      <c r="M367">
        <v>1.9815000329311401</v>
      </c>
      <c r="N367">
        <v>10138568374</v>
      </c>
      <c r="O367">
        <v>8484616163</v>
      </c>
      <c r="P367">
        <v>301071652</v>
      </c>
      <c r="Q367">
        <v>593926999</v>
      </c>
      <c r="R367">
        <v>1.9727098019842699</v>
      </c>
      <c r="S367">
        <v>21431322943</v>
      </c>
      <c r="T367">
        <v>18309680504</v>
      </c>
    </row>
    <row r="368" spans="1:20" x14ac:dyDescent="0.25">
      <c r="A368" s="9" t="str">
        <f t="shared" si="5"/>
        <v>UA20182</v>
      </c>
      <c r="B368">
        <v>2018</v>
      </c>
      <c r="C368">
        <v>1</v>
      </c>
      <c r="D368">
        <v>2</v>
      </c>
      <c r="E368" t="s">
        <v>13</v>
      </c>
      <c r="F368">
        <v>113046868</v>
      </c>
      <c r="G368">
        <v>225059256</v>
      </c>
      <c r="H368">
        <v>1.99084910516937</v>
      </c>
      <c r="I368">
        <v>8399031267</v>
      </c>
      <c r="J368">
        <v>6921169030</v>
      </c>
      <c r="K368">
        <v>122415882</v>
      </c>
      <c r="L368">
        <v>250253729</v>
      </c>
      <c r="M368">
        <v>2.0442913526530799</v>
      </c>
      <c r="N368">
        <v>8259643538</v>
      </c>
      <c r="O368">
        <v>6067892958</v>
      </c>
      <c r="P368">
        <v>235462750</v>
      </c>
      <c r="Q368">
        <v>475312985</v>
      </c>
      <c r="R368">
        <v>2.01863345688436</v>
      </c>
      <c r="S368">
        <v>16658674805</v>
      </c>
      <c r="T368">
        <v>12989061988</v>
      </c>
    </row>
    <row r="369" spans="1:20" x14ac:dyDescent="0.25">
      <c r="A369" s="9" t="str">
        <f t="shared" si="5"/>
        <v>UA20183</v>
      </c>
      <c r="B369">
        <v>2018</v>
      </c>
      <c r="C369">
        <v>1</v>
      </c>
      <c r="D369">
        <v>3</v>
      </c>
      <c r="E369" t="s">
        <v>13</v>
      </c>
      <c r="F369">
        <v>135411162</v>
      </c>
      <c r="G369">
        <v>262245488</v>
      </c>
      <c r="H369">
        <v>1.9366607901939401</v>
      </c>
      <c r="I369">
        <v>10333008869</v>
      </c>
      <c r="J369">
        <v>8889182153</v>
      </c>
      <c r="K369">
        <v>143911573</v>
      </c>
      <c r="L369">
        <v>288171799</v>
      </c>
      <c r="M369">
        <v>2.0024226891050598</v>
      </c>
      <c r="N369">
        <v>9590248945</v>
      </c>
      <c r="O369">
        <v>7770843663</v>
      </c>
      <c r="P369">
        <v>279322735</v>
      </c>
      <c r="Q369">
        <v>550417287</v>
      </c>
      <c r="R369">
        <v>1.97054237994626</v>
      </c>
      <c r="S369">
        <v>19923257814</v>
      </c>
      <c r="T369">
        <v>16660025816</v>
      </c>
    </row>
    <row r="370" spans="1:20" x14ac:dyDescent="0.25">
      <c r="A370" s="9" t="str">
        <f t="shared" si="5"/>
        <v>UA20184</v>
      </c>
      <c r="B370">
        <v>2018</v>
      </c>
      <c r="C370">
        <v>2</v>
      </c>
      <c r="D370">
        <v>4</v>
      </c>
      <c r="E370" t="s">
        <v>13</v>
      </c>
      <c r="F370">
        <v>137776920</v>
      </c>
      <c r="G370">
        <v>280800266</v>
      </c>
      <c r="H370">
        <v>2.03807913546042</v>
      </c>
      <c r="I370">
        <v>10509334318</v>
      </c>
      <c r="J370">
        <v>9054693641</v>
      </c>
      <c r="K370">
        <v>140296801</v>
      </c>
      <c r="L370">
        <v>288504684</v>
      </c>
      <c r="M370">
        <v>2.0563881852159902</v>
      </c>
      <c r="N370">
        <v>9414301512</v>
      </c>
      <c r="O370">
        <v>7336848919</v>
      </c>
      <c r="P370">
        <v>278073721</v>
      </c>
      <c r="Q370">
        <v>569304950</v>
      </c>
      <c r="R370">
        <v>2.0473166178834998</v>
      </c>
      <c r="S370">
        <v>19923635830</v>
      </c>
      <c r="T370">
        <v>16391542560</v>
      </c>
    </row>
    <row r="371" spans="1:20" x14ac:dyDescent="0.25">
      <c r="A371" s="9" t="str">
        <f t="shared" si="5"/>
        <v>UA20185</v>
      </c>
      <c r="B371">
        <v>2018</v>
      </c>
      <c r="C371">
        <v>2</v>
      </c>
      <c r="D371">
        <v>5</v>
      </c>
      <c r="E371" t="s">
        <v>13</v>
      </c>
      <c r="F371">
        <v>145503793</v>
      </c>
      <c r="G371">
        <v>316490599</v>
      </c>
      <c r="H371">
        <v>2.1751364172341501</v>
      </c>
      <c r="I371">
        <v>11006405189</v>
      </c>
      <c r="J371">
        <v>9558894995</v>
      </c>
      <c r="K371">
        <v>150907996</v>
      </c>
      <c r="L371">
        <v>331008555</v>
      </c>
      <c r="M371">
        <v>2.1934460981113202</v>
      </c>
      <c r="N371">
        <v>10063862454</v>
      </c>
      <c r="O371">
        <v>8019479779</v>
      </c>
      <c r="P371">
        <v>296411789</v>
      </c>
      <c r="Q371">
        <v>647499154</v>
      </c>
      <c r="R371">
        <v>2.1844581694421001</v>
      </c>
      <c r="S371">
        <v>21070267643</v>
      </c>
      <c r="T371">
        <v>17578374774</v>
      </c>
    </row>
    <row r="372" spans="1:20" x14ac:dyDescent="0.25">
      <c r="A372" s="9" t="str">
        <f t="shared" si="5"/>
        <v>UA20186</v>
      </c>
      <c r="B372">
        <v>2018</v>
      </c>
      <c r="C372">
        <v>2</v>
      </c>
      <c r="D372">
        <v>6</v>
      </c>
      <c r="E372" t="s">
        <v>13</v>
      </c>
      <c r="F372">
        <v>154622048</v>
      </c>
      <c r="G372">
        <v>336639088</v>
      </c>
      <c r="H372">
        <v>2.1771739047202301</v>
      </c>
      <c r="I372">
        <v>11672077605</v>
      </c>
      <c r="J372">
        <v>10464438145</v>
      </c>
      <c r="K372">
        <v>156605254</v>
      </c>
      <c r="L372">
        <v>350209934</v>
      </c>
      <c r="M372">
        <v>2.2362591615221201</v>
      </c>
      <c r="N372">
        <v>10391229380</v>
      </c>
      <c r="O372">
        <v>9049638030</v>
      </c>
      <c r="P372">
        <v>311227302</v>
      </c>
      <c r="Q372">
        <v>686849022</v>
      </c>
      <c r="R372">
        <v>2.2069047849793</v>
      </c>
      <c r="S372">
        <v>22063306985</v>
      </c>
      <c r="T372">
        <v>19514076175</v>
      </c>
    </row>
    <row r="373" spans="1:20" x14ac:dyDescent="0.25">
      <c r="A373" s="9" t="str">
        <f t="shared" si="5"/>
        <v>UA20187</v>
      </c>
      <c r="B373">
        <v>2018</v>
      </c>
      <c r="C373">
        <v>3</v>
      </c>
      <c r="D373">
        <v>7</v>
      </c>
      <c r="E373" t="s">
        <v>13</v>
      </c>
      <c r="F373">
        <v>160622317</v>
      </c>
      <c r="G373">
        <v>346587636</v>
      </c>
      <c r="H373">
        <v>2.1577800798378401</v>
      </c>
      <c r="I373">
        <v>12144077500</v>
      </c>
      <c r="J373">
        <v>11081254855</v>
      </c>
      <c r="K373">
        <v>165858940</v>
      </c>
      <c r="L373">
        <v>363233047</v>
      </c>
      <c r="M373">
        <v>2.1900118679161902</v>
      </c>
      <c r="N373">
        <v>10935664250</v>
      </c>
      <c r="O373">
        <v>9591128073</v>
      </c>
      <c r="P373">
        <v>326481257</v>
      </c>
      <c r="Q373">
        <v>709820683</v>
      </c>
      <c r="R373">
        <v>2.17415446608624</v>
      </c>
      <c r="S373">
        <v>23079741750</v>
      </c>
      <c r="T373">
        <v>20672382928</v>
      </c>
    </row>
    <row r="374" spans="1:20" x14ac:dyDescent="0.25">
      <c r="A374" s="9" t="str">
        <f t="shared" si="5"/>
        <v>UA20188</v>
      </c>
      <c r="B374">
        <v>2018</v>
      </c>
      <c r="C374">
        <v>3</v>
      </c>
      <c r="D374">
        <v>8</v>
      </c>
      <c r="E374" t="s">
        <v>13</v>
      </c>
      <c r="F374">
        <v>160321024</v>
      </c>
      <c r="G374">
        <v>346659053</v>
      </c>
      <c r="H374">
        <v>2.1622806812910502</v>
      </c>
      <c r="I374">
        <v>12068205161</v>
      </c>
      <c r="J374">
        <v>10637186878</v>
      </c>
      <c r="K374">
        <v>158683197</v>
      </c>
      <c r="L374">
        <v>347764669</v>
      </c>
      <c r="M374">
        <v>2.1915658089495098</v>
      </c>
      <c r="N374">
        <v>10445201981</v>
      </c>
      <c r="O374">
        <v>9089895496</v>
      </c>
      <c r="P374">
        <v>319004221</v>
      </c>
      <c r="Q374">
        <v>694423722</v>
      </c>
      <c r="R374">
        <v>2.1768480674743098</v>
      </c>
      <c r="S374">
        <v>22513407142</v>
      </c>
      <c r="T374">
        <v>19727082374</v>
      </c>
    </row>
    <row r="375" spans="1:20" x14ac:dyDescent="0.25">
      <c r="A375" s="9" t="str">
        <f t="shared" si="5"/>
        <v>UA20189</v>
      </c>
      <c r="B375">
        <v>2018</v>
      </c>
      <c r="C375">
        <v>3</v>
      </c>
      <c r="D375">
        <v>9</v>
      </c>
      <c r="E375" t="s">
        <v>13</v>
      </c>
      <c r="F375">
        <v>142507092</v>
      </c>
      <c r="G375">
        <v>316362926</v>
      </c>
      <c r="H375">
        <v>2.2199802238614201</v>
      </c>
      <c r="I375">
        <v>10820010910</v>
      </c>
      <c r="J375">
        <v>8855221930</v>
      </c>
      <c r="K375">
        <v>142776452</v>
      </c>
      <c r="L375">
        <v>318139121</v>
      </c>
      <c r="M375">
        <v>2.22823243289446</v>
      </c>
      <c r="N375">
        <v>9404108866</v>
      </c>
      <c r="O375">
        <v>7532291738</v>
      </c>
      <c r="P375">
        <v>285283544</v>
      </c>
      <c r="Q375">
        <v>634502047</v>
      </c>
      <c r="R375">
        <v>2.2241102241775201</v>
      </c>
      <c r="S375">
        <v>20224119776</v>
      </c>
      <c r="T375">
        <v>16387513668</v>
      </c>
    </row>
    <row r="376" spans="1:20" x14ac:dyDescent="0.25">
      <c r="A376" s="9" t="str">
        <f t="shared" si="5"/>
        <v>UA201810</v>
      </c>
      <c r="B376">
        <v>2018</v>
      </c>
      <c r="C376">
        <v>4</v>
      </c>
      <c r="D376">
        <v>10</v>
      </c>
      <c r="E376" t="s">
        <v>13</v>
      </c>
      <c r="F376">
        <v>149747679</v>
      </c>
      <c r="G376">
        <v>346072250</v>
      </c>
      <c r="H376">
        <v>2.31103581912611</v>
      </c>
      <c r="I376">
        <v>11276301992</v>
      </c>
      <c r="J376">
        <v>9608263422</v>
      </c>
      <c r="K376">
        <v>146120837</v>
      </c>
      <c r="L376">
        <v>340674562</v>
      </c>
      <c r="M376">
        <v>2.33145777833177</v>
      </c>
      <c r="N376">
        <v>9675461202</v>
      </c>
      <c r="O376">
        <v>7627226554</v>
      </c>
      <c r="P376">
        <v>295868516</v>
      </c>
      <c r="Q376">
        <v>686746812</v>
      </c>
      <c r="R376">
        <v>2.3211216295822399</v>
      </c>
      <c r="S376">
        <v>20951763194</v>
      </c>
      <c r="T376">
        <v>17235489976</v>
      </c>
    </row>
    <row r="377" spans="1:20" x14ac:dyDescent="0.25">
      <c r="A377" s="9" t="str">
        <f t="shared" si="5"/>
        <v>UA201811</v>
      </c>
      <c r="B377">
        <v>2018</v>
      </c>
      <c r="C377">
        <v>4</v>
      </c>
      <c r="D377">
        <v>11</v>
      </c>
      <c r="E377" t="s">
        <v>13</v>
      </c>
      <c r="F377">
        <v>138755009</v>
      </c>
      <c r="G377">
        <v>306790501</v>
      </c>
      <c r="H377">
        <v>2.2110228899916602</v>
      </c>
      <c r="I377">
        <v>10429745857</v>
      </c>
      <c r="J377">
        <v>8979190887</v>
      </c>
      <c r="K377">
        <v>135045450</v>
      </c>
      <c r="L377">
        <v>310650314</v>
      </c>
      <c r="M377">
        <v>2.3003389895772099</v>
      </c>
      <c r="N377">
        <v>9006707752</v>
      </c>
      <c r="O377">
        <v>7153042489</v>
      </c>
      <c r="P377">
        <v>273800459</v>
      </c>
      <c r="Q377">
        <v>617440815</v>
      </c>
      <c r="R377">
        <v>2.2550758945221401</v>
      </c>
      <c r="S377">
        <v>19436453609</v>
      </c>
      <c r="T377">
        <v>16132233376</v>
      </c>
    </row>
    <row r="378" spans="1:20" x14ac:dyDescent="0.25">
      <c r="A378" s="9" t="str">
        <f t="shared" si="5"/>
        <v>UA201812</v>
      </c>
      <c r="B378">
        <v>2018</v>
      </c>
      <c r="C378">
        <v>4</v>
      </c>
      <c r="D378">
        <v>12</v>
      </c>
      <c r="E378" t="s">
        <v>13</v>
      </c>
      <c r="F378">
        <v>143930940</v>
      </c>
      <c r="G378">
        <v>277512225</v>
      </c>
      <c r="H378">
        <v>1.9280929103916</v>
      </c>
      <c r="I378">
        <v>11016325087</v>
      </c>
      <c r="J378">
        <v>9206894511</v>
      </c>
      <c r="K378">
        <v>144825950</v>
      </c>
      <c r="L378">
        <v>291961751</v>
      </c>
      <c r="M378">
        <v>2.0159491513779102</v>
      </c>
      <c r="N378">
        <v>9704030660</v>
      </c>
      <c r="O378">
        <v>7955873966</v>
      </c>
      <c r="P378">
        <v>288756890</v>
      </c>
      <c r="Q378">
        <v>569473976</v>
      </c>
      <c r="R378">
        <v>1.9721571873142101</v>
      </c>
      <c r="S378">
        <v>20720355747</v>
      </c>
      <c r="T378">
        <v>17162768477</v>
      </c>
    </row>
    <row r="379" spans="1:20" x14ac:dyDescent="0.25">
      <c r="A379" s="9" t="str">
        <f t="shared" si="5"/>
        <v>UA20181</v>
      </c>
      <c r="B379">
        <v>2018</v>
      </c>
      <c r="C379">
        <v>1</v>
      </c>
      <c r="D379">
        <v>1</v>
      </c>
      <c r="E379" t="s">
        <v>13</v>
      </c>
      <c r="F379">
        <v>120886857</v>
      </c>
      <c r="G379">
        <v>239129660</v>
      </c>
      <c r="H379">
        <v>1.9781278621545999</v>
      </c>
      <c r="I379">
        <v>9112568706</v>
      </c>
      <c r="J379">
        <v>7411308900</v>
      </c>
      <c r="K379">
        <v>135095219</v>
      </c>
      <c r="L379">
        <v>268814169</v>
      </c>
      <c r="M379">
        <v>1.98981260025197</v>
      </c>
      <c r="N379">
        <v>9093039713</v>
      </c>
      <c r="O379">
        <v>7043194965</v>
      </c>
      <c r="P379">
        <v>255982076</v>
      </c>
      <c r="Q379">
        <v>507943829</v>
      </c>
      <c r="R379">
        <v>1.9842945136518</v>
      </c>
      <c r="S379">
        <v>18205608419</v>
      </c>
      <c r="T379">
        <v>14454503865</v>
      </c>
    </row>
    <row r="380" spans="1:20" x14ac:dyDescent="0.25">
      <c r="A380" s="9" t="str">
        <f t="shared" si="5"/>
        <v>UA20176</v>
      </c>
      <c r="B380">
        <v>2017</v>
      </c>
      <c r="C380">
        <v>2</v>
      </c>
      <c r="D380">
        <v>6</v>
      </c>
      <c r="E380" t="s">
        <v>13</v>
      </c>
      <c r="F380">
        <v>147787575</v>
      </c>
      <c r="G380">
        <v>213166688</v>
      </c>
      <c r="H380">
        <v>1.44238572153308</v>
      </c>
      <c r="I380">
        <v>11158121604</v>
      </c>
      <c r="J380">
        <v>9844020588</v>
      </c>
      <c r="K380">
        <v>158576625</v>
      </c>
      <c r="L380">
        <v>239131969</v>
      </c>
      <c r="M380">
        <v>1.5079900269033899</v>
      </c>
      <c r="N380">
        <v>10172495852</v>
      </c>
      <c r="O380">
        <v>8494692125</v>
      </c>
      <c r="P380">
        <v>306364200</v>
      </c>
      <c r="Q380">
        <v>452298657</v>
      </c>
      <c r="R380">
        <v>1.4763430485676801</v>
      </c>
      <c r="S380">
        <v>21330617456</v>
      </c>
      <c r="T380">
        <v>18338712713</v>
      </c>
    </row>
    <row r="381" spans="1:20" x14ac:dyDescent="0.25">
      <c r="A381" s="9" t="str">
        <f t="shared" si="5"/>
        <v>UA20171</v>
      </c>
      <c r="B381">
        <v>2017</v>
      </c>
      <c r="C381">
        <v>1</v>
      </c>
      <c r="D381">
        <v>1</v>
      </c>
      <c r="E381" t="s">
        <v>13</v>
      </c>
      <c r="F381">
        <v>115242670</v>
      </c>
      <c r="G381">
        <v>182772832</v>
      </c>
      <c r="H381">
        <v>1.58598227548875</v>
      </c>
      <c r="I381">
        <v>8758759013</v>
      </c>
      <c r="J381">
        <v>7263545118</v>
      </c>
      <c r="K381">
        <v>139805649</v>
      </c>
      <c r="L381">
        <v>229727957</v>
      </c>
      <c r="M381">
        <v>1.6431950972167</v>
      </c>
      <c r="N381">
        <v>8910036563</v>
      </c>
      <c r="O381">
        <v>6970445737</v>
      </c>
      <c r="P381">
        <v>255048319</v>
      </c>
      <c r="Q381">
        <v>412500789</v>
      </c>
      <c r="R381">
        <v>1.6173436885110299</v>
      </c>
      <c r="S381">
        <v>17668795576</v>
      </c>
      <c r="T381">
        <v>14233990855</v>
      </c>
    </row>
    <row r="382" spans="1:20" x14ac:dyDescent="0.25">
      <c r="A382" s="9" t="str">
        <f t="shared" si="5"/>
        <v>UA20178</v>
      </c>
      <c r="B382">
        <v>2017</v>
      </c>
      <c r="C382">
        <v>3</v>
      </c>
      <c r="D382">
        <v>8</v>
      </c>
      <c r="E382" t="s">
        <v>13</v>
      </c>
      <c r="F382">
        <v>151878502</v>
      </c>
      <c r="G382">
        <v>238731146</v>
      </c>
      <c r="H382">
        <v>1.57185607479852</v>
      </c>
      <c r="I382">
        <v>11438816709</v>
      </c>
      <c r="J382">
        <v>9868684598</v>
      </c>
      <c r="K382">
        <v>159642691</v>
      </c>
      <c r="L382">
        <v>254729822</v>
      </c>
      <c r="M382">
        <v>1.59562470667698</v>
      </c>
      <c r="N382">
        <v>10160647138</v>
      </c>
      <c r="O382">
        <v>8653974208</v>
      </c>
      <c r="P382">
        <v>311521193</v>
      </c>
      <c r="Q382">
        <v>493460968</v>
      </c>
      <c r="R382">
        <v>1.58403658912541</v>
      </c>
      <c r="S382">
        <v>21599463847</v>
      </c>
      <c r="T382">
        <v>18522658806</v>
      </c>
    </row>
    <row r="383" spans="1:20" x14ac:dyDescent="0.25">
      <c r="A383" s="9" t="str">
        <f t="shared" si="5"/>
        <v>UA20177</v>
      </c>
      <c r="B383">
        <v>2017</v>
      </c>
      <c r="C383">
        <v>3</v>
      </c>
      <c r="D383">
        <v>7</v>
      </c>
      <c r="E383" t="s">
        <v>13</v>
      </c>
      <c r="F383">
        <v>153765967</v>
      </c>
      <c r="G383">
        <v>222524850</v>
      </c>
      <c r="H383">
        <v>1.44716580880345</v>
      </c>
      <c r="I383">
        <v>11647310617</v>
      </c>
      <c r="J383">
        <v>10357493799</v>
      </c>
      <c r="K383">
        <v>167657495</v>
      </c>
      <c r="L383">
        <v>248310823</v>
      </c>
      <c r="M383">
        <v>1.4810600802546801</v>
      </c>
      <c r="N383">
        <v>10725887814</v>
      </c>
      <c r="O383">
        <v>9164123856</v>
      </c>
      <c r="P383">
        <v>321423462</v>
      </c>
      <c r="Q383">
        <v>470835673</v>
      </c>
      <c r="R383">
        <v>1.4648453789599201</v>
      </c>
      <c r="S383">
        <v>22373198431</v>
      </c>
      <c r="T383">
        <v>19521617655</v>
      </c>
    </row>
    <row r="384" spans="1:20" x14ac:dyDescent="0.25">
      <c r="A384" s="9" t="str">
        <f t="shared" si="5"/>
        <v>UA20174</v>
      </c>
      <c r="B384">
        <v>2017</v>
      </c>
      <c r="C384">
        <v>2</v>
      </c>
      <c r="D384">
        <v>4</v>
      </c>
      <c r="E384" t="s">
        <v>13</v>
      </c>
      <c r="F384">
        <v>125813183</v>
      </c>
      <c r="G384">
        <v>197799156</v>
      </c>
      <c r="H384">
        <v>1.5721655814081099</v>
      </c>
      <c r="I384">
        <v>9583581001</v>
      </c>
      <c r="J384">
        <v>8419862268</v>
      </c>
      <c r="K384">
        <v>143433872</v>
      </c>
      <c r="L384">
        <v>230389767</v>
      </c>
      <c r="M384">
        <v>1.60624379574721</v>
      </c>
      <c r="N384">
        <v>9243153608</v>
      </c>
      <c r="O384">
        <v>7223047468</v>
      </c>
      <c r="P384">
        <v>269247055</v>
      </c>
      <c r="Q384">
        <v>428188923</v>
      </c>
      <c r="R384">
        <v>1.5903198012694999</v>
      </c>
      <c r="S384">
        <v>18826734609</v>
      </c>
      <c r="T384">
        <v>15642909736</v>
      </c>
    </row>
    <row r="385" spans="1:20" x14ac:dyDescent="0.25">
      <c r="A385" s="9" t="str">
        <f t="shared" si="5"/>
        <v>UA20175</v>
      </c>
      <c r="B385">
        <v>2017</v>
      </c>
      <c r="C385">
        <v>2</v>
      </c>
      <c r="D385">
        <v>5</v>
      </c>
      <c r="E385" t="s">
        <v>13</v>
      </c>
      <c r="F385">
        <v>136992444</v>
      </c>
      <c r="G385">
        <v>205921730</v>
      </c>
      <c r="H385">
        <v>1.50316122544685</v>
      </c>
      <c r="I385">
        <v>10403581630</v>
      </c>
      <c r="J385">
        <v>9028208505</v>
      </c>
      <c r="K385">
        <v>154609903</v>
      </c>
      <c r="L385">
        <v>242394024</v>
      </c>
      <c r="M385">
        <v>1.5677781260880801</v>
      </c>
      <c r="N385">
        <v>9907040223</v>
      </c>
      <c r="O385">
        <v>7541191166</v>
      </c>
      <c r="P385">
        <v>291602347</v>
      </c>
      <c r="Q385">
        <v>448315754</v>
      </c>
      <c r="R385">
        <v>1.5374216243876799</v>
      </c>
      <c r="S385">
        <v>20310621853</v>
      </c>
      <c r="T385">
        <v>16569399671</v>
      </c>
    </row>
    <row r="386" spans="1:20" x14ac:dyDescent="0.25">
      <c r="A386" s="9" t="str">
        <f t="shared" si="5"/>
        <v>UA20179</v>
      </c>
      <c r="B386">
        <v>2017</v>
      </c>
      <c r="C386">
        <v>3</v>
      </c>
      <c r="D386">
        <v>9</v>
      </c>
      <c r="E386" t="s">
        <v>13</v>
      </c>
      <c r="F386">
        <v>130827242</v>
      </c>
      <c r="G386">
        <v>228145726</v>
      </c>
      <c r="H386">
        <v>1.7438701795761999</v>
      </c>
      <c r="I386">
        <v>9895852826</v>
      </c>
      <c r="J386">
        <v>8165168996</v>
      </c>
      <c r="K386">
        <v>145614041</v>
      </c>
      <c r="L386">
        <v>250690191</v>
      </c>
      <c r="M386">
        <v>1.7216072658817201</v>
      </c>
      <c r="N386">
        <v>9311023752</v>
      </c>
      <c r="O386">
        <v>7304352088</v>
      </c>
      <c r="P386">
        <v>276441283</v>
      </c>
      <c r="Q386">
        <v>478835917</v>
      </c>
      <c r="R386">
        <v>1.7321433029233899</v>
      </c>
      <c r="S386">
        <v>19206876578</v>
      </c>
      <c r="T386">
        <v>15469521084</v>
      </c>
    </row>
    <row r="387" spans="1:20" x14ac:dyDescent="0.25">
      <c r="A387" s="9" t="str">
        <f t="shared" ref="A387:A450" si="6">+E387&amp;B387&amp;D387</f>
        <v>UA201710</v>
      </c>
      <c r="B387">
        <v>2017</v>
      </c>
      <c r="C387">
        <v>4</v>
      </c>
      <c r="D387">
        <v>10</v>
      </c>
      <c r="E387" t="s">
        <v>13</v>
      </c>
      <c r="F387">
        <v>140728887</v>
      </c>
      <c r="G387">
        <v>245860776</v>
      </c>
      <c r="H387">
        <v>1.74705265735527</v>
      </c>
      <c r="I387">
        <v>10565384471</v>
      </c>
      <c r="J387">
        <v>9028667963</v>
      </c>
      <c r="K387">
        <v>142684370</v>
      </c>
      <c r="L387">
        <v>253280423</v>
      </c>
      <c r="M387">
        <v>1.7751097965390299</v>
      </c>
      <c r="N387">
        <v>9264971477</v>
      </c>
      <c r="O387">
        <v>6989063035</v>
      </c>
      <c r="P387">
        <v>283413257</v>
      </c>
      <c r="Q387">
        <v>499141199</v>
      </c>
      <c r="R387">
        <v>1.7611780206879999</v>
      </c>
      <c r="S387">
        <v>19830355948</v>
      </c>
      <c r="T387">
        <v>16017730998</v>
      </c>
    </row>
    <row r="388" spans="1:20" x14ac:dyDescent="0.25">
      <c r="A388" s="9" t="str">
        <f t="shared" si="6"/>
        <v>UA201711</v>
      </c>
      <c r="B388">
        <v>2017</v>
      </c>
      <c r="C388">
        <v>4</v>
      </c>
      <c r="D388">
        <v>11</v>
      </c>
      <c r="E388" t="s">
        <v>13</v>
      </c>
      <c r="F388">
        <v>130657305</v>
      </c>
      <c r="G388">
        <v>234222637</v>
      </c>
      <c r="H388">
        <v>1.7926486161642401</v>
      </c>
      <c r="I388">
        <v>9833398912</v>
      </c>
      <c r="J388">
        <v>8508982642</v>
      </c>
      <c r="K388">
        <v>130709589</v>
      </c>
      <c r="L388">
        <v>238439553</v>
      </c>
      <c r="M388">
        <v>1.8241932732264901</v>
      </c>
      <c r="N388">
        <v>8642353225</v>
      </c>
      <c r="O388">
        <v>6569993165</v>
      </c>
      <c r="P388">
        <v>261366894</v>
      </c>
      <c r="Q388">
        <v>472662190</v>
      </c>
      <c r="R388">
        <v>1.80842409980202</v>
      </c>
      <c r="S388">
        <v>18475752137</v>
      </c>
      <c r="T388">
        <v>15078975807</v>
      </c>
    </row>
    <row r="389" spans="1:20" x14ac:dyDescent="0.25">
      <c r="A389" s="9" t="str">
        <f t="shared" si="6"/>
        <v>UA201712</v>
      </c>
      <c r="B389">
        <v>2017</v>
      </c>
      <c r="C389">
        <v>4</v>
      </c>
      <c r="D389">
        <v>12</v>
      </c>
      <c r="E389" t="s">
        <v>13</v>
      </c>
      <c r="F389">
        <v>136715783</v>
      </c>
      <c r="G389">
        <v>253010171</v>
      </c>
      <c r="H389">
        <v>1.8506288407096301</v>
      </c>
      <c r="I389">
        <v>10338927072</v>
      </c>
      <c r="J389">
        <v>8720432910</v>
      </c>
      <c r="K389">
        <v>138033448</v>
      </c>
      <c r="L389">
        <v>262398419</v>
      </c>
      <c r="M389">
        <v>1.90097706608038</v>
      </c>
      <c r="N389">
        <v>9212361736</v>
      </c>
      <c r="O389">
        <v>7369556438</v>
      </c>
      <c r="P389">
        <v>274749231</v>
      </c>
      <c r="Q389">
        <v>515408590</v>
      </c>
      <c r="R389">
        <v>1.8759236854788499</v>
      </c>
      <c r="S389">
        <v>19551288808</v>
      </c>
      <c r="T389">
        <v>16089989348</v>
      </c>
    </row>
    <row r="390" spans="1:20" x14ac:dyDescent="0.25">
      <c r="A390" s="9" t="str">
        <f t="shared" si="6"/>
        <v>UA20172</v>
      </c>
      <c r="B390">
        <v>2017</v>
      </c>
      <c r="C390">
        <v>1</v>
      </c>
      <c r="D390">
        <v>2</v>
      </c>
      <c r="E390" t="s">
        <v>13</v>
      </c>
      <c r="F390">
        <v>106044579</v>
      </c>
      <c r="G390">
        <v>170922024</v>
      </c>
      <c r="H390">
        <v>1.6117940738865999</v>
      </c>
      <c r="I390">
        <v>8120585993</v>
      </c>
      <c r="J390">
        <v>6664567301</v>
      </c>
      <c r="K390">
        <v>124507628</v>
      </c>
      <c r="L390">
        <v>205381093</v>
      </c>
      <c r="M390">
        <v>1.6495462671572201</v>
      </c>
      <c r="N390">
        <v>7989430909</v>
      </c>
      <c r="O390">
        <v>5646613453</v>
      </c>
      <c r="P390">
        <v>230552207</v>
      </c>
      <c r="Q390">
        <v>376303117</v>
      </c>
      <c r="R390">
        <v>1.63218180340385</v>
      </c>
      <c r="S390">
        <v>16110016902</v>
      </c>
      <c r="T390">
        <v>12311180754</v>
      </c>
    </row>
    <row r="391" spans="1:20" x14ac:dyDescent="0.25">
      <c r="A391" s="9" t="str">
        <f t="shared" si="6"/>
        <v>UA20173</v>
      </c>
      <c r="B391">
        <v>2017</v>
      </c>
      <c r="C391">
        <v>1</v>
      </c>
      <c r="D391">
        <v>3</v>
      </c>
      <c r="E391" t="s">
        <v>13</v>
      </c>
      <c r="F391">
        <v>131555230</v>
      </c>
      <c r="G391">
        <v>207034297</v>
      </c>
      <c r="H391">
        <v>1.57374432776256</v>
      </c>
      <c r="I391">
        <v>10041301185</v>
      </c>
      <c r="J391">
        <v>8654555414</v>
      </c>
      <c r="K391">
        <v>143155980</v>
      </c>
      <c r="L391">
        <v>234661094</v>
      </c>
      <c r="M391">
        <v>1.63919868384121</v>
      </c>
      <c r="N391">
        <v>9221857865</v>
      </c>
      <c r="O391">
        <v>6975885927</v>
      </c>
      <c r="P391">
        <v>274711210</v>
      </c>
      <c r="Q391">
        <v>441695391</v>
      </c>
      <c r="R391">
        <v>1.6078535382665999</v>
      </c>
      <c r="S391">
        <v>19263159050</v>
      </c>
      <c r="T391">
        <v>15630441341</v>
      </c>
    </row>
    <row r="392" spans="1:20" x14ac:dyDescent="0.25">
      <c r="A392" s="9" t="str">
        <f t="shared" si="6"/>
        <v>UA20221</v>
      </c>
      <c r="B392">
        <v>2022</v>
      </c>
      <c r="C392">
        <v>1</v>
      </c>
      <c r="D392">
        <v>1</v>
      </c>
      <c r="E392" t="s">
        <v>13</v>
      </c>
      <c r="F392">
        <v>115500445</v>
      </c>
      <c r="G392">
        <v>274276582</v>
      </c>
      <c r="H392">
        <v>2.37467987244551</v>
      </c>
      <c r="I392">
        <v>9151352308</v>
      </c>
      <c r="J392">
        <v>6304436460</v>
      </c>
      <c r="K392">
        <v>98629038</v>
      </c>
      <c r="L392">
        <v>230109631</v>
      </c>
      <c r="M392">
        <v>2.3330819773381499</v>
      </c>
      <c r="N392">
        <v>6687770961</v>
      </c>
      <c r="O392">
        <v>3912381792</v>
      </c>
      <c r="P392">
        <v>214129483</v>
      </c>
      <c r="Q392">
        <v>504386213</v>
      </c>
      <c r="R392">
        <v>2.3555196880571501</v>
      </c>
      <c r="S392">
        <v>15839123269</v>
      </c>
      <c r="T392">
        <v>10216818252</v>
      </c>
    </row>
    <row r="393" spans="1:20" x14ac:dyDescent="0.25">
      <c r="A393" s="9" t="str">
        <f t="shared" si="6"/>
        <v>UA20222</v>
      </c>
      <c r="B393">
        <v>2022</v>
      </c>
      <c r="C393">
        <v>1</v>
      </c>
      <c r="D393">
        <v>2</v>
      </c>
      <c r="E393" t="s">
        <v>13</v>
      </c>
      <c r="F393">
        <v>117196398</v>
      </c>
      <c r="G393">
        <v>305604178</v>
      </c>
      <c r="H393">
        <v>2.6076243230615299</v>
      </c>
      <c r="I393">
        <v>9103495951</v>
      </c>
      <c r="J393">
        <v>6875770774</v>
      </c>
      <c r="K393">
        <v>81769784</v>
      </c>
      <c r="L393">
        <v>212811972</v>
      </c>
      <c r="M393">
        <v>2.6025747114606501</v>
      </c>
      <c r="N393">
        <v>5590291074</v>
      </c>
      <c r="O393">
        <v>3358034707</v>
      </c>
      <c r="P393">
        <v>198966182</v>
      </c>
      <c r="Q393">
        <v>518416150</v>
      </c>
      <c r="R393">
        <v>2.6055490676299899</v>
      </c>
      <c r="S393">
        <v>14693787025</v>
      </c>
      <c r="T393">
        <v>10233805481</v>
      </c>
    </row>
    <row r="394" spans="1:20" x14ac:dyDescent="0.25">
      <c r="A394" s="9" t="str">
        <f t="shared" si="6"/>
        <v>UA20223</v>
      </c>
      <c r="B394">
        <v>2022</v>
      </c>
      <c r="C394">
        <v>1</v>
      </c>
      <c r="D394">
        <v>3</v>
      </c>
      <c r="E394" t="s">
        <v>13</v>
      </c>
      <c r="F394">
        <v>141023761</v>
      </c>
      <c r="G394">
        <v>438749752</v>
      </c>
      <c r="H394">
        <v>3.1111760804620698</v>
      </c>
      <c r="I394">
        <v>10839400897</v>
      </c>
      <c r="J394">
        <v>9346422694</v>
      </c>
      <c r="K394">
        <v>99112193</v>
      </c>
      <c r="L394">
        <v>302667703</v>
      </c>
      <c r="M394">
        <v>3.0537887805590098</v>
      </c>
      <c r="N394">
        <v>6685700554</v>
      </c>
      <c r="O394">
        <v>4763282494</v>
      </c>
      <c r="P394">
        <v>240135954</v>
      </c>
      <c r="Q394">
        <v>741417455</v>
      </c>
      <c r="R394">
        <v>3.0874904097034901</v>
      </c>
      <c r="S394">
        <v>17525101451</v>
      </c>
      <c r="T394">
        <v>14109705188</v>
      </c>
    </row>
    <row r="395" spans="1:20" x14ac:dyDescent="0.25">
      <c r="A395" s="9" t="str">
        <f t="shared" si="6"/>
        <v>UA20224</v>
      </c>
      <c r="B395">
        <v>2022</v>
      </c>
      <c r="C395">
        <v>2</v>
      </c>
      <c r="D395">
        <v>4</v>
      </c>
      <c r="E395" t="s">
        <v>13</v>
      </c>
      <c r="F395">
        <v>135710880</v>
      </c>
      <c r="G395">
        <v>511755371</v>
      </c>
      <c r="H395">
        <v>3.7709236798110801</v>
      </c>
      <c r="I395">
        <v>10418946594</v>
      </c>
      <c r="J395">
        <v>9350827268</v>
      </c>
      <c r="K395">
        <v>108203430</v>
      </c>
      <c r="L395">
        <v>405691295</v>
      </c>
      <c r="M395">
        <v>3.7493385838138402</v>
      </c>
      <c r="N395">
        <v>7493382264</v>
      </c>
      <c r="O395">
        <v>5828313926</v>
      </c>
      <c r="P395">
        <v>243914310</v>
      </c>
      <c r="Q395">
        <v>917446666</v>
      </c>
      <c r="R395">
        <v>3.7613482620187302</v>
      </c>
      <c r="S395">
        <v>17912328858</v>
      </c>
      <c r="T395">
        <v>15179141194</v>
      </c>
    </row>
    <row r="396" spans="1:20" x14ac:dyDescent="0.25">
      <c r="A396" s="9" t="str">
        <f t="shared" si="6"/>
        <v>UA20225</v>
      </c>
      <c r="B396">
        <v>2022</v>
      </c>
      <c r="C396">
        <v>2</v>
      </c>
      <c r="D396">
        <v>5</v>
      </c>
      <c r="E396" t="s">
        <v>13</v>
      </c>
      <c r="F396">
        <v>140229694</v>
      </c>
      <c r="G396">
        <v>578677001</v>
      </c>
      <c r="H396">
        <v>4.1266366950782896</v>
      </c>
      <c r="I396">
        <v>10729277633</v>
      </c>
      <c r="J396">
        <v>9688145375</v>
      </c>
      <c r="K396">
        <v>127307280</v>
      </c>
      <c r="L396">
        <v>514450693</v>
      </c>
      <c r="M396">
        <v>4.0410155098749998</v>
      </c>
      <c r="N396">
        <v>8735526157</v>
      </c>
      <c r="O396">
        <v>6925370472</v>
      </c>
      <c r="P396">
        <v>267536974</v>
      </c>
      <c r="Q396">
        <v>1093127694</v>
      </c>
      <c r="R396">
        <v>4.0858939146108399</v>
      </c>
      <c r="S396">
        <v>19464803790</v>
      </c>
      <c r="T396">
        <v>16613515847</v>
      </c>
    </row>
    <row r="397" spans="1:20" x14ac:dyDescent="0.25">
      <c r="A397" s="9" t="str">
        <f t="shared" si="6"/>
        <v>UA20226</v>
      </c>
      <c r="B397">
        <v>2022</v>
      </c>
      <c r="C397">
        <v>2</v>
      </c>
      <c r="D397">
        <v>6</v>
      </c>
      <c r="E397" t="s">
        <v>13</v>
      </c>
      <c r="F397">
        <v>142377761</v>
      </c>
      <c r="G397">
        <v>587379638</v>
      </c>
      <c r="H397">
        <v>4.1255012993215896</v>
      </c>
      <c r="I397">
        <v>11045671276</v>
      </c>
      <c r="J397">
        <v>10062374073</v>
      </c>
      <c r="K397">
        <v>133412084</v>
      </c>
      <c r="L397">
        <v>545071156</v>
      </c>
      <c r="M397">
        <v>4.0856205799168803</v>
      </c>
      <c r="N397">
        <v>9018169506</v>
      </c>
      <c r="O397">
        <v>7972319411</v>
      </c>
      <c r="P397">
        <v>275789845</v>
      </c>
      <c r="Q397">
        <v>1132450794</v>
      </c>
      <c r="R397">
        <v>4.1062091825752303</v>
      </c>
      <c r="S397">
        <v>20063840782</v>
      </c>
      <c r="T397">
        <v>18034693484</v>
      </c>
    </row>
    <row r="398" spans="1:20" x14ac:dyDescent="0.25">
      <c r="A398" s="9" t="str">
        <f t="shared" si="6"/>
        <v>WN20211</v>
      </c>
      <c r="B398">
        <v>2021</v>
      </c>
      <c r="C398">
        <v>1</v>
      </c>
      <c r="D398">
        <v>1</v>
      </c>
      <c r="E398" t="s">
        <v>12</v>
      </c>
      <c r="F398">
        <v>88970523</v>
      </c>
      <c r="G398">
        <v>128153458</v>
      </c>
      <c r="H398">
        <v>1.44040355927771</v>
      </c>
      <c r="I398">
        <v>7186137964</v>
      </c>
      <c r="J398">
        <v>3833424994</v>
      </c>
      <c r="K398">
        <v>347181</v>
      </c>
      <c r="L398">
        <v>594178</v>
      </c>
      <c r="M398">
        <v>1.7114358216607399</v>
      </c>
      <c r="N398">
        <v>203706346</v>
      </c>
      <c r="O398">
        <v>113226034</v>
      </c>
      <c r="P398">
        <v>89317704</v>
      </c>
      <c r="Q398">
        <v>128747636</v>
      </c>
      <c r="R398">
        <v>1.4414570710415899</v>
      </c>
      <c r="S398">
        <v>7389844310</v>
      </c>
      <c r="T398">
        <v>3946651028</v>
      </c>
    </row>
    <row r="399" spans="1:20" x14ac:dyDescent="0.25">
      <c r="A399" s="9" t="str">
        <f t="shared" si="6"/>
        <v>WN20212</v>
      </c>
      <c r="B399">
        <v>2021</v>
      </c>
      <c r="C399">
        <v>1</v>
      </c>
      <c r="D399">
        <v>2</v>
      </c>
      <c r="E399" t="s">
        <v>12</v>
      </c>
      <c r="F399">
        <v>74023026</v>
      </c>
      <c r="G399">
        <v>117289562</v>
      </c>
      <c r="H399">
        <v>1.5845010443101799</v>
      </c>
      <c r="I399">
        <v>5782684327</v>
      </c>
      <c r="J399">
        <v>3722565420</v>
      </c>
      <c r="K399">
        <v>322890</v>
      </c>
      <c r="L399">
        <v>607041</v>
      </c>
      <c r="M399">
        <v>1.88002415683359</v>
      </c>
      <c r="N399">
        <v>175379757</v>
      </c>
      <c r="O399">
        <v>83981602</v>
      </c>
      <c r="P399">
        <v>74345916</v>
      </c>
      <c r="Q399">
        <v>117896603</v>
      </c>
      <c r="R399">
        <v>1.5857845237928001</v>
      </c>
      <c r="S399">
        <v>5958064084</v>
      </c>
      <c r="T399">
        <v>3806547022</v>
      </c>
    </row>
    <row r="400" spans="1:20" x14ac:dyDescent="0.25">
      <c r="A400" s="9" t="str">
        <f t="shared" si="6"/>
        <v>WN20213</v>
      </c>
      <c r="B400">
        <v>2021</v>
      </c>
      <c r="C400">
        <v>1</v>
      </c>
      <c r="D400">
        <v>3</v>
      </c>
      <c r="E400" t="s">
        <v>12</v>
      </c>
      <c r="F400">
        <v>121329046</v>
      </c>
      <c r="G400">
        <v>206306675</v>
      </c>
      <c r="H400">
        <v>1.70038982256565</v>
      </c>
      <c r="I400">
        <v>9529152908</v>
      </c>
      <c r="J400">
        <v>6938397585</v>
      </c>
      <c r="K400">
        <v>1056556</v>
      </c>
      <c r="L400">
        <v>2142637</v>
      </c>
      <c r="M400">
        <v>2.02794456706506</v>
      </c>
      <c r="N400">
        <v>285726039</v>
      </c>
      <c r="O400">
        <v>192358861</v>
      </c>
      <c r="P400">
        <v>122385602</v>
      </c>
      <c r="Q400">
        <v>208449312</v>
      </c>
      <c r="R400">
        <v>1.70321760561344</v>
      </c>
      <c r="S400">
        <v>9814878947</v>
      </c>
      <c r="T400">
        <v>7130756446</v>
      </c>
    </row>
    <row r="401" spans="1:20" x14ac:dyDescent="0.25">
      <c r="A401" s="9" t="str">
        <f t="shared" si="6"/>
        <v>WN20214</v>
      </c>
      <c r="B401">
        <v>2021</v>
      </c>
      <c r="C401">
        <v>2</v>
      </c>
      <c r="D401">
        <v>4</v>
      </c>
      <c r="E401" t="s">
        <v>12</v>
      </c>
      <c r="F401">
        <v>125774423</v>
      </c>
      <c r="G401">
        <v>222863051</v>
      </c>
      <c r="H401">
        <v>1.7719266420327699</v>
      </c>
      <c r="I401">
        <v>9730367619</v>
      </c>
      <c r="J401">
        <v>7692588937</v>
      </c>
      <c r="K401">
        <v>1246372</v>
      </c>
      <c r="L401">
        <v>2461363</v>
      </c>
      <c r="M401">
        <v>1.9748221237319099</v>
      </c>
      <c r="N401">
        <v>321220767</v>
      </c>
      <c r="O401">
        <v>241522046</v>
      </c>
      <c r="P401">
        <v>127020795</v>
      </c>
      <c r="Q401">
        <v>225324414</v>
      </c>
      <c r="R401">
        <v>1.77391752271744</v>
      </c>
      <c r="S401">
        <v>10051588386</v>
      </c>
      <c r="T401">
        <v>7934110983</v>
      </c>
    </row>
    <row r="402" spans="1:20" x14ac:dyDescent="0.25">
      <c r="A402" s="9" t="str">
        <f t="shared" si="6"/>
        <v>WN20215</v>
      </c>
      <c r="B402">
        <v>2021</v>
      </c>
      <c r="C402">
        <v>2</v>
      </c>
      <c r="D402">
        <v>5</v>
      </c>
      <c r="E402" t="s">
        <v>12</v>
      </c>
      <c r="F402">
        <v>139114541</v>
      </c>
      <c r="G402">
        <v>245930297</v>
      </c>
      <c r="H402">
        <v>1.76782596004827</v>
      </c>
      <c r="I402">
        <v>10677996978</v>
      </c>
      <c r="J402">
        <v>8905112489</v>
      </c>
      <c r="K402">
        <v>1775175</v>
      </c>
      <c r="L402">
        <v>3696840</v>
      </c>
      <c r="M402">
        <v>2.08252144154801</v>
      </c>
      <c r="N402">
        <v>343753431</v>
      </c>
      <c r="O402">
        <v>291469867</v>
      </c>
      <c r="P402">
        <v>140889716</v>
      </c>
      <c r="Q402">
        <v>249627137</v>
      </c>
      <c r="R402">
        <v>1.77179104399642</v>
      </c>
      <c r="S402">
        <v>11021750409</v>
      </c>
      <c r="T402">
        <v>9196582356</v>
      </c>
    </row>
    <row r="403" spans="1:20" x14ac:dyDescent="0.25">
      <c r="A403" s="9" t="str">
        <f t="shared" si="6"/>
        <v>WN20216</v>
      </c>
      <c r="B403">
        <v>2021</v>
      </c>
      <c r="C403">
        <v>2</v>
      </c>
      <c r="D403">
        <v>6</v>
      </c>
      <c r="E403" t="s">
        <v>12</v>
      </c>
      <c r="F403">
        <v>155864658</v>
      </c>
      <c r="G403">
        <v>297194245</v>
      </c>
      <c r="H403">
        <v>1.9067455625508101</v>
      </c>
      <c r="I403">
        <v>11998569946</v>
      </c>
      <c r="J403">
        <v>10239063857</v>
      </c>
      <c r="K403">
        <v>2241219</v>
      </c>
      <c r="L403">
        <v>4840351</v>
      </c>
      <c r="M403">
        <v>2.15969568346511</v>
      </c>
      <c r="N403">
        <v>373844519</v>
      </c>
      <c r="O403">
        <v>334902252</v>
      </c>
      <c r="P403">
        <v>158105877</v>
      </c>
      <c r="Q403">
        <v>302034596</v>
      </c>
      <c r="R403">
        <v>1.9103312396160901</v>
      </c>
      <c r="S403">
        <v>12372414465</v>
      </c>
      <c r="T403">
        <v>10573966109</v>
      </c>
    </row>
    <row r="404" spans="1:20" x14ac:dyDescent="0.25">
      <c r="A404" s="9" t="str">
        <f t="shared" si="6"/>
        <v>WN20217</v>
      </c>
      <c r="B404">
        <v>2021</v>
      </c>
      <c r="C404">
        <v>3</v>
      </c>
      <c r="D404">
        <v>7</v>
      </c>
      <c r="E404" t="s">
        <v>12</v>
      </c>
      <c r="F404">
        <v>169523573</v>
      </c>
      <c r="G404">
        <v>316961520</v>
      </c>
      <c r="H404">
        <v>1.8697194401394499</v>
      </c>
      <c r="I404">
        <v>13054426446</v>
      </c>
      <c r="J404">
        <v>11379024179</v>
      </c>
      <c r="K404">
        <v>2475854</v>
      </c>
      <c r="L404">
        <v>5598574</v>
      </c>
      <c r="M404">
        <v>2.26126984870674</v>
      </c>
      <c r="N404">
        <v>414179857</v>
      </c>
      <c r="O404">
        <v>366950857</v>
      </c>
      <c r="P404">
        <v>171999427</v>
      </c>
      <c r="Q404">
        <v>322560094</v>
      </c>
      <c r="R404">
        <v>1.8753556312719499</v>
      </c>
      <c r="S404">
        <v>13468606303</v>
      </c>
      <c r="T404">
        <v>11745975036</v>
      </c>
    </row>
    <row r="405" spans="1:20" x14ac:dyDescent="0.25">
      <c r="A405" s="9" t="str">
        <f t="shared" si="6"/>
        <v>WN20218</v>
      </c>
      <c r="B405">
        <v>2021</v>
      </c>
      <c r="C405">
        <v>3</v>
      </c>
      <c r="D405">
        <v>8</v>
      </c>
      <c r="E405" t="s">
        <v>12</v>
      </c>
      <c r="F405">
        <v>166225994</v>
      </c>
      <c r="G405">
        <v>324263161</v>
      </c>
      <c r="H405">
        <v>1.9507367842841701</v>
      </c>
      <c r="I405">
        <v>12881899965</v>
      </c>
      <c r="J405">
        <v>10207478947</v>
      </c>
      <c r="K405">
        <v>1901967</v>
      </c>
      <c r="L405">
        <v>4208543</v>
      </c>
      <c r="M405">
        <v>2.2127318717937698</v>
      </c>
      <c r="N405">
        <v>407364062</v>
      </c>
      <c r="O405">
        <v>324922935</v>
      </c>
      <c r="P405">
        <v>168127961</v>
      </c>
      <c r="Q405">
        <v>328471704</v>
      </c>
      <c r="R405">
        <v>1.95370063400697</v>
      </c>
      <c r="S405">
        <v>13289264027</v>
      </c>
      <c r="T405">
        <v>10532401882</v>
      </c>
    </row>
    <row r="406" spans="1:20" x14ac:dyDescent="0.25">
      <c r="A406" s="9" t="str">
        <f t="shared" si="6"/>
        <v>WN20219</v>
      </c>
      <c r="B406">
        <v>2021</v>
      </c>
      <c r="C406">
        <v>3</v>
      </c>
      <c r="D406">
        <v>9</v>
      </c>
      <c r="E406" t="s">
        <v>12</v>
      </c>
      <c r="F406">
        <v>149851811</v>
      </c>
      <c r="G406">
        <v>296266270</v>
      </c>
      <c r="H406">
        <v>1.97706165860084</v>
      </c>
      <c r="I406">
        <v>11749898018</v>
      </c>
      <c r="J406">
        <v>8825433575</v>
      </c>
      <c r="K406">
        <v>1234960</v>
      </c>
      <c r="L406">
        <v>2828161</v>
      </c>
      <c r="M406">
        <v>2.2900830796139102</v>
      </c>
      <c r="N406">
        <v>293022000</v>
      </c>
      <c r="O406">
        <v>213347698</v>
      </c>
      <c r="P406">
        <v>151086771</v>
      </c>
      <c r="Q406">
        <v>299094431</v>
      </c>
      <c r="R406">
        <v>1.9796202474933999</v>
      </c>
      <c r="S406">
        <v>12042920018</v>
      </c>
      <c r="T406">
        <v>9038781273</v>
      </c>
    </row>
    <row r="407" spans="1:20" x14ac:dyDescent="0.25">
      <c r="A407" s="9" t="str">
        <f t="shared" si="6"/>
        <v>WN202110</v>
      </c>
      <c r="B407">
        <v>2021</v>
      </c>
      <c r="C407">
        <v>4</v>
      </c>
      <c r="D407">
        <v>10</v>
      </c>
      <c r="E407" t="s">
        <v>12</v>
      </c>
      <c r="F407">
        <v>156151530</v>
      </c>
      <c r="G407">
        <v>328339461</v>
      </c>
      <c r="H407">
        <v>2.1026976873041199</v>
      </c>
      <c r="I407">
        <v>12109635236</v>
      </c>
      <c r="J407">
        <v>9752692221</v>
      </c>
      <c r="K407">
        <v>1525796</v>
      </c>
      <c r="L407">
        <v>3961086</v>
      </c>
      <c r="M407">
        <v>2.5960783748286098</v>
      </c>
      <c r="N407">
        <v>316945784</v>
      </c>
      <c r="O407">
        <v>250911889</v>
      </c>
      <c r="P407">
        <v>157677326</v>
      </c>
      <c r="Q407">
        <v>332300547</v>
      </c>
      <c r="R407">
        <v>2.10747198363828</v>
      </c>
      <c r="S407">
        <v>12426581020</v>
      </c>
      <c r="T407">
        <v>10003604110</v>
      </c>
    </row>
    <row r="408" spans="1:20" x14ac:dyDescent="0.25">
      <c r="A408" s="9" t="str">
        <f t="shared" si="6"/>
        <v>WN202111</v>
      </c>
      <c r="B408">
        <v>2021</v>
      </c>
      <c r="C408">
        <v>4</v>
      </c>
      <c r="D408">
        <v>11</v>
      </c>
      <c r="E408" t="s">
        <v>12</v>
      </c>
      <c r="F408">
        <v>151326479</v>
      </c>
      <c r="G408">
        <v>330019210</v>
      </c>
      <c r="H408">
        <v>2.1808424552057399</v>
      </c>
      <c r="I408">
        <v>11777812805</v>
      </c>
      <c r="J408">
        <v>9606026379</v>
      </c>
      <c r="K408">
        <v>1582749</v>
      </c>
      <c r="L408">
        <v>4151166</v>
      </c>
      <c r="M408">
        <v>2.6227569879999901</v>
      </c>
      <c r="N408">
        <v>376291646</v>
      </c>
      <c r="O408">
        <v>299387220</v>
      </c>
      <c r="P408">
        <v>152909228</v>
      </c>
      <c r="Q408">
        <v>334170376</v>
      </c>
      <c r="R408">
        <v>2.18541667086305</v>
      </c>
      <c r="S408">
        <v>12154104451</v>
      </c>
      <c r="T408">
        <v>9905413599</v>
      </c>
    </row>
    <row r="409" spans="1:20" x14ac:dyDescent="0.25">
      <c r="A409" s="9" t="str">
        <f t="shared" si="6"/>
        <v>WN202112</v>
      </c>
      <c r="B409">
        <v>2021</v>
      </c>
      <c r="C409">
        <v>4</v>
      </c>
      <c r="D409">
        <v>12</v>
      </c>
      <c r="E409" t="s">
        <v>12</v>
      </c>
      <c r="F409">
        <v>152780445</v>
      </c>
      <c r="G409">
        <v>342127287</v>
      </c>
      <c r="H409">
        <v>2.2393395110218401</v>
      </c>
      <c r="I409">
        <v>11728116753</v>
      </c>
      <c r="J409">
        <v>9502877351</v>
      </c>
      <c r="K409">
        <v>1863063</v>
      </c>
      <c r="L409">
        <v>4578925</v>
      </c>
      <c r="M409">
        <v>2.4577402911227302</v>
      </c>
      <c r="N409">
        <v>402405029</v>
      </c>
      <c r="O409">
        <v>314145026</v>
      </c>
      <c r="P409">
        <v>154643508</v>
      </c>
      <c r="Q409">
        <v>346706212</v>
      </c>
      <c r="R409">
        <v>2.2419706878351402</v>
      </c>
      <c r="S409">
        <v>12130521782</v>
      </c>
      <c r="T409">
        <v>9817022377</v>
      </c>
    </row>
    <row r="410" spans="1:20" x14ac:dyDescent="0.25">
      <c r="A410" s="9" t="str">
        <f t="shared" si="6"/>
        <v>WN20201</v>
      </c>
      <c r="B410">
        <v>2020</v>
      </c>
      <c r="C410">
        <v>1</v>
      </c>
      <c r="D410">
        <v>1</v>
      </c>
      <c r="E410" t="s">
        <v>12</v>
      </c>
      <c r="F410">
        <v>161116603</v>
      </c>
      <c r="G410">
        <v>323441887</v>
      </c>
      <c r="H410">
        <v>2.0075019022092899</v>
      </c>
      <c r="I410">
        <v>12035994163</v>
      </c>
      <c r="J410">
        <v>9201657805</v>
      </c>
      <c r="K410">
        <v>1401057</v>
      </c>
      <c r="L410">
        <v>3309351</v>
      </c>
      <c r="M410">
        <v>2.3620388035604498</v>
      </c>
      <c r="N410">
        <v>356162963</v>
      </c>
      <c r="O410">
        <v>300424587</v>
      </c>
      <c r="P410">
        <v>162517660</v>
      </c>
      <c r="Q410">
        <v>326751238</v>
      </c>
      <c r="R410">
        <v>2.0105583479358402</v>
      </c>
      <c r="S410">
        <v>12392157126</v>
      </c>
      <c r="T410">
        <v>9502082392</v>
      </c>
    </row>
    <row r="411" spans="1:20" x14ac:dyDescent="0.25">
      <c r="A411" s="9" t="str">
        <f t="shared" si="6"/>
        <v>WN20202</v>
      </c>
      <c r="B411">
        <v>2020</v>
      </c>
      <c r="C411">
        <v>1</v>
      </c>
      <c r="D411">
        <v>2</v>
      </c>
      <c r="E411" t="s">
        <v>12</v>
      </c>
      <c r="F411">
        <v>150538181</v>
      </c>
      <c r="G411">
        <v>276885744</v>
      </c>
      <c r="H411">
        <v>1.83930576389786</v>
      </c>
      <c r="I411">
        <v>11184271967</v>
      </c>
      <c r="J411">
        <v>8817462341</v>
      </c>
      <c r="K411">
        <v>1444506</v>
      </c>
      <c r="L411">
        <v>3038181</v>
      </c>
      <c r="M411">
        <v>2.1032664454145502</v>
      </c>
      <c r="N411">
        <v>327301463</v>
      </c>
      <c r="O411">
        <v>279866600</v>
      </c>
      <c r="P411">
        <v>151982687</v>
      </c>
      <c r="Q411">
        <v>279923925</v>
      </c>
      <c r="R411">
        <v>1.84181455483807</v>
      </c>
      <c r="S411">
        <v>11511573430</v>
      </c>
      <c r="T411">
        <v>9097328941</v>
      </c>
    </row>
    <row r="412" spans="1:20" x14ac:dyDescent="0.25">
      <c r="A412" s="9" t="str">
        <f t="shared" si="6"/>
        <v>WN20203</v>
      </c>
      <c r="B412">
        <v>2020</v>
      </c>
      <c r="C412">
        <v>1</v>
      </c>
      <c r="D412">
        <v>3</v>
      </c>
      <c r="E412" t="s">
        <v>12</v>
      </c>
      <c r="F412">
        <v>141191242</v>
      </c>
      <c r="G412">
        <v>218967910</v>
      </c>
      <c r="H412">
        <v>1.5508604280143601</v>
      </c>
      <c r="I412">
        <v>11136622314</v>
      </c>
      <c r="J412">
        <v>5130364007</v>
      </c>
      <c r="K412">
        <v>1010536</v>
      </c>
      <c r="L412">
        <v>1862490</v>
      </c>
      <c r="M412">
        <v>1.84307139973241</v>
      </c>
      <c r="N412">
        <v>313659457</v>
      </c>
      <c r="O412">
        <v>208278897</v>
      </c>
      <c r="P412">
        <v>142201778</v>
      </c>
      <c r="Q412">
        <v>220830400</v>
      </c>
      <c r="R412">
        <v>1.5529369822647301</v>
      </c>
      <c r="S412">
        <v>11450281771</v>
      </c>
      <c r="T412">
        <v>5338642904</v>
      </c>
    </row>
    <row r="413" spans="1:20" x14ac:dyDescent="0.25">
      <c r="A413" s="9" t="str">
        <f t="shared" si="6"/>
        <v>WN20204</v>
      </c>
      <c r="B413">
        <v>2020</v>
      </c>
      <c r="C413">
        <v>2</v>
      </c>
      <c r="D413">
        <v>4</v>
      </c>
      <c r="E413" t="s">
        <v>12</v>
      </c>
      <c r="F413">
        <v>60752809</v>
      </c>
      <c r="G413">
        <v>83555900</v>
      </c>
      <c r="H413">
        <v>1.3753421673062001</v>
      </c>
      <c r="I413">
        <v>5492399871</v>
      </c>
      <c r="J413">
        <v>429937156</v>
      </c>
      <c r="K413">
        <v>12817</v>
      </c>
      <c r="L413">
        <v>27634</v>
      </c>
      <c r="M413">
        <v>2.1560427557150601</v>
      </c>
      <c r="N413">
        <v>336175</v>
      </c>
      <c r="O413">
        <v>184416</v>
      </c>
      <c r="P413">
        <v>60765626</v>
      </c>
      <c r="Q413">
        <v>83583534</v>
      </c>
      <c r="R413">
        <v>1.37550683671061</v>
      </c>
      <c r="S413">
        <v>5492736046</v>
      </c>
      <c r="T413">
        <v>430121572</v>
      </c>
    </row>
    <row r="414" spans="1:20" x14ac:dyDescent="0.25">
      <c r="A414" s="9" t="str">
        <f t="shared" si="6"/>
        <v>WN20205</v>
      </c>
      <c r="B414">
        <v>2020</v>
      </c>
      <c r="C414">
        <v>2</v>
      </c>
      <c r="D414">
        <v>5</v>
      </c>
      <c r="E414" t="s">
        <v>12</v>
      </c>
      <c r="F414">
        <v>56615106</v>
      </c>
      <c r="G414">
        <v>69933681</v>
      </c>
      <c r="H414">
        <v>1.23524772699356</v>
      </c>
      <c r="I414">
        <v>4884431684</v>
      </c>
      <c r="J414">
        <v>1462578935</v>
      </c>
      <c r="K414">
        <v>0</v>
      </c>
      <c r="L414">
        <v>0</v>
      </c>
      <c r="N414">
        <v>293150</v>
      </c>
      <c r="O414">
        <v>174250</v>
      </c>
      <c r="P414">
        <v>56615106</v>
      </c>
      <c r="Q414">
        <v>69933681</v>
      </c>
      <c r="R414">
        <v>1.23524772699356</v>
      </c>
      <c r="S414">
        <v>4884724834</v>
      </c>
      <c r="T414">
        <v>1462753185</v>
      </c>
    </row>
    <row r="415" spans="1:20" x14ac:dyDescent="0.25">
      <c r="A415" s="9" t="str">
        <f t="shared" si="6"/>
        <v>WN20206</v>
      </c>
      <c r="B415">
        <v>2020</v>
      </c>
      <c r="C415">
        <v>2</v>
      </c>
      <c r="D415">
        <v>6</v>
      </c>
      <c r="E415" t="s">
        <v>12</v>
      </c>
      <c r="F415">
        <v>91124562</v>
      </c>
      <c r="G415">
        <v>106584614</v>
      </c>
      <c r="H415">
        <v>1.16965845059425</v>
      </c>
      <c r="I415">
        <v>7528123329</v>
      </c>
      <c r="J415">
        <v>3729271069</v>
      </c>
      <c r="K415">
        <v>0</v>
      </c>
      <c r="L415">
        <v>0</v>
      </c>
      <c r="N415">
        <v>970398</v>
      </c>
      <c r="O415">
        <v>538002</v>
      </c>
      <c r="P415">
        <v>91124562</v>
      </c>
      <c r="Q415">
        <v>106584614</v>
      </c>
      <c r="R415">
        <v>1.16965845059425</v>
      </c>
      <c r="S415">
        <v>7529093727</v>
      </c>
      <c r="T415">
        <v>3729809071</v>
      </c>
    </row>
    <row r="416" spans="1:20" x14ac:dyDescent="0.25">
      <c r="A416" s="9" t="str">
        <f t="shared" si="6"/>
        <v>WN20207</v>
      </c>
      <c r="B416">
        <v>2020</v>
      </c>
      <c r="C416">
        <v>3</v>
      </c>
      <c r="D416">
        <v>7</v>
      </c>
      <c r="E416" t="s">
        <v>12</v>
      </c>
      <c r="F416">
        <v>115401733</v>
      </c>
      <c r="G416">
        <v>130429722</v>
      </c>
      <c r="H416">
        <v>1.1302232523665801</v>
      </c>
      <c r="I416">
        <v>9449088164</v>
      </c>
      <c r="J416">
        <v>4026295225</v>
      </c>
      <c r="K416">
        <v>111944</v>
      </c>
      <c r="L416">
        <v>158239</v>
      </c>
      <c r="M416">
        <v>1.4135549917815999</v>
      </c>
      <c r="N416">
        <v>106519738</v>
      </c>
      <c r="O416">
        <v>46398215</v>
      </c>
      <c r="P416">
        <v>115513677</v>
      </c>
      <c r="Q416">
        <v>130587961</v>
      </c>
      <c r="R416">
        <v>1.13049782840866</v>
      </c>
      <c r="S416">
        <v>9555607902</v>
      </c>
      <c r="T416">
        <v>4072693440</v>
      </c>
    </row>
    <row r="417" spans="1:20" x14ac:dyDescent="0.25">
      <c r="A417" s="9" t="str">
        <f t="shared" si="6"/>
        <v>WN20208</v>
      </c>
      <c r="B417">
        <v>2020</v>
      </c>
      <c r="C417">
        <v>3</v>
      </c>
      <c r="D417">
        <v>8</v>
      </c>
      <c r="E417" t="s">
        <v>12</v>
      </c>
      <c r="F417">
        <v>116428472</v>
      </c>
      <c r="G417">
        <v>131997812</v>
      </c>
      <c r="H417">
        <v>1.13372450683712</v>
      </c>
      <c r="I417">
        <v>9540850948</v>
      </c>
      <c r="J417">
        <v>4019376642</v>
      </c>
      <c r="K417">
        <v>179465</v>
      </c>
      <c r="L417">
        <v>257711</v>
      </c>
      <c r="M417">
        <v>1.4359958766333201</v>
      </c>
      <c r="N417">
        <v>99976890</v>
      </c>
      <c r="O417">
        <v>53172904</v>
      </c>
      <c r="P417">
        <v>116607937</v>
      </c>
      <c r="Q417">
        <v>132255523</v>
      </c>
      <c r="R417">
        <v>1.1341897164341299</v>
      </c>
      <c r="S417">
        <v>9640827838</v>
      </c>
      <c r="T417">
        <v>4072549546</v>
      </c>
    </row>
    <row r="418" spans="1:20" x14ac:dyDescent="0.25">
      <c r="A418" s="9" t="str">
        <f t="shared" si="6"/>
        <v>WN20209</v>
      </c>
      <c r="B418">
        <v>2020</v>
      </c>
      <c r="C418">
        <v>3</v>
      </c>
      <c r="D418">
        <v>9</v>
      </c>
      <c r="E418" t="s">
        <v>12</v>
      </c>
      <c r="F418">
        <v>88916539</v>
      </c>
      <c r="G418">
        <v>106240644</v>
      </c>
      <c r="H418">
        <v>1.19483557496541</v>
      </c>
      <c r="I418">
        <v>7202466880</v>
      </c>
      <c r="J418">
        <v>3706957868</v>
      </c>
      <c r="K418">
        <v>119564</v>
      </c>
      <c r="L418">
        <v>162145</v>
      </c>
      <c r="M418">
        <v>1.3561356261081901</v>
      </c>
      <c r="N418">
        <v>100011044</v>
      </c>
      <c r="O418">
        <v>52414479</v>
      </c>
      <c r="P418">
        <v>89036103</v>
      </c>
      <c r="Q418">
        <v>106402789</v>
      </c>
      <c r="R418">
        <v>1.1950521801251699</v>
      </c>
      <c r="S418">
        <v>7302477924</v>
      </c>
      <c r="T418">
        <v>3759372347</v>
      </c>
    </row>
    <row r="419" spans="1:20" x14ac:dyDescent="0.25">
      <c r="A419" s="9" t="str">
        <f t="shared" si="6"/>
        <v>WN202010</v>
      </c>
      <c r="B419">
        <v>2020</v>
      </c>
      <c r="C419">
        <v>4</v>
      </c>
      <c r="D419">
        <v>10</v>
      </c>
      <c r="E419" t="s">
        <v>12</v>
      </c>
      <c r="F419">
        <v>90876123</v>
      </c>
      <c r="G419">
        <v>98782027</v>
      </c>
      <c r="H419">
        <v>1.0869964930172</v>
      </c>
      <c r="I419">
        <v>7278323386</v>
      </c>
      <c r="J419">
        <v>3983485209</v>
      </c>
      <c r="K419">
        <v>110218</v>
      </c>
      <c r="L419">
        <v>147426</v>
      </c>
      <c r="M419">
        <v>1.3375855123482501</v>
      </c>
      <c r="N419">
        <v>146257389</v>
      </c>
      <c r="O419">
        <v>71386832</v>
      </c>
      <c r="P419">
        <v>90986341</v>
      </c>
      <c r="Q419">
        <v>98929453</v>
      </c>
      <c r="R419">
        <v>1.08730004869632</v>
      </c>
      <c r="S419">
        <v>7424580775</v>
      </c>
      <c r="T419">
        <v>4054872041</v>
      </c>
    </row>
    <row r="420" spans="1:20" x14ac:dyDescent="0.25">
      <c r="A420" s="9" t="str">
        <f t="shared" si="6"/>
        <v>WN202011</v>
      </c>
      <c r="B420">
        <v>2020</v>
      </c>
      <c r="C420">
        <v>4</v>
      </c>
      <c r="D420">
        <v>11</v>
      </c>
      <c r="E420" t="s">
        <v>12</v>
      </c>
      <c r="F420">
        <v>102450237</v>
      </c>
      <c r="G420">
        <v>121328905</v>
      </c>
      <c r="H420">
        <v>1.1842715893375599</v>
      </c>
      <c r="I420">
        <v>8323844002</v>
      </c>
      <c r="J420">
        <v>3987336011</v>
      </c>
      <c r="K420">
        <v>234933</v>
      </c>
      <c r="L420">
        <v>334706</v>
      </c>
      <c r="M420">
        <v>1.4246870384322301</v>
      </c>
      <c r="N420">
        <v>225655196</v>
      </c>
      <c r="O420">
        <v>100369463</v>
      </c>
      <c r="P420">
        <v>102685170</v>
      </c>
      <c r="Q420">
        <v>121663611</v>
      </c>
      <c r="R420">
        <v>1.1848216349059899</v>
      </c>
      <c r="S420">
        <v>8549499198</v>
      </c>
      <c r="T420">
        <v>4087705474</v>
      </c>
    </row>
    <row r="421" spans="1:20" x14ac:dyDescent="0.25">
      <c r="A421" s="9" t="str">
        <f t="shared" si="6"/>
        <v>WN202012</v>
      </c>
      <c r="B421">
        <v>2020</v>
      </c>
      <c r="C421">
        <v>4</v>
      </c>
      <c r="D421">
        <v>12</v>
      </c>
      <c r="E421" t="s">
        <v>12</v>
      </c>
      <c r="F421">
        <v>94633473</v>
      </c>
      <c r="G421">
        <v>128833167</v>
      </c>
      <c r="H421">
        <v>1.3613910904442801</v>
      </c>
      <c r="I421">
        <v>7603853168</v>
      </c>
      <c r="J421">
        <v>4525167717</v>
      </c>
      <c r="K421">
        <v>544878</v>
      </c>
      <c r="L421">
        <v>906190</v>
      </c>
      <c r="M421">
        <v>1.6631062366254401</v>
      </c>
      <c r="N421">
        <v>210422239</v>
      </c>
      <c r="O421">
        <v>132659182</v>
      </c>
      <c r="P421">
        <v>95178351</v>
      </c>
      <c r="Q421">
        <v>129739357</v>
      </c>
      <c r="R421">
        <v>1.36311835240768</v>
      </c>
      <c r="S421">
        <v>7814275407</v>
      </c>
      <c r="T421">
        <v>4657826899</v>
      </c>
    </row>
    <row r="422" spans="1:20" x14ac:dyDescent="0.25">
      <c r="A422" s="9" t="str">
        <f t="shared" si="6"/>
        <v>WN20191</v>
      </c>
      <c r="B422">
        <v>2019</v>
      </c>
      <c r="C422">
        <v>1</v>
      </c>
      <c r="D422">
        <v>1</v>
      </c>
      <c r="E422" t="s">
        <v>12</v>
      </c>
      <c r="F422">
        <v>163091949</v>
      </c>
      <c r="G422">
        <v>311660539</v>
      </c>
      <c r="H422">
        <v>1.91094987159666</v>
      </c>
      <c r="I422">
        <v>12283975955</v>
      </c>
      <c r="J422">
        <v>9340012564</v>
      </c>
      <c r="K422">
        <v>1789759</v>
      </c>
      <c r="L422">
        <v>4071037</v>
      </c>
      <c r="M422">
        <v>2.2746285952466199</v>
      </c>
      <c r="N422">
        <v>483391670</v>
      </c>
      <c r="O422">
        <v>392067163</v>
      </c>
      <c r="P422">
        <v>164881708</v>
      </c>
      <c r="Q422">
        <v>315731576</v>
      </c>
      <c r="R422">
        <v>1.9148975336912399</v>
      </c>
      <c r="S422">
        <v>12767367625</v>
      </c>
      <c r="T422">
        <v>9732079727</v>
      </c>
    </row>
    <row r="423" spans="1:20" x14ac:dyDescent="0.25">
      <c r="A423" s="9" t="str">
        <f t="shared" si="6"/>
        <v>WN20192</v>
      </c>
      <c r="B423">
        <v>2019</v>
      </c>
      <c r="C423">
        <v>1</v>
      </c>
      <c r="D423">
        <v>2</v>
      </c>
      <c r="E423" t="s">
        <v>12</v>
      </c>
      <c r="F423">
        <v>146910807</v>
      </c>
      <c r="G423">
        <v>289336674</v>
      </c>
      <c r="H423">
        <v>1.96947168086824</v>
      </c>
      <c r="I423">
        <v>10893181017</v>
      </c>
      <c r="J423">
        <v>8800612069</v>
      </c>
      <c r="K423">
        <v>1759751</v>
      </c>
      <c r="L423">
        <v>4222874</v>
      </c>
      <c r="M423">
        <v>2.3996997302459202</v>
      </c>
      <c r="N423">
        <v>426283484</v>
      </c>
      <c r="O423">
        <v>346252021</v>
      </c>
      <c r="P423">
        <v>148670558</v>
      </c>
      <c r="Q423">
        <v>293559548</v>
      </c>
      <c r="R423">
        <v>1.97456410972776</v>
      </c>
      <c r="S423">
        <v>11319464501</v>
      </c>
      <c r="T423">
        <v>9146864090</v>
      </c>
    </row>
    <row r="424" spans="1:20" x14ac:dyDescent="0.25">
      <c r="A424" s="9" t="str">
        <f t="shared" si="6"/>
        <v>WN20193</v>
      </c>
      <c r="B424">
        <v>2019</v>
      </c>
      <c r="C424">
        <v>1</v>
      </c>
      <c r="D424">
        <v>3</v>
      </c>
      <c r="E424" t="s">
        <v>12</v>
      </c>
      <c r="F424">
        <v>177789535</v>
      </c>
      <c r="G424">
        <v>353137046</v>
      </c>
      <c r="H424">
        <v>1.9862645233871601</v>
      </c>
      <c r="I424">
        <v>13257502935</v>
      </c>
      <c r="J424">
        <v>11357786449</v>
      </c>
      <c r="K424">
        <v>2488121</v>
      </c>
      <c r="L424">
        <v>6073530</v>
      </c>
      <c r="M424">
        <v>2.4410107064728699</v>
      </c>
      <c r="N424">
        <v>561786653</v>
      </c>
      <c r="O424">
        <v>483533076</v>
      </c>
      <c r="P424">
        <v>180277656</v>
      </c>
      <c r="Q424">
        <v>359210576</v>
      </c>
      <c r="R424">
        <v>1.9925407505852999</v>
      </c>
      <c r="S424">
        <v>13819289588</v>
      </c>
      <c r="T424">
        <v>11841319525</v>
      </c>
    </row>
    <row r="425" spans="1:20" x14ac:dyDescent="0.25">
      <c r="A425" s="9" t="str">
        <f t="shared" si="6"/>
        <v>WN20194</v>
      </c>
      <c r="B425">
        <v>2019</v>
      </c>
      <c r="C425">
        <v>2</v>
      </c>
      <c r="D425">
        <v>4</v>
      </c>
      <c r="E425" t="s">
        <v>12</v>
      </c>
      <c r="F425">
        <v>171492052</v>
      </c>
      <c r="G425">
        <v>343556447</v>
      </c>
      <c r="H425">
        <v>2.00333743163793</v>
      </c>
      <c r="I425">
        <v>12698215648</v>
      </c>
      <c r="J425">
        <v>10782752185</v>
      </c>
      <c r="K425">
        <v>1931660</v>
      </c>
      <c r="L425">
        <v>4787040</v>
      </c>
      <c r="M425">
        <v>2.47820009732561</v>
      </c>
      <c r="N425">
        <v>476660627</v>
      </c>
      <c r="O425">
        <v>399061791</v>
      </c>
      <c r="P425">
        <v>173423712</v>
      </c>
      <c r="Q425">
        <v>348343487</v>
      </c>
      <c r="R425">
        <v>2.0086266346322899</v>
      </c>
      <c r="S425">
        <v>13174876275</v>
      </c>
      <c r="T425">
        <v>11181813976</v>
      </c>
    </row>
    <row r="426" spans="1:20" x14ac:dyDescent="0.25">
      <c r="A426" s="9" t="str">
        <f t="shared" si="6"/>
        <v>WN20195</v>
      </c>
      <c r="B426">
        <v>2019</v>
      </c>
      <c r="C426">
        <v>2</v>
      </c>
      <c r="D426">
        <v>5</v>
      </c>
      <c r="E426" t="s">
        <v>12</v>
      </c>
      <c r="F426">
        <v>177441553</v>
      </c>
      <c r="G426">
        <v>371853619</v>
      </c>
      <c r="H426">
        <v>2.0956400161804201</v>
      </c>
      <c r="I426">
        <v>13002141609</v>
      </c>
      <c r="J426">
        <v>11244332960</v>
      </c>
      <c r="K426">
        <v>2473278</v>
      </c>
      <c r="L426">
        <v>6309955</v>
      </c>
      <c r="M426">
        <v>2.5512518204585102</v>
      </c>
      <c r="N426">
        <v>471844280</v>
      </c>
      <c r="O426">
        <v>411232638</v>
      </c>
      <c r="P426">
        <v>179914831</v>
      </c>
      <c r="Q426">
        <v>378163574</v>
      </c>
      <c r="R426">
        <v>2.10190328333743</v>
      </c>
      <c r="S426">
        <v>13473985889</v>
      </c>
      <c r="T426">
        <v>11655565598</v>
      </c>
    </row>
    <row r="427" spans="1:20" x14ac:dyDescent="0.25">
      <c r="A427" s="9" t="str">
        <f t="shared" si="6"/>
        <v>WN20196</v>
      </c>
      <c r="B427">
        <v>2019</v>
      </c>
      <c r="C427">
        <v>2</v>
      </c>
      <c r="D427">
        <v>6</v>
      </c>
      <c r="E427" t="s">
        <v>12</v>
      </c>
      <c r="F427">
        <v>176417715</v>
      </c>
      <c r="G427">
        <v>351593930</v>
      </c>
      <c r="H427">
        <v>1.99296272486014</v>
      </c>
      <c r="I427">
        <v>12866038655</v>
      </c>
      <c r="J427">
        <v>11269257961</v>
      </c>
      <c r="K427">
        <v>2713632</v>
      </c>
      <c r="L427">
        <v>6375770</v>
      </c>
      <c r="M427">
        <v>2.3495337613943201</v>
      </c>
      <c r="N427">
        <v>477815759</v>
      </c>
      <c r="O427">
        <v>427168643</v>
      </c>
      <c r="P427">
        <v>179131347</v>
      </c>
      <c r="Q427">
        <v>357969700</v>
      </c>
      <c r="R427">
        <v>1.9983643622129399</v>
      </c>
      <c r="S427">
        <v>13343854414</v>
      </c>
      <c r="T427">
        <v>11696426604</v>
      </c>
    </row>
    <row r="428" spans="1:20" x14ac:dyDescent="0.25">
      <c r="A428" s="9" t="str">
        <f t="shared" si="6"/>
        <v>WN20197</v>
      </c>
      <c r="B428">
        <v>2019</v>
      </c>
      <c r="C428">
        <v>3</v>
      </c>
      <c r="D428">
        <v>7</v>
      </c>
      <c r="E428" t="s">
        <v>12</v>
      </c>
      <c r="F428">
        <v>182640130</v>
      </c>
      <c r="G428">
        <v>362654100</v>
      </c>
      <c r="H428">
        <v>1.98562112280581</v>
      </c>
      <c r="I428">
        <v>13435217530</v>
      </c>
      <c r="J428">
        <v>11521713595</v>
      </c>
      <c r="K428">
        <v>2459214</v>
      </c>
      <c r="L428">
        <v>5797137</v>
      </c>
      <c r="M428">
        <v>2.3573129463316298</v>
      </c>
      <c r="N428">
        <v>480105297</v>
      </c>
      <c r="O428">
        <v>421928512</v>
      </c>
      <c r="P428">
        <v>185099344</v>
      </c>
      <c r="Q428">
        <v>368451237</v>
      </c>
      <c r="R428">
        <v>1.99055938847627</v>
      </c>
      <c r="S428">
        <v>13915322827</v>
      </c>
      <c r="T428">
        <v>11943642107</v>
      </c>
    </row>
    <row r="429" spans="1:20" x14ac:dyDescent="0.25">
      <c r="A429" s="9" t="str">
        <f t="shared" si="6"/>
        <v>WN20198</v>
      </c>
      <c r="B429">
        <v>2019</v>
      </c>
      <c r="C429">
        <v>3</v>
      </c>
      <c r="D429">
        <v>8</v>
      </c>
      <c r="E429" t="s">
        <v>12</v>
      </c>
      <c r="F429">
        <v>175268660</v>
      </c>
      <c r="G429">
        <v>342904670</v>
      </c>
      <c r="H429">
        <v>1.9564517124738601</v>
      </c>
      <c r="I429">
        <v>12883680949</v>
      </c>
      <c r="J429">
        <v>10737308884</v>
      </c>
      <c r="K429">
        <v>1702372</v>
      </c>
      <c r="L429">
        <v>3911530</v>
      </c>
      <c r="M429">
        <v>2.2976940410204101</v>
      </c>
      <c r="N429">
        <v>335439450</v>
      </c>
      <c r="O429">
        <v>286562507</v>
      </c>
      <c r="P429">
        <v>176971032</v>
      </c>
      <c r="Q429">
        <v>346816200</v>
      </c>
      <c r="R429">
        <v>1.95973429142911</v>
      </c>
      <c r="S429">
        <v>13219120399</v>
      </c>
      <c r="T429">
        <v>11023871391</v>
      </c>
    </row>
    <row r="430" spans="1:20" x14ac:dyDescent="0.25">
      <c r="A430" s="9" t="str">
        <f t="shared" si="6"/>
        <v>WN20199</v>
      </c>
      <c r="B430">
        <v>2019</v>
      </c>
      <c r="C430">
        <v>3</v>
      </c>
      <c r="D430">
        <v>9</v>
      </c>
      <c r="E430" t="s">
        <v>12</v>
      </c>
      <c r="F430">
        <v>161469375</v>
      </c>
      <c r="G430">
        <v>317265738</v>
      </c>
      <c r="H430">
        <v>1.9648663283672201</v>
      </c>
      <c r="I430">
        <v>12002010218</v>
      </c>
      <c r="J430">
        <v>9730539354</v>
      </c>
      <c r="K430">
        <v>1035797</v>
      </c>
      <c r="L430">
        <v>2343476</v>
      </c>
      <c r="M430">
        <v>2.26248579596195</v>
      </c>
      <c r="N430">
        <v>248183115</v>
      </c>
      <c r="O430">
        <v>195828161</v>
      </c>
      <c r="P430">
        <v>162505172</v>
      </c>
      <c r="Q430">
        <v>319609214</v>
      </c>
      <c r="R430">
        <v>1.96676333476943</v>
      </c>
      <c r="S430">
        <v>12250193333</v>
      </c>
      <c r="T430">
        <v>9926367515</v>
      </c>
    </row>
    <row r="431" spans="1:20" x14ac:dyDescent="0.25">
      <c r="A431" s="9" t="str">
        <f t="shared" si="6"/>
        <v>WN201910</v>
      </c>
      <c r="B431">
        <v>2019</v>
      </c>
      <c r="C431">
        <v>4</v>
      </c>
      <c r="D431">
        <v>10</v>
      </c>
      <c r="E431" t="s">
        <v>12</v>
      </c>
      <c r="F431">
        <v>174503486</v>
      </c>
      <c r="G431">
        <v>345032514</v>
      </c>
      <c r="H431">
        <v>1.97722419138377</v>
      </c>
      <c r="I431">
        <v>12919114024</v>
      </c>
      <c r="J431">
        <v>10834976193</v>
      </c>
      <c r="K431">
        <v>1960681</v>
      </c>
      <c r="L431">
        <v>4359369</v>
      </c>
      <c r="M431">
        <v>2.2233953407004998</v>
      </c>
      <c r="N431">
        <v>307713803</v>
      </c>
      <c r="O431">
        <v>251493826</v>
      </c>
      <c r="P431">
        <v>176464167</v>
      </c>
      <c r="Q431">
        <v>349391883</v>
      </c>
      <c r="R431">
        <v>1.97995938178202</v>
      </c>
      <c r="S431">
        <v>13226827827</v>
      </c>
      <c r="T431">
        <v>11086470019</v>
      </c>
    </row>
    <row r="432" spans="1:20" x14ac:dyDescent="0.25">
      <c r="A432" s="9" t="str">
        <f t="shared" si="6"/>
        <v>WN201911</v>
      </c>
      <c r="B432">
        <v>2019</v>
      </c>
      <c r="C432">
        <v>4</v>
      </c>
      <c r="D432">
        <v>11</v>
      </c>
      <c r="E432" t="s">
        <v>12</v>
      </c>
      <c r="F432">
        <v>168723435</v>
      </c>
      <c r="G432">
        <v>337141930</v>
      </c>
      <c r="H432">
        <v>1.9981926636332401</v>
      </c>
      <c r="I432">
        <v>12591487139</v>
      </c>
      <c r="J432">
        <v>10221360198</v>
      </c>
      <c r="K432">
        <v>1919533</v>
      </c>
      <c r="L432">
        <v>4416364</v>
      </c>
      <c r="M432">
        <v>2.3007491926421602</v>
      </c>
      <c r="N432">
        <v>464462630</v>
      </c>
      <c r="O432">
        <v>368616655</v>
      </c>
      <c r="P432">
        <v>170642968</v>
      </c>
      <c r="Q432">
        <v>341558294</v>
      </c>
      <c r="R432">
        <v>2.00159606928543</v>
      </c>
      <c r="S432">
        <v>13055949769</v>
      </c>
      <c r="T432">
        <v>10589976853</v>
      </c>
    </row>
    <row r="433" spans="1:20" x14ac:dyDescent="0.25">
      <c r="A433" s="9" t="str">
        <f t="shared" si="6"/>
        <v>WN201912</v>
      </c>
      <c r="B433">
        <v>2019</v>
      </c>
      <c r="C433">
        <v>4</v>
      </c>
      <c r="D433">
        <v>12</v>
      </c>
      <c r="E433" t="s">
        <v>12</v>
      </c>
      <c r="F433">
        <v>177395717</v>
      </c>
      <c r="G433">
        <v>358746697</v>
      </c>
      <c r="H433">
        <v>2.02229627111008</v>
      </c>
      <c r="I433">
        <v>13236580057</v>
      </c>
      <c r="J433">
        <v>11137308311</v>
      </c>
      <c r="K433">
        <v>2427503</v>
      </c>
      <c r="L433">
        <v>5685178</v>
      </c>
      <c r="M433">
        <v>2.3419859831275098</v>
      </c>
      <c r="N433">
        <v>493880960</v>
      </c>
      <c r="O433">
        <v>417894023</v>
      </c>
      <c r="P433">
        <v>179823220</v>
      </c>
      <c r="Q433">
        <v>364431875</v>
      </c>
      <c r="R433">
        <v>2.0266118858287601</v>
      </c>
      <c r="S433">
        <v>13730461017</v>
      </c>
      <c r="T433">
        <v>11555202334</v>
      </c>
    </row>
    <row r="434" spans="1:20" x14ac:dyDescent="0.25">
      <c r="A434" s="9" t="str">
        <f t="shared" si="6"/>
        <v>WN20181</v>
      </c>
      <c r="B434">
        <v>2018</v>
      </c>
      <c r="C434">
        <v>1</v>
      </c>
      <c r="D434">
        <v>1</v>
      </c>
      <c r="E434" t="s">
        <v>12</v>
      </c>
      <c r="F434">
        <v>161332466</v>
      </c>
      <c r="G434">
        <v>315397696</v>
      </c>
      <c r="H434">
        <v>1.95495490659641</v>
      </c>
      <c r="I434">
        <v>12032309481</v>
      </c>
      <c r="J434">
        <v>9365176313</v>
      </c>
      <c r="K434">
        <v>1834713</v>
      </c>
      <c r="L434">
        <v>4296170</v>
      </c>
      <c r="M434">
        <v>2.34160329163198</v>
      </c>
      <c r="N434">
        <v>475026258</v>
      </c>
      <c r="O434">
        <v>367846382</v>
      </c>
      <c r="P434">
        <v>163167179</v>
      </c>
      <c r="Q434">
        <v>319693866</v>
      </c>
      <c r="R434">
        <v>1.95930252615325</v>
      </c>
      <c r="S434">
        <v>12507335739</v>
      </c>
      <c r="T434">
        <v>9733022695</v>
      </c>
    </row>
    <row r="435" spans="1:20" x14ac:dyDescent="0.25">
      <c r="A435" s="9" t="str">
        <f t="shared" si="6"/>
        <v>WN20182</v>
      </c>
      <c r="B435">
        <v>2018</v>
      </c>
      <c r="C435">
        <v>1</v>
      </c>
      <c r="D435">
        <v>2</v>
      </c>
      <c r="E435" t="s">
        <v>12</v>
      </c>
      <c r="F435">
        <v>145201747</v>
      </c>
      <c r="G435">
        <v>291461320</v>
      </c>
      <c r="H435">
        <v>2.0072852153769198</v>
      </c>
      <c r="I435">
        <v>10682195499</v>
      </c>
      <c r="J435">
        <v>8666275836</v>
      </c>
      <c r="K435">
        <v>1842002</v>
      </c>
      <c r="L435">
        <v>4363233</v>
      </c>
      <c r="M435">
        <v>2.3687449850760198</v>
      </c>
      <c r="N435">
        <v>429417494</v>
      </c>
      <c r="O435">
        <v>333364110</v>
      </c>
      <c r="P435">
        <v>147043749</v>
      </c>
      <c r="Q435">
        <v>295824553</v>
      </c>
      <c r="R435">
        <v>2.0118131849317802</v>
      </c>
      <c r="S435">
        <v>11111612993</v>
      </c>
      <c r="T435">
        <v>8999639946</v>
      </c>
    </row>
    <row r="436" spans="1:20" x14ac:dyDescent="0.25">
      <c r="A436" s="9" t="str">
        <f t="shared" si="6"/>
        <v>WN20183</v>
      </c>
      <c r="B436">
        <v>2018</v>
      </c>
      <c r="C436">
        <v>1</v>
      </c>
      <c r="D436">
        <v>3</v>
      </c>
      <c r="E436" t="s">
        <v>12</v>
      </c>
      <c r="F436">
        <v>177101321</v>
      </c>
      <c r="G436">
        <v>345962204</v>
      </c>
      <c r="H436">
        <v>1.95347048822972</v>
      </c>
      <c r="I436">
        <v>13240669760</v>
      </c>
      <c r="J436">
        <v>11276900392</v>
      </c>
      <c r="K436">
        <v>2506139</v>
      </c>
      <c r="L436">
        <v>5805615</v>
      </c>
      <c r="M436">
        <v>2.3165574614975402</v>
      </c>
      <c r="N436">
        <v>536949656</v>
      </c>
      <c r="O436">
        <v>451758859</v>
      </c>
      <c r="P436">
        <v>179607460</v>
      </c>
      <c r="Q436">
        <v>351767819</v>
      </c>
      <c r="R436">
        <v>1.95853679462979</v>
      </c>
      <c r="S436">
        <v>13777619416</v>
      </c>
      <c r="T436">
        <v>11728659251</v>
      </c>
    </row>
    <row r="437" spans="1:20" x14ac:dyDescent="0.25">
      <c r="A437" s="9" t="str">
        <f t="shared" si="6"/>
        <v>WN20184</v>
      </c>
      <c r="B437">
        <v>2018</v>
      </c>
      <c r="C437">
        <v>2</v>
      </c>
      <c r="D437">
        <v>4</v>
      </c>
      <c r="E437" t="s">
        <v>12</v>
      </c>
      <c r="F437">
        <v>174739867</v>
      </c>
      <c r="G437">
        <v>349419128</v>
      </c>
      <c r="H437">
        <v>1.9996531644378499</v>
      </c>
      <c r="I437">
        <v>13079056414</v>
      </c>
      <c r="J437">
        <v>10799308950</v>
      </c>
      <c r="K437">
        <v>1928657</v>
      </c>
      <c r="L437">
        <v>4712631</v>
      </c>
      <c r="M437">
        <v>2.4434780264194198</v>
      </c>
      <c r="N437">
        <v>499274865</v>
      </c>
      <c r="O437">
        <v>408131043</v>
      </c>
      <c r="P437">
        <v>176668524</v>
      </c>
      <c r="Q437">
        <v>354131759</v>
      </c>
      <c r="R437">
        <v>2.0044983168592001</v>
      </c>
      <c r="S437">
        <v>13578331279</v>
      </c>
      <c r="T437">
        <v>11207439993</v>
      </c>
    </row>
    <row r="438" spans="1:20" x14ac:dyDescent="0.25">
      <c r="A438" s="9" t="str">
        <f t="shared" si="6"/>
        <v>WN20185</v>
      </c>
      <c r="B438">
        <v>2018</v>
      </c>
      <c r="C438">
        <v>2</v>
      </c>
      <c r="D438">
        <v>5</v>
      </c>
      <c r="E438" t="s">
        <v>12</v>
      </c>
      <c r="F438">
        <v>179450601</v>
      </c>
      <c r="G438">
        <v>379542553</v>
      </c>
      <c r="H438">
        <v>2.1150252542202401</v>
      </c>
      <c r="I438">
        <v>13349236747</v>
      </c>
      <c r="J438">
        <v>11303331401</v>
      </c>
      <c r="K438">
        <v>2389534</v>
      </c>
      <c r="L438">
        <v>6220628</v>
      </c>
      <c r="M438">
        <v>2.6032808070527498</v>
      </c>
      <c r="N438">
        <v>499405479</v>
      </c>
      <c r="O438">
        <v>407754499</v>
      </c>
      <c r="P438">
        <v>181840135</v>
      </c>
      <c r="Q438">
        <v>385763181</v>
      </c>
      <c r="R438">
        <v>2.1214413473681102</v>
      </c>
      <c r="S438">
        <v>13848642226</v>
      </c>
      <c r="T438">
        <v>11711085900</v>
      </c>
    </row>
    <row r="439" spans="1:20" x14ac:dyDescent="0.25">
      <c r="A439" s="9" t="str">
        <f t="shared" si="6"/>
        <v>WN20186</v>
      </c>
      <c r="B439">
        <v>2018</v>
      </c>
      <c r="C439">
        <v>2</v>
      </c>
      <c r="D439">
        <v>6</v>
      </c>
      <c r="E439" t="s">
        <v>12</v>
      </c>
      <c r="F439">
        <v>182164105</v>
      </c>
      <c r="G439">
        <v>395344788</v>
      </c>
      <c r="H439">
        <v>2.1702672323946501</v>
      </c>
      <c r="I439">
        <v>13525435656</v>
      </c>
      <c r="J439">
        <v>11747658815</v>
      </c>
      <c r="K439">
        <v>2965799</v>
      </c>
      <c r="L439">
        <v>7725539</v>
      </c>
      <c r="M439">
        <v>2.6048761227581498</v>
      </c>
      <c r="N439">
        <v>569800928</v>
      </c>
      <c r="O439">
        <v>496457613</v>
      </c>
      <c r="P439">
        <v>185129904</v>
      </c>
      <c r="Q439">
        <v>403070327</v>
      </c>
      <c r="R439">
        <v>2.1772297089291399</v>
      </c>
      <c r="S439">
        <v>14095236584</v>
      </c>
      <c r="T439">
        <v>12244116428</v>
      </c>
    </row>
    <row r="440" spans="1:20" x14ac:dyDescent="0.25">
      <c r="A440" s="9" t="str">
        <f t="shared" si="6"/>
        <v>WN20187</v>
      </c>
      <c r="B440">
        <v>2018</v>
      </c>
      <c r="C440">
        <v>3</v>
      </c>
      <c r="D440">
        <v>7</v>
      </c>
      <c r="E440" t="s">
        <v>12</v>
      </c>
      <c r="F440">
        <v>189080213</v>
      </c>
      <c r="G440">
        <v>401635906</v>
      </c>
      <c r="H440">
        <v>2.1241561960795901</v>
      </c>
      <c r="I440">
        <v>14029021989</v>
      </c>
      <c r="J440">
        <v>12085641057</v>
      </c>
      <c r="K440">
        <v>3010578</v>
      </c>
      <c r="L440">
        <v>7786048</v>
      </c>
      <c r="M440">
        <v>2.5862302853471899</v>
      </c>
      <c r="N440">
        <v>599576901</v>
      </c>
      <c r="O440">
        <v>538189095</v>
      </c>
      <c r="P440">
        <v>192090791</v>
      </c>
      <c r="Q440">
        <v>409421954</v>
      </c>
      <c r="R440">
        <v>2.1313981366238401</v>
      </c>
      <c r="S440">
        <v>14628598890</v>
      </c>
      <c r="T440">
        <v>12623830152</v>
      </c>
    </row>
    <row r="441" spans="1:20" x14ac:dyDescent="0.25">
      <c r="A441" s="9" t="str">
        <f t="shared" si="6"/>
        <v>WN20188</v>
      </c>
      <c r="B441">
        <v>2018</v>
      </c>
      <c r="C441">
        <v>3</v>
      </c>
      <c r="D441">
        <v>8</v>
      </c>
      <c r="E441" t="s">
        <v>12</v>
      </c>
      <c r="F441">
        <v>177680219</v>
      </c>
      <c r="G441">
        <v>384841985</v>
      </c>
      <c r="H441">
        <v>2.1659247560922901</v>
      </c>
      <c r="I441">
        <v>13134236725</v>
      </c>
      <c r="J441">
        <v>11058926946</v>
      </c>
      <c r="K441">
        <v>1929501</v>
      </c>
      <c r="L441">
        <v>4971658</v>
      </c>
      <c r="M441">
        <v>2.5766547931304502</v>
      </c>
      <c r="N441">
        <v>427862098</v>
      </c>
      <c r="O441">
        <v>367849427</v>
      </c>
      <c r="P441">
        <v>179609720</v>
      </c>
      <c r="Q441">
        <v>389813643</v>
      </c>
      <c r="R441">
        <v>2.17033712318019</v>
      </c>
      <c r="S441">
        <v>13562098823</v>
      </c>
      <c r="T441">
        <v>11426776373</v>
      </c>
    </row>
    <row r="442" spans="1:20" x14ac:dyDescent="0.25">
      <c r="A442" s="9" t="str">
        <f t="shared" si="6"/>
        <v>WN20189</v>
      </c>
      <c r="B442">
        <v>2018</v>
      </c>
      <c r="C442">
        <v>3</v>
      </c>
      <c r="D442">
        <v>9</v>
      </c>
      <c r="E442" t="s">
        <v>12</v>
      </c>
      <c r="F442">
        <v>162847237</v>
      </c>
      <c r="G442">
        <v>348776993</v>
      </c>
      <c r="H442">
        <v>2.1417433873931802</v>
      </c>
      <c r="I442">
        <v>12066536987</v>
      </c>
      <c r="J442">
        <v>9737545547</v>
      </c>
      <c r="K442">
        <v>1341792</v>
      </c>
      <c r="L442">
        <v>3591438</v>
      </c>
      <c r="M442">
        <v>2.6765981612649301</v>
      </c>
      <c r="N442">
        <v>345694604</v>
      </c>
      <c r="O442">
        <v>257207617</v>
      </c>
      <c r="P442">
        <v>164189029</v>
      </c>
      <c r="Q442">
        <v>352368431</v>
      </c>
      <c r="R442">
        <v>2.14611434848061</v>
      </c>
      <c r="S442">
        <v>12412231591</v>
      </c>
      <c r="T442">
        <v>9994753164</v>
      </c>
    </row>
    <row r="443" spans="1:20" x14ac:dyDescent="0.25">
      <c r="A443" s="9" t="str">
        <f t="shared" si="6"/>
        <v>WN201810</v>
      </c>
      <c r="B443">
        <v>2018</v>
      </c>
      <c r="C443">
        <v>4</v>
      </c>
      <c r="D443">
        <v>10</v>
      </c>
      <c r="E443" t="s">
        <v>12</v>
      </c>
      <c r="F443">
        <v>175403853</v>
      </c>
      <c r="G443">
        <v>385961453</v>
      </c>
      <c r="H443">
        <v>2.2004160478732402</v>
      </c>
      <c r="I443">
        <v>13034968825</v>
      </c>
      <c r="J443">
        <v>11020288677</v>
      </c>
      <c r="K443">
        <v>1525109</v>
      </c>
      <c r="L443">
        <v>4290762</v>
      </c>
      <c r="M443">
        <v>2.8134133363582499</v>
      </c>
      <c r="N443">
        <v>379901620</v>
      </c>
      <c r="O443">
        <v>309128095</v>
      </c>
      <c r="P443">
        <v>176928962</v>
      </c>
      <c r="Q443">
        <v>390252215</v>
      </c>
      <c r="R443">
        <v>2.2057000198757701</v>
      </c>
      <c r="S443">
        <v>13414870445</v>
      </c>
      <c r="T443">
        <v>11329416772</v>
      </c>
    </row>
    <row r="444" spans="1:20" x14ac:dyDescent="0.25">
      <c r="A444" s="9" t="str">
        <f t="shared" si="6"/>
        <v>WN201811</v>
      </c>
      <c r="B444">
        <v>2018</v>
      </c>
      <c r="C444">
        <v>4</v>
      </c>
      <c r="D444">
        <v>11</v>
      </c>
      <c r="E444" t="s">
        <v>12</v>
      </c>
      <c r="F444">
        <v>173093144</v>
      </c>
      <c r="G444">
        <v>386731333</v>
      </c>
      <c r="H444">
        <v>2.2342383069776499</v>
      </c>
      <c r="I444">
        <v>12915232141</v>
      </c>
      <c r="J444">
        <v>10930470571</v>
      </c>
      <c r="K444">
        <v>2075971</v>
      </c>
      <c r="L444">
        <v>5543278</v>
      </c>
      <c r="M444">
        <v>2.6702097476313398</v>
      </c>
      <c r="N444">
        <v>493994344</v>
      </c>
      <c r="O444">
        <v>403251046</v>
      </c>
      <c r="P444">
        <v>175169115</v>
      </c>
      <c r="Q444">
        <v>392274611</v>
      </c>
      <c r="R444">
        <v>2.2394051086003302</v>
      </c>
      <c r="S444">
        <v>13409226485</v>
      </c>
      <c r="T444">
        <v>11333721617</v>
      </c>
    </row>
    <row r="445" spans="1:20" x14ac:dyDescent="0.25">
      <c r="A445" s="9" t="str">
        <f t="shared" si="6"/>
        <v>WN201812</v>
      </c>
      <c r="B445">
        <v>2018</v>
      </c>
      <c r="C445">
        <v>4</v>
      </c>
      <c r="D445">
        <v>12</v>
      </c>
      <c r="E445" t="s">
        <v>12</v>
      </c>
      <c r="F445">
        <v>173448291</v>
      </c>
      <c r="G445">
        <v>351820604</v>
      </c>
      <c r="H445">
        <v>2.02838899116048</v>
      </c>
      <c r="I445">
        <v>13036241807</v>
      </c>
      <c r="J445">
        <v>10638888565</v>
      </c>
      <c r="K445">
        <v>2440902</v>
      </c>
      <c r="L445">
        <v>5730304</v>
      </c>
      <c r="M445">
        <v>2.3476173971752998</v>
      </c>
      <c r="N445">
        <v>538214117</v>
      </c>
      <c r="O445">
        <v>439796075</v>
      </c>
      <c r="P445">
        <v>175889193</v>
      </c>
      <c r="Q445">
        <v>357550908</v>
      </c>
      <c r="R445">
        <v>2.0328190828642798</v>
      </c>
      <c r="S445">
        <v>13574455924</v>
      </c>
      <c r="T445">
        <v>11078684640</v>
      </c>
    </row>
    <row r="446" spans="1:20" x14ac:dyDescent="0.25">
      <c r="A446" s="9" t="str">
        <f t="shared" si="6"/>
        <v>WN20171</v>
      </c>
      <c r="B446">
        <v>2017</v>
      </c>
      <c r="C446">
        <v>1</v>
      </c>
      <c r="D446">
        <v>1</v>
      </c>
      <c r="E446" t="s">
        <v>12</v>
      </c>
      <c r="F446">
        <v>162340545</v>
      </c>
      <c r="G446">
        <v>288448797</v>
      </c>
      <c r="H446">
        <v>1.7768130382955101</v>
      </c>
      <c r="I446">
        <v>11810111514</v>
      </c>
      <c r="J446">
        <v>9016543734</v>
      </c>
      <c r="K446">
        <v>1327699</v>
      </c>
      <c r="L446">
        <v>2697338</v>
      </c>
      <c r="M446">
        <v>2.0315884850406598</v>
      </c>
      <c r="N446">
        <v>466638429</v>
      </c>
      <c r="O446">
        <v>345792680</v>
      </c>
      <c r="P446">
        <v>163668244</v>
      </c>
      <c r="Q446">
        <v>291146135</v>
      </c>
      <c r="R446">
        <v>1.7788798112845801</v>
      </c>
      <c r="S446">
        <v>12276749943</v>
      </c>
      <c r="T446">
        <v>9362336414</v>
      </c>
    </row>
    <row r="447" spans="1:20" x14ac:dyDescent="0.25">
      <c r="A447" s="9" t="str">
        <f t="shared" si="6"/>
        <v>WN20172</v>
      </c>
      <c r="B447">
        <v>2017</v>
      </c>
      <c r="C447">
        <v>1</v>
      </c>
      <c r="D447">
        <v>2</v>
      </c>
      <c r="E447" t="s">
        <v>12</v>
      </c>
      <c r="F447">
        <v>144819523</v>
      </c>
      <c r="G447">
        <v>266514157</v>
      </c>
      <c r="H447">
        <v>1.84031925723163</v>
      </c>
      <c r="I447">
        <v>10567244467</v>
      </c>
      <c r="J447">
        <v>8377685274</v>
      </c>
      <c r="K447">
        <v>1357313</v>
      </c>
      <c r="L447">
        <v>2756387</v>
      </c>
      <c r="M447">
        <v>2.0307674058967899</v>
      </c>
      <c r="N447">
        <v>436385507</v>
      </c>
      <c r="O447">
        <v>314969988</v>
      </c>
      <c r="P447">
        <v>146176836</v>
      </c>
      <c r="Q447">
        <v>269270544</v>
      </c>
      <c r="R447">
        <v>1.8420876478678101</v>
      </c>
      <c r="S447">
        <v>11003629974</v>
      </c>
      <c r="T447">
        <v>8692655262</v>
      </c>
    </row>
    <row r="448" spans="1:20" x14ac:dyDescent="0.25">
      <c r="A448" s="9" t="str">
        <f t="shared" si="6"/>
        <v>WN20173</v>
      </c>
      <c r="B448">
        <v>2017</v>
      </c>
      <c r="C448">
        <v>1</v>
      </c>
      <c r="D448">
        <v>3</v>
      </c>
      <c r="E448" t="s">
        <v>12</v>
      </c>
      <c r="F448">
        <v>176455638</v>
      </c>
      <c r="G448">
        <v>316631120</v>
      </c>
      <c r="H448">
        <v>1.7943950308915599</v>
      </c>
      <c r="I448">
        <v>12936394500</v>
      </c>
      <c r="J448">
        <v>10917477844</v>
      </c>
      <c r="K448">
        <v>1555790</v>
      </c>
      <c r="L448">
        <v>3162162</v>
      </c>
      <c r="M448">
        <v>2.0325120999620698</v>
      </c>
      <c r="N448">
        <v>519039992</v>
      </c>
      <c r="O448">
        <v>395629877</v>
      </c>
      <c r="P448">
        <v>178011428</v>
      </c>
      <c r="Q448">
        <v>319793282</v>
      </c>
      <c r="R448">
        <v>1.79647613410527</v>
      </c>
      <c r="S448">
        <v>13455434492</v>
      </c>
      <c r="T448">
        <v>11313107721</v>
      </c>
    </row>
    <row r="449" spans="1:20" x14ac:dyDescent="0.25">
      <c r="A449" s="9" t="str">
        <f t="shared" si="6"/>
        <v>WN20174</v>
      </c>
      <c r="B449">
        <v>2017</v>
      </c>
      <c r="C449">
        <v>2</v>
      </c>
      <c r="D449">
        <v>4</v>
      </c>
      <c r="E449" t="s">
        <v>12</v>
      </c>
      <c r="F449">
        <v>174800743</v>
      </c>
      <c r="G449">
        <v>316399169</v>
      </c>
      <c r="H449">
        <v>1.81005620210664</v>
      </c>
      <c r="I449">
        <v>12870371240</v>
      </c>
      <c r="J449">
        <v>10825320511</v>
      </c>
      <c r="K449">
        <v>1860876</v>
      </c>
      <c r="L449">
        <v>3723599</v>
      </c>
      <c r="M449">
        <v>2.0009925432968099</v>
      </c>
      <c r="N449">
        <v>515372661</v>
      </c>
      <c r="O449">
        <v>415114607</v>
      </c>
      <c r="P449">
        <v>176661619</v>
      </c>
      <c r="Q449">
        <v>320122768</v>
      </c>
      <c r="R449">
        <v>1.8120674417684299</v>
      </c>
      <c r="S449">
        <v>13385743901</v>
      </c>
      <c r="T449">
        <v>11240435118</v>
      </c>
    </row>
    <row r="450" spans="1:20" x14ac:dyDescent="0.25">
      <c r="A450" s="9" t="str">
        <f t="shared" si="6"/>
        <v>WN20175</v>
      </c>
      <c r="B450">
        <v>2017</v>
      </c>
      <c r="C450">
        <v>2</v>
      </c>
      <c r="D450">
        <v>5</v>
      </c>
      <c r="E450" t="s">
        <v>12</v>
      </c>
      <c r="F450">
        <v>175047875</v>
      </c>
      <c r="G450">
        <v>310447072</v>
      </c>
      <c r="H450">
        <v>1.7734980901653301</v>
      </c>
      <c r="I450">
        <v>12702669711</v>
      </c>
      <c r="J450">
        <v>10861756634</v>
      </c>
      <c r="K450">
        <v>1762055</v>
      </c>
      <c r="L450">
        <v>3271079</v>
      </c>
      <c r="M450">
        <v>1.85640005561687</v>
      </c>
      <c r="N450">
        <v>468404738</v>
      </c>
      <c r="O450">
        <v>378915106</v>
      </c>
      <c r="P450">
        <v>176809930</v>
      </c>
      <c r="Q450">
        <v>313718151</v>
      </c>
      <c r="R450">
        <v>1.7743242757915201</v>
      </c>
      <c r="S450">
        <v>13171074449</v>
      </c>
      <c r="T450">
        <v>11240671740</v>
      </c>
    </row>
    <row r="451" spans="1:20" x14ac:dyDescent="0.25">
      <c r="A451" s="9" t="str">
        <f t="shared" ref="A451:A463" si="7">+E451&amp;B451&amp;D451</f>
        <v>WN20176</v>
      </c>
      <c r="B451">
        <v>2017</v>
      </c>
      <c r="C451">
        <v>2</v>
      </c>
      <c r="D451">
        <v>6</v>
      </c>
      <c r="E451" t="s">
        <v>12</v>
      </c>
      <c r="F451">
        <v>180817409</v>
      </c>
      <c r="G451">
        <v>304998125</v>
      </c>
      <c r="H451">
        <v>1.6867741147645801</v>
      </c>
      <c r="I451">
        <v>13125891076</v>
      </c>
      <c r="J451">
        <v>11477607584</v>
      </c>
      <c r="K451">
        <v>2186663</v>
      </c>
      <c r="L451">
        <v>3991732</v>
      </c>
      <c r="M451">
        <v>1.82549025615744</v>
      </c>
      <c r="N451">
        <v>535281863</v>
      </c>
      <c r="O451">
        <v>453818044</v>
      </c>
      <c r="P451">
        <v>183004072</v>
      </c>
      <c r="Q451">
        <v>308989857</v>
      </c>
      <c r="R451">
        <v>1.68843159402485</v>
      </c>
      <c r="S451">
        <v>13661172939</v>
      </c>
      <c r="T451">
        <v>11931425628</v>
      </c>
    </row>
    <row r="452" spans="1:20" x14ac:dyDescent="0.25">
      <c r="A452" s="9" t="str">
        <f t="shared" si="7"/>
        <v>WN20177</v>
      </c>
      <c r="B452">
        <v>2017</v>
      </c>
      <c r="C452">
        <v>3</v>
      </c>
      <c r="D452">
        <v>7</v>
      </c>
      <c r="E452" t="s">
        <v>12</v>
      </c>
      <c r="F452">
        <v>185951899</v>
      </c>
      <c r="G452">
        <v>314713847</v>
      </c>
      <c r="H452">
        <v>1.6924476097982699</v>
      </c>
      <c r="I452">
        <v>13600834501</v>
      </c>
      <c r="J452">
        <v>11851873392</v>
      </c>
      <c r="K452">
        <v>3054041</v>
      </c>
      <c r="L452">
        <v>5384268</v>
      </c>
      <c r="M452">
        <v>1.7629979427257101</v>
      </c>
      <c r="N452">
        <v>574035757</v>
      </c>
      <c r="O452">
        <v>517734421</v>
      </c>
      <c r="P452">
        <v>189005940</v>
      </c>
      <c r="Q452">
        <v>320098115</v>
      </c>
      <c r="R452">
        <v>1.69358759306718</v>
      </c>
      <c r="S452">
        <v>14174870258</v>
      </c>
      <c r="T452">
        <v>12369607813</v>
      </c>
    </row>
    <row r="453" spans="1:20" x14ac:dyDescent="0.25">
      <c r="A453" s="9" t="str">
        <f t="shared" si="7"/>
        <v>WN20178</v>
      </c>
      <c r="B453">
        <v>2017</v>
      </c>
      <c r="C453">
        <v>3</v>
      </c>
      <c r="D453">
        <v>8</v>
      </c>
      <c r="E453" t="s">
        <v>12</v>
      </c>
      <c r="F453">
        <v>176538201</v>
      </c>
      <c r="G453">
        <v>323217531</v>
      </c>
      <c r="H453">
        <v>1.8308645333935401</v>
      </c>
      <c r="I453">
        <v>12860023187</v>
      </c>
      <c r="J453">
        <v>10914274410</v>
      </c>
      <c r="K453">
        <v>2025661</v>
      </c>
      <c r="L453">
        <v>3918571</v>
      </c>
      <c r="M453">
        <v>1.9344653424240199</v>
      </c>
      <c r="N453">
        <v>432594701</v>
      </c>
      <c r="O453">
        <v>369341440</v>
      </c>
      <c r="P453">
        <v>178563862</v>
      </c>
      <c r="Q453">
        <v>327136102</v>
      </c>
      <c r="R453">
        <v>1.83203979985603</v>
      </c>
      <c r="S453">
        <v>13292617888</v>
      </c>
      <c r="T453">
        <v>11283615850</v>
      </c>
    </row>
    <row r="454" spans="1:20" x14ac:dyDescent="0.25">
      <c r="A454" s="9" t="str">
        <f t="shared" si="7"/>
        <v>WN20179</v>
      </c>
      <c r="B454">
        <v>2017</v>
      </c>
      <c r="C454">
        <v>3</v>
      </c>
      <c r="D454">
        <v>9</v>
      </c>
      <c r="E454" t="s">
        <v>12</v>
      </c>
      <c r="F454">
        <v>153521838</v>
      </c>
      <c r="G454">
        <v>300697824</v>
      </c>
      <c r="H454">
        <v>1.95866482526088</v>
      </c>
      <c r="I454">
        <v>11317570952</v>
      </c>
      <c r="J454">
        <v>9287181988</v>
      </c>
      <c r="K454">
        <v>1126519</v>
      </c>
      <c r="L454">
        <v>2365394</v>
      </c>
      <c r="M454">
        <v>2.0997373324373498</v>
      </c>
      <c r="N454">
        <v>303933894</v>
      </c>
      <c r="O454">
        <v>210417844</v>
      </c>
      <c r="P454">
        <v>154648357</v>
      </c>
      <c r="Q454">
        <v>303063218</v>
      </c>
      <c r="R454">
        <v>1.9596924524713799</v>
      </c>
      <c r="S454">
        <v>11621504846</v>
      </c>
      <c r="T454">
        <v>9497599832</v>
      </c>
    </row>
    <row r="455" spans="1:20" x14ac:dyDescent="0.25">
      <c r="A455" s="9" t="str">
        <f t="shared" si="7"/>
        <v>WN201710</v>
      </c>
      <c r="B455">
        <v>2017</v>
      </c>
      <c r="C455">
        <v>4</v>
      </c>
      <c r="D455">
        <v>10</v>
      </c>
      <c r="E455" t="s">
        <v>12</v>
      </c>
      <c r="F455">
        <v>164689482</v>
      </c>
      <c r="G455">
        <v>318571217</v>
      </c>
      <c r="H455">
        <v>1.93437500155595</v>
      </c>
      <c r="I455">
        <v>12105592408</v>
      </c>
      <c r="J455">
        <v>10421772229</v>
      </c>
      <c r="K455">
        <v>1356153</v>
      </c>
      <c r="L455">
        <v>2814488</v>
      </c>
      <c r="M455">
        <v>2.0753469556901001</v>
      </c>
      <c r="N455">
        <v>348396958</v>
      </c>
      <c r="O455">
        <v>266834695</v>
      </c>
      <c r="P455">
        <v>166045635</v>
      </c>
      <c r="Q455">
        <v>321385705</v>
      </c>
      <c r="R455">
        <v>1.9355263690008999</v>
      </c>
      <c r="S455">
        <v>12453989366</v>
      </c>
      <c r="T455">
        <v>10688606924</v>
      </c>
    </row>
    <row r="456" spans="1:20" x14ac:dyDescent="0.25">
      <c r="A456" s="9" t="str">
        <f t="shared" si="7"/>
        <v>WN201711</v>
      </c>
      <c r="B456">
        <v>2017</v>
      </c>
      <c r="C456">
        <v>4</v>
      </c>
      <c r="D456">
        <v>11</v>
      </c>
      <c r="E456" t="s">
        <v>12</v>
      </c>
      <c r="F456">
        <v>164027708</v>
      </c>
      <c r="G456">
        <v>324347177</v>
      </c>
      <c r="H456">
        <v>1.9773926061321201</v>
      </c>
      <c r="I456">
        <v>12134082899</v>
      </c>
      <c r="J456">
        <v>10454263779</v>
      </c>
      <c r="K456">
        <v>1708918</v>
      </c>
      <c r="L456">
        <v>3672437</v>
      </c>
      <c r="M456">
        <v>2.14898374292973</v>
      </c>
      <c r="N456">
        <v>455898803</v>
      </c>
      <c r="O456">
        <v>352332916</v>
      </c>
      <c r="P456">
        <v>165736626</v>
      </c>
      <c r="Q456">
        <v>328019614</v>
      </c>
      <c r="R456">
        <v>1.97916189026316</v>
      </c>
      <c r="S456">
        <v>12589981702</v>
      </c>
      <c r="T456">
        <v>10806596695</v>
      </c>
    </row>
    <row r="457" spans="1:20" x14ac:dyDescent="0.25">
      <c r="A457" s="9" t="str">
        <f t="shared" si="7"/>
        <v>WN201712</v>
      </c>
      <c r="B457">
        <v>2017</v>
      </c>
      <c r="C457">
        <v>4</v>
      </c>
      <c r="D457">
        <v>12</v>
      </c>
      <c r="E457" t="s">
        <v>12</v>
      </c>
      <c r="F457">
        <v>167488187</v>
      </c>
      <c r="G457">
        <v>325085161</v>
      </c>
      <c r="H457">
        <v>1.94094381713021</v>
      </c>
      <c r="I457">
        <v>12375545771</v>
      </c>
      <c r="J457">
        <v>10323594388</v>
      </c>
      <c r="K457">
        <v>2227037</v>
      </c>
      <c r="L457">
        <v>4912097</v>
      </c>
      <c r="M457">
        <v>2.2056647464770398</v>
      </c>
      <c r="N457">
        <v>503773629</v>
      </c>
      <c r="O457">
        <v>399799133</v>
      </c>
      <c r="P457">
        <v>169715224</v>
      </c>
      <c r="Q457">
        <v>329997258</v>
      </c>
      <c r="R457">
        <v>1.9444175379340101</v>
      </c>
      <c r="S457">
        <v>12879319400</v>
      </c>
      <c r="T457">
        <v>10723393521</v>
      </c>
    </row>
    <row r="458" spans="1:20" x14ac:dyDescent="0.25">
      <c r="A458" s="9" t="str">
        <f t="shared" si="7"/>
        <v>WN20221</v>
      </c>
      <c r="B458">
        <v>2022</v>
      </c>
      <c r="C458">
        <v>1</v>
      </c>
      <c r="D458">
        <v>1</v>
      </c>
      <c r="E458" t="s">
        <v>12</v>
      </c>
      <c r="F458">
        <v>138910472</v>
      </c>
      <c r="G458">
        <v>284285500</v>
      </c>
      <c r="H458">
        <v>2.04653757133587</v>
      </c>
      <c r="I458">
        <v>10901914421</v>
      </c>
      <c r="J458">
        <v>7422290924</v>
      </c>
      <c r="K458">
        <v>1376688</v>
      </c>
      <c r="L458">
        <v>3725311</v>
      </c>
      <c r="M458">
        <v>2.7059951129086599</v>
      </c>
      <c r="N458">
        <v>395474518</v>
      </c>
      <c r="O458">
        <v>269254928</v>
      </c>
      <c r="P458">
        <v>140287160</v>
      </c>
      <c r="Q458">
        <v>288010811</v>
      </c>
      <c r="R458">
        <v>2.05300906369478</v>
      </c>
      <c r="S458">
        <v>11297388939</v>
      </c>
      <c r="T458">
        <v>7691545852</v>
      </c>
    </row>
    <row r="459" spans="1:20" x14ac:dyDescent="0.25">
      <c r="A459" s="9" t="str">
        <f t="shared" si="7"/>
        <v>WN20222</v>
      </c>
      <c r="B459">
        <v>2022</v>
      </c>
      <c r="C459">
        <v>1</v>
      </c>
      <c r="D459">
        <v>2</v>
      </c>
      <c r="E459" t="s">
        <v>12</v>
      </c>
      <c r="F459">
        <v>133376928</v>
      </c>
      <c r="G459">
        <v>274925897</v>
      </c>
      <c r="H459">
        <v>2.0612702745710201</v>
      </c>
      <c r="I459">
        <v>10244180316</v>
      </c>
      <c r="J459">
        <v>7925662138</v>
      </c>
      <c r="K459">
        <v>1789234</v>
      </c>
      <c r="L459">
        <v>5384328</v>
      </c>
      <c r="M459">
        <v>3.0092922446141701</v>
      </c>
      <c r="N459">
        <v>349156387</v>
      </c>
      <c r="O459">
        <v>282362895</v>
      </c>
      <c r="P459">
        <v>135166162</v>
      </c>
      <c r="Q459">
        <v>280310225</v>
      </c>
      <c r="R459">
        <v>2.0738195185271202</v>
      </c>
      <c r="S459">
        <v>10593336703</v>
      </c>
      <c r="T459">
        <v>8208025033</v>
      </c>
    </row>
    <row r="460" spans="1:20" x14ac:dyDescent="0.25">
      <c r="A460" s="9" t="str">
        <f t="shared" si="7"/>
        <v>WN20223</v>
      </c>
      <c r="B460">
        <v>2022</v>
      </c>
      <c r="C460">
        <v>1</v>
      </c>
      <c r="D460">
        <v>3</v>
      </c>
      <c r="E460" t="s">
        <v>12</v>
      </c>
      <c r="F460">
        <v>158283693</v>
      </c>
      <c r="G460">
        <v>376009659</v>
      </c>
      <c r="H460">
        <v>2.3755426214373201</v>
      </c>
      <c r="I460">
        <v>12057724576</v>
      </c>
      <c r="J460">
        <v>10205236603</v>
      </c>
      <c r="K460">
        <v>2532552</v>
      </c>
      <c r="L460">
        <v>9005039</v>
      </c>
      <c r="M460">
        <v>3.55571731597218</v>
      </c>
      <c r="N460">
        <v>447709146</v>
      </c>
      <c r="O460">
        <v>386178170</v>
      </c>
      <c r="P460">
        <v>160816245</v>
      </c>
      <c r="Q460">
        <v>385014698</v>
      </c>
      <c r="R460">
        <v>2.3941281429621699</v>
      </c>
      <c r="S460">
        <v>12505433722</v>
      </c>
      <c r="T460">
        <v>10591414773</v>
      </c>
    </row>
    <row r="461" spans="1:20" x14ac:dyDescent="0.25">
      <c r="A461" s="9" t="str">
        <f t="shared" si="7"/>
        <v>WN20224</v>
      </c>
      <c r="B461">
        <v>2022</v>
      </c>
      <c r="C461">
        <v>2</v>
      </c>
      <c r="D461">
        <v>4</v>
      </c>
      <c r="E461" t="s">
        <v>12</v>
      </c>
      <c r="F461">
        <v>153174260</v>
      </c>
      <c r="G461">
        <v>456828321</v>
      </c>
      <c r="H461">
        <v>2.98240919198826</v>
      </c>
      <c r="I461">
        <v>11540334277</v>
      </c>
      <c r="J461">
        <v>9959142355</v>
      </c>
      <c r="K461">
        <v>2422079</v>
      </c>
      <c r="L461">
        <v>9870024</v>
      </c>
      <c r="M461">
        <v>4.0750215001244801</v>
      </c>
      <c r="N461">
        <v>439207665</v>
      </c>
      <c r="O461">
        <v>384231791</v>
      </c>
      <c r="P461">
        <v>155596339</v>
      </c>
      <c r="Q461">
        <v>466698345</v>
      </c>
      <c r="R461">
        <v>2.9994172613534298</v>
      </c>
      <c r="S461">
        <v>11979541942</v>
      </c>
      <c r="T461">
        <v>10343374146</v>
      </c>
    </row>
    <row r="462" spans="1:20" x14ac:dyDescent="0.25">
      <c r="A462" s="9" t="str">
        <f t="shared" si="7"/>
        <v>WN20225</v>
      </c>
      <c r="B462">
        <v>2022</v>
      </c>
      <c r="C462">
        <v>2</v>
      </c>
      <c r="D462">
        <v>5</v>
      </c>
      <c r="E462" t="s">
        <v>12</v>
      </c>
      <c r="F462">
        <v>162355033</v>
      </c>
      <c r="G462">
        <v>523637285</v>
      </c>
      <c r="H462">
        <v>3.2252605621409902</v>
      </c>
      <c r="I462">
        <v>12243449993</v>
      </c>
      <c r="J462">
        <v>10604193965</v>
      </c>
      <c r="K462">
        <v>2300248</v>
      </c>
      <c r="L462">
        <v>10154150</v>
      </c>
      <c r="M462">
        <v>4.4143718416448996</v>
      </c>
      <c r="N462">
        <v>414806069</v>
      </c>
      <c r="O462">
        <v>358636282</v>
      </c>
      <c r="P462">
        <v>164655281</v>
      </c>
      <c r="Q462">
        <v>533791435</v>
      </c>
      <c r="R462">
        <v>3.2418725458310602</v>
      </c>
      <c r="S462">
        <v>12658256062</v>
      </c>
      <c r="T462">
        <v>10962830247</v>
      </c>
    </row>
    <row r="463" spans="1:20" x14ac:dyDescent="0.25">
      <c r="A463" s="9" t="str">
        <f t="shared" si="7"/>
        <v>WN20226</v>
      </c>
      <c r="B463">
        <v>2022</v>
      </c>
      <c r="C463">
        <v>2</v>
      </c>
      <c r="D463">
        <v>6</v>
      </c>
      <c r="E463" t="s">
        <v>12</v>
      </c>
      <c r="F463">
        <v>163364699</v>
      </c>
      <c r="G463">
        <v>550906171</v>
      </c>
      <c r="H463">
        <v>3.3722473360049401</v>
      </c>
      <c r="I463">
        <v>12249108314</v>
      </c>
      <c r="J463">
        <v>10821749154</v>
      </c>
      <c r="K463">
        <v>2674941</v>
      </c>
      <c r="L463">
        <v>12004359</v>
      </c>
      <c r="M463">
        <v>4.4877098223848604</v>
      </c>
      <c r="N463">
        <v>443844931</v>
      </c>
      <c r="O463">
        <v>401938536</v>
      </c>
      <c r="P463">
        <v>166039640</v>
      </c>
      <c r="Q463">
        <v>562910530</v>
      </c>
      <c r="R463">
        <v>3.3902177215031299</v>
      </c>
      <c r="S463">
        <v>12692953245</v>
      </c>
      <c r="T463">
        <v>11223687690</v>
      </c>
    </row>
  </sheetData>
  <autoFilter ref="A1:T463" xr:uid="{DAD2A1D8-04F5-4492-81BB-CFB908DF2BC2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5C705-46DD-4EDC-9AE5-9AB00F11A183}">
  <sheetPr codeName="Sheet10">
    <tabColor rgb="FFFFFF00"/>
  </sheetPr>
  <dimension ref="A1:N447"/>
  <sheetViews>
    <sheetView workbookViewId="0">
      <selection activeCell="I8" sqref="I8"/>
    </sheetView>
  </sheetViews>
  <sheetFormatPr defaultRowHeight="15" x14ac:dyDescent="0.25"/>
  <cols>
    <col min="9" max="12" width="12" bestFit="1" customWidth="1"/>
    <col min="13" max="13" width="9.140625" customWidth="1"/>
  </cols>
  <sheetData>
    <row r="1" spans="1:14" x14ac:dyDescent="0.25">
      <c r="A1" t="s">
        <v>26</v>
      </c>
      <c r="B1" t="s">
        <v>27</v>
      </c>
      <c r="C1" t="s">
        <v>29</v>
      </c>
      <c r="D1" t="s">
        <v>65</v>
      </c>
      <c r="E1" t="s">
        <v>83</v>
      </c>
      <c r="F1" t="s">
        <v>85</v>
      </c>
      <c r="G1" t="s">
        <v>86</v>
      </c>
      <c r="H1" t="s">
        <v>87</v>
      </c>
      <c r="I1" t="s">
        <v>0</v>
      </c>
      <c r="J1" t="s">
        <v>77</v>
      </c>
      <c r="K1" t="s">
        <v>1</v>
      </c>
      <c r="L1" t="s">
        <v>78</v>
      </c>
      <c r="M1" t="s">
        <v>27</v>
      </c>
      <c r="N1" t="s">
        <v>63</v>
      </c>
    </row>
    <row r="2" spans="1:14" x14ac:dyDescent="0.25">
      <c r="A2">
        <v>2017</v>
      </c>
      <c r="B2">
        <v>1</v>
      </c>
      <c r="C2" t="s">
        <v>11</v>
      </c>
      <c r="D2" t="s">
        <v>80</v>
      </c>
      <c r="E2">
        <v>810328.87</v>
      </c>
      <c r="F2">
        <v>853786.8</v>
      </c>
      <c r="G2">
        <v>-43457.93</v>
      </c>
      <c r="H2">
        <v>-43457.93</v>
      </c>
      <c r="I2">
        <v>4498680880</v>
      </c>
      <c r="J2">
        <v>4498680.88</v>
      </c>
      <c r="K2">
        <v>6414964120</v>
      </c>
      <c r="L2">
        <v>6414964.1200000001</v>
      </c>
      <c r="M2" t="str">
        <f>A2&amp;" Q"&amp;B2</f>
        <v>2017 Q1</v>
      </c>
      <c r="N2" s="61">
        <f>VLOOKUP(M2,Dates!C:D,2,FALSE)</f>
        <v>42825</v>
      </c>
    </row>
    <row r="3" spans="1:14" x14ac:dyDescent="0.25">
      <c r="A3">
        <v>2017</v>
      </c>
      <c r="B3">
        <v>1</v>
      </c>
      <c r="C3" t="s">
        <v>11</v>
      </c>
      <c r="D3" t="s">
        <v>82</v>
      </c>
      <c r="E3">
        <v>6938793.9000000004</v>
      </c>
      <c r="F3">
        <v>6267714.6200000001</v>
      </c>
      <c r="G3">
        <v>671079.28</v>
      </c>
      <c r="H3">
        <v>329892.31</v>
      </c>
      <c r="I3">
        <v>29530397825</v>
      </c>
      <c r="J3">
        <v>29530397.824000001</v>
      </c>
      <c r="K3">
        <v>35805257941</v>
      </c>
      <c r="L3">
        <v>35805257.950000003</v>
      </c>
      <c r="M3" t="str">
        <f>A3&amp;" Q"&amp;B3</f>
        <v>2017 Q1</v>
      </c>
      <c r="N3" s="61">
        <f>VLOOKUP(M3,Dates!C:D,2,FALSE)</f>
        <v>42825</v>
      </c>
    </row>
    <row r="4" spans="1:14" x14ac:dyDescent="0.25">
      <c r="A4">
        <v>2017</v>
      </c>
      <c r="B4">
        <v>1</v>
      </c>
      <c r="C4" t="s">
        <v>11</v>
      </c>
      <c r="D4" t="s">
        <v>81</v>
      </c>
      <c r="E4">
        <v>1364692.28</v>
      </c>
      <c r="F4">
        <v>1287961.92</v>
      </c>
      <c r="G4">
        <v>76730.36</v>
      </c>
      <c r="H4">
        <v>76730.36</v>
      </c>
      <c r="I4">
        <v>7491064518</v>
      </c>
      <c r="J4">
        <v>7491064.5180000002</v>
      </c>
      <c r="K4">
        <v>9777296146</v>
      </c>
      <c r="L4">
        <v>9777296.1459999997</v>
      </c>
      <c r="M4" t="str">
        <f>A4&amp;" Q"&amp;B4</f>
        <v>2017 Q1</v>
      </c>
      <c r="N4" s="61">
        <f>VLOOKUP(M4,Dates!C:D,2,FALSE)</f>
        <v>42825</v>
      </c>
    </row>
    <row r="5" spans="1:14" x14ac:dyDescent="0.25">
      <c r="A5">
        <v>2017</v>
      </c>
      <c r="B5">
        <v>1</v>
      </c>
      <c r="C5" t="s">
        <v>11</v>
      </c>
      <c r="D5" t="s">
        <v>79</v>
      </c>
      <c r="E5">
        <v>506805.75</v>
      </c>
      <c r="F5">
        <v>607380.32999999996</v>
      </c>
      <c r="G5">
        <v>-100574.57</v>
      </c>
      <c r="H5">
        <v>-100574.57</v>
      </c>
      <c r="I5">
        <v>3690366303</v>
      </c>
      <c r="J5">
        <v>3690366.3029999998</v>
      </c>
      <c r="K5">
        <v>4569188380</v>
      </c>
      <c r="L5">
        <v>4569188.38</v>
      </c>
      <c r="M5" t="str">
        <f>A5&amp;" Q"&amp;B5</f>
        <v>2017 Q1</v>
      </c>
      <c r="N5" s="61">
        <f>VLOOKUP(M5,Dates!C:D,2,FALSE)</f>
        <v>42825</v>
      </c>
    </row>
    <row r="6" spans="1:14" x14ac:dyDescent="0.25">
      <c r="A6">
        <v>2017</v>
      </c>
      <c r="B6">
        <v>2</v>
      </c>
      <c r="C6" t="s">
        <v>11</v>
      </c>
      <c r="D6" t="s">
        <v>80</v>
      </c>
      <c r="E6">
        <v>1463802.48</v>
      </c>
      <c r="F6">
        <v>1377011.32</v>
      </c>
      <c r="G6">
        <v>86791.17</v>
      </c>
      <c r="H6">
        <v>86791.17</v>
      </c>
      <c r="I6">
        <v>8848188613</v>
      </c>
      <c r="J6">
        <v>8848188.6129999999</v>
      </c>
      <c r="K6">
        <v>10926878770</v>
      </c>
      <c r="L6">
        <v>10926878.77</v>
      </c>
      <c r="M6" t="str">
        <f>A6&amp;" Q"&amp;B6</f>
        <v>2017 Q2</v>
      </c>
      <c r="N6" s="61">
        <f>VLOOKUP(M6,Dates!C:D,2,FALSE)</f>
        <v>42916</v>
      </c>
    </row>
    <row r="7" spans="1:14" x14ac:dyDescent="0.25">
      <c r="A7">
        <v>2017</v>
      </c>
      <c r="B7">
        <v>2</v>
      </c>
      <c r="C7" t="s">
        <v>11</v>
      </c>
      <c r="D7" t="s">
        <v>82</v>
      </c>
      <c r="E7">
        <v>7769872.2599999998</v>
      </c>
      <c r="F7">
        <v>6378360.75</v>
      </c>
      <c r="G7">
        <v>1391511.51</v>
      </c>
      <c r="H7">
        <v>691456.77</v>
      </c>
      <c r="I7">
        <v>32779941739</v>
      </c>
      <c r="J7">
        <v>32779941.739999998</v>
      </c>
      <c r="K7">
        <v>38093201250</v>
      </c>
      <c r="L7">
        <v>38093201.259999998</v>
      </c>
      <c r="M7" t="str">
        <f>A7&amp;" Q"&amp;B7</f>
        <v>2017 Q2</v>
      </c>
      <c r="N7" s="61">
        <f>VLOOKUP(M7,Dates!C:D,2,FALSE)</f>
        <v>42916</v>
      </c>
    </row>
    <row r="8" spans="1:14" x14ac:dyDescent="0.25">
      <c r="A8">
        <v>2017</v>
      </c>
      <c r="B8">
        <v>2</v>
      </c>
      <c r="C8" t="s">
        <v>11</v>
      </c>
      <c r="D8" t="s">
        <v>81</v>
      </c>
      <c r="E8">
        <v>1337990</v>
      </c>
      <c r="F8">
        <v>1219320.07</v>
      </c>
      <c r="G8">
        <v>118669.94</v>
      </c>
      <c r="H8">
        <v>118669.94</v>
      </c>
      <c r="I8">
        <v>7592890624</v>
      </c>
      <c r="J8">
        <v>7592890.6239999998</v>
      </c>
      <c r="K8">
        <v>9739808363</v>
      </c>
      <c r="L8">
        <v>9739808.3629999999</v>
      </c>
      <c r="M8" t="str">
        <f>A8&amp;" Q"&amp;B8</f>
        <v>2017 Q2</v>
      </c>
      <c r="N8" s="61">
        <f>VLOOKUP(M8,Dates!C:D,2,FALSE)</f>
        <v>42916</v>
      </c>
    </row>
    <row r="9" spans="1:14" x14ac:dyDescent="0.25">
      <c r="A9">
        <v>2017</v>
      </c>
      <c r="B9">
        <v>2</v>
      </c>
      <c r="C9" t="s">
        <v>11</v>
      </c>
      <c r="D9" t="s">
        <v>79</v>
      </c>
      <c r="E9">
        <v>530147.30000000005</v>
      </c>
      <c r="F9">
        <v>600170.19999999995</v>
      </c>
      <c r="G9">
        <v>-70022.899999999994</v>
      </c>
      <c r="H9">
        <v>-70022.899999999994</v>
      </c>
      <c r="I9">
        <v>3956974973</v>
      </c>
      <c r="J9">
        <v>3956974.9730000002</v>
      </c>
      <c r="K9">
        <v>4761778207</v>
      </c>
      <c r="L9">
        <v>4761778.2070000004</v>
      </c>
      <c r="M9" t="str">
        <f>A9&amp;" Q"&amp;B9</f>
        <v>2017 Q2</v>
      </c>
      <c r="N9" s="61">
        <f>VLOOKUP(M9,Dates!C:D,2,FALSE)</f>
        <v>42916</v>
      </c>
    </row>
    <row r="10" spans="1:14" x14ac:dyDescent="0.25">
      <c r="A10">
        <v>2017</v>
      </c>
      <c r="B10">
        <v>3</v>
      </c>
      <c r="C10" t="s">
        <v>11</v>
      </c>
      <c r="D10" t="s">
        <v>80</v>
      </c>
      <c r="E10">
        <v>1654222.55</v>
      </c>
      <c r="F10">
        <v>1527725.78</v>
      </c>
      <c r="G10">
        <v>126496.77</v>
      </c>
      <c r="H10">
        <v>126496.77</v>
      </c>
      <c r="I10">
        <v>9726569557</v>
      </c>
      <c r="J10">
        <v>9726569.557</v>
      </c>
      <c r="K10">
        <v>12210172656</v>
      </c>
      <c r="L10">
        <v>12210172.655999999</v>
      </c>
      <c r="M10" t="str">
        <f>A10&amp;" Q"&amp;B10</f>
        <v>2017 Q3</v>
      </c>
      <c r="N10" s="61">
        <f>VLOOKUP(M10,Dates!C:D,2,FALSE)</f>
        <v>43008</v>
      </c>
    </row>
    <row r="11" spans="1:14" x14ac:dyDescent="0.25">
      <c r="A11">
        <v>2017</v>
      </c>
      <c r="B11">
        <v>3</v>
      </c>
      <c r="C11" t="s">
        <v>11</v>
      </c>
      <c r="D11" t="s">
        <v>82</v>
      </c>
      <c r="E11">
        <v>7360355.2999999998</v>
      </c>
      <c r="F11">
        <v>6434998.75</v>
      </c>
      <c r="G11">
        <v>925356.54</v>
      </c>
      <c r="H11">
        <v>349281.04</v>
      </c>
      <c r="I11">
        <v>33032369875</v>
      </c>
      <c r="J11">
        <v>33032369.873999901</v>
      </c>
      <c r="K11">
        <v>38752060032</v>
      </c>
      <c r="L11">
        <v>38752060.030000001</v>
      </c>
      <c r="M11" t="str">
        <f>A11&amp;" Q"&amp;B11</f>
        <v>2017 Q3</v>
      </c>
      <c r="N11" s="61">
        <f>VLOOKUP(M11,Dates!C:D,2,FALSE)</f>
        <v>43008</v>
      </c>
    </row>
    <row r="12" spans="1:14" x14ac:dyDescent="0.25">
      <c r="A12">
        <v>2017</v>
      </c>
      <c r="B12">
        <v>3</v>
      </c>
      <c r="C12" t="s">
        <v>11</v>
      </c>
      <c r="D12" t="s">
        <v>81</v>
      </c>
      <c r="E12">
        <v>1328356.28</v>
      </c>
      <c r="F12">
        <v>1099528.29</v>
      </c>
      <c r="G12">
        <v>228827.99</v>
      </c>
      <c r="H12">
        <v>228827.99</v>
      </c>
      <c r="I12">
        <v>7363679132</v>
      </c>
      <c r="J12">
        <v>7363679.1320000002</v>
      </c>
      <c r="K12">
        <v>8923495046</v>
      </c>
      <c r="L12">
        <v>8923495.0460000001</v>
      </c>
      <c r="M12" t="str">
        <f>A12&amp;" Q"&amp;B12</f>
        <v>2017 Q3</v>
      </c>
      <c r="N12" s="61">
        <f>VLOOKUP(M12,Dates!C:D,2,FALSE)</f>
        <v>43008</v>
      </c>
    </row>
    <row r="13" spans="1:14" x14ac:dyDescent="0.25">
      <c r="A13">
        <v>2017</v>
      </c>
      <c r="B13">
        <v>3</v>
      </c>
      <c r="C13" t="s">
        <v>11</v>
      </c>
      <c r="D13" t="s">
        <v>79</v>
      </c>
      <c r="E13">
        <v>532458</v>
      </c>
      <c r="F13">
        <v>588363.34</v>
      </c>
      <c r="G13">
        <v>-55905.35</v>
      </c>
      <c r="H13">
        <v>-55905.35</v>
      </c>
      <c r="I13">
        <v>3890029160</v>
      </c>
      <c r="J13">
        <v>3890029.16</v>
      </c>
      <c r="K13">
        <v>4703463358</v>
      </c>
      <c r="L13">
        <v>4703463.358</v>
      </c>
      <c r="M13" t="str">
        <f>A13&amp;" Q"&amp;B13</f>
        <v>2017 Q3</v>
      </c>
      <c r="N13" s="61">
        <f>VLOOKUP(M13,Dates!C:D,2,FALSE)</f>
        <v>43008</v>
      </c>
    </row>
    <row r="14" spans="1:14" x14ac:dyDescent="0.25">
      <c r="A14">
        <v>2017</v>
      </c>
      <c r="B14">
        <v>4</v>
      </c>
      <c r="C14" t="s">
        <v>11</v>
      </c>
      <c r="D14" t="s">
        <v>80</v>
      </c>
      <c r="E14">
        <v>1116716.48</v>
      </c>
      <c r="F14">
        <v>1194539.52</v>
      </c>
      <c r="G14">
        <v>-77823.039999999994</v>
      </c>
      <c r="H14">
        <v>-77823.039999999994</v>
      </c>
      <c r="I14">
        <v>6261225003</v>
      </c>
      <c r="J14">
        <v>6261225.0029999996</v>
      </c>
      <c r="K14">
        <v>8559690078</v>
      </c>
      <c r="L14">
        <v>8559690.0779999997</v>
      </c>
      <c r="M14" t="str">
        <f>A14&amp;" Q"&amp;B14</f>
        <v>2017 Q4</v>
      </c>
      <c r="N14" s="61">
        <f>VLOOKUP(M14,Dates!C:D,2,FALSE)</f>
        <v>43100</v>
      </c>
    </row>
    <row r="15" spans="1:14" x14ac:dyDescent="0.25">
      <c r="A15">
        <v>2017</v>
      </c>
      <c r="B15">
        <v>4</v>
      </c>
      <c r="C15" t="s">
        <v>11</v>
      </c>
      <c r="D15" t="s">
        <v>82</v>
      </c>
      <c r="E15">
        <v>7538413.8200000003</v>
      </c>
      <c r="F15">
        <v>6765301.0999999996</v>
      </c>
      <c r="G15">
        <v>773112.72</v>
      </c>
      <c r="H15">
        <v>280081.45</v>
      </c>
      <c r="I15">
        <v>31526510557</v>
      </c>
      <c r="J15">
        <v>31526510.550000001</v>
      </c>
      <c r="K15">
        <v>36531020641</v>
      </c>
      <c r="L15">
        <v>36531020.649999999</v>
      </c>
      <c r="M15" t="str">
        <f>A15&amp;" Q"&amp;B15</f>
        <v>2017 Q4</v>
      </c>
      <c r="N15" s="61">
        <f>VLOOKUP(M15,Dates!C:D,2,FALSE)</f>
        <v>43100</v>
      </c>
    </row>
    <row r="16" spans="1:14" x14ac:dyDescent="0.25">
      <c r="A16">
        <v>2017</v>
      </c>
      <c r="B16">
        <v>4</v>
      </c>
      <c r="C16" t="s">
        <v>11</v>
      </c>
      <c r="D16" t="s">
        <v>81</v>
      </c>
      <c r="E16">
        <v>1395568.52</v>
      </c>
      <c r="F16">
        <v>1294726.29</v>
      </c>
      <c r="G16">
        <v>100842.24000000001</v>
      </c>
      <c r="H16">
        <v>100842.24000000001</v>
      </c>
      <c r="I16">
        <v>7281181852</v>
      </c>
      <c r="J16">
        <v>7281181.852</v>
      </c>
      <c r="K16">
        <v>9270042324</v>
      </c>
      <c r="L16">
        <v>9270042.3239999991</v>
      </c>
      <c r="M16" t="str">
        <f>A16&amp;" Q"&amp;B16</f>
        <v>2017 Q4</v>
      </c>
      <c r="N16" s="61">
        <f>VLOOKUP(M16,Dates!C:D,2,FALSE)</f>
        <v>43100</v>
      </c>
    </row>
    <row r="17" spans="1:14" x14ac:dyDescent="0.25">
      <c r="A17">
        <v>2017</v>
      </c>
      <c r="B17">
        <v>4</v>
      </c>
      <c r="C17" t="s">
        <v>11</v>
      </c>
      <c r="D17" t="s">
        <v>79</v>
      </c>
      <c r="E17">
        <v>546792.49</v>
      </c>
      <c r="F17">
        <v>666341</v>
      </c>
      <c r="G17">
        <v>-119548.51</v>
      </c>
      <c r="H17">
        <v>-119548.51</v>
      </c>
      <c r="I17">
        <v>3883259169</v>
      </c>
      <c r="J17">
        <v>3883259.16899999</v>
      </c>
      <c r="K17">
        <v>4785880699</v>
      </c>
      <c r="L17">
        <v>4785880.699</v>
      </c>
      <c r="M17" t="str">
        <f>A17&amp;" Q"&amp;B17</f>
        <v>2017 Q4</v>
      </c>
      <c r="N17" s="61">
        <f>VLOOKUP(M17,Dates!C:D,2,FALSE)</f>
        <v>43100</v>
      </c>
    </row>
    <row r="18" spans="1:14" x14ac:dyDescent="0.25">
      <c r="A18">
        <v>2018</v>
      </c>
      <c r="B18">
        <v>1</v>
      </c>
      <c r="C18" t="s">
        <v>11</v>
      </c>
      <c r="D18" t="s">
        <v>80</v>
      </c>
      <c r="E18">
        <v>903899.51</v>
      </c>
      <c r="F18">
        <v>979768.14</v>
      </c>
      <c r="G18">
        <v>-75868.63</v>
      </c>
      <c r="H18">
        <v>-75868.63</v>
      </c>
      <c r="I18">
        <v>4665304811</v>
      </c>
      <c r="J18">
        <v>4665304.8109999998</v>
      </c>
      <c r="K18">
        <v>6746110233</v>
      </c>
      <c r="L18">
        <v>6746110.233</v>
      </c>
      <c r="M18" t="str">
        <f>A18&amp;" Q"&amp;B18</f>
        <v>2018 Q1</v>
      </c>
      <c r="N18" s="61">
        <f>VLOOKUP(M18,Dates!C:D,2,FALSE)</f>
        <v>43190</v>
      </c>
    </row>
    <row r="19" spans="1:14" x14ac:dyDescent="0.25">
      <c r="A19">
        <v>2018</v>
      </c>
      <c r="B19">
        <v>1</v>
      </c>
      <c r="C19" t="s">
        <v>11</v>
      </c>
      <c r="D19" t="s">
        <v>82</v>
      </c>
      <c r="E19">
        <v>7190382.7199999997</v>
      </c>
      <c r="F19">
        <v>6846925.2800000003</v>
      </c>
      <c r="G19">
        <v>343457.44</v>
      </c>
      <c r="H19">
        <v>132351.66</v>
      </c>
      <c r="I19">
        <v>30540354928</v>
      </c>
      <c r="J19">
        <v>30540354.928999901</v>
      </c>
      <c r="K19">
        <v>36327803071</v>
      </c>
      <c r="L19">
        <v>36327803.07</v>
      </c>
      <c r="M19" t="str">
        <f>A19&amp;" Q"&amp;B19</f>
        <v>2018 Q1</v>
      </c>
      <c r="N19" s="61">
        <f>VLOOKUP(M19,Dates!C:D,2,FALSE)</f>
        <v>43190</v>
      </c>
    </row>
    <row r="20" spans="1:14" x14ac:dyDescent="0.25">
      <c r="A20">
        <v>2018</v>
      </c>
      <c r="B20">
        <v>1</v>
      </c>
      <c r="C20" t="s">
        <v>11</v>
      </c>
      <c r="D20" t="s">
        <v>81</v>
      </c>
      <c r="E20">
        <v>1730210.46</v>
      </c>
      <c r="F20">
        <v>1422142.47</v>
      </c>
      <c r="G20">
        <v>308067.99</v>
      </c>
      <c r="H20">
        <v>308067.99</v>
      </c>
      <c r="I20">
        <v>7868773049</v>
      </c>
      <c r="J20">
        <v>7868773.0489999996</v>
      </c>
      <c r="K20">
        <v>9946073465</v>
      </c>
      <c r="L20">
        <v>9946073.4649999999</v>
      </c>
      <c r="M20" t="str">
        <f>A20&amp;" Q"&amp;B20</f>
        <v>2018 Q1</v>
      </c>
      <c r="N20" s="61">
        <f>VLOOKUP(M20,Dates!C:D,2,FALSE)</f>
        <v>43190</v>
      </c>
    </row>
    <row r="21" spans="1:14" x14ac:dyDescent="0.25">
      <c r="A21">
        <v>2018</v>
      </c>
      <c r="B21">
        <v>1</v>
      </c>
      <c r="C21" t="s">
        <v>11</v>
      </c>
      <c r="D21" t="s">
        <v>79</v>
      </c>
      <c r="E21">
        <v>573797.1</v>
      </c>
      <c r="F21">
        <v>702281.64</v>
      </c>
      <c r="G21">
        <v>-128484.54</v>
      </c>
      <c r="H21">
        <v>-128484.54</v>
      </c>
      <c r="I21">
        <v>3933771356</v>
      </c>
      <c r="J21">
        <v>3933771.3560000001</v>
      </c>
      <c r="K21">
        <v>4946325800</v>
      </c>
      <c r="L21">
        <v>4946325.8</v>
      </c>
      <c r="M21" t="str">
        <f>A21&amp;" Q"&amp;B21</f>
        <v>2018 Q1</v>
      </c>
      <c r="N21" s="61">
        <f>VLOOKUP(M21,Dates!C:D,2,FALSE)</f>
        <v>43190</v>
      </c>
    </row>
    <row r="22" spans="1:14" x14ac:dyDescent="0.25">
      <c r="A22">
        <v>2018</v>
      </c>
      <c r="B22">
        <v>2</v>
      </c>
      <c r="C22" t="s">
        <v>11</v>
      </c>
      <c r="D22" t="s">
        <v>80</v>
      </c>
      <c r="E22">
        <v>1655931.13</v>
      </c>
      <c r="F22">
        <v>1573130.9</v>
      </c>
      <c r="G22">
        <v>82800.22</v>
      </c>
      <c r="H22">
        <v>82800.22</v>
      </c>
      <c r="I22">
        <v>8854862149</v>
      </c>
      <c r="J22">
        <v>8854862.1490000002</v>
      </c>
      <c r="K22">
        <v>11305389477</v>
      </c>
      <c r="L22">
        <v>11305389.477</v>
      </c>
      <c r="M22" t="str">
        <f>A22&amp;" Q"&amp;B22</f>
        <v>2018 Q2</v>
      </c>
      <c r="N22" s="61">
        <f>VLOOKUP(M22,Dates!C:D,2,FALSE)</f>
        <v>43281</v>
      </c>
    </row>
    <row r="23" spans="1:14" x14ac:dyDescent="0.25">
      <c r="A23">
        <v>2018</v>
      </c>
      <c r="B23">
        <v>2</v>
      </c>
      <c r="C23" t="s">
        <v>11</v>
      </c>
      <c r="D23" t="s">
        <v>82</v>
      </c>
      <c r="E23">
        <v>7871255.5700000003</v>
      </c>
      <c r="F23">
        <v>7054755.0700000003</v>
      </c>
      <c r="G23">
        <v>816500.5</v>
      </c>
      <c r="H23">
        <v>398058.33</v>
      </c>
      <c r="I23">
        <v>33644488663</v>
      </c>
      <c r="J23">
        <v>33644488.670000002</v>
      </c>
      <c r="K23">
        <v>38696594828</v>
      </c>
      <c r="L23">
        <v>38696594.829999998</v>
      </c>
      <c r="M23" t="str">
        <f>A23&amp;" Q"&amp;B23</f>
        <v>2018 Q2</v>
      </c>
      <c r="N23" s="61">
        <f>VLOOKUP(M23,Dates!C:D,2,FALSE)</f>
        <v>43281</v>
      </c>
    </row>
    <row r="24" spans="1:14" x14ac:dyDescent="0.25">
      <c r="A24">
        <v>2018</v>
      </c>
      <c r="B24">
        <v>2</v>
      </c>
      <c r="C24" t="s">
        <v>11</v>
      </c>
      <c r="D24" t="s">
        <v>81</v>
      </c>
      <c r="E24">
        <v>1540904.15</v>
      </c>
      <c r="F24">
        <v>1314240.56</v>
      </c>
      <c r="G24">
        <v>226663.6</v>
      </c>
      <c r="H24">
        <v>226663.6</v>
      </c>
      <c r="I24">
        <v>7665815993</v>
      </c>
      <c r="J24">
        <v>7665815.9929999998</v>
      </c>
      <c r="K24">
        <v>9575806664</v>
      </c>
      <c r="L24">
        <v>9575806.6640000008</v>
      </c>
      <c r="M24" t="str">
        <f>A24&amp;" Q"&amp;B24</f>
        <v>2018 Q2</v>
      </c>
      <c r="N24" s="61">
        <f>VLOOKUP(M24,Dates!C:D,2,FALSE)</f>
        <v>43281</v>
      </c>
    </row>
    <row r="25" spans="1:14" x14ac:dyDescent="0.25">
      <c r="A25">
        <v>2018</v>
      </c>
      <c r="B25">
        <v>2</v>
      </c>
      <c r="C25" t="s">
        <v>11</v>
      </c>
      <c r="D25" t="s">
        <v>79</v>
      </c>
      <c r="E25">
        <v>571604.24</v>
      </c>
      <c r="F25">
        <v>660185.02</v>
      </c>
      <c r="G25">
        <v>-88580.78</v>
      </c>
      <c r="H25">
        <v>-88580.78</v>
      </c>
      <c r="I25">
        <v>3953914225</v>
      </c>
      <c r="J25">
        <v>3953914.2250000001</v>
      </c>
      <c r="K25">
        <v>4876208088</v>
      </c>
      <c r="L25">
        <v>4876208.0880000005</v>
      </c>
      <c r="M25" t="str">
        <f>A25&amp;" Q"&amp;B25</f>
        <v>2018 Q2</v>
      </c>
      <c r="N25" s="61">
        <f>VLOOKUP(M25,Dates!C:D,2,FALSE)</f>
        <v>43281</v>
      </c>
    </row>
    <row r="26" spans="1:14" x14ac:dyDescent="0.25">
      <c r="A26">
        <v>2018</v>
      </c>
      <c r="B26">
        <v>3</v>
      </c>
      <c r="C26" t="s">
        <v>11</v>
      </c>
      <c r="D26" t="s">
        <v>80</v>
      </c>
      <c r="E26">
        <v>1895942.82</v>
      </c>
      <c r="F26">
        <v>1745520.25</v>
      </c>
      <c r="G26">
        <v>150422.57999999999</v>
      </c>
      <c r="H26">
        <v>150422.57999999999</v>
      </c>
      <c r="I26">
        <v>10109180938</v>
      </c>
      <c r="J26">
        <v>10109180.937999999</v>
      </c>
      <c r="K26">
        <v>12502888217</v>
      </c>
      <c r="L26">
        <v>12502888.217</v>
      </c>
      <c r="M26" t="str">
        <f>A26&amp;" Q"&amp;B26</f>
        <v>2018 Q3</v>
      </c>
      <c r="N26" s="61">
        <f>VLOOKUP(M26,Dates!C:D,2,FALSE)</f>
        <v>43373</v>
      </c>
    </row>
    <row r="27" spans="1:14" x14ac:dyDescent="0.25">
      <c r="A27">
        <v>2018</v>
      </c>
      <c r="B27">
        <v>3</v>
      </c>
      <c r="C27" t="s">
        <v>11</v>
      </c>
      <c r="D27" t="s">
        <v>82</v>
      </c>
      <c r="E27">
        <v>7625074.54</v>
      </c>
      <c r="F27">
        <v>7241794.71</v>
      </c>
      <c r="G27">
        <v>383279.83</v>
      </c>
      <c r="H27">
        <v>116471.67</v>
      </c>
      <c r="I27">
        <v>33891588308</v>
      </c>
      <c r="J27">
        <v>33891588.309</v>
      </c>
      <c r="K27">
        <v>39843845369</v>
      </c>
      <c r="L27">
        <v>39843845.369999997</v>
      </c>
      <c r="M27" t="str">
        <f>A27&amp;" Q"&amp;B27</f>
        <v>2018 Q3</v>
      </c>
      <c r="N27" s="61">
        <f>VLOOKUP(M27,Dates!C:D,2,FALSE)</f>
        <v>43373</v>
      </c>
    </row>
    <row r="28" spans="1:14" x14ac:dyDescent="0.25">
      <c r="A28">
        <v>2018</v>
      </c>
      <c r="B28">
        <v>3</v>
      </c>
      <c r="C28" t="s">
        <v>11</v>
      </c>
      <c r="D28" t="s">
        <v>81</v>
      </c>
      <c r="E28">
        <v>1448794.03</v>
      </c>
      <c r="F28">
        <v>1223954.43</v>
      </c>
      <c r="G28">
        <v>224839.6</v>
      </c>
      <c r="H28">
        <v>224839.6</v>
      </c>
      <c r="I28">
        <v>7159174830</v>
      </c>
      <c r="J28">
        <v>7159174.8300000001</v>
      </c>
      <c r="K28">
        <v>8951177319</v>
      </c>
      <c r="L28">
        <v>8951177.3190000001</v>
      </c>
      <c r="M28" t="str">
        <f>A28&amp;" Q"&amp;B28</f>
        <v>2018 Q3</v>
      </c>
      <c r="N28" s="61">
        <f>VLOOKUP(M28,Dates!C:D,2,FALSE)</f>
        <v>43373</v>
      </c>
    </row>
    <row r="29" spans="1:14" x14ac:dyDescent="0.25">
      <c r="A29">
        <v>2018</v>
      </c>
      <c r="B29">
        <v>3</v>
      </c>
      <c r="C29" t="s">
        <v>11</v>
      </c>
      <c r="D29" t="s">
        <v>79</v>
      </c>
      <c r="E29">
        <v>586223.19999999995</v>
      </c>
      <c r="F29">
        <v>675382.44</v>
      </c>
      <c r="G29">
        <v>-89159.23</v>
      </c>
      <c r="H29">
        <v>-89159.23</v>
      </c>
      <c r="I29">
        <v>4023038793</v>
      </c>
      <c r="J29">
        <v>4023038.7930000001</v>
      </c>
      <c r="K29">
        <v>5002040114</v>
      </c>
      <c r="L29">
        <v>5002040.1140000001</v>
      </c>
      <c r="M29" t="str">
        <f>A29&amp;" Q"&amp;B29</f>
        <v>2018 Q3</v>
      </c>
      <c r="N29" s="61">
        <f>VLOOKUP(M29,Dates!C:D,2,FALSE)</f>
        <v>43373</v>
      </c>
    </row>
    <row r="30" spans="1:14" x14ac:dyDescent="0.25">
      <c r="A30">
        <v>2018</v>
      </c>
      <c r="B30">
        <v>4</v>
      </c>
      <c r="C30" t="s">
        <v>11</v>
      </c>
      <c r="D30" t="s">
        <v>80</v>
      </c>
      <c r="E30">
        <v>1210713.42</v>
      </c>
      <c r="F30">
        <v>1257039.23</v>
      </c>
      <c r="G30">
        <v>-46325.8</v>
      </c>
      <c r="H30">
        <v>-46325.8</v>
      </c>
      <c r="I30">
        <v>6651183363</v>
      </c>
      <c r="J30">
        <v>6651183.3629999999</v>
      </c>
      <c r="K30">
        <v>8623118274</v>
      </c>
      <c r="L30">
        <v>8623118.2740000002</v>
      </c>
      <c r="M30" t="str">
        <f>A30&amp;" Q"&amp;B30</f>
        <v>2018 Q4</v>
      </c>
      <c r="N30" s="61">
        <f>VLOOKUP(M30,Dates!C:D,2,FALSE)</f>
        <v>43465</v>
      </c>
    </row>
    <row r="31" spans="1:14" x14ac:dyDescent="0.25">
      <c r="A31">
        <v>2018</v>
      </c>
      <c r="B31">
        <v>4</v>
      </c>
      <c r="C31" t="s">
        <v>11</v>
      </c>
      <c r="D31" t="s">
        <v>82</v>
      </c>
      <c r="E31">
        <v>7748780.6500000004</v>
      </c>
      <c r="F31">
        <v>7197052.6200000001</v>
      </c>
      <c r="G31">
        <v>551728.03</v>
      </c>
      <c r="H31">
        <v>382806.51</v>
      </c>
      <c r="I31">
        <v>31930213974</v>
      </c>
      <c r="J31">
        <v>31930213.98</v>
      </c>
      <c r="K31">
        <v>37829008165</v>
      </c>
      <c r="L31">
        <v>37829008.170000002</v>
      </c>
      <c r="M31" t="str">
        <f>A31&amp;" Q"&amp;B31</f>
        <v>2018 Q4</v>
      </c>
      <c r="N31" s="61">
        <f>VLOOKUP(M31,Dates!C:D,2,FALSE)</f>
        <v>43465</v>
      </c>
    </row>
    <row r="32" spans="1:14" x14ac:dyDescent="0.25">
      <c r="A32">
        <v>2018</v>
      </c>
      <c r="B32">
        <v>4</v>
      </c>
      <c r="C32" t="s">
        <v>11</v>
      </c>
      <c r="D32" t="s">
        <v>81</v>
      </c>
      <c r="E32">
        <v>1443844.13</v>
      </c>
      <c r="F32">
        <v>1250386.49</v>
      </c>
      <c r="G32">
        <v>193457.65</v>
      </c>
      <c r="H32">
        <v>193457.65</v>
      </c>
      <c r="I32">
        <v>6969270076</v>
      </c>
      <c r="J32">
        <v>6969270.0759999901</v>
      </c>
      <c r="K32">
        <v>8742362640</v>
      </c>
      <c r="L32">
        <v>8742362.6400000006</v>
      </c>
      <c r="M32" t="str">
        <f>A32&amp;" Q"&amp;B32</f>
        <v>2018 Q4</v>
      </c>
      <c r="N32" s="61">
        <f>VLOOKUP(M32,Dates!C:D,2,FALSE)</f>
        <v>43465</v>
      </c>
    </row>
    <row r="33" spans="1:14" x14ac:dyDescent="0.25">
      <c r="A33">
        <v>2018</v>
      </c>
      <c r="B33">
        <v>4</v>
      </c>
      <c r="C33" t="s">
        <v>11</v>
      </c>
      <c r="D33" t="s">
        <v>79</v>
      </c>
      <c r="E33">
        <v>532456.28</v>
      </c>
      <c r="F33">
        <v>661909.86</v>
      </c>
      <c r="G33">
        <v>-129453.58</v>
      </c>
      <c r="H33">
        <v>-129453.58</v>
      </c>
      <c r="I33">
        <v>3592649449</v>
      </c>
      <c r="J33">
        <v>3592649.449</v>
      </c>
      <c r="K33">
        <v>4659408407</v>
      </c>
      <c r="L33">
        <v>4659408.4069999997</v>
      </c>
      <c r="M33" t="str">
        <f>A33&amp;" Q"&amp;B33</f>
        <v>2018 Q4</v>
      </c>
      <c r="N33" s="61">
        <f>VLOOKUP(M33,Dates!C:D,2,FALSE)</f>
        <v>43465</v>
      </c>
    </row>
    <row r="34" spans="1:14" x14ac:dyDescent="0.25">
      <c r="A34">
        <v>2019</v>
      </c>
      <c r="B34">
        <v>1</v>
      </c>
      <c r="C34" t="s">
        <v>11</v>
      </c>
      <c r="D34" t="s">
        <v>80</v>
      </c>
      <c r="E34">
        <v>915071.39</v>
      </c>
      <c r="F34">
        <v>1004590.34</v>
      </c>
      <c r="G34">
        <v>-89518.95</v>
      </c>
      <c r="H34">
        <v>-89518.95</v>
      </c>
      <c r="I34">
        <v>5041895024</v>
      </c>
      <c r="J34">
        <v>5041895.0240000002</v>
      </c>
      <c r="K34">
        <v>6826718518</v>
      </c>
      <c r="L34">
        <v>6826718.5180000002</v>
      </c>
      <c r="M34" t="str">
        <f>A34&amp;" Q"&amp;B34</f>
        <v>2019 Q1</v>
      </c>
      <c r="N34" s="61">
        <f>VLOOKUP(M34,Dates!C:D,2,FALSE)</f>
        <v>43555</v>
      </c>
    </row>
    <row r="35" spans="1:14" x14ac:dyDescent="0.25">
      <c r="A35">
        <v>2019</v>
      </c>
      <c r="B35">
        <v>1</v>
      </c>
      <c r="C35" t="s">
        <v>11</v>
      </c>
      <c r="D35" t="s">
        <v>82</v>
      </c>
      <c r="E35">
        <v>7466264.7199999997</v>
      </c>
      <c r="F35">
        <v>7183735.0199999996</v>
      </c>
      <c r="G35">
        <v>282529.71000000002</v>
      </c>
      <c r="H35">
        <v>167004.54999999999</v>
      </c>
      <c r="I35">
        <v>31662348580</v>
      </c>
      <c r="J35">
        <v>31662348.577</v>
      </c>
      <c r="K35">
        <v>37293173883</v>
      </c>
      <c r="L35">
        <v>37293173.880000003</v>
      </c>
      <c r="M35" t="str">
        <f>A35&amp;" Q"&amp;B35</f>
        <v>2019 Q1</v>
      </c>
      <c r="N35" s="61">
        <f>VLOOKUP(M35,Dates!C:D,2,FALSE)</f>
        <v>43555</v>
      </c>
    </row>
    <row r="36" spans="1:14" x14ac:dyDescent="0.25">
      <c r="A36">
        <v>2019</v>
      </c>
      <c r="B36">
        <v>1</v>
      </c>
      <c r="C36" t="s">
        <v>11</v>
      </c>
      <c r="D36" t="s">
        <v>81</v>
      </c>
      <c r="E36">
        <v>1655512.82</v>
      </c>
      <c r="F36">
        <v>1424045.88</v>
      </c>
      <c r="G36">
        <v>231466.93</v>
      </c>
      <c r="H36">
        <v>231466.93</v>
      </c>
      <c r="I36">
        <v>8084682408</v>
      </c>
      <c r="J36">
        <v>8084682.4079999998</v>
      </c>
      <c r="K36">
        <v>9846790957</v>
      </c>
      <c r="L36">
        <v>9846790.9570000004</v>
      </c>
      <c r="M36" t="str">
        <f>A36&amp;" Q"&amp;B36</f>
        <v>2019 Q1</v>
      </c>
      <c r="N36" s="61">
        <f>VLOOKUP(M36,Dates!C:D,2,FALSE)</f>
        <v>43555</v>
      </c>
    </row>
    <row r="37" spans="1:14" x14ac:dyDescent="0.25">
      <c r="A37">
        <v>2019</v>
      </c>
      <c r="B37">
        <v>1</v>
      </c>
      <c r="C37" t="s">
        <v>11</v>
      </c>
      <c r="D37" t="s">
        <v>79</v>
      </c>
      <c r="E37">
        <v>543736.24</v>
      </c>
      <c r="F37">
        <v>622833.39</v>
      </c>
      <c r="G37">
        <v>-79097.149999999994</v>
      </c>
      <c r="H37">
        <v>-79097.149999999994</v>
      </c>
      <c r="I37">
        <v>3691989813</v>
      </c>
      <c r="J37">
        <v>3691989.8130000001</v>
      </c>
      <c r="K37">
        <v>4361217207</v>
      </c>
      <c r="L37">
        <v>4361217.2070000004</v>
      </c>
      <c r="M37" t="str">
        <f>A37&amp;" Q"&amp;B37</f>
        <v>2019 Q1</v>
      </c>
      <c r="N37" s="61">
        <f>VLOOKUP(M37,Dates!C:D,2,FALSE)</f>
        <v>43555</v>
      </c>
    </row>
    <row r="38" spans="1:14" x14ac:dyDescent="0.25">
      <c r="A38">
        <v>2019</v>
      </c>
      <c r="B38">
        <v>2</v>
      </c>
      <c r="C38" t="s">
        <v>11</v>
      </c>
      <c r="D38" t="s">
        <v>80</v>
      </c>
      <c r="E38">
        <v>1774410.32</v>
      </c>
      <c r="F38">
        <v>1683888.47</v>
      </c>
      <c r="G38">
        <v>90521.85</v>
      </c>
      <c r="H38">
        <v>90521.85</v>
      </c>
      <c r="I38">
        <v>9761973212</v>
      </c>
      <c r="J38">
        <v>9761973.2119999994</v>
      </c>
      <c r="K38">
        <v>11896845756</v>
      </c>
      <c r="L38">
        <v>11896845.755999999</v>
      </c>
      <c r="M38" t="str">
        <f>A38&amp;" Q"&amp;B38</f>
        <v>2019 Q2</v>
      </c>
      <c r="N38" s="61">
        <f>VLOOKUP(M38,Dates!C:D,2,FALSE)</f>
        <v>43646</v>
      </c>
    </row>
    <row r="39" spans="1:14" x14ac:dyDescent="0.25">
      <c r="A39">
        <v>2019</v>
      </c>
      <c r="B39">
        <v>2</v>
      </c>
      <c r="C39" t="s">
        <v>11</v>
      </c>
      <c r="D39" t="s">
        <v>82</v>
      </c>
      <c r="E39">
        <v>8193408.3899999997</v>
      </c>
      <c r="F39">
        <v>7307628.9900000002</v>
      </c>
      <c r="G39">
        <v>885779.4</v>
      </c>
      <c r="H39">
        <v>472610.13</v>
      </c>
      <c r="I39">
        <v>34342459034</v>
      </c>
      <c r="J39">
        <v>34342459.030000001</v>
      </c>
      <c r="K39">
        <v>38257951862</v>
      </c>
      <c r="L39">
        <v>38257951.859999999</v>
      </c>
      <c r="M39" t="str">
        <f>A39&amp;" Q"&amp;B39</f>
        <v>2019 Q2</v>
      </c>
      <c r="N39" s="61">
        <f>VLOOKUP(M39,Dates!C:D,2,FALSE)</f>
        <v>43646</v>
      </c>
    </row>
    <row r="40" spans="1:14" x14ac:dyDescent="0.25">
      <c r="A40">
        <v>2019</v>
      </c>
      <c r="B40">
        <v>2</v>
      </c>
      <c r="C40" t="s">
        <v>11</v>
      </c>
      <c r="D40" t="s">
        <v>81</v>
      </c>
      <c r="E40">
        <v>1492915.78</v>
      </c>
      <c r="F40">
        <v>1248793.1599999999</v>
      </c>
      <c r="G40">
        <v>244122.63</v>
      </c>
      <c r="H40">
        <v>244122.63</v>
      </c>
      <c r="I40">
        <v>7583675913</v>
      </c>
      <c r="J40">
        <v>7583675.9129999997</v>
      </c>
      <c r="K40">
        <v>8824835444</v>
      </c>
      <c r="L40">
        <v>8824835.4440000001</v>
      </c>
      <c r="M40" t="str">
        <f>A40&amp;" Q"&amp;B40</f>
        <v>2019 Q2</v>
      </c>
      <c r="N40" s="61">
        <f>VLOOKUP(M40,Dates!C:D,2,FALSE)</f>
        <v>43646</v>
      </c>
    </row>
    <row r="41" spans="1:14" x14ac:dyDescent="0.25">
      <c r="A41">
        <v>2019</v>
      </c>
      <c r="B41">
        <v>2</v>
      </c>
      <c r="C41" t="s">
        <v>11</v>
      </c>
      <c r="D41" t="s">
        <v>79</v>
      </c>
      <c r="E41">
        <v>497413.84</v>
      </c>
      <c r="F41">
        <v>590754.57999999996</v>
      </c>
      <c r="G41">
        <v>-93340.74</v>
      </c>
      <c r="H41">
        <v>-93340.74</v>
      </c>
      <c r="I41">
        <v>3589255448</v>
      </c>
      <c r="J41">
        <v>3589255.4479999999</v>
      </c>
      <c r="K41">
        <v>4216837447</v>
      </c>
      <c r="L41">
        <v>4216837.4469999997</v>
      </c>
      <c r="M41" t="str">
        <f>A41&amp;" Q"&amp;B41</f>
        <v>2019 Q2</v>
      </c>
      <c r="N41" s="61">
        <f>VLOOKUP(M41,Dates!C:D,2,FALSE)</f>
        <v>43646</v>
      </c>
    </row>
    <row r="42" spans="1:14" x14ac:dyDescent="0.25">
      <c r="A42">
        <v>2019</v>
      </c>
      <c r="B42">
        <v>3</v>
      </c>
      <c r="C42" t="s">
        <v>11</v>
      </c>
      <c r="D42" t="s">
        <v>80</v>
      </c>
      <c r="E42">
        <v>1996679.26</v>
      </c>
      <c r="F42">
        <v>1936669.64</v>
      </c>
      <c r="G42">
        <v>60009.62</v>
      </c>
      <c r="H42">
        <v>60009.62</v>
      </c>
      <c r="I42">
        <v>11706941321</v>
      </c>
      <c r="J42">
        <v>11706941.321</v>
      </c>
      <c r="K42">
        <v>13914643001</v>
      </c>
      <c r="L42">
        <v>13914643.001</v>
      </c>
      <c r="M42" t="str">
        <f>A42&amp;" Q"&amp;B42</f>
        <v>2019 Q3</v>
      </c>
      <c r="N42" s="61">
        <f>VLOOKUP(M42,Dates!C:D,2,FALSE)</f>
        <v>43738</v>
      </c>
    </row>
    <row r="43" spans="1:14" x14ac:dyDescent="0.25">
      <c r="A43">
        <v>2019</v>
      </c>
      <c r="B43">
        <v>3</v>
      </c>
      <c r="C43" t="s">
        <v>11</v>
      </c>
      <c r="D43" t="s">
        <v>82</v>
      </c>
      <c r="E43">
        <v>7968658.1200000001</v>
      </c>
      <c r="F43">
        <v>7387130.2999999998</v>
      </c>
      <c r="G43">
        <v>581527.81999999995</v>
      </c>
      <c r="H43">
        <v>261135.04</v>
      </c>
      <c r="I43">
        <v>34769014962</v>
      </c>
      <c r="J43">
        <v>34769014.960000001</v>
      </c>
      <c r="K43">
        <v>39686225734</v>
      </c>
      <c r="L43">
        <v>39686225.729999997</v>
      </c>
      <c r="M43" t="str">
        <f>A43&amp;" Q"&amp;B43</f>
        <v>2019 Q3</v>
      </c>
      <c r="N43" s="61">
        <f>VLOOKUP(M43,Dates!C:D,2,FALSE)</f>
        <v>43738</v>
      </c>
    </row>
    <row r="44" spans="1:14" x14ac:dyDescent="0.25">
      <c r="A44">
        <v>2019</v>
      </c>
      <c r="B44">
        <v>3</v>
      </c>
      <c r="C44" t="s">
        <v>11</v>
      </c>
      <c r="D44" t="s">
        <v>81</v>
      </c>
      <c r="E44">
        <v>1444145.11</v>
      </c>
      <c r="F44">
        <v>1167557.9099999999</v>
      </c>
      <c r="G44">
        <v>276587.2</v>
      </c>
      <c r="H44">
        <v>276587.2</v>
      </c>
      <c r="I44">
        <v>7349393977</v>
      </c>
      <c r="J44">
        <v>7349393.977</v>
      </c>
      <c r="K44">
        <v>8458827687</v>
      </c>
      <c r="L44">
        <v>8458827.6869999897</v>
      </c>
      <c r="M44" t="str">
        <f>A44&amp;" Q"&amp;B44</f>
        <v>2019 Q3</v>
      </c>
      <c r="N44" s="61">
        <f>VLOOKUP(M44,Dates!C:D,2,FALSE)</f>
        <v>43738</v>
      </c>
    </row>
    <row r="45" spans="1:14" x14ac:dyDescent="0.25">
      <c r="A45">
        <v>2019</v>
      </c>
      <c r="B45">
        <v>3</v>
      </c>
      <c r="C45" t="s">
        <v>11</v>
      </c>
      <c r="D45" t="s">
        <v>79</v>
      </c>
      <c r="E45">
        <v>500364.57</v>
      </c>
      <c r="F45">
        <v>590200.17000000004</v>
      </c>
      <c r="G45">
        <v>-89835.61</v>
      </c>
      <c r="H45">
        <v>-89835.61</v>
      </c>
      <c r="I45">
        <v>3600761406</v>
      </c>
      <c r="J45">
        <v>3600761.406</v>
      </c>
      <c r="K45">
        <v>4271928124</v>
      </c>
      <c r="L45">
        <v>4271928.1239999998</v>
      </c>
      <c r="M45" t="str">
        <f>A45&amp;" Q"&amp;B45</f>
        <v>2019 Q3</v>
      </c>
      <c r="N45" s="61">
        <f>VLOOKUP(M45,Dates!C:D,2,FALSE)</f>
        <v>43738</v>
      </c>
    </row>
    <row r="46" spans="1:14" x14ac:dyDescent="0.25">
      <c r="A46">
        <v>2019</v>
      </c>
      <c r="B46">
        <v>4</v>
      </c>
      <c r="C46" t="s">
        <v>11</v>
      </c>
      <c r="D46" t="s">
        <v>80</v>
      </c>
      <c r="E46">
        <v>1262688.06</v>
      </c>
      <c r="F46">
        <v>1346582.29</v>
      </c>
      <c r="G46">
        <v>-83894.23</v>
      </c>
      <c r="H46">
        <v>-83894.23</v>
      </c>
      <c r="I46">
        <v>7638511363</v>
      </c>
      <c r="J46">
        <v>7638511.3629999999</v>
      </c>
      <c r="K46">
        <v>9371411430</v>
      </c>
      <c r="L46">
        <v>9371411.4299999997</v>
      </c>
      <c r="M46" t="str">
        <f>A46&amp;" Q"&amp;B46</f>
        <v>2019 Q4</v>
      </c>
      <c r="N46" s="61">
        <f>VLOOKUP(M46,Dates!C:D,2,FALSE)</f>
        <v>43830</v>
      </c>
    </row>
    <row r="47" spans="1:14" x14ac:dyDescent="0.25">
      <c r="A47">
        <v>2019</v>
      </c>
      <c r="B47">
        <v>4</v>
      </c>
      <c r="C47" t="s">
        <v>11</v>
      </c>
      <c r="D47" t="s">
        <v>82</v>
      </c>
      <c r="E47">
        <v>8086950.6900000004</v>
      </c>
      <c r="F47">
        <v>7445532.7599999998</v>
      </c>
      <c r="G47">
        <v>641417.93000000005</v>
      </c>
      <c r="H47">
        <v>415863.33</v>
      </c>
      <c r="I47">
        <v>33460141917</v>
      </c>
      <c r="J47">
        <v>33460141.920000002</v>
      </c>
      <c r="K47">
        <v>39133277190</v>
      </c>
      <c r="L47">
        <v>39133277.189999998</v>
      </c>
      <c r="M47" t="str">
        <f>A47&amp;" Q"&amp;B47</f>
        <v>2019 Q4</v>
      </c>
      <c r="N47" s="61">
        <f>VLOOKUP(M47,Dates!C:D,2,FALSE)</f>
        <v>43830</v>
      </c>
    </row>
    <row r="48" spans="1:14" x14ac:dyDescent="0.25">
      <c r="A48">
        <v>2019</v>
      </c>
      <c r="B48">
        <v>4</v>
      </c>
      <c r="C48" t="s">
        <v>11</v>
      </c>
      <c r="D48" t="s">
        <v>81</v>
      </c>
      <c r="E48">
        <v>1463758.54</v>
      </c>
      <c r="F48">
        <v>1157061.0900000001</v>
      </c>
      <c r="G48">
        <v>306697.45</v>
      </c>
      <c r="H48">
        <v>306697.45</v>
      </c>
      <c r="I48">
        <v>6969379556</v>
      </c>
      <c r="J48">
        <v>6969379.5559999999</v>
      </c>
      <c r="K48">
        <v>8124989705</v>
      </c>
      <c r="L48">
        <v>8124989.7050000001</v>
      </c>
      <c r="M48" t="str">
        <f>A48&amp;" Q"&amp;B48</f>
        <v>2019 Q4</v>
      </c>
      <c r="N48" s="61">
        <f>VLOOKUP(M48,Dates!C:D,2,FALSE)</f>
        <v>43830</v>
      </c>
    </row>
    <row r="49" spans="1:14" x14ac:dyDescent="0.25">
      <c r="A49">
        <v>2019</v>
      </c>
      <c r="B49">
        <v>4</v>
      </c>
      <c r="C49" t="s">
        <v>11</v>
      </c>
      <c r="D49" t="s">
        <v>79</v>
      </c>
      <c r="E49">
        <v>499147.14</v>
      </c>
      <c r="F49">
        <v>617353.56999999995</v>
      </c>
      <c r="G49">
        <v>-118206.44</v>
      </c>
      <c r="H49">
        <v>-118206.44</v>
      </c>
      <c r="I49">
        <v>3607545862</v>
      </c>
      <c r="J49">
        <v>3607545.86199999</v>
      </c>
      <c r="K49">
        <v>4355700928</v>
      </c>
      <c r="L49">
        <v>4355700.9280000003</v>
      </c>
      <c r="M49" t="str">
        <f>A49&amp;" Q"&amp;B49</f>
        <v>2019 Q4</v>
      </c>
      <c r="N49" s="61">
        <f>VLOOKUP(M49,Dates!C:D,2,FALSE)</f>
        <v>43830</v>
      </c>
    </row>
    <row r="50" spans="1:14" x14ac:dyDescent="0.25">
      <c r="A50">
        <v>2020</v>
      </c>
      <c r="B50">
        <v>1</v>
      </c>
      <c r="C50" t="s">
        <v>11</v>
      </c>
      <c r="D50" t="s">
        <v>80</v>
      </c>
      <c r="E50">
        <v>733984.68</v>
      </c>
      <c r="F50">
        <v>1038069.79</v>
      </c>
      <c r="G50">
        <v>-304085.09999999998</v>
      </c>
      <c r="H50">
        <v>-304085.09999999998</v>
      </c>
      <c r="I50">
        <v>4184595249</v>
      </c>
      <c r="J50">
        <v>4184595.2489999998</v>
      </c>
      <c r="K50">
        <v>6239813349</v>
      </c>
      <c r="L50">
        <v>6239813.3490000004</v>
      </c>
      <c r="M50" t="str">
        <f>A50&amp;" Q"&amp;B50</f>
        <v>2020 Q1</v>
      </c>
      <c r="N50" s="61">
        <f>VLOOKUP(M50,Dates!C:D,2,FALSE)</f>
        <v>43921</v>
      </c>
    </row>
    <row r="51" spans="1:14" x14ac:dyDescent="0.25">
      <c r="A51">
        <v>2020</v>
      </c>
      <c r="B51">
        <v>1</v>
      </c>
      <c r="C51" t="s">
        <v>11</v>
      </c>
      <c r="D51" t="s">
        <v>82</v>
      </c>
      <c r="E51">
        <v>6047387.7000000002</v>
      </c>
      <c r="F51">
        <v>8150097.6900000004</v>
      </c>
      <c r="G51">
        <v>-2102709.9900000002</v>
      </c>
      <c r="H51">
        <v>-1735853.74</v>
      </c>
      <c r="I51">
        <v>26225956036</v>
      </c>
      <c r="J51">
        <v>26225956.037999999</v>
      </c>
      <c r="K51">
        <v>35664388275</v>
      </c>
      <c r="L51">
        <v>35664388.280000001</v>
      </c>
      <c r="M51" t="str">
        <f>A51&amp;" Q"&amp;B51</f>
        <v>2020 Q1</v>
      </c>
      <c r="N51" s="61">
        <f>VLOOKUP(M51,Dates!C:D,2,FALSE)</f>
        <v>43921</v>
      </c>
    </row>
    <row r="52" spans="1:14" x14ac:dyDescent="0.25">
      <c r="A52">
        <v>2020</v>
      </c>
      <c r="B52">
        <v>1</v>
      </c>
      <c r="C52" t="s">
        <v>11</v>
      </c>
      <c r="D52" t="s">
        <v>81</v>
      </c>
      <c r="E52">
        <v>1447293.7</v>
      </c>
      <c r="F52">
        <v>1462332.58</v>
      </c>
      <c r="G52">
        <v>-15038.89</v>
      </c>
      <c r="H52">
        <v>-15038.89</v>
      </c>
      <c r="I52">
        <v>6889123849</v>
      </c>
      <c r="J52">
        <v>6889123.8489999902</v>
      </c>
      <c r="K52">
        <v>8739796692</v>
      </c>
      <c r="L52">
        <v>8739796.6919999998</v>
      </c>
      <c r="M52" t="str">
        <f>A52&amp;" Q"&amp;B52</f>
        <v>2020 Q1</v>
      </c>
      <c r="N52" s="61">
        <f>VLOOKUP(M52,Dates!C:D,2,FALSE)</f>
        <v>43921</v>
      </c>
    </row>
    <row r="53" spans="1:14" x14ac:dyDescent="0.25">
      <c r="A53">
        <v>2020</v>
      </c>
      <c r="B53">
        <v>1</v>
      </c>
      <c r="C53" t="s">
        <v>11</v>
      </c>
      <c r="D53" t="s">
        <v>79</v>
      </c>
      <c r="E53">
        <v>285133.23</v>
      </c>
      <c r="F53">
        <v>399135.41</v>
      </c>
      <c r="G53">
        <v>-114002.19</v>
      </c>
      <c r="H53">
        <v>-114002.19</v>
      </c>
      <c r="I53">
        <v>2013624047</v>
      </c>
      <c r="J53">
        <v>2013624.04699999</v>
      </c>
      <c r="K53">
        <v>2554126125</v>
      </c>
      <c r="L53">
        <v>2554126.125</v>
      </c>
      <c r="M53" t="str">
        <f>A53&amp;" Q"&amp;B53</f>
        <v>2020 Q1</v>
      </c>
      <c r="N53" s="61">
        <f>VLOOKUP(M53,Dates!C:D,2,FALSE)</f>
        <v>43921</v>
      </c>
    </row>
    <row r="54" spans="1:14" x14ac:dyDescent="0.25">
      <c r="A54">
        <v>2020</v>
      </c>
      <c r="B54">
        <v>2</v>
      </c>
      <c r="C54" t="s">
        <v>11</v>
      </c>
      <c r="D54" t="s">
        <v>80</v>
      </c>
      <c r="E54">
        <v>99841.37</v>
      </c>
      <c r="F54">
        <v>338768.89</v>
      </c>
      <c r="G54">
        <v>-238927.53</v>
      </c>
      <c r="H54">
        <v>-238927.53</v>
      </c>
      <c r="I54">
        <v>189011965</v>
      </c>
      <c r="J54">
        <v>189011.965</v>
      </c>
      <c r="K54">
        <v>816775129</v>
      </c>
      <c r="L54">
        <v>816775.12899999996</v>
      </c>
      <c r="M54" t="str">
        <f>A54&amp;" Q"&amp;B54</f>
        <v>2020 Q2</v>
      </c>
      <c r="N54" s="61">
        <f>VLOOKUP(M54,Dates!C:D,2,FALSE)</f>
        <v>44012</v>
      </c>
    </row>
    <row r="55" spans="1:14" x14ac:dyDescent="0.25">
      <c r="A55">
        <v>2020</v>
      </c>
      <c r="B55">
        <v>2</v>
      </c>
      <c r="C55" t="s">
        <v>11</v>
      </c>
      <c r="D55" t="s">
        <v>82</v>
      </c>
      <c r="E55">
        <v>1414451.07</v>
      </c>
      <c r="F55">
        <v>5444155.6799999997</v>
      </c>
      <c r="G55">
        <v>-4029704.61</v>
      </c>
      <c r="H55">
        <v>-1538579.79</v>
      </c>
      <c r="I55">
        <v>5352204906</v>
      </c>
      <c r="J55">
        <v>5352204.9060000004</v>
      </c>
      <c r="K55">
        <v>12104582596</v>
      </c>
      <c r="L55">
        <v>12104582.5959999</v>
      </c>
      <c r="M55" t="str">
        <f>A55&amp;" Q"&amp;B55</f>
        <v>2020 Q2</v>
      </c>
      <c r="N55" s="61">
        <f>VLOOKUP(M55,Dates!C:D,2,FALSE)</f>
        <v>44012</v>
      </c>
    </row>
    <row r="56" spans="1:14" x14ac:dyDescent="0.25">
      <c r="A56">
        <v>2020</v>
      </c>
      <c r="B56">
        <v>2</v>
      </c>
      <c r="C56" t="s">
        <v>11</v>
      </c>
      <c r="D56" t="s">
        <v>81</v>
      </c>
      <c r="E56">
        <v>50526.19</v>
      </c>
      <c r="F56">
        <v>229689.37</v>
      </c>
      <c r="G56">
        <v>-179163.18</v>
      </c>
      <c r="H56">
        <v>-179163.18</v>
      </c>
      <c r="I56">
        <v>163237537</v>
      </c>
      <c r="J56">
        <v>163237.53700000001</v>
      </c>
      <c r="K56">
        <v>596176356</v>
      </c>
      <c r="L56">
        <v>596176.35600000003</v>
      </c>
      <c r="M56" t="str">
        <f>A56&amp;" Q"&amp;B56</f>
        <v>2020 Q2</v>
      </c>
      <c r="N56" s="61">
        <f>VLOOKUP(M56,Dates!C:D,2,FALSE)</f>
        <v>44012</v>
      </c>
    </row>
    <row r="57" spans="1:14" x14ac:dyDescent="0.25">
      <c r="A57">
        <v>2020</v>
      </c>
      <c r="B57">
        <v>2</v>
      </c>
      <c r="C57" t="s">
        <v>11</v>
      </c>
      <c r="D57" t="s">
        <v>79</v>
      </c>
      <c r="E57">
        <v>57233.69</v>
      </c>
      <c r="F57">
        <v>68576.2</v>
      </c>
      <c r="G57">
        <v>-11342.5</v>
      </c>
      <c r="H57">
        <v>-11342.5</v>
      </c>
      <c r="I57">
        <v>37506850</v>
      </c>
      <c r="J57">
        <v>37506.85</v>
      </c>
      <c r="K57">
        <v>129458238</v>
      </c>
      <c r="L57">
        <v>129458.238</v>
      </c>
      <c r="M57" t="str">
        <f>A57&amp;" Q"&amp;B57</f>
        <v>2020 Q2</v>
      </c>
      <c r="N57" s="61">
        <f>VLOOKUP(M57,Dates!C:D,2,FALSE)</f>
        <v>44012</v>
      </c>
    </row>
    <row r="58" spans="1:14" x14ac:dyDescent="0.25">
      <c r="A58">
        <v>2020</v>
      </c>
      <c r="B58">
        <v>3</v>
      </c>
      <c r="C58" t="s">
        <v>11</v>
      </c>
      <c r="D58" t="s">
        <v>80</v>
      </c>
      <c r="E58">
        <v>140635.63</v>
      </c>
      <c r="F58">
        <v>525879.99</v>
      </c>
      <c r="G58">
        <v>-385244.36</v>
      </c>
      <c r="H58">
        <v>-385244.36</v>
      </c>
      <c r="I58">
        <v>342231205</v>
      </c>
      <c r="J58">
        <v>342231.20500000002</v>
      </c>
      <c r="K58">
        <v>1826674950</v>
      </c>
      <c r="L58">
        <v>1826674.95</v>
      </c>
      <c r="M58" t="str">
        <f>A58&amp;" Q"&amp;B58</f>
        <v>2020 Q3</v>
      </c>
      <c r="N58" s="61">
        <f>VLOOKUP(M58,Dates!C:D,2,FALSE)</f>
        <v>44104</v>
      </c>
    </row>
    <row r="59" spans="1:14" x14ac:dyDescent="0.25">
      <c r="A59">
        <v>2020</v>
      </c>
      <c r="B59">
        <v>3</v>
      </c>
      <c r="C59" t="s">
        <v>11</v>
      </c>
      <c r="D59" t="s">
        <v>82</v>
      </c>
      <c r="E59">
        <v>2706259.74</v>
      </c>
      <c r="F59">
        <v>6852859.71</v>
      </c>
      <c r="G59">
        <v>-4146599.97</v>
      </c>
      <c r="H59">
        <v>-1476828.2</v>
      </c>
      <c r="I59">
        <v>13275871109</v>
      </c>
      <c r="J59">
        <v>13275871.108999999</v>
      </c>
      <c r="K59">
        <v>21242154303</v>
      </c>
      <c r="L59">
        <v>21242154.302999999</v>
      </c>
      <c r="M59" t="str">
        <f>A59&amp;" Q"&amp;B59</f>
        <v>2020 Q3</v>
      </c>
      <c r="N59" s="61">
        <f>VLOOKUP(M59,Dates!C:D,2,FALSE)</f>
        <v>44104</v>
      </c>
    </row>
    <row r="60" spans="1:14" x14ac:dyDescent="0.25">
      <c r="A60">
        <v>2020</v>
      </c>
      <c r="B60">
        <v>3</v>
      </c>
      <c r="C60" t="s">
        <v>11</v>
      </c>
      <c r="D60" t="s">
        <v>81</v>
      </c>
      <c r="E60">
        <v>222784.52</v>
      </c>
      <c r="F60">
        <v>463770.55</v>
      </c>
      <c r="G60">
        <v>-240986.02</v>
      </c>
      <c r="H60">
        <v>-240986.02</v>
      </c>
      <c r="I60">
        <v>1033165350</v>
      </c>
      <c r="J60">
        <v>1033165.35</v>
      </c>
      <c r="K60">
        <v>1609659447</v>
      </c>
      <c r="L60">
        <v>1609659.4469999999</v>
      </c>
      <c r="M60" t="str">
        <f>A60&amp;" Q"&amp;B60</f>
        <v>2020 Q3</v>
      </c>
      <c r="N60" s="61">
        <f>VLOOKUP(M60,Dates!C:D,2,FALSE)</f>
        <v>44104</v>
      </c>
    </row>
    <row r="61" spans="1:14" x14ac:dyDescent="0.25">
      <c r="A61">
        <v>2020</v>
      </c>
      <c r="B61">
        <v>3</v>
      </c>
      <c r="C61" t="s">
        <v>11</v>
      </c>
      <c r="D61" t="s">
        <v>79</v>
      </c>
      <c r="E61">
        <v>102586.08</v>
      </c>
      <c r="F61">
        <v>275042.43</v>
      </c>
      <c r="G61">
        <v>-172456.35</v>
      </c>
      <c r="H61">
        <v>-172456.35</v>
      </c>
      <c r="I61">
        <v>137754331</v>
      </c>
      <c r="J61">
        <v>137754.33100000001</v>
      </c>
      <c r="K61">
        <v>883767811</v>
      </c>
      <c r="L61">
        <v>883767.81099999999</v>
      </c>
      <c r="M61" t="str">
        <f>A61&amp;" Q"&amp;B61</f>
        <v>2020 Q3</v>
      </c>
      <c r="N61" s="61">
        <f>VLOOKUP(M61,Dates!C:D,2,FALSE)</f>
        <v>44104</v>
      </c>
    </row>
    <row r="62" spans="1:14" x14ac:dyDescent="0.25">
      <c r="A62">
        <v>2020</v>
      </c>
      <c r="B62">
        <v>4</v>
      </c>
      <c r="C62" t="s">
        <v>11</v>
      </c>
      <c r="D62" t="s">
        <v>80</v>
      </c>
      <c r="E62">
        <v>142837.5</v>
      </c>
      <c r="F62">
        <v>291325.39</v>
      </c>
      <c r="G62">
        <v>-148487.89000000001</v>
      </c>
      <c r="H62">
        <v>-148487.89000000001</v>
      </c>
      <c r="I62">
        <v>266049190</v>
      </c>
      <c r="J62">
        <v>266049.19</v>
      </c>
      <c r="K62">
        <v>1368319375</v>
      </c>
      <c r="L62">
        <v>1368319.375</v>
      </c>
      <c r="M62" t="str">
        <f>A62&amp;" Q"&amp;B62</f>
        <v>2020 Q4</v>
      </c>
      <c r="N62" s="61">
        <f>VLOOKUP(M62,Dates!C:D,2,FALSE)</f>
        <v>44196</v>
      </c>
    </row>
    <row r="63" spans="1:14" x14ac:dyDescent="0.25">
      <c r="A63">
        <v>2020</v>
      </c>
      <c r="B63">
        <v>4</v>
      </c>
      <c r="C63" t="s">
        <v>11</v>
      </c>
      <c r="D63" t="s">
        <v>82</v>
      </c>
      <c r="E63">
        <v>3145005.83</v>
      </c>
      <c r="F63">
        <v>5148562.34</v>
      </c>
      <c r="G63">
        <v>-2003556.51</v>
      </c>
      <c r="H63">
        <v>-1601905.31</v>
      </c>
      <c r="I63">
        <v>14019665064</v>
      </c>
      <c r="J63">
        <v>14019665.063999999</v>
      </c>
      <c r="K63">
        <v>20633364869</v>
      </c>
      <c r="L63">
        <v>20633364.868999999</v>
      </c>
      <c r="M63" t="str">
        <f>A63&amp;" Q"&amp;B63</f>
        <v>2020 Q4</v>
      </c>
      <c r="N63" s="61">
        <f>VLOOKUP(M63,Dates!C:D,2,FALSE)</f>
        <v>44196</v>
      </c>
    </row>
    <row r="64" spans="1:14" x14ac:dyDescent="0.25">
      <c r="A64">
        <v>2020</v>
      </c>
      <c r="B64">
        <v>4</v>
      </c>
      <c r="C64" t="s">
        <v>11</v>
      </c>
      <c r="D64" t="s">
        <v>81</v>
      </c>
      <c r="E64">
        <v>597754.75</v>
      </c>
      <c r="F64">
        <v>847082.7</v>
      </c>
      <c r="G64">
        <v>-249327.96</v>
      </c>
      <c r="H64">
        <v>-249327.96</v>
      </c>
      <c r="I64">
        <v>2770799103</v>
      </c>
      <c r="J64">
        <v>2770799.1030000001</v>
      </c>
      <c r="K64">
        <v>4442112563</v>
      </c>
      <c r="L64">
        <v>4442112.5630000001</v>
      </c>
      <c r="M64" t="str">
        <f>A64&amp;" Q"&amp;B64</f>
        <v>2020 Q4</v>
      </c>
      <c r="N64" s="61">
        <f>VLOOKUP(M64,Dates!C:D,2,FALSE)</f>
        <v>44196</v>
      </c>
    </row>
    <row r="65" spans="1:14" x14ac:dyDescent="0.25">
      <c r="A65">
        <v>2020</v>
      </c>
      <c r="B65">
        <v>4</v>
      </c>
      <c r="C65" t="s">
        <v>11</v>
      </c>
      <c r="D65" t="s">
        <v>79</v>
      </c>
      <c r="E65">
        <v>141295.44</v>
      </c>
      <c r="F65">
        <v>178586.21</v>
      </c>
      <c r="G65">
        <v>-37290.769999999997</v>
      </c>
      <c r="H65">
        <v>-37290.769999999997</v>
      </c>
      <c r="I65">
        <v>166025977</v>
      </c>
      <c r="J65">
        <v>166025.97700000001</v>
      </c>
      <c r="K65">
        <v>726442823</v>
      </c>
      <c r="L65">
        <v>726442.82299999997</v>
      </c>
      <c r="M65" t="str">
        <f>A65&amp;" Q"&amp;B65</f>
        <v>2020 Q4</v>
      </c>
      <c r="N65" s="61">
        <f>VLOOKUP(M65,Dates!C:D,2,FALSE)</f>
        <v>44196</v>
      </c>
    </row>
    <row r="66" spans="1:14" x14ac:dyDescent="0.25">
      <c r="A66">
        <v>2021</v>
      </c>
      <c r="B66">
        <v>1</v>
      </c>
      <c r="C66" t="s">
        <v>11</v>
      </c>
      <c r="D66" t="s">
        <v>80</v>
      </c>
      <c r="E66">
        <v>138990.72</v>
      </c>
      <c r="F66">
        <v>276151.78000000003</v>
      </c>
      <c r="G66">
        <v>-137161.04999999999</v>
      </c>
      <c r="H66">
        <v>-137161.04999999999</v>
      </c>
      <c r="I66">
        <v>199709084</v>
      </c>
      <c r="J66">
        <v>199709.084</v>
      </c>
      <c r="K66">
        <v>1151049266</v>
      </c>
      <c r="L66">
        <v>1151049.2660000001</v>
      </c>
      <c r="M66" t="str">
        <f>A66&amp;" Q"&amp;B66</f>
        <v>2021 Q1</v>
      </c>
      <c r="N66" s="61">
        <f>VLOOKUP(M66,Dates!C:D,2,FALSE)</f>
        <v>44286</v>
      </c>
    </row>
    <row r="67" spans="1:14" x14ac:dyDescent="0.25">
      <c r="A67">
        <v>2021</v>
      </c>
      <c r="B67">
        <v>1</v>
      </c>
      <c r="C67" t="s">
        <v>11</v>
      </c>
      <c r="D67" t="s">
        <v>82</v>
      </c>
      <c r="E67">
        <v>3100740.16</v>
      </c>
      <c r="F67">
        <v>5476657.4400000004</v>
      </c>
      <c r="G67">
        <v>-2375917.2799999998</v>
      </c>
      <c r="H67">
        <v>-151956.87</v>
      </c>
      <c r="I67">
        <v>14373656840</v>
      </c>
      <c r="J67">
        <v>14373656.84</v>
      </c>
      <c r="K67">
        <v>21757307700</v>
      </c>
      <c r="L67">
        <v>21757307.699999999</v>
      </c>
      <c r="M67" t="str">
        <f>A67&amp;" Q"&amp;B67</f>
        <v>2021 Q1</v>
      </c>
      <c r="N67" s="61">
        <f>VLOOKUP(M67,Dates!C:D,2,FALSE)</f>
        <v>44286</v>
      </c>
    </row>
    <row r="68" spans="1:14" x14ac:dyDescent="0.25">
      <c r="A68">
        <v>2021</v>
      </c>
      <c r="B68">
        <v>1</v>
      </c>
      <c r="C68" t="s">
        <v>11</v>
      </c>
      <c r="D68" t="s">
        <v>81</v>
      </c>
      <c r="E68">
        <v>629698.9</v>
      </c>
      <c r="F68">
        <v>1486531.17</v>
      </c>
      <c r="G68">
        <v>-856832.27</v>
      </c>
      <c r="H68">
        <v>-856832.27</v>
      </c>
      <c r="I68">
        <v>3380612600</v>
      </c>
      <c r="J68">
        <v>3380612.6</v>
      </c>
      <c r="K68">
        <v>7498978451</v>
      </c>
      <c r="L68">
        <v>7498978.4509999901</v>
      </c>
      <c r="M68" t="str">
        <f>A68&amp;" Q"&amp;B68</f>
        <v>2021 Q1</v>
      </c>
      <c r="N68" s="61">
        <f>VLOOKUP(M68,Dates!C:D,2,FALSE)</f>
        <v>44286</v>
      </c>
    </row>
    <row r="69" spans="1:14" x14ac:dyDescent="0.25">
      <c r="A69">
        <v>2021</v>
      </c>
      <c r="B69">
        <v>1</v>
      </c>
      <c r="C69" t="s">
        <v>11</v>
      </c>
      <c r="D69" t="s">
        <v>79</v>
      </c>
      <c r="E69">
        <v>138068.21</v>
      </c>
      <c r="F69">
        <v>207733.77</v>
      </c>
      <c r="G69">
        <v>-69665.56</v>
      </c>
      <c r="H69">
        <v>-69665.56</v>
      </c>
      <c r="I69">
        <v>150744396</v>
      </c>
      <c r="J69">
        <v>150744.39600000001</v>
      </c>
      <c r="K69">
        <v>795949764</v>
      </c>
      <c r="L69">
        <v>795949.76399999997</v>
      </c>
      <c r="M69" t="str">
        <f>A69&amp;" Q"&amp;B69</f>
        <v>2021 Q1</v>
      </c>
      <c r="N69" s="61">
        <f>VLOOKUP(M69,Dates!C:D,2,FALSE)</f>
        <v>44286</v>
      </c>
    </row>
    <row r="70" spans="1:14" x14ac:dyDescent="0.25">
      <c r="A70">
        <v>2021</v>
      </c>
      <c r="B70">
        <v>2</v>
      </c>
      <c r="C70" t="s">
        <v>11</v>
      </c>
      <c r="D70" t="s">
        <v>80</v>
      </c>
      <c r="E70">
        <v>280441.06</v>
      </c>
      <c r="F70">
        <v>649670.12</v>
      </c>
      <c r="G70">
        <v>-369229.07</v>
      </c>
      <c r="H70">
        <v>-369229.07</v>
      </c>
      <c r="I70">
        <v>939396332</v>
      </c>
      <c r="J70">
        <v>939396.33200000005</v>
      </c>
      <c r="K70">
        <v>4034750228</v>
      </c>
      <c r="L70">
        <v>4034750.2280000001</v>
      </c>
      <c r="M70" t="str">
        <f>A70&amp;" Q"&amp;B70</f>
        <v>2021 Q2</v>
      </c>
      <c r="N70" s="61">
        <f>VLOOKUP(M70,Dates!C:D,2,FALSE)</f>
        <v>44377</v>
      </c>
    </row>
    <row r="71" spans="1:14" x14ac:dyDescent="0.25">
      <c r="A71">
        <v>2021</v>
      </c>
      <c r="B71">
        <v>2</v>
      </c>
      <c r="C71" t="s">
        <v>11</v>
      </c>
      <c r="D71" t="s">
        <v>82</v>
      </c>
      <c r="E71">
        <v>5971897.3099999996</v>
      </c>
      <c r="F71">
        <v>6382150.4699999997</v>
      </c>
      <c r="G71">
        <v>-410253.17</v>
      </c>
      <c r="H71">
        <v>656547.63</v>
      </c>
      <c r="I71">
        <v>28327465843</v>
      </c>
      <c r="J71">
        <v>28327465.846000001</v>
      </c>
      <c r="K71">
        <v>33020235645</v>
      </c>
      <c r="L71">
        <v>33020235.644000001</v>
      </c>
      <c r="M71" t="str">
        <f>A71&amp;" Q"&amp;B71</f>
        <v>2021 Q2</v>
      </c>
      <c r="N71" s="61">
        <f>VLOOKUP(M71,Dates!C:D,2,FALSE)</f>
        <v>44377</v>
      </c>
    </row>
    <row r="72" spans="1:14" x14ac:dyDescent="0.25">
      <c r="A72">
        <v>2021</v>
      </c>
      <c r="B72">
        <v>2</v>
      </c>
      <c r="C72" t="s">
        <v>11</v>
      </c>
      <c r="D72" t="s">
        <v>81</v>
      </c>
      <c r="E72">
        <v>1092728.8799999999</v>
      </c>
      <c r="F72">
        <v>1268499.44</v>
      </c>
      <c r="G72">
        <v>-175770.56</v>
      </c>
      <c r="H72">
        <v>-175770.56</v>
      </c>
      <c r="I72">
        <v>5745339615</v>
      </c>
      <c r="J72">
        <v>5745339.6150000002</v>
      </c>
      <c r="K72">
        <v>8172298297</v>
      </c>
      <c r="L72">
        <v>8172298.2970000003</v>
      </c>
      <c r="M72" t="str">
        <f>A72&amp;" Q"&amp;B72</f>
        <v>2021 Q2</v>
      </c>
      <c r="N72" s="61">
        <f>VLOOKUP(M72,Dates!C:D,2,FALSE)</f>
        <v>44377</v>
      </c>
    </row>
    <row r="73" spans="1:14" x14ac:dyDescent="0.25">
      <c r="A73">
        <v>2021</v>
      </c>
      <c r="B73">
        <v>2</v>
      </c>
      <c r="C73" t="s">
        <v>11</v>
      </c>
      <c r="D73" t="s">
        <v>79</v>
      </c>
      <c r="E73">
        <v>132926.44</v>
      </c>
      <c r="F73">
        <v>193575.79</v>
      </c>
      <c r="G73">
        <v>-60649.35</v>
      </c>
      <c r="H73">
        <v>-60649.35</v>
      </c>
      <c r="I73">
        <v>241985274</v>
      </c>
      <c r="J73">
        <v>241985.274</v>
      </c>
      <c r="K73">
        <v>1021655626</v>
      </c>
      <c r="L73">
        <v>1021655.62599999</v>
      </c>
      <c r="M73" t="str">
        <f>A73&amp;" Q"&amp;B73</f>
        <v>2021 Q2</v>
      </c>
      <c r="N73" s="61">
        <f>VLOOKUP(M73,Dates!C:D,2,FALSE)</f>
        <v>44377</v>
      </c>
    </row>
    <row r="74" spans="1:14" x14ac:dyDescent="0.25">
      <c r="A74">
        <v>2021</v>
      </c>
      <c r="B74">
        <v>3</v>
      </c>
      <c r="C74" t="s">
        <v>11</v>
      </c>
      <c r="D74" t="s">
        <v>80</v>
      </c>
      <c r="E74">
        <v>620046.9</v>
      </c>
      <c r="F74">
        <v>941447.61</v>
      </c>
      <c r="G74">
        <v>-321400.71000000002</v>
      </c>
      <c r="H74">
        <v>-321400.71000000002</v>
      </c>
      <c r="I74">
        <v>3162193079</v>
      </c>
      <c r="J74">
        <v>3162193.0789999999</v>
      </c>
      <c r="K74">
        <v>6033751823</v>
      </c>
      <c r="L74">
        <v>6033751.8229999999</v>
      </c>
      <c r="M74" t="str">
        <f>A74&amp;" Q"&amp;B74</f>
        <v>2021 Q3</v>
      </c>
      <c r="N74" s="61">
        <f>VLOOKUP(M74,Dates!C:D,2,FALSE)</f>
        <v>44469</v>
      </c>
    </row>
    <row r="75" spans="1:14" x14ac:dyDescent="0.25">
      <c r="A75">
        <v>2021</v>
      </c>
      <c r="B75">
        <v>3</v>
      </c>
      <c r="C75" t="s">
        <v>11</v>
      </c>
      <c r="D75" t="s">
        <v>82</v>
      </c>
      <c r="E75">
        <v>7118594.1200000001</v>
      </c>
      <c r="F75">
        <v>7170972.4699999997</v>
      </c>
      <c r="G75">
        <v>-52378.35</v>
      </c>
      <c r="H75">
        <v>654879.6</v>
      </c>
      <c r="I75">
        <v>32042676046</v>
      </c>
      <c r="J75">
        <v>32042676.048999999</v>
      </c>
      <c r="K75">
        <v>37958700445</v>
      </c>
      <c r="L75">
        <v>37958700.450000003</v>
      </c>
      <c r="M75" t="str">
        <f>A75&amp;" Q"&amp;B75</f>
        <v>2021 Q3</v>
      </c>
      <c r="N75" s="61">
        <f>VLOOKUP(M75,Dates!C:D,2,FALSE)</f>
        <v>44469</v>
      </c>
    </row>
    <row r="76" spans="1:14" x14ac:dyDescent="0.25">
      <c r="A76">
        <v>2021</v>
      </c>
      <c r="B76">
        <v>3</v>
      </c>
      <c r="C76" t="s">
        <v>11</v>
      </c>
      <c r="D76" t="s">
        <v>81</v>
      </c>
      <c r="E76">
        <v>1108135.27</v>
      </c>
      <c r="F76">
        <v>1129069.21</v>
      </c>
      <c r="G76">
        <v>-20933.939999999999</v>
      </c>
      <c r="H76">
        <v>-20933.939999999999</v>
      </c>
      <c r="I76">
        <v>5535611495</v>
      </c>
      <c r="J76">
        <v>5535611.4950000001</v>
      </c>
      <c r="K76">
        <v>7436157802</v>
      </c>
      <c r="L76">
        <v>7436157.8019999899</v>
      </c>
      <c r="M76" t="str">
        <f>A76&amp;" Q"&amp;B76</f>
        <v>2021 Q3</v>
      </c>
      <c r="N76" s="61">
        <f>VLOOKUP(M76,Dates!C:D,2,FALSE)</f>
        <v>44469</v>
      </c>
    </row>
    <row r="77" spans="1:14" x14ac:dyDescent="0.25">
      <c r="A77">
        <v>2021</v>
      </c>
      <c r="B77">
        <v>3</v>
      </c>
      <c r="C77" t="s">
        <v>11</v>
      </c>
      <c r="D77" t="s">
        <v>79</v>
      </c>
      <c r="E77">
        <v>121484.3</v>
      </c>
      <c r="F77">
        <v>153678.71</v>
      </c>
      <c r="G77">
        <v>-32194.41</v>
      </c>
      <c r="H77">
        <v>-32194.41</v>
      </c>
      <c r="I77">
        <v>277703826</v>
      </c>
      <c r="J77">
        <v>277703.826</v>
      </c>
      <c r="K77">
        <v>838118344</v>
      </c>
      <c r="L77">
        <v>838118.34400000004</v>
      </c>
      <c r="M77" t="str">
        <f>A77&amp;" Q"&amp;B77</f>
        <v>2021 Q3</v>
      </c>
      <c r="N77" s="61">
        <f>VLOOKUP(M77,Dates!C:D,2,FALSE)</f>
        <v>44469</v>
      </c>
    </row>
    <row r="78" spans="1:14" x14ac:dyDescent="0.25">
      <c r="A78">
        <v>2021</v>
      </c>
      <c r="B78">
        <v>4</v>
      </c>
      <c r="C78" t="s">
        <v>11</v>
      </c>
      <c r="D78" t="s">
        <v>80</v>
      </c>
      <c r="E78">
        <v>615507.74</v>
      </c>
      <c r="F78">
        <v>869646.2</v>
      </c>
      <c r="G78">
        <v>-254138.46</v>
      </c>
      <c r="H78">
        <v>-254138.46</v>
      </c>
      <c r="I78">
        <v>2964660263</v>
      </c>
      <c r="J78">
        <v>2964660.2629999998</v>
      </c>
      <c r="K78">
        <v>4943774937</v>
      </c>
      <c r="L78">
        <v>4943774.9369999999</v>
      </c>
      <c r="M78" t="str">
        <f>A78&amp;" Q"&amp;B78</f>
        <v>2021 Q4</v>
      </c>
      <c r="N78" s="61">
        <f>VLOOKUP(M78,Dates!C:D,2,FALSE)</f>
        <v>44561</v>
      </c>
    </row>
    <row r="79" spans="1:14" x14ac:dyDescent="0.25">
      <c r="A79">
        <v>2021</v>
      </c>
      <c r="B79">
        <v>4</v>
      </c>
      <c r="C79" t="s">
        <v>11</v>
      </c>
      <c r="D79" t="s">
        <v>82</v>
      </c>
      <c r="E79">
        <v>7386720.2999999998</v>
      </c>
      <c r="F79">
        <v>7768143.46</v>
      </c>
      <c r="G79">
        <v>-381423.16</v>
      </c>
      <c r="H79">
        <v>-495659.68</v>
      </c>
      <c r="I79">
        <v>31985680432</v>
      </c>
      <c r="J79">
        <v>31985680.440000001</v>
      </c>
      <c r="K79">
        <v>37886041056</v>
      </c>
      <c r="L79">
        <v>37886041.060000002</v>
      </c>
      <c r="M79" t="str">
        <f>A79&amp;" Q"&amp;B79</f>
        <v>2021 Q4</v>
      </c>
      <c r="N79" s="61">
        <f>VLOOKUP(M79,Dates!C:D,2,FALSE)</f>
        <v>44561</v>
      </c>
    </row>
    <row r="80" spans="1:14" x14ac:dyDescent="0.25">
      <c r="A80">
        <v>2021</v>
      </c>
      <c r="B80">
        <v>4</v>
      </c>
      <c r="C80" t="s">
        <v>11</v>
      </c>
      <c r="D80" t="s">
        <v>81</v>
      </c>
      <c r="E80">
        <v>1327555.74</v>
      </c>
      <c r="F80">
        <v>1442031.45</v>
      </c>
      <c r="G80">
        <v>-114475.71</v>
      </c>
      <c r="H80">
        <v>-114475.71</v>
      </c>
      <c r="I80">
        <v>6728944192</v>
      </c>
      <c r="J80">
        <v>6728944.1919999998</v>
      </c>
      <c r="K80">
        <v>8803467633</v>
      </c>
      <c r="L80">
        <v>8803467.6329999994</v>
      </c>
      <c r="M80" t="str">
        <f>A80&amp;" Q"&amp;B80</f>
        <v>2021 Q4</v>
      </c>
      <c r="N80" s="61">
        <f>VLOOKUP(M80,Dates!C:D,2,FALSE)</f>
        <v>44561</v>
      </c>
    </row>
    <row r="81" spans="1:14" x14ac:dyDescent="0.25">
      <c r="A81">
        <v>2021</v>
      </c>
      <c r="B81">
        <v>4</v>
      </c>
      <c r="C81" t="s">
        <v>11</v>
      </c>
      <c r="D81" t="s">
        <v>79</v>
      </c>
      <c r="E81">
        <v>96492.94</v>
      </c>
      <c r="F81">
        <v>125404.15</v>
      </c>
      <c r="G81">
        <v>-28911.22</v>
      </c>
      <c r="H81">
        <v>-28911.22</v>
      </c>
      <c r="I81">
        <v>457708488</v>
      </c>
      <c r="J81">
        <v>457708.48800000001</v>
      </c>
      <c r="K81">
        <v>838259718</v>
      </c>
      <c r="L81">
        <v>838259.71799999999</v>
      </c>
      <c r="M81" t="str">
        <f>A81&amp;" Q"&amp;B81</f>
        <v>2021 Q4</v>
      </c>
      <c r="N81" s="61">
        <f>VLOOKUP(M81,Dates!C:D,2,FALSE)</f>
        <v>44561</v>
      </c>
    </row>
    <row r="82" spans="1:14" x14ac:dyDescent="0.25">
      <c r="A82">
        <v>2022</v>
      </c>
      <c r="B82">
        <v>1</v>
      </c>
      <c r="C82" t="s">
        <v>11</v>
      </c>
      <c r="D82" t="s">
        <v>80</v>
      </c>
      <c r="E82">
        <v>711344.21</v>
      </c>
      <c r="F82">
        <v>1149609.42</v>
      </c>
      <c r="G82">
        <v>-438265.22</v>
      </c>
      <c r="H82">
        <v>-438265.22</v>
      </c>
      <c r="I82">
        <v>3522525168</v>
      </c>
      <c r="J82">
        <v>3522525.1680000001</v>
      </c>
      <c r="K82">
        <v>6256224503</v>
      </c>
      <c r="L82">
        <v>6256224.5029999996</v>
      </c>
      <c r="M82" t="str">
        <f>A82&amp;" Q"&amp;B82</f>
        <v>2022 Q1</v>
      </c>
      <c r="N82" s="61">
        <f>VLOOKUP(M82,Dates!C:D,2,FALSE)</f>
        <v>44651</v>
      </c>
    </row>
    <row r="83" spans="1:14" x14ac:dyDescent="0.25">
      <c r="A83">
        <v>2022</v>
      </c>
      <c r="B83">
        <v>1</v>
      </c>
      <c r="C83" t="s">
        <v>11</v>
      </c>
      <c r="D83" t="s">
        <v>82</v>
      </c>
      <c r="E83">
        <v>6610314.6500000004</v>
      </c>
      <c r="F83">
        <v>7518971.9299999997</v>
      </c>
      <c r="G83">
        <v>-908657.28</v>
      </c>
      <c r="H83">
        <v>-791402.17</v>
      </c>
      <c r="I83">
        <v>27192745388</v>
      </c>
      <c r="J83">
        <v>27192745.390000001</v>
      </c>
      <c r="K83">
        <v>34352759032</v>
      </c>
      <c r="L83">
        <v>34352759.030000001</v>
      </c>
      <c r="M83" t="str">
        <f>A83&amp;" Q"&amp;B83</f>
        <v>2022 Q1</v>
      </c>
      <c r="N83" s="61">
        <f>VLOOKUP(M83,Dates!C:D,2,FALSE)</f>
        <v>44651</v>
      </c>
    </row>
    <row r="84" spans="1:14" x14ac:dyDescent="0.25">
      <c r="A84">
        <v>2022</v>
      </c>
      <c r="B84">
        <v>1</v>
      </c>
      <c r="C84" t="s">
        <v>11</v>
      </c>
      <c r="D84" t="s">
        <v>81</v>
      </c>
      <c r="E84">
        <v>1439689.5</v>
      </c>
      <c r="F84">
        <v>1730620.21</v>
      </c>
      <c r="G84">
        <v>-290930.71000000002</v>
      </c>
      <c r="H84">
        <v>-290930.71000000002</v>
      </c>
      <c r="I84">
        <v>7459729723</v>
      </c>
      <c r="J84">
        <v>7459729.7230000002</v>
      </c>
      <c r="K84">
        <v>10012385676</v>
      </c>
      <c r="L84">
        <v>10012385.6759999</v>
      </c>
      <c r="M84" t="str">
        <f>A84&amp;" Q"&amp;B84</f>
        <v>2022 Q1</v>
      </c>
      <c r="N84" s="61">
        <f>VLOOKUP(M84,Dates!C:D,2,FALSE)</f>
        <v>44651</v>
      </c>
    </row>
    <row r="85" spans="1:14" x14ac:dyDescent="0.25">
      <c r="A85">
        <v>2022</v>
      </c>
      <c r="B85">
        <v>1</v>
      </c>
      <c r="C85" t="s">
        <v>11</v>
      </c>
      <c r="D85" t="s">
        <v>79</v>
      </c>
      <c r="E85">
        <v>134247.14000000001</v>
      </c>
      <c r="F85">
        <v>191569.81</v>
      </c>
      <c r="G85">
        <v>-57322.67</v>
      </c>
      <c r="H85">
        <v>-57322.67</v>
      </c>
      <c r="I85">
        <v>483065385</v>
      </c>
      <c r="J85">
        <v>483065.38500000001</v>
      </c>
      <c r="K85">
        <v>1093522411</v>
      </c>
      <c r="L85">
        <v>1093522.4110000001</v>
      </c>
      <c r="M85" t="str">
        <f>A85&amp;" Q"&amp;B85</f>
        <v>2022 Q1</v>
      </c>
      <c r="N85" s="61">
        <f>VLOOKUP(M85,Dates!C:D,2,FALSE)</f>
        <v>44651</v>
      </c>
    </row>
    <row r="86" spans="1:14" x14ac:dyDescent="0.25">
      <c r="A86">
        <v>2022</v>
      </c>
      <c r="B86">
        <v>2</v>
      </c>
      <c r="C86" t="s">
        <v>11</v>
      </c>
      <c r="D86" t="s">
        <v>80</v>
      </c>
      <c r="E86">
        <v>1852750.87</v>
      </c>
      <c r="F86">
        <v>2159050.86</v>
      </c>
      <c r="G86">
        <v>-306299.98</v>
      </c>
      <c r="H86">
        <v>-306299.98</v>
      </c>
      <c r="I86">
        <v>8961049858</v>
      </c>
      <c r="J86">
        <v>8961049.8579999991</v>
      </c>
      <c r="K86">
        <v>11531947117</v>
      </c>
      <c r="L86">
        <v>11531947.117000001</v>
      </c>
      <c r="M86" t="str">
        <f>A86&amp;" Q"&amp;B86</f>
        <v>2022 Q2</v>
      </c>
      <c r="N86" s="61">
        <f>VLOOKUP(M86,Dates!C:D,2,FALSE)</f>
        <v>44742</v>
      </c>
    </row>
    <row r="87" spans="1:14" x14ac:dyDescent="0.25">
      <c r="A87">
        <v>2022</v>
      </c>
      <c r="B87">
        <v>2</v>
      </c>
      <c r="C87" t="s">
        <v>11</v>
      </c>
      <c r="D87" t="s">
        <v>82</v>
      </c>
      <c r="E87">
        <v>9714851.4100000001</v>
      </c>
      <c r="F87">
        <v>8363703.6399999997</v>
      </c>
      <c r="G87">
        <v>1351147.77</v>
      </c>
      <c r="H87">
        <v>838799.43</v>
      </c>
      <c r="I87">
        <v>32751565837</v>
      </c>
      <c r="J87">
        <v>32751565.84</v>
      </c>
      <c r="K87">
        <v>36020108524</v>
      </c>
      <c r="L87">
        <v>36020108.519999899</v>
      </c>
      <c r="M87" t="str">
        <f>A87&amp;" Q"&amp;B87</f>
        <v>2022 Q2</v>
      </c>
      <c r="N87" s="61">
        <f>VLOOKUP(M87,Dates!C:D,2,FALSE)</f>
        <v>44742</v>
      </c>
    </row>
    <row r="88" spans="1:14" x14ac:dyDescent="0.25">
      <c r="A88">
        <v>2022</v>
      </c>
      <c r="B88">
        <v>2</v>
      </c>
      <c r="C88" t="s">
        <v>11</v>
      </c>
      <c r="D88" t="s">
        <v>81</v>
      </c>
      <c r="E88">
        <v>1736477.49</v>
      </c>
      <c r="F88">
        <v>1718380.85</v>
      </c>
      <c r="G88">
        <v>18096.64</v>
      </c>
      <c r="H88">
        <v>18096.64</v>
      </c>
      <c r="I88">
        <v>8352617253</v>
      </c>
      <c r="J88">
        <v>8352617.2529999996</v>
      </c>
      <c r="K88">
        <v>9698269408</v>
      </c>
      <c r="L88">
        <v>9698269.4079999998</v>
      </c>
      <c r="M88" t="str">
        <f>A88&amp;" Q"&amp;B88</f>
        <v>2022 Q2</v>
      </c>
      <c r="N88" s="61">
        <f>VLOOKUP(M88,Dates!C:D,2,FALSE)</f>
        <v>44742</v>
      </c>
    </row>
    <row r="89" spans="1:14" x14ac:dyDescent="0.25">
      <c r="A89">
        <v>2022</v>
      </c>
      <c r="B89">
        <v>2</v>
      </c>
      <c r="C89" t="s">
        <v>11</v>
      </c>
      <c r="D89" t="s">
        <v>79</v>
      </c>
      <c r="E89">
        <v>117009.37</v>
      </c>
      <c r="F89">
        <v>145468.6</v>
      </c>
      <c r="G89">
        <v>-28459.23</v>
      </c>
      <c r="H89">
        <v>-28459.23</v>
      </c>
      <c r="I89">
        <v>558561539</v>
      </c>
      <c r="J89">
        <v>558561.53899999999</v>
      </c>
      <c r="K89">
        <v>786122516</v>
      </c>
      <c r="L89">
        <v>786122.51599999995</v>
      </c>
      <c r="M89" t="str">
        <f>A89&amp;" Q"&amp;B89</f>
        <v>2022 Q2</v>
      </c>
      <c r="N89" s="61">
        <f>VLOOKUP(M89,Dates!C:D,2,FALSE)</f>
        <v>44742</v>
      </c>
    </row>
    <row r="90" spans="1:14" x14ac:dyDescent="0.25">
      <c r="A90">
        <v>2017</v>
      </c>
      <c r="B90">
        <v>1</v>
      </c>
      <c r="C90" t="s">
        <v>10</v>
      </c>
      <c r="D90" t="s">
        <v>82</v>
      </c>
      <c r="E90">
        <v>1302611</v>
      </c>
      <c r="F90">
        <v>1093925</v>
      </c>
      <c r="G90">
        <v>208686</v>
      </c>
      <c r="H90">
        <v>119652</v>
      </c>
      <c r="I90">
        <v>7348131253</v>
      </c>
      <c r="J90">
        <v>7348131.2529999996</v>
      </c>
      <c r="K90">
        <v>8880749753</v>
      </c>
      <c r="L90">
        <v>8880749.7530000005</v>
      </c>
      <c r="M90" t="str">
        <f>A90&amp;" Q"&amp;B90</f>
        <v>2017 Q1</v>
      </c>
      <c r="N90" s="61">
        <f>VLOOKUP(M90,Dates!C:D,2,FALSE)</f>
        <v>42825</v>
      </c>
    </row>
    <row r="91" spans="1:14" x14ac:dyDescent="0.25">
      <c r="A91">
        <v>2017</v>
      </c>
      <c r="B91">
        <v>1</v>
      </c>
      <c r="C91" t="s">
        <v>10</v>
      </c>
      <c r="D91" t="s">
        <v>81</v>
      </c>
      <c r="E91">
        <v>88476</v>
      </c>
      <c r="F91">
        <v>81920</v>
      </c>
      <c r="G91">
        <v>6556</v>
      </c>
      <c r="H91">
        <v>3013</v>
      </c>
      <c r="I91">
        <v>743657846</v>
      </c>
      <c r="J91">
        <v>743657.84600000002</v>
      </c>
      <c r="K91">
        <v>918632499</v>
      </c>
      <c r="L91">
        <v>918632.49899999995</v>
      </c>
      <c r="M91" t="str">
        <f>A91&amp;" Q"&amp;B91</f>
        <v>2017 Q1</v>
      </c>
      <c r="N91" s="61">
        <f>VLOOKUP(M91,Dates!C:D,2,FALSE)</f>
        <v>42825</v>
      </c>
    </row>
    <row r="92" spans="1:14" x14ac:dyDescent="0.25">
      <c r="A92">
        <v>2017</v>
      </c>
      <c r="B92">
        <v>2</v>
      </c>
      <c r="C92" t="s">
        <v>10</v>
      </c>
      <c r="D92" t="s">
        <v>82</v>
      </c>
      <c r="E92">
        <v>1586119</v>
      </c>
      <c r="F92">
        <v>1140401</v>
      </c>
      <c r="G92">
        <v>445718</v>
      </c>
      <c r="H92">
        <v>263274</v>
      </c>
      <c r="I92">
        <v>8598825893</v>
      </c>
      <c r="J92">
        <v>8598825.8929999992</v>
      </c>
      <c r="K92">
        <v>9819741643</v>
      </c>
      <c r="L92">
        <v>9819741.6429999992</v>
      </c>
      <c r="M92" t="str">
        <f>A92&amp;" Q"&amp;B92</f>
        <v>2017 Q2</v>
      </c>
      <c r="N92" s="61">
        <f>VLOOKUP(M92,Dates!C:D,2,FALSE)</f>
        <v>42916</v>
      </c>
    </row>
    <row r="93" spans="1:14" x14ac:dyDescent="0.25">
      <c r="A93">
        <v>2017</v>
      </c>
      <c r="B93">
        <v>2</v>
      </c>
      <c r="C93" t="s">
        <v>10</v>
      </c>
      <c r="D93" t="s">
        <v>81</v>
      </c>
      <c r="E93">
        <v>79178</v>
      </c>
      <c r="F93">
        <v>61229</v>
      </c>
      <c r="G93">
        <v>17949</v>
      </c>
      <c r="H93">
        <v>10404</v>
      </c>
      <c r="I93">
        <v>625236835</v>
      </c>
      <c r="J93">
        <v>625236.83499999996</v>
      </c>
      <c r="K93">
        <v>726812465</v>
      </c>
      <c r="L93">
        <v>726812.46499999997</v>
      </c>
      <c r="M93" t="str">
        <f>A93&amp;" Q"&amp;B93</f>
        <v>2017 Q2</v>
      </c>
      <c r="N93" s="61">
        <f>VLOOKUP(M93,Dates!C:D,2,FALSE)</f>
        <v>42916</v>
      </c>
    </row>
    <row r="94" spans="1:14" x14ac:dyDescent="0.25">
      <c r="A94">
        <v>2017</v>
      </c>
      <c r="B94">
        <v>3</v>
      </c>
      <c r="C94" t="s">
        <v>10</v>
      </c>
      <c r="D94" t="s">
        <v>82</v>
      </c>
      <c r="E94">
        <v>1616547</v>
      </c>
      <c r="F94">
        <v>1210698</v>
      </c>
      <c r="G94">
        <v>405849</v>
      </c>
      <c r="H94">
        <v>242512</v>
      </c>
      <c r="I94">
        <v>8702971664</v>
      </c>
      <c r="J94">
        <v>8702971.6640000008</v>
      </c>
      <c r="K94">
        <v>10070088028</v>
      </c>
      <c r="L94">
        <v>10070088.0279999</v>
      </c>
      <c r="M94" t="str">
        <f>A94&amp;" Q"&amp;B94</f>
        <v>2017 Q3</v>
      </c>
      <c r="N94" s="61">
        <f>VLOOKUP(M94,Dates!C:D,2,FALSE)</f>
        <v>43008</v>
      </c>
    </row>
    <row r="95" spans="1:14" x14ac:dyDescent="0.25">
      <c r="A95">
        <v>2017</v>
      </c>
      <c r="B95">
        <v>3</v>
      </c>
      <c r="C95" t="s">
        <v>10</v>
      </c>
      <c r="D95" t="s">
        <v>81</v>
      </c>
      <c r="E95">
        <v>76557</v>
      </c>
      <c r="F95">
        <v>61485</v>
      </c>
      <c r="G95">
        <v>15072</v>
      </c>
      <c r="H95">
        <v>9220</v>
      </c>
      <c r="I95">
        <v>566079362</v>
      </c>
      <c r="J95">
        <v>566079.36199999996</v>
      </c>
      <c r="K95">
        <v>709305338</v>
      </c>
      <c r="L95">
        <v>709305.33799999999</v>
      </c>
      <c r="M95" t="str">
        <f>A95&amp;" Q"&amp;B95</f>
        <v>2017 Q3</v>
      </c>
      <c r="N95" s="61">
        <f>VLOOKUP(M95,Dates!C:D,2,FALSE)</f>
        <v>43008</v>
      </c>
    </row>
    <row r="96" spans="1:14" x14ac:dyDescent="0.25">
      <c r="A96">
        <v>2017</v>
      </c>
      <c r="B96">
        <v>4</v>
      </c>
      <c r="C96" t="s">
        <v>10</v>
      </c>
      <c r="D96" t="s">
        <v>82</v>
      </c>
      <c r="E96">
        <v>1447085</v>
      </c>
      <c r="F96">
        <v>1261691</v>
      </c>
      <c r="G96">
        <v>185395</v>
      </c>
      <c r="H96">
        <v>413168</v>
      </c>
      <c r="I96">
        <v>8005139742</v>
      </c>
      <c r="J96">
        <v>8005139.7419999996</v>
      </c>
      <c r="K96">
        <v>9439081440</v>
      </c>
      <c r="L96">
        <v>9439081.4399999995</v>
      </c>
      <c r="M96" t="str">
        <f>A96&amp;" Q"&amp;B96</f>
        <v>2017 Q4</v>
      </c>
      <c r="N96" s="61">
        <f>VLOOKUP(M96,Dates!C:D,2,FALSE)</f>
        <v>43100</v>
      </c>
    </row>
    <row r="97" spans="1:14" x14ac:dyDescent="0.25">
      <c r="A97">
        <v>2017</v>
      </c>
      <c r="B97">
        <v>4</v>
      </c>
      <c r="C97" t="s">
        <v>10</v>
      </c>
      <c r="D97" t="s">
        <v>81</v>
      </c>
      <c r="E97">
        <v>91279</v>
      </c>
      <c r="F97">
        <v>85728</v>
      </c>
      <c r="G97">
        <v>5551</v>
      </c>
      <c r="H97">
        <v>12997</v>
      </c>
      <c r="I97">
        <v>713633332</v>
      </c>
      <c r="J97">
        <v>713633.33199999901</v>
      </c>
      <c r="K97">
        <v>903966690</v>
      </c>
      <c r="L97">
        <v>903966.69</v>
      </c>
      <c r="M97" t="str">
        <f>A97&amp;" Q"&amp;B97</f>
        <v>2017 Q4</v>
      </c>
      <c r="N97" s="61">
        <f>VLOOKUP(M97,Dates!C:D,2,FALSE)</f>
        <v>43100</v>
      </c>
    </row>
    <row r="98" spans="1:14" x14ac:dyDescent="0.25">
      <c r="A98">
        <v>2018</v>
      </c>
      <c r="B98">
        <v>1</v>
      </c>
      <c r="C98" t="s">
        <v>10</v>
      </c>
      <c r="D98" t="s">
        <v>82</v>
      </c>
      <c r="E98">
        <v>1737771</v>
      </c>
      <c r="F98">
        <v>1718161</v>
      </c>
      <c r="G98">
        <v>19610</v>
      </c>
      <c r="H98">
        <v>23052</v>
      </c>
      <c r="I98">
        <v>7578180090</v>
      </c>
      <c r="J98">
        <v>7578180.0899999999</v>
      </c>
      <c r="K98">
        <v>9366026181</v>
      </c>
      <c r="L98">
        <v>9366026.1809999999</v>
      </c>
      <c r="M98" t="str">
        <f>A98&amp;" Q"&amp;B98</f>
        <v>2018 Q1</v>
      </c>
      <c r="N98" s="61">
        <f>VLOOKUP(M98,Dates!C:D,2,FALSE)</f>
        <v>43190</v>
      </c>
    </row>
    <row r="99" spans="1:14" x14ac:dyDescent="0.25">
      <c r="A99">
        <v>2018</v>
      </c>
      <c r="B99">
        <v>1</v>
      </c>
      <c r="C99" t="s">
        <v>10</v>
      </c>
      <c r="D99" t="s">
        <v>81</v>
      </c>
      <c r="E99">
        <v>93447</v>
      </c>
      <c r="F99">
        <v>99043</v>
      </c>
      <c r="G99">
        <v>-5597</v>
      </c>
      <c r="H99">
        <v>-7184</v>
      </c>
      <c r="I99">
        <v>758910551</v>
      </c>
      <c r="J99">
        <v>758910.55099999998</v>
      </c>
      <c r="K99">
        <v>912868379</v>
      </c>
      <c r="L99">
        <v>912868.37899999996</v>
      </c>
      <c r="M99" t="str">
        <f>A99&amp;" Q"&amp;B99</f>
        <v>2018 Q1</v>
      </c>
      <c r="N99" s="61">
        <f>VLOOKUP(M99,Dates!C:D,2,FALSE)</f>
        <v>43190</v>
      </c>
    </row>
    <row r="100" spans="1:14" x14ac:dyDescent="0.25">
      <c r="A100">
        <v>2018</v>
      </c>
      <c r="B100">
        <v>2</v>
      </c>
      <c r="C100" t="s">
        <v>10</v>
      </c>
      <c r="D100" t="s">
        <v>82</v>
      </c>
      <c r="E100">
        <v>2069995</v>
      </c>
      <c r="F100">
        <v>1810833</v>
      </c>
      <c r="G100">
        <v>259162</v>
      </c>
      <c r="H100">
        <v>208737</v>
      </c>
      <c r="I100">
        <v>12540401949</v>
      </c>
      <c r="J100">
        <v>12540401.948999999</v>
      </c>
      <c r="K100">
        <v>14498145329</v>
      </c>
      <c r="L100">
        <v>14498145.329</v>
      </c>
      <c r="M100" t="str">
        <f>A100&amp;" Q"&amp;B100</f>
        <v>2018 Q2</v>
      </c>
      <c r="N100" s="61">
        <f>VLOOKUP(M100,Dates!C:D,2,FALSE)</f>
        <v>43281</v>
      </c>
    </row>
    <row r="101" spans="1:14" x14ac:dyDescent="0.25">
      <c r="A101">
        <v>2018</v>
      </c>
      <c r="B101">
        <v>2</v>
      </c>
      <c r="C101" t="s">
        <v>10</v>
      </c>
      <c r="D101" t="s">
        <v>81</v>
      </c>
      <c r="E101">
        <v>84725</v>
      </c>
      <c r="F101">
        <v>77096</v>
      </c>
      <c r="G101">
        <v>7629</v>
      </c>
      <c r="H101">
        <v>6428</v>
      </c>
      <c r="I101">
        <v>681055141</v>
      </c>
      <c r="J101">
        <v>681055.14099999995</v>
      </c>
      <c r="K101">
        <v>792174309</v>
      </c>
      <c r="L101">
        <v>792174.30900000001</v>
      </c>
      <c r="M101" t="str">
        <f>A101&amp;" Q"&amp;B101</f>
        <v>2018 Q2</v>
      </c>
      <c r="N101" s="61">
        <f>VLOOKUP(M101,Dates!C:D,2,FALSE)</f>
        <v>43281</v>
      </c>
    </row>
    <row r="102" spans="1:14" x14ac:dyDescent="0.25">
      <c r="A102">
        <v>2018</v>
      </c>
      <c r="B102">
        <v>3</v>
      </c>
      <c r="C102" t="s">
        <v>10</v>
      </c>
      <c r="D102" t="s">
        <v>82</v>
      </c>
      <c r="E102">
        <v>2136835</v>
      </c>
      <c r="F102">
        <v>1844656</v>
      </c>
      <c r="G102">
        <v>292179</v>
      </c>
      <c r="H102">
        <v>224175</v>
      </c>
      <c r="I102">
        <v>12522632745</v>
      </c>
      <c r="J102">
        <v>12522632.744999999</v>
      </c>
      <c r="K102">
        <v>14676247562</v>
      </c>
      <c r="L102">
        <v>14676247.5619999</v>
      </c>
      <c r="M102" t="str">
        <f>A102&amp;" Q"&amp;B102</f>
        <v>2018 Q3</v>
      </c>
      <c r="N102" s="61">
        <f>VLOOKUP(M102,Dates!C:D,2,FALSE)</f>
        <v>43373</v>
      </c>
    </row>
    <row r="103" spans="1:14" x14ac:dyDescent="0.25">
      <c r="A103">
        <v>2018</v>
      </c>
      <c r="B103">
        <v>3</v>
      </c>
      <c r="C103" t="s">
        <v>10</v>
      </c>
      <c r="D103" t="s">
        <v>81</v>
      </c>
      <c r="E103">
        <v>73466</v>
      </c>
      <c r="F103">
        <v>66082</v>
      </c>
      <c r="G103">
        <v>7384</v>
      </c>
      <c r="H103">
        <v>5625</v>
      </c>
      <c r="I103">
        <v>577800207</v>
      </c>
      <c r="J103">
        <v>577800.20699999901</v>
      </c>
      <c r="K103">
        <v>663548327</v>
      </c>
      <c r="L103">
        <v>663548.32700000005</v>
      </c>
      <c r="M103" t="str">
        <f>A103&amp;" Q"&amp;B103</f>
        <v>2018 Q3</v>
      </c>
      <c r="N103" s="61">
        <f>VLOOKUP(M103,Dates!C:D,2,FALSE)</f>
        <v>43373</v>
      </c>
    </row>
    <row r="104" spans="1:14" x14ac:dyDescent="0.25">
      <c r="A104">
        <v>2018</v>
      </c>
      <c r="B104">
        <v>4</v>
      </c>
      <c r="C104" t="s">
        <v>10</v>
      </c>
      <c r="D104" t="s">
        <v>82</v>
      </c>
      <c r="E104">
        <v>1974067</v>
      </c>
      <c r="F104">
        <v>1867130</v>
      </c>
      <c r="G104">
        <v>106937</v>
      </c>
      <c r="H104">
        <v>51188</v>
      </c>
      <c r="I104">
        <v>11409785193</v>
      </c>
      <c r="J104">
        <v>11409785.193</v>
      </c>
      <c r="K104">
        <v>13629302128</v>
      </c>
      <c r="L104">
        <v>13629302.1279999</v>
      </c>
      <c r="M104" t="str">
        <f>A104&amp;" Q"&amp;B104</f>
        <v>2018 Q4</v>
      </c>
      <c r="N104" s="61">
        <f>VLOOKUP(M104,Dates!C:D,2,FALSE)</f>
        <v>43465</v>
      </c>
    </row>
    <row r="105" spans="1:14" x14ac:dyDescent="0.25">
      <c r="A105">
        <v>2018</v>
      </c>
      <c r="B105">
        <v>4</v>
      </c>
      <c r="C105" t="s">
        <v>10</v>
      </c>
      <c r="D105" t="s">
        <v>81</v>
      </c>
      <c r="E105">
        <v>89501</v>
      </c>
      <c r="F105">
        <v>89526</v>
      </c>
      <c r="G105">
        <v>-25</v>
      </c>
      <c r="H105">
        <v>-3262</v>
      </c>
      <c r="I105">
        <v>694619661</v>
      </c>
      <c r="J105">
        <v>694619.66099999996</v>
      </c>
      <c r="K105">
        <v>828524600</v>
      </c>
      <c r="L105">
        <v>828524.6</v>
      </c>
      <c r="M105" t="str">
        <f>A105&amp;" Q"&amp;B105</f>
        <v>2018 Q4</v>
      </c>
      <c r="N105" s="61">
        <f>VLOOKUP(M105,Dates!C:D,2,FALSE)</f>
        <v>43465</v>
      </c>
    </row>
    <row r="106" spans="1:14" x14ac:dyDescent="0.25">
      <c r="A106">
        <v>2019</v>
      </c>
      <c r="B106">
        <v>1</v>
      </c>
      <c r="C106" t="s">
        <v>10</v>
      </c>
      <c r="D106" t="s">
        <v>82</v>
      </c>
      <c r="E106">
        <v>1784210</v>
      </c>
      <c r="F106">
        <v>1751702</v>
      </c>
      <c r="G106">
        <v>32508</v>
      </c>
      <c r="H106">
        <v>22512</v>
      </c>
      <c r="I106">
        <v>10407727670</v>
      </c>
      <c r="J106">
        <v>10407727.67</v>
      </c>
      <c r="K106">
        <v>12970622436</v>
      </c>
      <c r="L106">
        <v>12970622.436000001</v>
      </c>
      <c r="M106" t="str">
        <f>A106&amp;" Q"&amp;B106</f>
        <v>2019 Q1</v>
      </c>
      <c r="N106" s="61">
        <f>VLOOKUP(M106,Dates!C:D,2,FALSE)</f>
        <v>43555</v>
      </c>
    </row>
    <row r="107" spans="1:14" x14ac:dyDescent="0.25">
      <c r="A107">
        <v>2019</v>
      </c>
      <c r="B107">
        <v>1</v>
      </c>
      <c r="C107" t="s">
        <v>10</v>
      </c>
      <c r="D107" t="s">
        <v>81</v>
      </c>
      <c r="E107">
        <v>90677</v>
      </c>
      <c r="F107">
        <v>94861</v>
      </c>
      <c r="G107">
        <v>-4185</v>
      </c>
      <c r="H107">
        <v>-5105</v>
      </c>
      <c r="I107">
        <v>765377973</v>
      </c>
      <c r="J107">
        <v>765377.973</v>
      </c>
      <c r="K107">
        <v>903650750</v>
      </c>
      <c r="L107">
        <v>903650.75</v>
      </c>
      <c r="M107" t="str">
        <f>A107&amp;" Q"&amp;B107</f>
        <v>2019 Q1</v>
      </c>
      <c r="N107" s="61">
        <f>VLOOKUP(M107,Dates!C:D,2,FALSE)</f>
        <v>43555</v>
      </c>
    </row>
    <row r="108" spans="1:14" x14ac:dyDescent="0.25">
      <c r="A108">
        <v>2019</v>
      </c>
      <c r="B108">
        <v>2</v>
      </c>
      <c r="C108" t="s">
        <v>10</v>
      </c>
      <c r="D108" t="s">
        <v>82</v>
      </c>
      <c r="E108">
        <v>2207968</v>
      </c>
      <c r="F108">
        <v>1859174</v>
      </c>
      <c r="G108">
        <v>348793</v>
      </c>
      <c r="H108">
        <v>250219</v>
      </c>
      <c r="I108">
        <v>12606275468</v>
      </c>
      <c r="J108">
        <v>12606275.468</v>
      </c>
      <c r="K108">
        <v>14562552589</v>
      </c>
      <c r="L108">
        <v>14562552.589</v>
      </c>
      <c r="M108" t="str">
        <f>A108&amp;" Q"&amp;B108</f>
        <v>2019 Q2</v>
      </c>
      <c r="N108" s="61">
        <f>VLOOKUP(M108,Dates!C:D,2,FALSE)</f>
        <v>43646</v>
      </c>
    </row>
    <row r="109" spans="1:14" x14ac:dyDescent="0.25">
      <c r="A109">
        <v>2019</v>
      </c>
      <c r="B109">
        <v>2</v>
      </c>
      <c r="C109" t="s">
        <v>10</v>
      </c>
      <c r="D109" t="s">
        <v>81</v>
      </c>
      <c r="E109">
        <v>78528</v>
      </c>
      <c r="F109">
        <v>69661</v>
      </c>
      <c r="G109">
        <v>8867</v>
      </c>
      <c r="H109">
        <v>6159</v>
      </c>
      <c r="I109">
        <v>600847693</v>
      </c>
      <c r="J109">
        <v>600847.69299999997</v>
      </c>
      <c r="K109">
        <v>678690860</v>
      </c>
      <c r="L109">
        <v>678690.86</v>
      </c>
      <c r="M109" t="str">
        <f>A109&amp;" Q"&amp;B109</f>
        <v>2019 Q2</v>
      </c>
      <c r="N109" s="61">
        <f>VLOOKUP(M109,Dates!C:D,2,FALSE)</f>
        <v>43646</v>
      </c>
    </row>
    <row r="110" spans="1:14" x14ac:dyDescent="0.25">
      <c r="A110">
        <v>2019</v>
      </c>
      <c r="B110">
        <v>3</v>
      </c>
      <c r="C110" t="s">
        <v>10</v>
      </c>
      <c r="D110" t="s">
        <v>82</v>
      </c>
      <c r="E110">
        <v>2325964</v>
      </c>
      <c r="F110">
        <v>1926298</v>
      </c>
      <c r="G110">
        <v>399666</v>
      </c>
      <c r="H110">
        <v>305166</v>
      </c>
      <c r="I110">
        <v>13072169955</v>
      </c>
      <c r="J110">
        <v>13072169.955</v>
      </c>
      <c r="K110">
        <v>15174282776</v>
      </c>
      <c r="L110">
        <v>15174282.776000001</v>
      </c>
      <c r="M110" t="str">
        <f>A110&amp;" Q"&amp;B110</f>
        <v>2019 Q3</v>
      </c>
      <c r="N110" s="61">
        <f>VLOOKUP(M110,Dates!C:D,2,FALSE)</f>
        <v>43738</v>
      </c>
    </row>
    <row r="111" spans="1:14" x14ac:dyDescent="0.25">
      <c r="A111">
        <v>2019</v>
      </c>
      <c r="B111">
        <v>3</v>
      </c>
      <c r="C111" t="s">
        <v>10</v>
      </c>
      <c r="D111" t="s">
        <v>81</v>
      </c>
      <c r="E111">
        <v>61428</v>
      </c>
      <c r="F111">
        <v>53527</v>
      </c>
      <c r="G111">
        <v>7901</v>
      </c>
      <c r="H111">
        <v>6007</v>
      </c>
      <c r="I111">
        <v>466881039</v>
      </c>
      <c r="J111">
        <v>466881.03899999999</v>
      </c>
      <c r="K111">
        <v>528495034</v>
      </c>
      <c r="L111">
        <v>528495.03399999999</v>
      </c>
      <c r="M111" t="str">
        <f>A111&amp;" Q"&amp;B111</f>
        <v>2019 Q3</v>
      </c>
      <c r="N111" s="61">
        <f>VLOOKUP(M111,Dates!C:D,2,FALSE)</f>
        <v>43738</v>
      </c>
    </row>
    <row r="112" spans="1:14" x14ac:dyDescent="0.25">
      <c r="A112">
        <v>2019</v>
      </c>
      <c r="B112">
        <v>4</v>
      </c>
      <c r="C112" t="s">
        <v>10</v>
      </c>
      <c r="D112" t="s">
        <v>82</v>
      </c>
      <c r="E112">
        <v>2137900</v>
      </c>
      <c r="F112">
        <v>1899322</v>
      </c>
      <c r="G112">
        <v>238578</v>
      </c>
      <c r="H112">
        <v>177164</v>
      </c>
      <c r="I112">
        <v>11807765815</v>
      </c>
      <c r="J112">
        <v>11807765.814999999</v>
      </c>
      <c r="K112">
        <v>14097128580</v>
      </c>
      <c r="L112">
        <v>14097128.579999899</v>
      </c>
      <c r="M112" t="str">
        <f>A112&amp;" Q"&amp;B112</f>
        <v>2019 Q4</v>
      </c>
      <c r="N112" s="61">
        <f>VLOOKUP(M112,Dates!C:D,2,FALSE)</f>
        <v>43830</v>
      </c>
    </row>
    <row r="113" spans="1:14" x14ac:dyDescent="0.25">
      <c r="A113">
        <v>2019</v>
      </c>
      <c r="B113">
        <v>4</v>
      </c>
      <c r="C113" t="s">
        <v>10</v>
      </c>
      <c r="D113" t="s">
        <v>81</v>
      </c>
      <c r="E113">
        <v>87989</v>
      </c>
      <c r="F113">
        <v>82409</v>
      </c>
      <c r="G113">
        <v>5580</v>
      </c>
      <c r="H113">
        <v>4071</v>
      </c>
      <c r="I113">
        <v>688780795</v>
      </c>
      <c r="J113">
        <v>688780.79500000004</v>
      </c>
      <c r="K113">
        <v>799085517</v>
      </c>
      <c r="L113">
        <v>799085.51699999999</v>
      </c>
      <c r="M113" t="str">
        <f>A113&amp;" Q"&amp;B113</f>
        <v>2019 Q4</v>
      </c>
      <c r="N113" s="61">
        <f>VLOOKUP(M113,Dates!C:D,2,FALSE)</f>
        <v>43830</v>
      </c>
    </row>
    <row r="114" spans="1:14" x14ac:dyDescent="0.25">
      <c r="A114">
        <v>2020</v>
      </c>
      <c r="B114">
        <v>1</v>
      </c>
      <c r="C114" t="s">
        <v>10</v>
      </c>
      <c r="D114" t="s">
        <v>82</v>
      </c>
      <c r="E114">
        <v>1552013</v>
      </c>
      <c r="F114">
        <v>1788433</v>
      </c>
      <c r="G114">
        <v>-236419</v>
      </c>
      <c r="H114">
        <v>-193550</v>
      </c>
      <c r="I114">
        <v>8841598821</v>
      </c>
      <c r="J114">
        <v>8841598.8210000005</v>
      </c>
      <c r="K114">
        <v>12751190099</v>
      </c>
      <c r="L114">
        <v>12751190.098999999</v>
      </c>
      <c r="M114" t="str">
        <f>A114&amp;" Q"&amp;B114</f>
        <v>2020 Q1</v>
      </c>
      <c r="N114" s="61">
        <f>VLOOKUP(M114,Dates!C:D,2,FALSE)</f>
        <v>43921</v>
      </c>
    </row>
    <row r="115" spans="1:14" x14ac:dyDescent="0.25">
      <c r="A115">
        <v>2020</v>
      </c>
      <c r="B115">
        <v>1</v>
      </c>
      <c r="C115" t="s">
        <v>10</v>
      </c>
      <c r="D115" t="s">
        <v>81</v>
      </c>
      <c r="E115">
        <v>82965</v>
      </c>
      <c r="F115">
        <v>103448</v>
      </c>
      <c r="G115">
        <v>-20484</v>
      </c>
      <c r="H115">
        <v>-16632</v>
      </c>
      <c r="I115">
        <v>741184191</v>
      </c>
      <c r="J115">
        <v>741184.19099999999</v>
      </c>
      <c r="K115">
        <v>946585256</v>
      </c>
      <c r="L115">
        <v>946585.25600000005</v>
      </c>
      <c r="M115" t="str">
        <f>A115&amp;" Q"&amp;B115</f>
        <v>2020 Q1</v>
      </c>
      <c r="N115" s="61">
        <f>VLOOKUP(M115,Dates!C:D,2,FALSE)</f>
        <v>43921</v>
      </c>
    </row>
    <row r="116" spans="1:14" x14ac:dyDescent="0.25">
      <c r="A116">
        <v>2020</v>
      </c>
      <c r="B116">
        <v>2</v>
      </c>
      <c r="C116" t="s">
        <v>10</v>
      </c>
      <c r="D116" t="s">
        <v>82</v>
      </c>
      <c r="E116">
        <v>411813</v>
      </c>
      <c r="F116">
        <v>1054548</v>
      </c>
      <c r="G116">
        <v>-642735</v>
      </c>
      <c r="H116">
        <v>-253002</v>
      </c>
      <c r="I116">
        <v>1236210519</v>
      </c>
      <c r="J116">
        <v>1236210.5189999901</v>
      </c>
      <c r="K116">
        <v>3240063279</v>
      </c>
      <c r="L116">
        <v>3240063.2790000001</v>
      </c>
      <c r="M116" t="str">
        <f>A116&amp;" Q"&amp;B116</f>
        <v>2020 Q2</v>
      </c>
      <c r="N116" s="61">
        <f>VLOOKUP(M116,Dates!C:D,2,FALSE)</f>
        <v>44012</v>
      </c>
    </row>
    <row r="117" spans="1:14" x14ac:dyDescent="0.25">
      <c r="A117">
        <v>2020</v>
      </c>
      <c r="B117">
        <v>2</v>
      </c>
      <c r="C117" t="s">
        <v>10</v>
      </c>
      <c r="D117" t="s">
        <v>81</v>
      </c>
      <c r="E117">
        <v>8676</v>
      </c>
      <c r="F117">
        <v>32086</v>
      </c>
      <c r="G117">
        <v>-23410</v>
      </c>
      <c r="H117">
        <v>-8575</v>
      </c>
      <c r="I117">
        <v>39896317</v>
      </c>
      <c r="J117">
        <v>39896.316999999901</v>
      </c>
      <c r="K117">
        <v>122851998</v>
      </c>
      <c r="L117">
        <v>122851.997999999</v>
      </c>
      <c r="M117" t="str">
        <f>A117&amp;" Q"&amp;B117</f>
        <v>2020 Q2</v>
      </c>
      <c r="N117" s="61">
        <f>VLOOKUP(M117,Dates!C:D,2,FALSE)</f>
        <v>44012</v>
      </c>
    </row>
    <row r="118" spans="1:14" x14ac:dyDescent="0.25">
      <c r="A118">
        <v>2020</v>
      </c>
      <c r="B118">
        <v>3</v>
      </c>
      <c r="C118" t="s">
        <v>10</v>
      </c>
      <c r="D118" t="s">
        <v>82</v>
      </c>
      <c r="E118">
        <v>682819</v>
      </c>
      <c r="F118">
        <v>1626306</v>
      </c>
      <c r="G118">
        <v>-943486</v>
      </c>
      <c r="H118">
        <v>-479902</v>
      </c>
      <c r="I118">
        <v>2811782492</v>
      </c>
      <c r="J118">
        <v>2811782.4920000001</v>
      </c>
      <c r="K118">
        <v>6010734852</v>
      </c>
      <c r="L118">
        <v>6010734.852</v>
      </c>
      <c r="M118" t="str">
        <f>A118&amp;" Q"&amp;B118</f>
        <v>2020 Q3</v>
      </c>
      <c r="N118" s="61">
        <f>VLOOKUP(M118,Dates!C:D,2,FALSE)</f>
        <v>44104</v>
      </c>
    </row>
    <row r="119" spans="1:14" x14ac:dyDescent="0.25">
      <c r="A119">
        <v>2020</v>
      </c>
      <c r="B119">
        <v>3</v>
      </c>
      <c r="C119" t="s">
        <v>10</v>
      </c>
      <c r="D119" t="s">
        <v>81</v>
      </c>
      <c r="E119">
        <v>17699</v>
      </c>
      <c r="F119">
        <v>59778</v>
      </c>
      <c r="G119">
        <v>-42079</v>
      </c>
      <c r="H119">
        <v>-21355</v>
      </c>
      <c r="I119">
        <v>146766305</v>
      </c>
      <c r="J119">
        <v>146766.30499999999</v>
      </c>
      <c r="K119">
        <v>269494669</v>
      </c>
      <c r="L119">
        <v>269494.66899999999</v>
      </c>
      <c r="M119" t="str">
        <f>A119&amp;" Q"&amp;B119</f>
        <v>2020 Q3</v>
      </c>
      <c r="N119" s="61">
        <f>VLOOKUP(M119,Dates!C:D,2,FALSE)</f>
        <v>44104</v>
      </c>
    </row>
    <row r="120" spans="1:14" x14ac:dyDescent="0.25">
      <c r="A120">
        <v>2020</v>
      </c>
      <c r="B120">
        <v>4</v>
      </c>
      <c r="C120" t="s">
        <v>10</v>
      </c>
      <c r="D120" t="s">
        <v>82</v>
      </c>
      <c r="E120">
        <v>760891</v>
      </c>
      <c r="F120">
        <v>1348164</v>
      </c>
      <c r="G120">
        <v>-587273</v>
      </c>
      <c r="H120">
        <v>-389270</v>
      </c>
      <c r="I120">
        <v>3220834387</v>
      </c>
      <c r="J120">
        <v>3220834.3870000001</v>
      </c>
      <c r="K120">
        <v>7280342762</v>
      </c>
      <c r="L120">
        <v>7280342.7620000001</v>
      </c>
      <c r="M120" t="str">
        <f>A120&amp;" Q"&amp;B120</f>
        <v>2020 Q4</v>
      </c>
      <c r="N120" s="61">
        <f>VLOOKUP(M120,Dates!C:D,2,FALSE)</f>
        <v>44196</v>
      </c>
    </row>
    <row r="121" spans="1:14" x14ac:dyDescent="0.25">
      <c r="A121">
        <v>2020</v>
      </c>
      <c r="B121">
        <v>4</v>
      </c>
      <c r="C121" t="s">
        <v>10</v>
      </c>
      <c r="D121" t="s">
        <v>81</v>
      </c>
      <c r="E121">
        <v>46510</v>
      </c>
      <c r="F121">
        <v>105967</v>
      </c>
      <c r="G121">
        <v>-59457</v>
      </c>
      <c r="H121">
        <v>-39372</v>
      </c>
      <c r="I121">
        <v>401070779</v>
      </c>
      <c r="J121">
        <v>401070.77899999998</v>
      </c>
      <c r="K121">
        <v>767515601</v>
      </c>
      <c r="L121">
        <v>767515.60100000002</v>
      </c>
      <c r="M121" t="str">
        <f>A121&amp;" Q"&amp;B121</f>
        <v>2020 Q4</v>
      </c>
      <c r="N121" s="61">
        <f>VLOOKUP(M121,Dates!C:D,2,FALSE)</f>
        <v>44196</v>
      </c>
    </row>
    <row r="122" spans="1:14" x14ac:dyDescent="0.25">
      <c r="A122">
        <v>2021</v>
      </c>
      <c r="B122">
        <v>1</v>
      </c>
      <c r="C122" t="s">
        <v>10</v>
      </c>
      <c r="D122" t="s">
        <v>82</v>
      </c>
      <c r="E122">
        <v>745441</v>
      </c>
      <c r="F122">
        <v>1299501</v>
      </c>
      <c r="G122">
        <v>-554060</v>
      </c>
      <c r="H122">
        <v>-172561</v>
      </c>
      <c r="I122">
        <v>4129018550</v>
      </c>
      <c r="J122">
        <v>4129018.55</v>
      </c>
      <c r="K122">
        <v>7944981808</v>
      </c>
      <c r="L122">
        <v>7944981.8080000002</v>
      </c>
      <c r="M122" t="str">
        <f>A122&amp;" Q"&amp;B122</f>
        <v>2021 Q1</v>
      </c>
      <c r="N122" s="61">
        <f>VLOOKUP(M122,Dates!C:D,2,FALSE)</f>
        <v>44286</v>
      </c>
    </row>
    <row r="123" spans="1:14" x14ac:dyDescent="0.25">
      <c r="A123">
        <v>2021</v>
      </c>
      <c r="B123">
        <v>1</v>
      </c>
      <c r="C123" t="s">
        <v>10</v>
      </c>
      <c r="D123" t="s">
        <v>81</v>
      </c>
      <c r="E123">
        <v>51367</v>
      </c>
      <c r="F123">
        <v>108537</v>
      </c>
      <c r="G123">
        <v>-57170</v>
      </c>
      <c r="H123">
        <v>-15734</v>
      </c>
      <c r="I123">
        <v>460328844</v>
      </c>
      <c r="J123">
        <v>460328.84399999998</v>
      </c>
      <c r="K123">
        <v>908983415</v>
      </c>
      <c r="L123">
        <v>908983.41500000004</v>
      </c>
      <c r="M123" t="str">
        <f>A123&amp;" Q"&amp;B123</f>
        <v>2021 Q1</v>
      </c>
      <c r="N123" s="61">
        <f>VLOOKUP(M123,Dates!C:D,2,FALSE)</f>
        <v>44286</v>
      </c>
    </row>
    <row r="124" spans="1:14" x14ac:dyDescent="0.25">
      <c r="A124">
        <v>2021</v>
      </c>
      <c r="B124">
        <v>2</v>
      </c>
      <c r="C124" t="s">
        <v>10</v>
      </c>
      <c r="D124" t="s">
        <v>82</v>
      </c>
      <c r="E124">
        <v>1456205</v>
      </c>
      <c r="F124">
        <v>1490068</v>
      </c>
      <c r="G124">
        <v>-33863</v>
      </c>
      <c r="H124">
        <v>312316</v>
      </c>
      <c r="I124">
        <v>8335356163</v>
      </c>
      <c r="J124">
        <v>8335356.1629999997</v>
      </c>
      <c r="K124">
        <v>10870628751</v>
      </c>
      <c r="L124">
        <v>10870628.751</v>
      </c>
      <c r="M124" t="str">
        <f>A124&amp;" Q"&amp;B124</f>
        <v>2021 Q2</v>
      </c>
      <c r="N124" s="61">
        <f>VLOOKUP(M124,Dates!C:D,2,FALSE)</f>
        <v>44377</v>
      </c>
    </row>
    <row r="125" spans="1:14" x14ac:dyDescent="0.25">
      <c r="A125">
        <v>2021</v>
      </c>
      <c r="B125">
        <v>2</v>
      </c>
      <c r="C125" t="s">
        <v>10</v>
      </c>
      <c r="D125" t="s">
        <v>81</v>
      </c>
      <c r="E125">
        <v>69557</v>
      </c>
      <c r="F125">
        <v>78206</v>
      </c>
      <c r="G125">
        <v>-8649</v>
      </c>
      <c r="H125">
        <v>16748</v>
      </c>
      <c r="I125">
        <v>631695642</v>
      </c>
      <c r="J125">
        <v>631695.64199999999</v>
      </c>
      <c r="K125">
        <v>741238194</v>
      </c>
      <c r="L125">
        <v>741238.19400000002</v>
      </c>
      <c r="M125" t="str">
        <f>A125&amp;" Q"&amp;B125</f>
        <v>2021 Q2</v>
      </c>
      <c r="N125" s="61">
        <f>VLOOKUP(M125,Dates!C:D,2,FALSE)</f>
        <v>44377</v>
      </c>
    </row>
    <row r="126" spans="1:14" x14ac:dyDescent="0.25">
      <c r="A126">
        <v>2021</v>
      </c>
      <c r="B126">
        <v>3</v>
      </c>
      <c r="C126" t="s">
        <v>10</v>
      </c>
      <c r="D126" t="s">
        <v>82</v>
      </c>
      <c r="E126">
        <v>1881289</v>
      </c>
      <c r="F126">
        <v>1660457</v>
      </c>
      <c r="G126">
        <v>220832</v>
      </c>
      <c r="H126">
        <v>176316</v>
      </c>
      <c r="I126">
        <v>9637196703</v>
      </c>
      <c r="J126">
        <v>9637196.7029999997</v>
      </c>
      <c r="K126">
        <v>11939431255</v>
      </c>
      <c r="L126">
        <v>11939431.2549999</v>
      </c>
      <c r="M126" t="str">
        <f>A126&amp;" Q"&amp;B126</f>
        <v>2021 Q3</v>
      </c>
      <c r="N126" s="61">
        <f>VLOOKUP(M126,Dates!C:D,2,FALSE)</f>
        <v>44469</v>
      </c>
    </row>
    <row r="127" spans="1:14" x14ac:dyDescent="0.25">
      <c r="A127">
        <v>2021</v>
      </c>
      <c r="B127">
        <v>3</v>
      </c>
      <c r="C127" t="s">
        <v>10</v>
      </c>
      <c r="D127" t="s">
        <v>81</v>
      </c>
      <c r="E127">
        <v>70148</v>
      </c>
      <c r="F127">
        <v>66849</v>
      </c>
      <c r="G127">
        <v>3298</v>
      </c>
      <c r="H127">
        <v>2872</v>
      </c>
      <c r="I127">
        <v>485263809</v>
      </c>
      <c r="J127">
        <v>485263.80900000001</v>
      </c>
      <c r="K127">
        <v>601896250</v>
      </c>
      <c r="L127">
        <v>601896.25</v>
      </c>
      <c r="M127" t="str">
        <f>A127&amp;" Q"&amp;B127</f>
        <v>2021 Q3</v>
      </c>
      <c r="N127" s="61">
        <f>VLOOKUP(M127,Dates!C:D,2,FALSE)</f>
        <v>44469</v>
      </c>
    </row>
    <row r="128" spans="1:14" x14ac:dyDescent="0.25">
      <c r="A128">
        <v>2021</v>
      </c>
      <c r="B128">
        <v>4</v>
      </c>
      <c r="C128" t="s">
        <v>10</v>
      </c>
      <c r="D128" t="s">
        <v>82</v>
      </c>
      <c r="E128">
        <v>1787761</v>
      </c>
      <c r="F128">
        <v>1722986</v>
      </c>
      <c r="G128">
        <v>64775</v>
      </c>
      <c r="H128">
        <v>26734</v>
      </c>
      <c r="I128">
        <v>9262615954</v>
      </c>
      <c r="J128">
        <v>9262615.9539999999</v>
      </c>
      <c r="K128">
        <v>11728866741</v>
      </c>
      <c r="L128">
        <v>11728866.741</v>
      </c>
      <c r="M128" t="str">
        <f>A128&amp;" Q"&amp;B128</f>
        <v>2021 Q4</v>
      </c>
      <c r="N128" s="61">
        <f>VLOOKUP(M128,Dates!C:D,2,FALSE)</f>
        <v>44561</v>
      </c>
    </row>
    <row r="129" spans="1:14" x14ac:dyDescent="0.25">
      <c r="A129">
        <v>2021</v>
      </c>
      <c r="B129">
        <v>4</v>
      </c>
      <c r="C129" t="s">
        <v>10</v>
      </c>
      <c r="D129" t="s">
        <v>81</v>
      </c>
      <c r="E129">
        <v>109465</v>
      </c>
      <c r="F129">
        <v>117354</v>
      </c>
      <c r="G129">
        <v>-7890</v>
      </c>
      <c r="H129">
        <v>-4060</v>
      </c>
      <c r="I129">
        <v>816349304</v>
      </c>
      <c r="J129">
        <v>816349.304</v>
      </c>
      <c r="K129">
        <v>1013282394</v>
      </c>
      <c r="L129">
        <v>1013282.394</v>
      </c>
      <c r="M129" t="str">
        <f>A129&amp;" Q"&amp;B129</f>
        <v>2021 Q4</v>
      </c>
      <c r="N129" s="61">
        <f>VLOOKUP(M129,Dates!C:D,2,FALSE)</f>
        <v>44561</v>
      </c>
    </row>
    <row r="130" spans="1:14" x14ac:dyDescent="0.25">
      <c r="A130">
        <v>2022</v>
      </c>
      <c r="B130">
        <v>1</v>
      </c>
      <c r="C130" t="s">
        <v>10</v>
      </c>
      <c r="D130" t="s">
        <v>82</v>
      </c>
      <c r="E130">
        <v>1570903</v>
      </c>
      <c r="F130">
        <v>1812213</v>
      </c>
      <c r="G130">
        <v>-241310</v>
      </c>
      <c r="H130">
        <v>-76411</v>
      </c>
      <c r="I130">
        <v>8636424930</v>
      </c>
      <c r="J130">
        <v>8636424.9299999997</v>
      </c>
      <c r="K130">
        <v>11271791611</v>
      </c>
      <c r="L130">
        <v>11271791.611</v>
      </c>
      <c r="M130" t="str">
        <f>A130&amp;" Q"&amp;B130</f>
        <v>2022 Q1</v>
      </c>
      <c r="N130" s="61">
        <f>VLOOKUP(M130,Dates!C:D,2,FALSE)</f>
        <v>44651</v>
      </c>
    </row>
    <row r="131" spans="1:14" x14ac:dyDescent="0.25">
      <c r="A131">
        <v>2022</v>
      </c>
      <c r="B131">
        <v>1</v>
      </c>
      <c r="C131" t="s">
        <v>10</v>
      </c>
      <c r="D131" t="s">
        <v>81</v>
      </c>
      <c r="E131">
        <v>109179</v>
      </c>
      <c r="F131">
        <v>141030</v>
      </c>
      <c r="G131">
        <v>-31851</v>
      </c>
      <c r="H131">
        <v>-13491</v>
      </c>
      <c r="I131">
        <v>876061363</v>
      </c>
      <c r="J131">
        <v>876061.36300000001</v>
      </c>
      <c r="K131">
        <v>1117630194</v>
      </c>
      <c r="L131">
        <v>1117630.1939999999</v>
      </c>
      <c r="M131" t="str">
        <f>A131&amp;" Q"&amp;B131</f>
        <v>2022 Q1</v>
      </c>
      <c r="N131" s="61">
        <f>VLOOKUP(M131,Dates!C:D,2,FALSE)</f>
        <v>44651</v>
      </c>
    </row>
    <row r="132" spans="1:14" x14ac:dyDescent="0.25">
      <c r="A132">
        <v>2022</v>
      </c>
      <c r="B132">
        <v>2</v>
      </c>
      <c r="C132" t="s">
        <v>10</v>
      </c>
      <c r="D132" t="s">
        <v>82</v>
      </c>
      <c r="E132">
        <v>2529843</v>
      </c>
      <c r="F132">
        <v>2370526</v>
      </c>
      <c r="G132">
        <v>159317</v>
      </c>
      <c r="H132">
        <v>144161</v>
      </c>
      <c r="I132">
        <v>11668218223</v>
      </c>
      <c r="J132">
        <v>11668218.222999999</v>
      </c>
      <c r="K132">
        <v>13171448579</v>
      </c>
      <c r="L132">
        <v>13171448.579</v>
      </c>
      <c r="M132" t="str">
        <f>A132&amp;" Q"&amp;B132</f>
        <v>2022 Q2</v>
      </c>
      <c r="N132" s="61">
        <f>VLOOKUP(M132,Dates!C:D,2,FALSE)</f>
        <v>44742</v>
      </c>
    </row>
    <row r="133" spans="1:14" x14ac:dyDescent="0.25">
      <c r="A133">
        <v>2022</v>
      </c>
      <c r="B133">
        <v>2</v>
      </c>
      <c r="C133" t="s">
        <v>10</v>
      </c>
      <c r="D133" t="s">
        <v>81</v>
      </c>
      <c r="E133">
        <v>127190</v>
      </c>
      <c r="F133">
        <v>130561</v>
      </c>
      <c r="G133">
        <v>-3370</v>
      </c>
      <c r="H133">
        <v>-929</v>
      </c>
      <c r="I133">
        <v>792995369</v>
      </c>
      <c r="J133">
        <v>792995.36899999995</v>
      </c>
      <c r="K133">
        <v>892507363</v>
      </c>
      <c r="L133">
        <v>892507.36300000001</v>
      </c>
      <c r="M133" t="str">
        <f>A133&amp;" Q"&amp;B133</f>
        <v>2022 Q2</v>
      </c>
      <c r="N133" s="61">
        <f>VLOOKUP(M133,Dates!C:D,2,FALSE)</f>
        <v>44742</v>
      </c>
    </row>
    <row r="134" spans="1:14" x14ac:dyDescent="0.25">
      <c r="A134">
        <v>2017</v>
      </c>
      <c r="B134">
        <v>1</v>
      </c>
      <c r="C134" t="s">
        <v>16</v>
      </c>
      <c r="D134" t="s">
        <v>82</v>
      </c>
      <c r="E134">
        <v>1292562.02</v>
      </c>
      <c r="F134">
        <v>1206381.06</v>
      </c>
      <c r="G134">
        <v>86180.95</v>
      </c>
      <c r="H134">
        <v>46499.6</v>
      </c>
      <c r="I134">
        <v>9043549157</v>
      </c>
      <c r="J134">
        <v>9043549.1569999997</v>
      </c>
      <c r="K134">
        <v>10700063295</v>
      </c>
      <c r="L134">
        <v>10700063.295</v>
      </c>
      <c r="M134" t="str">
        <f>A134&amp;" Q"&amp;B134</f>
        <v>2017 Q1</v>
      </c>
      <c r="N134" s="61">
        <f>VLOOKUP(M134,Dates!C:D,2,FALSE)</f>
        <v>42825</v>
      </c>
    </row>
    <row r="135" spans="1:14" x14ac:dyDescent="0.25">
      <c r="A135">
        <v>2017</v>
      </c>
      <c r="B135">
        <v>1</v>
      </c>
      <c r="C135" t="s">
        <v>16</v>
      </c>
      <c r="D135" t="s">
        <v>81</v>
      </c>
      <c r="E135">
        <v>311295.95</v>
      </c>
      <c r="F135">
        <v>249871.85</v>
      </c>
      <c r="G135">
        <v>61424.1</v>
      </c>
      <c r="H135">
        <v>38776.04</v>
      </c>
      <c r="I135">
        <v>2358105043</v>
      </c>
      <c r="J135">
        <v>2358105.0430000001</v>
      </c>
      <c r="K135">
        <v>2880148957</v>
      </c>
      <c r="L135">
        <v>2880148.9569999999</v>
      </c>
      <c r="M135" t="str">
        <f>A135&amp;" Q"&amp;B135</f>
        <v>2017 Q1</v>
      </c>
      <c r="N135" s="61">
        <f>VLOOKUP(M135,Dates!C:D,2,FALSE)</f>
        <v>42825</v>
      </c>
    </row>
    <row r="136" spans="1:14" x14ac:dyDescent="0.25">
      <c r="A136">
        <v>2017</v>
      </c>
      <c r="B136">
        <v>2</v>
      </c>
      <c r="C136" t="s">
        <v>16</v>
      </c>
      <c r="D136" t="s">
        <v>82</v>
      </c>
      <c r="E136">
        <v>1488226.19</v>
      </c>
      <c r="F136">
        <v>1236569.69</v>
      </c>
      <c r="G136">
        <v>251656.5</v>
      </c>
      <c r="H136">
        <v>148373.01</v>
      </c>
      <c r="I136">
        <v>9712398883</v>
      </c>
      <c r="J136">
        <v>9712398.8829999994</v>
      </c>
      <c r="K136">
        <v>11353857064</v>
      </c>
      <c r="L136">
        <v>11353857.063999999</v>
      </c>
      <c r="M136" t="str">
        <f>A136&amp;" Q"&amp;B136</f>
        <v>2017 Q2</v>
      </c>
      <c r="N136" s="61">
        <f>VLOOKUP(M136,Dates!C:D,2,FALSE)</f>
        <v>42916</v>
      </c>
    </row>
    <row r="137" spans="1:14" x14ac:dyDescent="0.25">
      <c r="A137">
        <v>2017</v>
      </c>
      <c r="B137">
        <v>2</v>
      </c>
      <c r="C137" t="s">
        <v>16</v>
      </c>
      <c r="D137" t="s">
        <v>81</v>
      </c>
      <c r="E137">
        <v>354272.21</v>
      </c>
      <c r="F137">
        <v>251910.04</v>
      </c>
      <c r="G137">
        <v>102362.18</v>
      </c>
      <c r="H137">
        <v>62432.34</v>
      </c>
      <c r="I137">
        <v>2422209840</v>
      </c>
      <c r="J137">
        <v>2422209.84</v>
      </c>
      <c r="K137">
        <v>2922763993</v>
      </c>
      <c r="L137">
        <v>2922763.9929999998</v>
      </c>
      <c r="M137" t="str">
        <f>A137&amp;" Q"&amp;B137</f>
        <v>2017 Q2</v>
      </c>
      <c r="N137" s="61">
        <f>VLOOKUP(M137,Dates!C:D,2,FALSE)</f>
        <v>42916</v>
      </c>
    </row>
    <row r="138" spans="1:14" x14ac:dyDescent="0.25">
      <c r="A138">
        <v>2017</v>
      </c>
      <c r="B138">
        <v>3</v>
      </c>
      <c r="C138" t="s">
        <v>16</v>
      </c>
      <c r="D138" t="s">
        <v>82</v>
      </c>
      <c r="E138">
        <v>1365932.76</v>
      </c>
      <c r="F138">
        <v>1214841.6000000001</v>
      </c>
      <c r="G138">
        <v>151091.16</v>
      </c>
      <c r="H138">
        <v>87648.76</v>
      </c>
      <c r="I138">
        <v>9436244264</v>
      </c>
      <c r="J138">
        <v>9436244.2640000004</v>
      </c>
      <c r="K138">
        <v>11121846528</v>
      </c>
      <c r="L138">
        <v>11121846.528000001</v>
      </c>
      <c r="M138" t="str">
        <f>A138&amp;" Q"&amp;B138</f>
        <v>2017 Q3</v>
      </c>
      <c r="N138" s="61">
        <f>VLOOKUP(M138,Dates!C:D,2,FALSE)</f>
        <v>43008</v>
      </c>
    </row>
    <row r="139" spans="1:14" x14ac:dyDescent="0.25">
      <c r="A139">
        <v>2017</v>
      </c>
      <c r="B139">
        <v>3</v>
      </c>
      <c r="C139" t="s">
        <v>16</v>
      </c>
      <c r="D139" t="s">
        <v>81</v>
      </c>
      <c r="E139">
        <v>446795.51</v>
      </c>
      <c r="F139">
        <v>295521.69</v>
      </c>
      <c r="G139">
        <v>151273.82</v>
      </c>
      <c r="H139">
        <v>91136.47</v>
      </c>
      <c r="I139">
        <v>2746433734</v>
      </c>
      <c r="J139">
        <v>2746433.7339999899</v>
      </c>
      <c r="K139">
        <v>3181038937</v>
      </c>
      <c r="L139">
        <v>3181038.9369999999</v>
      </c>
      <c r="M139" t="str">
        <f>A139&amp;" Q"&amp;B139</f>
        <v>2017 Q3</v>
      </c>
      <c r="N139" s="61">
        <f>VLOOKUP(M139,Dates!C:D,2,FALSE)</f>
        <v>43008</v>
      </c>
    </row>
    <row r="140" spans="1:14" x14ac:dyDescent="0.25">
      <c r="A140">
        <v>2017</v>
      </c>
      <c r="B140">
        <v>4</v>
      </c>
      <c r="C140" t="s">
        <v>16</v>
      </c>
      <c r="D140" t="s">
        <v>82</v>
      </c>
      <c r="E140">
        <v>1397926.23</v>
      </c>
      <c r="F140">
        <v>1266243.6599999999</v>
      </c>
      <c r="G140">
        <v>131682.57</v>
      </c>
      <c r="H140">
        <v>639701.79</v>
      </c>
      <c r="I140">
        <v>9224241947</v>
      </c>
      <c r="J140">
        <v>9224241.9470000006</v>
      </c>
      <c r="K140">
        <v>10993219174</v>
      </c>
      <c r="L140">
        <v>10993219.1739999</v>
      </c>
      <c r="M140" t="str">
        <f>A140&amp;" Q"&amp;B140</f>
        <v>2017 Q4</v>
      </c>
      <c r="N140" s="61">
        <f>VLOOKUP(M140,Dates!C:D,2,FALSE)</f>
        <v>43100</v>
      </c>
    </row>
    <row r="141" spans="1:14" x14ac:dyDescent="0.25">
      <c r="A141">
        <v>2017</v>
      </c>
      <c r="B141">
        <v>4</v>
      </c>
      <c r="C141" t="s">
        <v>16</v>
      </c>
      <c r="D141" t="s">
        <v>81</v>
      </c>
      <c r="E141">
        <v>358315.27</v>
      </c>
      <c r="F141">
        <v>300624.28000000003</v>
      </c>
      <c r="G141">
        <v>57690.99</v>
      </c>
      <c r="H141">
        <v>32707.26</v>
      </c>
      <c r="I141">
        <v>2306133412</v>
      </c>
      <c r="J141">
        <v>2306133.412</v>
      </c>
      <c r="K141">
        <v>2886401122</v>
      </c>
      <c r="L141">
        <v>2886401.122</v>
      </c>
      <c r="M141" t="str">
        <f>A141&amp;" Q"&amp;B141</f>
        <v>2017 Q4</v>
      </c>
      <c r="N141" s="61">
        <f>VLOOKUP(M141,Dates!C:D,2,FALSE)</f>
        <v>43100</v>
      </c>
    </row>
    <row r="142" spans="1:14" x14ac:dyDescent="0.25">
      <c r="A142">
        <v>2018</v>
      </c>
      <c r="B142">
        <v>1</v>
      </c>
      <c r="C142" t="s">
        <v>16</v>
      </c>
      <c r="D142" t="s">
        <v>82</v>
      </c>
      <c r="E142">
        <v>1359399.85</v>
      </c>
      <c r="F142">
        <v>1303750.42</v>
      </c>
      <c r="G142">
        <v>55649.440000000002</v>
      </c>
      <c r="H142">
        <v>32261.64</v>
      </c>
      <c r="I142">
        <v>9410696970</v>
      </c>
      <c r="J142">
        <v>9410696.9699999895</v>
      </c>
      <c r="K142">
        <v>11284491972</v>
      </c>
      <c r="L142">
        <v>11284491.971999999</v>
      </c>
      <c r="M142" t="str">
        <f>A142&amp;" Q"&amp;B142</f>
        <v>2018 Q1</v>
      </c>
      <c r="N142" s="61">
        <f>VLOOKUP(M142,Dates!C:D,2,FALSE)</f>
        <v>43190</v>
      </c>
    </row>
    <row r="143" spans="1:14" x14ac:dyDescent="0.25">
      <c r="A143">
        <v>2018</v>
      </c>
      <c r="B143">
        <v>1</v>
      </c>
      <c r="C143" t="s">
        <v>16</v>
      </c>
      <c r="D143" t="s">
        <v>81</v>
      </c>
      <c r="E143">
        <v>394363.8</v>
      </c>
      <c r="F143">
        <v>320690.98</v>
      </c>
      <c r="G143">
        <v>73672.820000000007</v>
      </c>
      <c r="H143">
        <v>56060.07</v>
      </c>
      <c r="I143">
        <v>2468085982</v>
      </c>
      <c r="J143">
        <v>2468085.9819999998</v>
      </c>
      <c r="K143">
        <v>2967028963</v>
      </c>
      <c r="L143">
        <v>2967028.963</v>
      </c>
      <c r="M143" t="str">
        <f>A143&amp;" Q"&amp;B143</f>
        <v>2018 Q1</v>
      </c>
      <c r="N143" s="61">
        <f>VLOOKUP(M143,Dates!C:D,2,FALSE)</f>
        <v>43190</v>
      </c>
    </row>
    <row r="144" spans="1:14" x14ac:dyDescent="0.25">
      <c r="A144">
        <v>2018</v>
      </c>
      <c r="B144">
        <v>2</v>
      </c>
      <c r="C144" t="s">
        <v>16</v>
      </c>
      <c r="D144" t="s">
        <v>82</v>
      </c>
      <c r="E144">
        <v>1532367.16</v>
      </c>
      <c r="F144">
        <v>1416612.78</v>
      </c>
      <c r="G144">
        <v>115754.38</v>
      </c>
      <c r="H144">
        <v>-114835.8</v>
      </c>
      <c r="I144">
        <v>10432018733</v>
      </c>
      <c r="J144">
        <v>10432018.732999999</v>
      </c>
      <c r="K144">
        <v>12354648508</v>
      </c>
      <c r="L144">
        <v>12354648.507999999</v>
      </c>
      <c r="M144" t="str">
        <f>A144&amp;" Q"&amp;B144</f>
        <v>2018 Q2</v>
      </c>
      <c r="N144" s="61">
        <f>VLOOKUP(M144,Dates!C:D,2,FALSE)</f>
        <v>43281</v>
      </c>
    </row>
    <row r="145" spans="1:14" x14ac:dyDescent="0.25">
      <c r="A145">
        <v>2018</v>
      </c>
      <c r="B145">
        <v>2</v>
      </c>
      <c r="C145" t="s">
        <v>16</v>
      </c>
      <c r="D145" t="s">
        <v>81</v>
      </c>
      <c r="E145">
        <v>395655.19</v>
      </c>
      <c r="F145">
        <v>340258.93</v>
      </c>
      <c r="G145">
        <v>55396.26</v>
      </c>
      <c r="H145">
        <v>-5056.25</v>
      </c>
      <c r="I145">
        <v>2616681369</v>
      </c>
      <c r="J145">
        <v>2616681.3689999999</v>
      </c>
      <c r="K145">
        <v>3077525720</v>
      </c>
      <c r="L145">
        <v>3077525.71999999</v>
      </c>
      <c r="M145" t="str">
        <f>A145&amp;" Q"&amp;B145</f>
        <v>2018 Q2</v>
      </c>
      <c r="N145" s="61">
        <f>VLOOKUP(M145,Dates!C:D,2,FALSE)</f>
        <v>43281</v>
      </c>
    </row>
    <row r="146" spans="1:14" x14ac:dyDescent="0.25">
      <c r="A146">
        <v>2018</v>
      </c>
      <c r="B146">
        <v>3</v>
      </c>
      <c r="C146" t="s">
        <v>16</v>
      </c>
      <c r="D146" t="s">
        <v>82</v>
      </c>
      <c r="E146">
        <v>1492647.11</v>
      </c>
      <c r="F146">
        <v>1476992.5</v>
      </c>
      <c r="G146">
        <v>15654.6</v>
      </c>
      <c r="H146">
        <v>-23980.01</v>
      </c>
      <c r="I146">
        <v>9995985196</v>
      </c>
      <c r="J146">
        <v>9995985.1960000005</v>
      </c>
      <c r="K146">
        <v>11597912028</v>
      </c>
      <c r="L146">
        <v>11597912.028000001</v>
      </c>
      <c r="M146" t="str">
        <f>A146&amp;" Q"&amp;B146</f>
        <v>2018 Q3</v>
      </c>
      <c r="N146" s="61">
        <f>VLOOKUP(M146,Dates!C:D,2,FALSE)</f>
        <v>43373</v>
      </c>
    </row>
    <row r="147" spans="1:14" x14ac:dyDescent="0.25">
      <c r="A147">
        <v>2018</v>
      </c>
      <c r="B147">
        <v>3</v>
      </c>
      <c r="C147" t="s">
        <v>16</v>
      </c>
      <c r="D147" t="s">
        <v>81</v>
      </c>
      <c r="E147">
        <v>515296.36</v>
      </c>
      <c r="F147">
        <v>401992.02</v>
      </c>
      <c r="G147">
        <v>113304.34</v>
      </c>
      <c r="H147">
        <v>74449.64</v>
      </c>
      <c r="I147">
        <v>3372730002</v>
      </c>
      <c r="J147">
        <v>3372730.0019999999</v>
      </c>
      <c r="K147">
        <v>3958135540</v>
      </c>
      <c r="L147">
        <v>3958135.54</v>
      </c>
      <c r="M147" t="str">
        <f>A147&amp;" Q"&amp;B147</f>
        <v>2018 Q3</v>
      </c>
      <c r="N147" s="61">
        <f>VLOOKUP(M147,Dates!C:D,2,FALSE)</f>
        <v>43373</v>
      </c>
    </row>
    <row r="148" spans="1:14" x14ac:dyDescent="0.25">
      <c r="A148">
        <v>2018</v>
      </c>
      <c r="B148">
        <v>4</v>
      </c>
      <c r="C148" t="s">
        <v>16</v>
      </c>
      <c r="D148" t="s">
        <v>82</v>
      </c>
      <c r="E148">
        <v>1569074.98</v>
      </c>
      <c r="F148">
        <v>1392854.57</v>
      </c>
      <c r="G148">
        <v>176220.41</v>
      </c>
      <c r="H148">
        <v>138316.76</v>
      </c>
      <c r="I148">
        <v>9937024583</v>
      </c>
      <c r="J148">
        <v>9937024.5830000006</v>
      </c>
      <c r="K148">
        <v>11836378044</v>
      </c>
      <c r="L148">
        <v>11836378.044</v>
      </c>
      <c r="M148" t="str">
        <f>A148&amp;" Q"&amp;B148</f>
        <v>2018 Q4</v>
      </c>
      <c r="N148" s="61">
        <f>VLOOKUP(M148,Dates!C:D,2,FALSE)</f>
        <v>43465</v>
      </c>
    </row>
    <row r="149" spans="1:14" x14ac:dyDescent="0.25">
      <c r="A149">
        <v>2018</v>
      </c>
      <c r="B149">
        <v>4</v>
      </c>
      <c r="C149" t="s">
        <v>16</v>
      </c>
      <c r="D149" t="s">
        <v>81</v>
      </c>
      <c r="E149">
        <v>399646.57</v>
      </c>
      <c r="F149">
        <v>354919.36</v>
      </c>
      <c r="G149">
        <v>44727.22</v>
      </c>
      <c r="H149">
        <v>31007.64</v>
      </c>
      <c r="I149">
        <v>2588548096</v>
      </c>
      <c r="J149">
        <v>2588548.0959999999</v>
      </c>
      <c r="K149">
        <v>3335470356</v>
      </c>
      <c r="L149">
        <v>3335470.3559999899</v>
      </c>
      <c r="M149" t="str">
        <f>A149&amp;" Q"&amp;B149</f>
        <v>2018 Q4</v>
      </c>
      <c r="N149" s="61">
        <f>VLOOKUP(M149,Dates!C:D,2,FALSE)</f>
        <v>43465</v>
      </c>
    </row>
    <row r="150" spans="1:14" x14ac:dyDescent="0.25">
      <c r="A150">
        <v>2019</v>
      </c>
      <c r="B150">
        <v>1</v>
      </c>
      <c r="C150" t="s">
        <v>16</v>
      </c>
      <c r="D150" t="s">
        <v>82</v>
      </c>
      <c r="E150">
        <v>1459292.5</v>
      </c>
      <c r="F150">
        <v>1395504.65</v>
      </c>
      <c r="G150">
        <v>63787.86</v>
      </c>
      <c r="H150">
        <v>30582.16</v>
      </c>
      <c r="I150">
        <v>9829027512</v>
      </c>
      <c r="J150">
        <v>9829027.5120000001</v>
      </c>
      <c r="K150">
        <v>11766554682</v>
      </c>
      <c r="L150">
        <v>11766554.682</v>
      </c>
      <c r="M150" t="str">
        <f>A150&amp;" Q"&amp;B150</f>
        <v>2019 Q1</v>
      </c>
      <c r="N150" s="61">
        <f>VLOOKUP(M150,Dates!C:D,2,FALSE)</f>
        <v>43555</v>
      </c>
    </row>
    <row r="151" spans="1:14" x14ac:dyDescent="0.25">
      <c r="A151">
        <v>2019</v>
      </c>
      <c r="B151">
        <v>1</v>
      </c>
      <c r="C151" t="s">
        <v>16</v>
      </c>
      <c r="D151" t="s">
        <v>81</v>
      </c>
      <c r="E151">
        <v>411986.99</v>
      </c>
      <c r="F151">
        <v>392478.98</v>
      </c>
      <c r="G151">
        <v>19508.009999999998</v>
      </c>
      <c r="H151">
        <v>10991.89</v>
      </c>
      <c r="I151">
        <v>2906981514</v>
      </c>
      <c r="J151">
        <v>2906981.514</v>
      </c>
      <c r="K151">
        <v>3672845722</v>
      </c>
      <c r="L151">
        <v>3672845.7220000001</v>
      </c>
      <c r="M151" t="str">
        <f>A151&amp;" Q"&amp;B151</f>
        <v>2019 Q1</v>
      </c>
      <c r="N151" s="61">
        <f>VLOOKUP(M151,Dates!C:D,2,FALSE)</f>
        <v>43555</v>
      </c>
    </row>
    <row r="152" spans="1:14" x14ac:dyDescent="0.25">
      <c r="A152">
        <v>2019</v>
      </c>
      <c r="B152">
        <v>2</v>
      </c>
      <c r="C152" t="s">
        <v>16</v>
      </c>
      <c r="D152" t="s">
        <v>82</v>
      </c>
      <c r="E152">
        <v>1666413.65</v>
      </c>
      <c r="F152">
        <v>1442744.3</v>
      </c>
      <c r="G152">
        <v>223669.34</v>
      </c>
      <c r="H152">
        <v>161268.28</v>
      </c>
      <c r="I152">
        <v>10702505776</v>
      </c>
      <c r="J152">
        <v>10702505.776000001</v>
      </c>
      <c r="K152">
        <v>12266655464</v>
      </c>
      <c r="L152">
        <v>12266655.464</v>
      </c>
      <c r="M152" t="str">
        <f>A152&amp;" Q"&amp;B152</f>
        <v>2019 Q2</v>
      </c>
      <c r="N152" s="61">
        <f>VLOOKUP(M152,Dates!C:D,2,FALSE)</f>
        <v>43646</v>
      </c>
    </row>
    <row r="153" spans="1:14" x14ac:dyDescent="0.25">
      <c r="A153">
        <v>2019</v>
      </c>
      <c r="B153">
        <v>2</v>
      </c>
      <c r="C153" t="s">
        <v>16</v>
      </c>
      <c r="D153" t="s">
        <v>81</v>
      </c>
      <c r="E153">
        <v>439009.73</v>
      </c>
      <c r="F153">
        <v>412809.26</v>
      </c>
      <c r="G153">
        <v>26200.47</v>
      </c>
      <c r="H153">
        <v>18216.11</v>
      </c>
      <c r="I153">
        <v>3082196669</v>
      </c>
      <c r="J153">
        <v>3082196.66899999</v>
      </c>
      <c r="K153">
        <v>3765771189</v>
      </c>
      <c r="L153">
        <v>3765771.1889999998</v>
      </c>
      <c r="M153" t="str">
        <f>A153&amp;" Q"&amp;B153</f>
        <v>2019 Q2</v>
      </c>
      <c r="N153" s="61">
        <f>VLOOKUP(M153,Dates!C:D,2,FALSE)</f>
        <v>43646</v>
      </c>
    </row>
    <row r="154" spans="1:14" x14ac:dyDescent="0.25">
      <c r="A154">
        <v>2019</v>
      </c>
      <c r="B154">
        <v>3</v>
      </c>
      <c r="C154" t="s">
        <v>16</v>
      </c>
      <c r="D154" t="s">
        <v>82</v>
      </c>
      <c r="E154">
        <v>1569640.5</v>
      </c>
      <c r="F154">
        <v>1414285.54</v>
      </c>
      <c r="G154">
        <v>155354.96</v>
      </c>
      <c r="H154">
        <v>122977.33</v>
      </c>
      <c r="I154">
        <v>10381289400</v>
      </c>
      <c r="J154">
        <v>10381289.4</v>
      </c>
      <c r="K154">
        <v>12039312615</v>
      </c>
      <c r="L154">
        <v>12039312.615</v>
      </c>
      <c r="M154" t="str">
        <f>A154&amp;" Q"&amp;B154</f>
        <v>2019 Q3</v>
      </c>
      <c r="N154" s="61">
        <f>VLOOKUP(M154,Dates!C:D,2,FALSE)</f>
        <v>43738</v>
      </c>
    </row>
    <row r="155" spans="1:14" x14ac:dyDescent="0.25">
      <c r="A155">
        <v>2019</v>
      </c>
      <c r="B155">
        <v>3</v>
      </c>
      <c r="C155" t="s">
        <v>16</v>
      </c>
      <c r="D155" t="s">
        <v>81</v>
      </c>
      <c r="E155">
        <v>516539.74</v>
      </c>
      <c r="F155">
        <v>428694.17</v>
      </c>
      <c r="G155">
        <v>87845.58</v>
      </c>
      <c r="H155">
        <v>63538.22</v>
      </c>
      <c r="I155">
        <v>3545382383</v>
      </c>
      <c r="J155">
        <v>3545382.3829999999</v>
      </c>
      <c r="K155">
        <v>4239293897</v>
      </c>
      <c r="L155">
        <v>4239293.8969999999</v>
      </c>
      <c r="M155" t="str">
        <f>A155&amp;" Q"&amp;B155</f>
        <v>2019 Q3</v>
      </c>
      <c r="N155" s="61">
        <f>VLOOKUP(M155,Dates!C:D,2,FALSE)</f>
        <v>43738</v>
      </c>
    </row>
    <row r="156" spans="1:14" x14ac:dyDescent="0.25">
      <c r="A156">
        <v>2019</v>
      </c>
      <c r="B156">
        <v>4</v>
      </c>
      <c r="C156" t="s">
        <v>16</v>
      </c>
      <c r="D156" t="s">
        <v>82</v>
      </c>
      <c r="E156">
        <v>1634689.89</v>
      </c>
      <c r="F156">
        <v>1439208.3</v>
      </c>
      <c r="G156">
        <v>195481.59</v>
      </c>
      <c r="H156">
        <v>139678.21</v>
      </c>
      <c r="I156">
        <v>10450485889</v>
      </c>
      <c r="J156">
        <v>10450485.889</v>
      </c>
      <c r="K156">
        <v>12602423660</v>
      </c>
      <c r="L156">
        <v>12602423.66</v>
      </c>
      <c r="M156" t="str">
        <f>A156&amp;" Q"&amp;B156</f>
        <v>2019 Q4</v>
      </c>
      <c r="N156" s="61">
        <f>VLOOKUP(M156,Dates!C:D,2,FALSE)</f>
        <v>43830</v>
      </c>
    </row>
    <row r="157" spans="1:14" x14ac:dyDescent="0.25">
      <c r="A157">
        <v>2019</v>
      </c>
      <c r="B157">
        <v>4</v>
      </c>
      <c r="C157" t="s">
        <v>16</v>
      </c>
      <c r="D157" t="s">
        <v>81</v>
      </c>
      <c r="E157">
        <v>396435.06</v>
      </c>
      <c r="F157">
        <v>364034.3</v>
      </c>
      <c r="G157">
        <v>32400.76</v>
      </c>
      <c r="H157">
        <v>21714.799999999999</v>
      </c>
      <c r="I157">
        <v>2722325921</v>
      </c>
      <c r="J157">
        <v>2722325.9210000001</v>
      </c>
      <c r="K157">
        <v>3479125425</v>
      </c>
      <c r="L157">
        <v>3479125.4249999998</v>
      </c>
      <c r="M157" t="str">
        <f>A157&amp;" Q"&amp;B157</f>
        <v>2019 Q4</v>
      </c>
      <c r="N157" s="61">
        <f>VLOOKUP(M157,Dates!C:D,2,FALSE)</f>
        <v>43830</v>
      </c>
    </row>
    <row r="158" spans="1:14" x14ac:dyDescent="0.25">
      <c r="A158">
        <v>2020</v>
      </c>
      <c r="B158">
        <v>1</v>
      </c>
      <c r="C158" t="s">
        <v>16</v>
      </c>
      <c r="D158" t="s">
        <v>82</v>
      </c>
      <c r="E158">
        <v>1237983.68</v>
      </c>
      <c r="F158">
        <v>1394207.05</v>
      </c>
      <c r="G158">
        <v>-156223.37</v>
      </c>
      <c r="H158">
        <v>-263849.09999999998</v>
      </c>
      <c r="I158">
        <v>8153211979</v>
      </c>
      <c r="J158">
        <v>8153211.9790000003</v>
      </c>
      <c r="K158">
        <v>11952412349</v>
      </c>
      <c r="L158">
        <v>11952412.348999999</v>
      </c>
      <c r="M158" t="str">
        <f>A158&amp;" Q"&amp;B158</f>
        <v>2020 Q1</v>
      </c>
      <c r="N158" s="61">
        <f>VLOOKUP(M158,Dates!C:D,2,FALSE)</f>
        <v>43921</v>
      </c>
    </row>
    <row r="159" spans="1:14" x14ac:dyDescent="0.25">
      <c r="A159">
        <v>2020</v>
      </c>
      <c r="B159">
        <v>1</v>
      </c>
      <c r="C159" t="s">
        <v>16</v>
      </c>
      <c r="D159" t="s">
        <v>81</v>
      </c>
      <c r="E159">
        <v>350471.21</v>
      </c>
      <c r="F159">
        <v>325125.65999999997</v>
      </c>
      <c r="G159">
        <v>25345.55</v>
      </c>
      <c r="H159">
        <v>-4074.83</v>
      </c>
      <c r="I159">
        <v>2238885086</v>
      </c>
      <c r="J159">
        <v>2238885.0860000001</v>
      </c>
      <c r="K159">
        <v>2938313678</v>
      </c>
      <c r="L159">
        <v>2938313.6779999998</v>
      </c>
      <c r="M159" t="str">
        <f>A159&amp;" Q"&amp;B159</f>
        <v>2020 Q1</v>
      </c>
      <c r="N159" s="61">
        <f>VLOOKUP(M159,Dates!C:D,2,FALSE)</f>
        <v>43921</v>
      </c>
    </row>
    <row r="160" spans="1:14" x14ac:dyDescent="0.25">
      <c r="A160">
        <v>2020</v>
      </c>
      <c r="B160">
        <v>2</v>
      </c>
      <c r="C160" t="s">
        <v>16</v>
      </c>
      <c r="D160" t="s">
        <v>82</v>
      </c>
      <c r="E160">
        <v>202232.4</v>
      </c>
      <c r="F160">
        <v>889193.95</v>
      </c>
      <c r="G160">
        <v>-686961.55</v>
      </c>
      <c r="H160">
        <v>-308802.83</v>
      </c>
      <c r="I160">
        <v>771659088</v>
      </c>
      <c r="J160">
        <v>771659.08799999999</v>
      </c>
      <c r="K160">
        <v>2305919545</v>
      </c>
      <c r="L160">
        <v>2305919.5449999999</v>
      </c>
      <c r="M160" t="str">
        <f>A160&amp;" Q"&amp;B160</f>
        <v>2020 Q2</v>
      </c>
      <c r="N160" s="61">
        <f>VLOOKUP(M160,Dates!C:D,2,FALSE)</f>
        <v>44012</v>
      </c>
    </row>
    <row r="161" spans="1:14" x14ac:dyDescent="0.25">
      <c r="A161">
        <v>2020</v>
      </c>
      <c r="B161">
        <v>2</v>
      </c>
      <c r="C161" t="s">
        <v>16</v>
      </c>
      <c r="D161" t="s">
        <v>81</v>
      </c>
      <c r="E161">
        <v>12612.6</v>
      </c>
      <c r="F161">
        <v>39696.629999999997</v>
      </c>
      <c r="G161">
        <v>-27084.03</v>
      </c>
      <c r="H161">
        <v>-11757.9</v>
      </c>
      <c r="I161">
        <v>48846500</v>
      </c>
      <c r="J161">
        <v>48846.5</v>
      </c>
      <c r="K161">
        <v>114271940</v>
      </c>
      <c r="L161">
        <v>114271.94</v>
      </c>
      <c r="M161" t="str">
        <f>A161&amp;" Q"&amp;B161</f>
        <v>2020 Q2</v>
      </c>
      <c r="N161" s="61">
        <f>VLOOKUP(M161,Dates!C:D,2,FALSE)</f>
        <v>44012</v>
      </c>
    </row>
    <row r="162" spans="1:14" x14ac:dyDescent="0.25">
      <c r="A162">
        <v>2020</v>
      </c>
      <c r="B162">
        <v>3</v>
      </c>
      <c r="C162" t="s">
        <v>16</v>
      </c>
      <c r="D162" t="s">
        <v>82</v>
      </c>
      <c r="E162">
        <v>304771.56</v>
      </c>
      <c r="F162">
        <v>894786.34</v>
      </c>
      <c r="G162">
        <v>-590014.78</v>
      </c>
      <c r="H162">
        <v>-346143.08</v>
      </c>
      <c r="I162">
        <v>2101816312</v>
      </c>
      <c r="J162">
        <v>2101816.3119999999</v>
      </c>
      <c r="K162">
        <v>5080425688</v>
      </c>
      <c r="L162">
        <v>5080425.6880000001</v>
      </c>
      <c r="M162" t="str">
        <f>A162&amp;" Q"&amp;B162</f>
        <v>2020 Q3</v>
      </c>
      <c r="N162" s="61">
        <f>VLOOKUP(M162,Dates!C:D,2,FALSE)</f>
        <v>44104</v>
      </c>
    </row>
    <row r="163" spans="1:14" x14ac:dyDescent="0.25">
      <c r="A163">
        <v>2020</v>
      </c>
      <c r="B163">
        <v>3</v>
      </c>
      <c r="C163" t="s">
        <v>16</v>
      </c>
      <c r="D163" t="s">
        <v>81</v>
      </c>
      <c r="E163">
        <v>187167.31</v>
      </c>
      <c r="F163">
        <v>282405.93</v>
      </c>
      <c r="G163">
        <v>-95238.61</v>
      </c>
      <c r="H163">
        <v>-46229.86</v>
      </c>
      <c r="I163">
        <v>845566435</v>
      </c>
      <c r="J163">
        <v>845566.43500000006</v>
      </c>
      <c r="K163">
        <v>1829613750</v>
      </c>
      <c r="L163">
        <v>1829613.75</v>
      </c>
      <c r="M163" t="str">
        <f>A163&amp;" Q"&amp;B163</f>
        <v>2020 Q3</v>
      </c>
      <c r="N163" s="61">
        <f>VLOOKUP(M163,Dates!C:D,2,FALSE)</f>
        <v>44104</v>
      </c>
    </row>
    <row r="164" spans="1:14" x14ac:dyDescent="0.25">
      <c r="A164">
        <v>2020</v>
      </c>
      <c r="B164">
        <v>4</v>
      </c>
      <c r="C164" t="s">
        <v>16</v>
      </c>
      <c r="D164" t="s">
        <v>82</v>
      </c>
      <c r="E164">
        <v>420659.58</v>
      </c>
      <c r="F164">
        <v>911024.07</v>
      </c>
      <c r="G164">
        <v>-490364.49</v>
      </c>
      <c r="H164">
        <v>-371115.97</v>
      </c>
      <c r="I164">
        <v>3218193225</v>
      </c>
      <c r="J164">
        <v>3218193.2250000001</v>
      </c>
      <c r="K164">
        <v>6179516785</v>
      </c>
      <c r="L164">
        <v>6179516.7850000001</v>
      </c>
      <c r="M164" t="str">
        <f>A164&amp;" Q"&amp;B164</f>
        <v>2020 Q4</v>
      </c>
      <c r="N164" s="61">
        <f>VLOOKUP(M164,Dates!C:D,2,FALSE)</f>
        <v>44196</v>
      </c>
    </row>
    <row r="165" spans="1:14" x14ac:dyDescent="0.25">
      <c r="A165">
        <v>2020</v>
      </c>
      <c r="B165">
        <v>4</v>
      </c>
      <c r="C165" t="s">
        <v>16</v>
      </c>
      <c r="D165" t="s">
        <v>81</v>
      </c>
      <c r="E165">
        <v>240663.49</v>
      </c>
      <c r="F165">
        <v>239224.71</v>
      </c>
      <c r="G165">
        <v>1438.77</v>
      </c>
      <c r="H165">
        <v>-2318.8200000000002</v>
      </c>
      <c r="I165">
        <v>1231589835</v>
      </c>
      <c r="J165">
        <v>1231589.835</v>
      </c>
      <c r="K165">
        <v>2309313962</v>
      </c>
      <c r="L165">
        <v>2309313.9619999998</v>
      </c>
      <c r="M165" t="str">
        <f>A165&amp;" Q"&amp;B165</f>
        <v>2020 Q4</v>
      </c>
      <c r="N165" s="61">
        <f>VLOOKUP(M165,Dates!C:D,2,FALSE)</f>
        <v>44196</v>
      </c>
    </row>
    <row r="166" spans="1:14" x14ac:dyDescent="0.25">
      <c r="A166">
        <v>2021</v>
      </c>
      <c r="B166">
        <v>1</v>
      </c>
      <c r="C166" t="s">
        <v>16</v>
      </c>
      <c r="D166" t="s">
        <v>82</v>
      </c>
      <c r="E166">
        <v>516832.39</v>
      </c>
      <c r="F166">
        <v>975834.55</v>
      </c>
      <c r="G166">
        <v>-459002.16</v>
      </c>
      <c r="H166">
        <v>-205981.46</v>
      </c>
      <c r="I166">
        <v>4302698945</v>
      </c>
      <c r="J166">
        <v>4302698.9450000003</v>
      </c>
      <c r="K166">
        <v>6319689784</v>
      </c>
      <c r="L166">
        <v>6319689.784</v>
      </c>
      <c r="M166" t="str">
        <f>A166&amp;" Q"&amp;B166</f>
        <v>2021 Q1</v>
      </c>
      <c r="N166" s="61">
        <f>VLOOKUP(M166,Dates!C:D,2,FALSE)</f>
        <v>44286</v>
      </c>
    </row>
    <row r="167" spans="1:14" x14ac:dyDescent="0.25">
      <c r="A167">
        <v>2021</v>
      </c>
      <c r="B167">
        <v>1</v>
      </c>
      <c r="C167" t="s">
        <v>16</v>
      </c>
      <c r="D167" t="s">
        <v>81</v>
      </c>
      <c r="E167">
        <v>215678.23</v>
      </c>
      <c r="F167">
        <v>337969.93</v>
      </c>
      <c r="G167">
        <v>-122291.71</v>
      </c>
      <c r="H167">
        <v>-40603.57</v>
      </c>
      <c r="I167">
        <v>1508287254</v>
      </c>
      <c r="J167">
        <v>1508287.254</v>
      </c>
      <c r="K167">
        <v>2777433376</v>
      </c>
      <c r="L167">
        <v>2777433.3760000002</v>
      </c>
      <c r="M167" t="str">
        <f>A167&amp;" Q"&amp;B167</f>
        <v>2021 Q1</v>
      </c>
      <c r="N167" s="61">
        <f>VLOOKUP(M167,Dates!C:D,2,FALSE)</f>
        <v>44286</v>
      </c>
    </row>
    <row r="168" spans="1:14" x14ac:dyDescent="0.25">
      <c r="A168">
        <v>2021</v>
      </c>
      <c r="B168">
        <v>2</v>
      </c>
      <c r="C168" t="s">
        <v>16</v>
      </c>
      <c r="D168" t="s">
        <v>82</v>
      </c>
      <c r="E168">
        <v>1123598.93</v>
      </c>
      <c r="F168">
        <v>1291952.7</v>
      </c>
      <c r="G168">
        <v>-168353.77</v>
      </c>
      <c r="H168">
        <v>31019.22</v>
      </c>
      <c r="I168">
        <v>8143516037</v>
      </c>
      <c r="J168">
        <v>8143516.0369999995</v>
      </c>
      <c r="K168">
        <v>9874826462</v>
      </c>
      <c r="L168">
        <v>9874826.4619999994</v>
      </c>
      <c r="M168" t="str">
        <f>A168&amp;" Q"&amp;B168</f>
        <v>2021 Q2</v>
      </c>
      <c r="N168" s="61">
        <f>VLOOKUP(M168,Dates!C:D,2,FALSE)</f>
        <v>44377</v>
      </c>
    </row>
    <row r="169" spans="1:14" x14ac:dyDescent="0.25">
      <c r="A169">
        <v>2021</v>
      </c>
      <c r="B169">
        <v>2</v>
      </c>
      <c r="C169" t="s">
        <v>16</v>
      </c>
      <c r="D169" t="s">
        <v>81</v>
      </c>
      <c r="E169">
        <v>375401.21</v>
      </c>
      <c r="F169">
        <v>416398.06</v>
      </c>
      <c r="G169">
        <v>-40996.85</v>
      </c>
      <c r="H169">
        <v>32430.52</v>
      </c>
      <c r="I169">
        <v>2667074755</v>
      </c>
      <c r="J169">
        <v>2667074.7549999999</v>
      </c>
      <c r="K169">
        <v>3778268747</v>
      </c>
      <c r="L169">
        <v>3778268.747</v>
      </c>
      <c r="M169" t="str">
        <f>A169&amp;" Q"&amp;B169</f>
        <v>2021 Q2</v>
      </c>
      <c r="N169" s="61">
        <f>VLOOKUP(M169,Dates!C:D,2,FALSE)</f>
        <v>44377</v>
      </c>
    </row>
    <row r="170" spans="1:14" x14ac:dyDescent="0.25">
      <c r="A170">
        <v>2021</v>
      </c>
      <c r="B170">
        <v>3</v>
      </c>
      <c r="C170" t="s">
        <v>16</v>
      </c>
      <c r="D170" t="s">
        <v>80</v>
      </c>
      <c r="E170">
        <v>4708.55</v>
      </c>
      <c r="F170">
        <v>3818.4</v>
      </c>
      <c r="G170">
        <v>890.16</v>
      </c>
      <c r="H170">
        <v>833.78</v>
      </c>
      <c r="M170" t="str">
        <f>A170&amp;" Q"&amp;B170</f>
        <v>2021 Q3</v>
      </c>
      <c r="N170" s="61">
        <f>VLOOKUP(M170,Dates!C:D,2,FALSE)</f>
        <v>44469</v>
      </c>
    </row>
    <row r="171" spans="1:14" x14ac:dyDescent="0.25">
      <c r="A171">
        <v>2021</v>
      </c>
      <c r="B171">
        <v>3</v>
      </c>
      <c r="C171" t="s">
        <v>16</v>
      </c>
      <c r="D171" t="s">
        <v>82</v>
      </c>
      <c r="E171">
        <v>1403404.55</v>
      </c>
      <c r="F171">
        <v>1461679.8</v>
      </c>
      <c r="G171">
        <v>-58275.24</v>
      </c>
      <c r="H171">
        <v>65132.94</v>
      </c>
      <c r="I171">
        <v>9347393782</v>
      </c>
      <c r="J171">
        <v>9347393.7819999997</v>
      </c>
      <c r="K171">
        <v>11512882343</v>
      </c>
      <c r="L171">
        <v>11512882.343</v>
      </c>
      <c r="M171" t="str">
        <f>A171&amp;" Q"&amp;B171</f>
        <v>2021 Q3</v>
      </c>
      <c r="N171" s="61">
        <f>VLOOKUP(M171,Dates!C:D,2,FALSE)</f>
        <v>44469</v>
      </c>
    </row>
    <row r="172" spans="1:14" x14ac:dyDescent="0.25">
      <c r="A172">
        <v>2021</v>
      </c>
      <c r="B172">
        <v>3</v>
      </c>
      <c r="C172" t="s">
        <v>16</v>
      </c>
      <c r="D172" t="s">
        <v>81</v>
      </c>
      <c r="E172">
        <v>563615.5</v>
      </c>
      <c r="F172">
        <v>505836.29</v>
      </c>
      <c r="G172">
        <v>57779.21</v>
      </c>
      <c r="H172">
        <v>63842.36</v>
      </c>
      <c r="I172">
        <v>3586208788</v>
      </c>
      <c r="J172">
        <v>3586208.7879999899</v>
      </c>
      <c r="K172">
        <v>4679516887</v>
      </c>
      <c r="L172">
        <v>4679516.8870000001</v>
      </c>
      <c r="M172" t="str">
        <f>A172&amp;" Q"&amp;B172</f>
        <v>2021 Q3</v>
      </c>
      <c r="N172" s="61">
        <f>VLOOKUP(M172,Dates!C:D,2,FALSE)</f>
        <v>44469</v>
      </c>
    </row>
    <row r="173" spans="1:14" x14ac:dyDescent="0.25">
      <c r="A173">
        <v>2021</v>
      </c>
      <c r="B173">
        <v>4</v>
      </c>
      <c r="C173" t="s">
        <v>16</v>
      </c>
      <c r="D173" t="s">
        <v>80</v>
      </c>
      <c r="E173">
        <v>16581.86</v>
      </c>
      <c r="F173">
        <v>16703.38</v>
      </c>
      <c r="G173">
        <v>-121.51</v>
      </c>
      <c r="H173">
        <v>-339.67</v>
      </c>
      <c r="M173" t="str">
        <f>A173&amp;" Q"&amp;B173</f>
        <v>2021 Q4</v>
      </c>
      <c r="N173" s="61">
        <f>VLOOKUP(M173,Dates!C:D,2,FALSE)</f>
        <v>44561</v>
      </c>
    </row>
    <row r="174" spans="1:14" x14ac:dyDescent="0.25">
      <c r="A174">
        <v>2021</v>
      </c>
      <c r="B174">
        <v>4</v>
      </c>
      <c r="C174" t="s">
        <v>16</v>
      </c>
      <c r="D174" t="s">
        <v>82</v>
      </c>
      <c r="E174">
        <v>1390094.61</v>
      </c>
      <c r="F174">
        <v>1476904.6</v>
      </c>
      <c r="G174">
        <v>-86810</v>
      </c>
      <c r="H174">
        <v>-95589.51</v>
      </c>
      <c r="I174">
        <v>8789153170</v>
      </c>
      <c r="J174">
        <v>8789153.1699999999</v>
      </c>
      <c r="K174">
        <v>10956840963</v>
      </c>
      <c r="L174">
        <v>10956840.963</v>
      </c>
      <c r="M174" t="str">
        <f>A174&amp;" Q"&amp;B174</f>
        <v>2021 Q4</v>
      </c>
      <c r="N174" s="61">
        <f>VLOOKUP(M174,Dates!C:D,2,FALSE)</f>
        <v>44561</v>
      </c>
    </row>
    <row r="175" spans="1:14" x14ac:dyDescent="0.25">
      <c r="A175">
        <v>2021</v>
      </c>
      <c r="B175">
        <v>4</v>
      </c>
      <c r="C175" t="s">
        <v>16</v>
      </c>
      <c r="D175" t="s">
        <v>81</v>
      </c>
      <c r="E175">
        <v>427435.16</v>
      </c>
      <c r="F175">
        <v>462025.82</v>
      </c>
      <c r="G175">
        <v>-34590.660000000003</v>
      </c>
      <c r="H175">
        <v>-33130.660000000003</v>
      </c>
      <c r="I175">
        <v>2848481565</v>
      </c>
      <c r="J175">
        <v>2848481.5649999999</v>
      </c>
      <c r="K175">
        <v>4267308503</v>
      </c>
      <c r="L175">
        <v>4267308.5029999996</v>
      </c>
      <c r="M175" t="str">
        <f>A175&amp;" Q"&amp;B175</f>
        <v>2021 Q4</v>
      </c>
      <c r="N175" s="61">
        <f>VLOOKUP(M175,Dates!C:D,2,FALSE)</f>
        <v>44561</v>
      </c>
    </row>
    <row r="176" spans="1:14" x14ac:dyDescent="0.25">
      <c r="A176">
        <v>2022</v>
      </c>
      <c r="B176">
        <v>1</v>
      </c>
      <c r="C176" t="s">
        <v>16</v>
      </c>
      <c r="D176" t="s">
        <v>80</v>
      </c>
      <c r="E176">
        <v>18576.060000000001</v>
      </c>
      <c r="F176">
        <v>18161.830000000002</v>
      </c>
      <c r="G176">
        <v>414.23</v>
      </c>
      <c r="H176">
        <v>38.51</v>
      </c>
      <c r="M176" t="str">
        <f>A176&amp;" Q"&amp;B176</f>
        <v>2022 Q1</v>
      </c>
      <c r="N176" s="61">
        <f>VLOOKUP(M176,Dates!C:D,2,FALSE)</f>
        <v>44651</v>
      </c>
    </row>
    <row r="177" spans="1:14" x14ac:dyDescent="0.25">
      <c r="A177">
        <v>2022</v>
      </c>
      <c r="B177">
        <v>1</v>
      </c>
      <c r="C177" t="s">
        <v>16</v>
      </c>
      <c r="D177" t="s">
        <v>82</v>
      </c>
      <c r="E177">
        <v>1295425.68</v>
      </c>
      <c r="F177">
        <v>1590169.06</v>
      </c>
      <c r="G177">
        <v>-294743.38</v>
      </c>
      <c r="H177">
        <v>-202056.5</v>
      </c>
      <c r="I177">
        <v>7960554957</v>
      </c>
      <c r="J177">
        <v>7960554.9569999902</v>
      </c>
      <c r="K177">
        <v>11072094691</v>
      </c>
      <c r="L177">
        <v>11072094.691</v>
      </c>
      <c r="M177" t="str">
        <f>A177&amp;" Q"&amp;B177</f>
        <v>2022 Q1</v>
      </c>
      <c r="N177" s="61">
        <f>VLOOKUP(M177,Dates!C:D,2,FALSE)</f>
        <v>44651</v>
      </c>
    </row>
    <row r="178" spans="1:14" x14ac:dyDescent="0.25">
      <c r="A178">
        <v>2022</v>
      </c>
      <c r="B178">
        <v>1</v>
      </c>
      <c r="C178" t="s">
        <v>16</v>
      </c>
      <c r="D178" t="s">
        <v>81</v>
      </c>
      <c r="E178">
        <v>422047.6</v>
      </c>
      <c r="F178">
        <v>496893.82</v>
      </c>
      <c r="G178">
        <v>-74846.23</v>
      </c>
      <c r="H178">
        <v>-52657.11</v>
      </c>
      <c r="I178">
        <v>2974189262</v>
      </c>
      <c r="J178">
        <v>2974189.2620000001</v>
      </c>
      <c r="K178">
        <v>4318224736</v>
      </c>
      <c r="L178">
        <v>4318224.7359999996</v>
      </c>
      <c r="M178" t="str">
        <f>A178&amp;" Q"&amp;B178</f>
        <v>2022 Q1</v>
      </c>
      <c r="N178" s="61">
        <f>VLOOKUP(M178,Dates!C:D,2,FALSE)</f>
        <v>44651</v>
      </c>
    </row>
    <row r="179" spans="1:14" x14ac:dyDescent="0.25">
      <c r="A179">
        <v>2022</v>
      </c>
      <c r="B179">
        <v>2</v>
      </c>
      <c r="C179" t="s">
        <v>16</v>
      </c>
      <c r="D179" t="s">
        <v>80</v>
      </c>
      <c r="E179">
        <v>23951.77</v>
      </c>
      <c r="F179">
        <v>18162.72</v>
      </c>
      <c r="G179">
        <v>5789.05</v>
      </c>
      <c r="H179">
        <v>6743.03</v>
      </c>
      <c r="M179" t="str">
        <f>A179&amp;" Q"&amp;B179</f>
        <v>2022 Q2</v>
      </c>
      <c r="N179" s="61">
        <f>VLOOKUP(M179,Dates!C:D,2,FALSE)</f>
        <v>44742</v>
      </c>
    </row>
    <row r="180" spans="1:14" x14ac:dyDescent="0.25">
      <c r="A180">
        <v>2022</v>
      </c>
      <c r="B180">
        <v>2</v>
      </c>
      <c r="C180" t="s">
        <v>16</v>
      </c>
      <c r="D180" t="s">
        <v>82</v>
      </c>
      <c r="E180">
        <v>1883782.45</v>
      </c>
      <c r="F180">
        <v>1937888.08</v>
      </c>
      <c r="G180">
        <v>-54105.62</v>
      </c>
      <c r="H180">
        <v>-111638.63</v>
      </c>
      <c r="I180">
        <v>10379129268</v>
      </c>
      <c r="J180">
        <v>10379129.267999999</v>
      </c>
      <c r="K180">
        <v>12000152285</v>
      </c>
      <c r="L180">
        <v>12000152.285</v>
      </c>
      <c r="M180" t="str">
        <f>A180&amp;" Q"&amp;B180</f>
        <v>2022 Q2</v>
      </c>
      <c r="N180" s="61">
        <f>VLOOKUP(M180,Dates!C:D,2,FALSE)</f>
        <v>44742</v>
      </c>
    </row>
    <row r="181" spans="1:14" x14ac:dyDescent="0.25">
      <c r="A181">
        <v>2022</v>
      </c>
      <c r="B181">
        <v>2</v>
      </c>
      <c r="C181" t="s">
        <v>16</v>
      </c>
      <c r="D181" t="s">
        <v>81</v>
      </c>
      <c r="E181">
        <v>537033.92000000004</v>
      </c>
      <c r="F181">
        <v>596023.49</v>
      </c>
      <c r="G181">
        <v>-58989.57</v>
      </c>
      <c r="H181">
        <v>-83218</v>
      </c>
      <c r="I181">
        <v>3592895327</v>
      </c>
      <c r="J181">
        <v>3592895.327</v>
      </c>
      <c r="K181">
        <v>4411205946</v>
      </c>
      <c r="L181">
        <v>4411205.9459999902</v>
      </c>
      <c r="M181" t="str">
        <f>A181&amp;" Q"&amp;B181</f>
        <v>2022 Q2</v>
      </c>
      <c r="N181" s="61">
        <f>VLOOKUP(M181,Dates!C:D,2,FALSE)</f>
        <v>44742</v>
      </c>
    </row>
    <row r="182" spans="1:14" x14ac:dyDescent="0.25">
      <c r="A182">
        <v>2017</v>
      </c>
      <c r="B182">
        <v>1</v>
      </c>
      <c r="C182" t="s">
        <v>15</v>
      </c>
      <c r="D182" t="s">
        <v>80</v>
      </c>
      <c r="E182">
        <v>1056823</v>
      </c>
      <c r="F182">
        <v>891923</v>
      </c>
      <c r="G182">
        <v>164900</v>
      </c>
      <c r="H182">
        <v>110446</v>
      </c>
      <c r="I182">
        <v>6791473224</v>
      </c>
      <c r="J182">
        <v>6791473.2239999902</v>
      </c>
      <c r="K182">
        <v>8821910133</v>
      </c>
      <c r="L182">
        <v>8821910.1329999994</v>
      </c>
      <c r="M182" t="str">
        <f>A182&amp;" Q"&amp;B182</f>
        <v>2017 Q1</v>
      </c>
      <c r="N182" s="61">
        <f>VLOOKUP(M182,Dates!C:D,2,FALSE)</f>
        <v>42825</v>
      </c>
    </row>
    <row r="183" spans="1:14" x14ac:dyDescent="0.25">
      <c r="A183">
        <v>2017</v>
      </c>
      <c r="B183">
        <v>1</v>
      </c>
      <c r="C183" t="s">
        <v>15</v>
      </c>
      <c r="D183" t="s">
        <v>82</v>
      </c>
      <c r="E183">
        <v>6701934</v>
      </c>
      <c r="F183">
        <v>5942062</v>
      </c>
      <c r="G183">
        <v>759872</v>
      </c>
      <c r="H183">
        <v>436046</v>
      </c>
      <c r="I183">
        <v>26161101957</v>
      </c>
      <c r="J183">
        <v>26161101.954999998</v>
      </c>
      <c r="K183">
        <v>30859899112</v>
      </c>
      <c r="L183">
        <v>30859899.105</v>
      </c>
      <c r="M183" t="str">
        <f>A183&amp;" Q"&amp;B183</f>
        <v>2017 Q1</v>
      </c>
      <c r="N183" s="61">
        <f>VLOOKUP(M183,Dates!C:D,2,FALSE)</f>
        <v>42825</v>
      </c>
    </row>
    <row r="184" spans="1:14" x14ac:dyDescent="0.25">
      <c r="A184">
        <v>2017</v>
      </c>
      <c r="B184">
        <v>1</v>
      </c>
      <c r="C184" t="s">
        <v>15</v>
      </c>
      <c r="D184" t="s">
        <v>81</v>
      </c>
      <c r="E184">
        <v>784483</v>
      </c>
      <c r="F184">
        <v>723703</v>
      </c>
      <c r="G184">
        <v>60780</v>
      </c>
      <c r="H184">
        <v>20744</v>
      </c>
      <c r="I184">
        <v>5263238127</v>
      </c>
      <c r="J184">
        <v>5263238.1270000003</v>
      </c>
      <c r="K184">
        <v>6153145557</v>
      </c>
      <c r="L184">
        <v>6153145.557</v>
      </c>
      <c r="M184" t="str">
        <f>A184&amp;" Q"&amp;B184</f>
        <v>2017 Q1</v>
      </c>
      <c r="N184" s="61">
        <f>VLOOKUP(M184,Dates!C:D,2,FALSE)</f>
        <v>42825</v>
      </c>
    </row>
    <row r="185" spans="1:14" x14ac:dyDescent="0.25">
      <c r="A185">
        <v>2017</v>
      </c>
      <c r="B185">
        <v>1</v>
      </c>
      <c r="C185" t="s">
        <v>15</v>
      </c>
      <c r="D185" t="s">
        <v>79</v>
      </c>
      <c r="E185">
        <v>652839</v>
      </c>
      <c r="F185">
        <v>570474</v>
      </c>
      <c r="G185">
        <v>82365</v>
      </c>
      <c r="H185">
        <v>48677</v>
      </c>
      <c r="I185">
        <v>4860110945</v>
      </c>
      <c r="J185">
        <v>4860110.9450000003</v>
      </c>
      <c r="K185">
        <v>5656270269</v>
      </c>
      <c r="L185">
        <v>5656270.2689999901</v>
      </c>
      <c r="M185" t="str">
        <f>A185&amp;" Q"&amp;B185</f>
        <v>2017 Q1</v>
      </c>
      <c r="N185" s="61">
        <f>VLOOKUP(M185,Dates!C:D,2,FALSE)</f>
        <v>42825</v>
      </c>
    </row>
    <row r="186" spans="1:14" x14ac:dyDescent="0.25">
      <c r="A186">
        <v>2017</v>
      </c>
      <c r="B186">
        <v>2</v>
      </c>
      <c r="C186" t="s">
        <v>15</v>
      </c>
      <c r="D186" t="s">
        <v>80</v>
      </c>
      <c r="E186">
        <v>1743949</v>
      </c>
      <c r="F186">
        <v>1369430</v>
      </c>
      <c r="G186">
        <v>374519</v>
      </c>
      <c r="H186">
        <v>241328</v>
      </c>
      <c r="I186">
        <v>12155849445</v>
      </c>
      <c r="J186">
        <v>12155849.445</v>
      </c>
      <c r="K186">
        <v>14013500163</v>
      </c>
      <c r="L186">
        <v>14013500.1629999</v>
      </c>
      <c r="M186" t="str">
        <f>A186&amp;" Q"&amp;B186</f>
        <v>2017 Q2</v>
      </c>
      <c r="N186" s="61">
        <f>VLOOKUP(M186,Dates!C:D,2,FALSE)</f>
        <v>42916</v>
      </c>
    </row>
    <row r="187" spans="1:14" x14ac:dyDescent="0.25">
      <c r="A187">
        <v>2017</v>
      </c>
      <c r="B187">
        <v>2</v>
      </c>
      <c r="C187" t="s">
        <v>15</v>
      </c>
      <c r="D187" t="s">
        <v>82</v>
      </c>
      <c r="E187">
        <v>7722294</v>
      </c>
      <c r="F187">
        <v>6270879</v>
      </c>
      <c r="G187">
        <v>1451415</v>
      </c>
      <c r="H187">
        <v>889627</v>
      </c>
      <c r="I187">
        <v>29997903488</v>
      </c>
      <c r="J187">
        <v>29997903.486000001</v>
      </c>
      <c r="K187">
        <v>34052982377</v>
      </c>
      <c r="L187">
        <v>34052982.390000001</v>
      </c>
      <c r="M187" t="str">
        <f>A187&amp;" Q"&amp;B187</f>
        <v>2017 Q2</v>
      </c>
      <c r="N187" s="61">
        <f>VLOOKUP(M187,Dates!C:D,2,FALSE)</f>
        <v>42916</v>
      </c>
    </row>
    <row r="188" spans="1:14" x14ac:dyDescent="0.25">
      <c r="A188">
        <v>2017</v>
      </c>
      <c r="B188">
        <v>2</v>
      </c>
      <c r="C188" t="s">
        <v>15</v>
      </c>
      <c r="D188" t="s">
        <v>81</v>
      </c>
      <c r="E188">
        <v>708551</v>
      </c>
      <c r="F188">
        <v>603419</v>
      </c>
      <c r="G188">
        <v>105132</v>
      </c>
      <c r="H188">
        <v>51561</v>
      </c>
      <c r="I188">
        <v>4830757482</v>
      </c>
      <c r="J188">
        <v>4830757.4819999998</v>
      </c>
      <c r="K188">
        <v>5504591192</v>
      </c>
      <c r="L188">
        <v>5504591.1919999998</v>
      </c>
      <c r="M188" t="str">
        <f>A188&amp;" Q"&amp;B188</f>
        <v>2017 Q2</v>
      </c>
      <c r="N188" s="61">
        <f>VLOOKUP(M188,Dates!C:D,2,FALSE)</f>
        <v>42916</v>
      </c>
    </row>
    <row r="189" spans="1:14" x14ac:dyDescent="0.25">
      <c r="A189">
        <v>2017</v>
      </c>
      <c r="B189">
        <v>2</v>
      </c>
      <c r="C189" t="s">
        <v>15</v>
      </c>
      <c r="D189" t="s">
        <v>79</v>
      </c>
      <c r="E189">
        <v>679918</v>
      </c>
      <c r="F189">
        <v>574936</v>
      </c>
      <c r="G189">
        <v>104982</v>
      </c>
      <c r="H189">
        <v>52997</v>
      </c>
      <c r="I189">
        <v>5153086171</v>
      </c>
      <c r="J189">
        <v>5153086.1710000001</v>
      </c>
      <c r="K189">
        <v>6043762964</v>
      </c>
      <c r="L189">
        <v>6043762.9639999997</v>
      </c>
      <c r="M189" t="str">
        <f>A189&amp;" Q"&amp;B189</f>
        <v>2017 Q2</v>
      </c>
      <c r="N189" s="61">
        <f>VLOOKUP(M189,Dates!C:D,2,FALSE)</f>
        <v>42916</v>
      </c>
    </row>
    <row r="190" spans="1:14" x14ac:dyDescent="0.25">
      <c r="A190">
        <v>2017</v>
      </c>
      <c r="B190">
        <v>3</v>
      </c>
      <c r="C190" t="s">
        <v>15</v>
      </c>
      <c r="D190" t="s">
        <v>80</v>
      </c>
      <c r="E190">
        <v>1990568</v>
      </c>
      <c r="F190">
        <v>1559798</v>
      </c>
      <c r="G190">
        <v>430770</v>
      </c>
      <c r="H190">
        <v>304635</v>
      </c>
      <c r="I190">
        <v>13886938742</v>
      </c>
      <c r="J190">
        <v>13886938.7419999</v>
      </c>
      <c r="K190">
        <v>15868263141</v>
      </c>
      <c r="L190">
        <v>15868263.1409999</v>
      </c>
      <c r="M190" t="str">
        <f>A190&amp;" Q"&amp;B190</f>
        <v>2017 Q3</v>
      </c>
      <c r="N190" s="61">
        <f>VLOOKUP(M190,Dates!C:D,2,FALSE)</f>
        <v>43008</v>
      </c>
    </row>
    <row r="191" spans="1:14" x14ac:dyDescent="0.25">
      <c r="A191">
        <v>2017</v>
      </c>
      <c r="B191">
        <v>3</v>
      </c>
      <c r="C191" t="s">
        <v>15</v>
      </c>
      <c r="D191" t="s">
        <v>82</v>
      </c>
      <c r="E191">
        <v>7655984</v>
      </c>
      <c r="F191">
        <v>6503808</v>
      </c>
      <c r="G191">
        <v>1152176</v>
      </c>
      <c r="H191">
        <v>715427</v>
      </c>
      <c r="I191">
        <v>31610391231</v>
      </c>
      <c r="J191">
        <v>31610391.233999901</v>
      </c>
      <c r="K191">
        <v>36235952797</v>
      </c>
      <c r="L191">
        <v>36235952.799999997</v>
      </c>
      <c r="M191" t="str">
        <f>A191&amp;" Q"&amp;B191</f>
        <v>2017 Q3</v>
      </c>
      <c r="N191" s="61">
        <f>VLOOKUP(M191,Dates!C:D,2,FALSE)</f>
        <v>43008</v>
      </c>
    </row>
    <row r="192" spans="1:14" x14ac:dyDescent="0.25">
      <c r="A192">
        <v>2017</v>
      </c>
      <c r="B192">
        <v>3</v>
      </c>
      <c r="C192" t="s">
        <v>15</v>
      </c>
      <c r="D192" t="s">
        <v>81</v>
      </c>
      <c r="E192">
        <v>681374</v>
      </c>
      <c r="F192">
        <v>566039</v>
      </c>
      <c r="G192">
        <v>115335</v>
      </c>
      <c r="H192">
        <v>72736</v>
      </c>
      <c r="I192">
        <v>4305067507</v>
      </c>
      <c r="J192">
        <v>4305067.5070000002</v>
      </c>
      <c r="K192">
        <v>4848385086</v>
      </c>
      <c r="L192">
        <v>4848385.0860000001</v>
      </c>
      <c r="M192" t="str">
        <f>A192&amp;" Q"&amp;B192</f>
        <v>2017 Q3</v>
      </c>
      <c r="N192" s="61">
        <f>VLOOKUP(M192,Dates!C:D,2,FALSE)</f>
        <v>43008</v>
      </c>
    </row>
    <row r="193" spans="1:14" x14ac:dyDescent="0.25">
      <c r="A193">
        <v>2017</v>
      </c>
      <c r="B193">
        <v>3</v>
      </c>
      <c r="C193" t="s">
        <v>15</v>
      </c>
      <c r="D193" t="s">
        <v>79</v>
      </c>
      <c r="E193">
        <v>797445</v>
      </c>
      <c r="F193">
        <v>648295</v>
      </c>
      <c r="G193">
        <v>149150</v>
      </c>
      <c r="H193">
        <v>98600</v>
      </c>
      <c r="I193">
        <v>5775281304</v>
      </c>
      <c r="J193">
        <v>5775281.3039999995</v>
      </c>
      <c r="K193">
        <v>6554148086</v>
      </c>
      <c r="L193">
        <v>6554148.0860000001</v>
      </c>
      <c r="M193" t="str">
        <f>A193&amp;" Q"&amp;B193</f>
        <v>2017 Q3</v>
      </c>
      <c r="N193" s="61">
        <f>VLOOKUP(M193,Dates!C:D,2,FALSE)</f>
        <v>43008</v>
      </c>
    </row>
    <row r="194" spans="1:14" x14ac:dyDescent="0.25">
      <c r="A194">
        <v>2017</v>
      </c>
      <c r="B194">
        <v>4</v>
      </c>
      <c r="C194" t="s">
        <v>15</v>
      </c>
      <c r="D194" t="s">
        <v>80</v>
      </c>
      <c r="E194">
        <v>1371134</v>
      </c>
      <c r="F194">
        <v>1159667</v>
      </c>
      <c r="G194">
        <v>211467</v>
      </c>
      <c r="H194">
        <v>127255</v>
      </c>
      <c r="I194">
        <v>8805359265</v>
      </c>
      <c r="J194">
        <v>8805359.2650000006</v>
      </c>
      <c r="K194">
        <v>10690993789</v>
      </c>
      <c r="L194">
        <v>10690993.789000001</v>
      </c>
      <c r="M194" t="str">
        <f>A194&amp;" Q"&amp;B194</f>
        <v>2017 Q4</v>
      </c>
      <c r="N194" s="61">
        <f>VLOOKUP(M194,Dates!C:D,2,FALSE)</f>
        <v>43100</v>
      </c>
    </row>
    <row r="195" spans="1:14" x14ac:dyDescent="0.25">
      <c r="A195">
        <v>2017</v>
      </c>
      <c r="B195">
        <v>4</v>
      </c>
      <c r="C195" t="s">
        <v>15</v>
      </c>
      <c r="D195" t="s">
        <v>82</v>
      </c>
      <c r="E195">
        <v>7612604</v>
      </c>
      <c r="F195">
        <v>6744104</v>
      </c>
      <c r="G195">
        <v>868500</v>
      </c>
      <c r="H195">
        <v>425920</v>
      </c>
      <c r="I195">
        <v>28239880360</v>
      </c>
      <c r="J195">
        <v>28239880.359999999</v>
      </c>
      <c r="K195">
        <v>32557324650</v>
      </c>
      <c r="L195">
        <v>32557324.640000001</v>
      </c>
      <c r="M195" t="str">
        <f>A195&amp;" Q"&amp;B195</f>
        <v>2017 Q4</v>
      </c>
      <c r="N195" s="61">
        <f>VLOOKUP(M195,Dates!C:D,2,FALSE)</f>
        <v>43100</v>
      </c>
    </row>
    <row r="196" spans="1:14" x14ac:dyDescent="0.25">
      <c r="A196">
        <v>2017</v>
      </c>
      <c r="B196">
        <v>4</v>
      </c>
      <c r="C196" t="s">
        <v>15</v>
      </c>
      <c r="D196" t="s">
        <v>81</v>
      </c>
      <c r="E196">
        <v>641190</v>
      </c>
      <c r="F196">
        <v>587558</v>
      </c>
      <c r="G196">
        <v>53632</v>
      </c>
      <c r="H196">
        <v>14911</v>
      </c>
      <c r="I196">
        <v>4093464762</v>
      </c>
      <c r="J196">
        <v>4093464.7620000001</v>
      </c>
      <c r="K196">
        <v>4833339544</v>
      </c>
      <c r="L196">
        <v>4833339.5439999998</v>
      </c>
      <c r="M196" t="str">
        <f>A196&amp;" Q"&amp;B196</f>
        <v>2017 Q4</v>
      </c>
      <c r="N196" s="61">
        <f>VLOOKUP(M196,Dates!C:D,2,FALSE)</f>
        <v>43100</v>
      </c>
    </row>
    <row r="197" spans="1:14" x14ac:dyDescent="0.25">
      <c r="A197">
        <v>2017</v>
      </c>
      <c r="B197">
        <v>4</v>
      </c>
      <c r="C197" t="s">
        <v>15</v>
      </c>
      <c r="D197" t="s">
        <v>79</v>
      </c>
      <c r="E197">
        <v>674770</v>
      </c>
      <c r="F197">
        <v>610033</v>
      </c>
      <c r="G197">
        <v>64737</v>
      </c>
      <c r="H197">
        <v>23460</v>
      </c>
      <c r="I197">
        <v>4952346845</v>
      </c>
      <c r="J197">
        <v>4952346.8449999997</v>
      </c>
      <c r="K197">
        <v>5721927944</v>
      </c>
      <c r="L197">
        <v>5721927.9440000001</v>
      </c>
      <c r="M197" t="str">
        <f>A197&amp;" Q"&amp;B197</f>
        <v>2017 Q4</v>
      </c>
      <c r="N197" s="61">
        <f>VLOOKUP(M197,Dates!C:D,2,FALSE)</f>
        <v>43100</v>
      </c>
    </row>
    <row r="198" spans="1:14" x14ac:dyDescent="0.25">
      <c r="A198">
        <v>2018</v>
      </c>
      <c r="B198">
        <v>1</v>
      </c>
      <c r="C198" t="s">
        <v>15</v>
      </c>
      <c r="D198" t="s">
        <v>80</v>
      </c>
      <c r="E198">
        <v>1257248</v>
      </c>
      <c r="F198">
        <v>1054518</v>
      </c>
      <c r="G198">
        <v>202730</v>
      </c>
      <c r="H198">
        <v>159206</v>
      </c>
      <c r="I198">
        <v>7176508460</v>
      </c>
      <c r="J198">
        <v>7176508.46</v>
      </c>
      <c r="K198">
        <v>9080170314</v>
      </c>
      <c r="L198">
        <v>9080170.3139999993</v>
      </c>
      <c r="M198" t="str">
        <f>A198&amp;" Q"&amp;B198</f>
        <v>2018 Q1</v>
      </c>
      <c r="N198" s="61">
        <f>VLOOKUP(M198,Dates!C:D,2,FALSE)</f>
        <v>43190</v>
      </c>
    </row>
    <row r="199" spans="1:14" x14ac:dyDescent="0.25">
      <c r="A199">
        <v>2018</v>
      </c>
      <c r="B199">
        <v>1</v>
      </c>
      <c r="C199" t="s">
        <v>15</v>
      </c>
      <c r="D199" t="s">
        <v>82</v>
      </c>
      <c r="E199">
        <v>7162960</v>
      </c>
      <c r="F199">
        <v>6607084</v>
      </c>
      <c r="G199">
        <v>555876</v>
      </c>
      <c r="H199">
        <v>325483</v>
      </c>
      <c r="I199">
        <v>27284930637</v>
      </c>
      <c r="J199">
        <v>27284930.636</v>
      </c>
      <c r="K199">
        <v>32448765941</v>
      </c>
      <c r="L199">
        <v>32448765.943</v>
      </c>
      <c r="M199" t="str">
        <f>A199&amp;" Q"&amp;B199</f>
        <v>2018 Q1</v>
      </c>
      <c r="N199" s="61">
        <f>VLOOKUP(M199,Dates!C:D,2,FALSE)</f>
        <v>43190</v>
      </c>
    </row>
    <row r="200" spans="1:14" x14ac:dyDescent="0.25">
      <c r="A200">
        <v>2018</v>
      </c>
      <c r="B200">
        <v>1</v>
      </c>
      <c r="C200" t="s">
        <v>15</v>
      </c>
      <c r="D200" t="s">
        <v>81</v>
      </c>
      <c r="E200">
        <v>898214</v>
      </c>
      <c r="F200">
        <v>818187</v>
      </c>
      <c r="G200">
        <v>80027</v>
      </c>
      <c r="H200">
        <v>49136</v>
      </c>
      <c r="I200">
        <v>5541121538</v>
      </c>
      <c r="J200">
        <v>5541121.5379999997</v>
      </c>
      <c r="K200">
        <v>6482775016</v>
      </c>
      <c r="L200">
        <v>6482775.0159999998</v>
      </c>
      <c r="M200" t="str">
        <f>A200&amp;" Q"&amp;B200</f>
        <v>2018 Q1</v>
      </c>
      <c r="N200" s="61">
        <f>VLOOKUP(M200,Dates!C:D,2,FALSE)</f>
        <v>43190</v>
      </c>
    </row>
    <row r="201" spans="1:14" x14ac:dyDescent="0.25">
      <c r="A201">
        <v>2018</v>
      </c>
      <c r="B201">
        <v>1</v>
      </c>
      <c r="C201" t="s">
        <v>15</v>
      </c>
      <c r="D201" t="s">
        <v>79</v>
      </c>
      <c r="E201">
        <v>689520</v>
      </c>
      <c r="F201">
        <v>615663</v>
      </c>
      <c r="G201">
        <v>73857</v>
      </c>
      <c r="H201">
        <v>50030</v>
      </c>
      <c r="I201">
        <v>4783711018</v>
      </c>
      <c r="J201">
        <v>4783711.0180000002</v>
      </c>
      <c r="K201">
        <v>5539761864</v>
      </c>
      <c r="L201">
        <v>5539761.8640000001</v>
      </c>
      <c r="M201" t="str">
        <f>A201&amp;" Q"&amp;B201</f>
        <v>2018 Q1</v>
      </c>
      <c r="N201" s="61">
        <f>VLOOKUP(M201,Dates!C:D,2,FALSE)</f>
        <v>43190</v>
      </c>
    </row>
    <row r="202" spans="1:14" x14ac:dyDescent="0.25">
      <c r="A202">
        <v>2018</v>
      </c>
      <c r="B202">
        <v>2</v>
      </c>
      <c r="C202" t="s">
        <v>15</v>
      </c>
      <c r="D202" t="s">
        <v>80</v>
      </c>
      <c r="E202">
        <v>1975834</v>
      </c>
      <c r="F202">
        <v>1532651</v>
      </c>
      <c r="G202">
        <v>443183</v>
      </c>
      <c r="H202">
        <v>324665</v>
      </c>
      <c r="I202">
        <v>12453627597</v>
      </c>
      <c r="J202">
        <v>12453627.596999999</v>
      </c>
      <c r="K202">
        <v>14353381767</v>
      </c>
      <c r="L202">
        <v>14353381.767000001</v>
      </c>
      <c r="M202" t="str">
        <f>A202&amp;" Q"&amp;B202</f>
        <v>2018 Q2</v>
      </c>
      <c r="N202" s="61">
        <f>VLOOKUP(M202,Dates!C:D,2,FALSE)</f>
        <v>43281</v>
      </c>
    </row>
    <row r="203" spans="1:14" x14ac:dyDescent="0.25">
      <c r="A203">
        <v>2018</v>
      </c>
      <c r="B203">
        <v>2</v>
      </c>
      <c r="C203" t="s">
        <v>15</v>
      </c>
      <c r="D203" t="s">
        <v>82</v>
      </c>
      <c r="E203">
        <v>8342159</v>
      </c>
      <c r="F203">
        <v>7277862</v>
      </c>
      <c r="G203">
        <v>1064297</v>
      </c>
      <c r="H203">
        <v>547392</v>
      </c>
      <c r="I203">
        <v>31982632053</v>
      </c>
      <c r="J203">
        <v>31982632.050000001</v>
      </c>
      <c r="K203">
        <v>36566926918</v>
      </c>
      <c r="L203">
        <v>36566926.93</v>
      </c>
      <c r="M203" t="str">
        <f>A203&amp;" Q"&amp;B203</f>
        <v>2018 Q2</v>
      </c>
      <c r="N203" s="61">
        <f>VLOOKUP(M203,Dates!C:D,2,FALSE)</f>
        <v>43281</v>
      </c>
    </row>
    <row r="204" spans="1:14" x14ac:dyDescent="0.25">
      <c r="A204">
        <v>2018</v>
      </c>
      <c r="B204">
        <v>2</v>
      </c>
      <c r="C204" t="s">
        <v>15</v>
      </c>
      <c r="D204" t="s">
        <v>81</v>
      </c>
      <c r="E204">
        <v>755635</v>
      </c>
      <c r="F204">
        <v>645336</v>
      </c>
      <c r="G204">
        <v>110299</v>
      </c>
      <c r="H204">
        <v>65434</v>
      </c>
      <c r="I204">
        <v>4628465317</v>
      </c>
      <c r="J204">
        <v>4628465.3169999998</v>
      </c>
      <c r="K204">
        <v>5367335282</v>
      </c>
      <c r="L204">
        <v>5367335.2819999997</v>
      </c>
      <c r="M204" t="str">
        <f>A204&amp;" Q"&amp;B204</f>
        <v>2018 Q2</v>
      </c>
      <c r="N204" s="61">
        <f>VLOOKUP(M204,Dates!C:D,2,FALSE)</f>
        <v>43281</v>
      </c>
    </row>
    <row r="205" spans="1:14" x14ac:dyDescent="0.25">
      <c r="A205">
        <v>2018</v>
      </c>
      <c r="B205">
        <v>2</v>
      </c>
      <c r="C205" t="s">
        <v>15</v>
      </c>
      <c r="D205" t="s">
        <v>79</v>
      </c>
      <c r="E205">
        <v>735698</v>
      </c>
      <c r="F205">
        <v>611415</v>
      </c>
      <c r="G205">
        <v>124283</v>
      </c>
      <c r="H205">
        <v>80251</v>
      </c>
      <c r="I205">
        <v>5102517795</v>
      </c>
      <c r="J205">
        <v>5102517.7949999999</v>
      </c>
      <c r="K205">
        <v>5854943775</v>
      </c>
      <c r="L205">
        <v>5854943.7750000004</v>
      </c>
      <c r="M205" t="str">
        <f>A205&amp;" Q"&amp;B205</f>
        <v>2018 Q2</v>
      </c>
      <c r="N205" s="61">
        <f>VLOOKUP(M205,Dates!C:D,2,FALSE)</f>
        <v>43281</v>
      </c>
    </row>
    <row r="206" spans="1:14" x14ac:dyDescent="0.25">
      <c r="A206">
        <v>2018</v>
      </c>
      <c r="B206">
        <v>3</v>
      </c>
      <c r="C206" t="s">
        <v>15</v>
      </c>
      <c r="D206" t="s">
        <v>80</v>
      </c>
      <c r="E206">
        <v>2208509</v>
      </c>
      <c r="F206">
        <v>1709506</v>
      </c>
      <c r="G206">
        <v>499003</v>
      </c>
      <c r="H206">
        <v>428082</v>
      </c>
      <c r="I206">
        <v>14375405894</v>
      </c>
      <c r="J206">
        <v>14375405.893999999</v>
      </c>
      <c r="K206">
        <v>16293376986</v>
      </c>
      <c r="L206">
        <v>16293376.986</v>
      </c>
      <c r="M206" t="str">
        <f>A206&amp;" Q"&amp;B206</f>
        <v>2018 Q3</v>
      </c>
      <c r="N206" s="61">
        <f>VLOOKUP(M206,Dates!C:D,2,FALSE)</f>
        <v>43373</v>
      </c>
    </row>
    <row r="207" spans="1:14" x14ac:dyDescent="0.25">
      <c r="A207">
        <v>2018</v>
      </c>
      <c r="B207">
        <v>3</v>
      </c>
      <c r="C207" t="s">
        <v>15</v>
      </c>
      <c r="D207" t="s">
        <v>82</v>
      </c>
      <c r="E207">
        <v>8240538</v>
      </c>
      <c r="F207">
        <v>7352020</v>
      </c>
      <c r="G207">
        <v>888518</v>
      </c>
      <c r="H207">
        <v>620420</v>
      </c>
      <c r="I207">
        <v>33796720149</v>
      </c>
      <c r="J207">
        <v>33796720.151000001</v>
      </c>
      <c r="K207">
        <v>38763140829</v>
      </c>
      <c r="L207">
        <v>38763140.829999998</v>
      </c>
      <c r="M207" t="str">
        <f>A207&amp;" Q"&amp;B207</f>
        <v>2018 Q3</v>
      </c>
      <c r="N207" s="61">
        <f>VLOOKUP(M207,Dates!C:D,2,FALSE)</f>
        <v>43373</v>
      </c>
    </row>
    <row r="208" spans="1:14" x14ac:dyDescent="0.25">
      <c r="A208">
        <v>2018</v>
      </c>
      <c r="B208">
        <v>3</v>
      </c>
      <c r="C208" t="s">
        <v>15</v>
      </c>
      <c r="D208" t="s">
        <v>81</v>
      </c>
      <c r="E208">
        <v>704462</v>
      </c>
      <c r="F208">
        <v>590183</v>
      </c>
      <c r="G208">
        <v>114279</v>
      </c>
      <c r="H208">
        <v>91893</v>
      </c>
      <c r="I208">
        <v>4316296691</v>
      </c>
      <c r="J208">
        <v>4316296.6909999996</v>
      </c>
      <c r="K208">
        <v>4984799535</v>
      </c>
      <c r="L208">
        <v>4984799.5350000001</v>
      </c>
      <c r="M208" t="str">
        <f>A208&amp;" Q"&amp;B208</f>
        <v>2018 Q3</v>
      </c>
      <c r="N208" s="61">
        <f>VLOOKUP(M208,Dates!C:D,2,FALSE)</f>
        <v>43373</v>
      </c>
    </row>
    <row r="209" spans="1:14" x14ac:dyDescent="0.25">
      <c r="A209">
        <v>2018</v>
      </c>
      <c r="B209">
        <v>3</v>
      </c>
      <c r="C209" t="s">
        <v>15</v>
      </c>
      <c r="D209" t="s">
        <v>79</v>
      </c>
      <c r="E209">
        <v>834972</v>
      </c>
      <c r="F209">
        <v>672914</v>
      </c>
      <c r="G209">
        <v>162058</v>
      </c>
      <c r="H209">
        <v>135308</v>
      </c>
      <c r="I209">
        <v>5593722791</v>
      </c>
      <c r="J209">
        <v>5593722.7910000002</v>
      </c>
      <c r="K209">
        <v>6441728765</v>
      </c>
      <c r="L209">
        <v>6441728.7649999997</v>
      </c>
      <c r="M209" t="str">
        <f>A209&amp;" Q"&amp;B209</f>
        <v>2018 Q3</v>
      </c>
      <c r="N209" s="61">
        <f>VLOOKUP(M209,Dates!C:D,2,FALSE)</f>
        <v>43373</v>
      </c>
    </row>
    <row r="210" spans="1:14" x14ac:dyDescent="0.25">
      <c r="A210">
        <v>2018</v>
      </c>
      <c r="B210">
        <v>4</v>
      </c>
      <c r="C210" t="s">
        <v>15</v>
      </c>
      <c r="D210" t="s">
        <v>80</v>
      </c>
      <c r="E210">
        <v>1488339</v>
      </c>
      <c r="F210">
        <v>1233577</v>
      </c>
      <c r="G210">
        <v>254762</v>
      </c>
      <c r="H210">
        <v>231001</v>
      </c>
      <c r="I210">
        <v>9264750950</v>
      </c>
      <c r="J210">
        <v>9264750.9499999993</v>
      </c>
      <c r="K210">
        <v>11009739869</v>
      </c>
      <c r="L210">
        <v>11009739.8689999</v>
      </c>
      <c r="M210" t="str">
        <f>A210&amp;" Q"&amp;B210</f>
        <v>2018 Q4</v>
      </c>
      <c r="N210" s="61">
        <f>VLOOKUP(M210,Dates!C:D,2,FALSE)</f>
        <v>43465</v>
      </c>
    </row>
    <row r="211" spans="1:14" x14ac:dyDescent="0.25">
      <c r="A211">
        <v>2018</v>
      </c>
      <c r="B211">
        <v>4</v>
      </c>
      <c r="C211" t="s">
        <v>15</v>
      </c>
      <c r="D211" t="s">
        <v>82</v>
      </c>
      <c r="E211">
        <v>7865436</v>
      </c>
      <c r="F211">
        <v>7085726</v>
      </c>
      <c r="G211">
        <v>779710</v>
      </c>
      <c r="H211">
        <v>648210</v>
      </c>
      <c r="I211">
        <v>30116837587</v>
      </c>
      <c r="J211">
        <v>30116837.590999998</v>
      </c>
      <c r="K211">
        <v>34773746649</v>
      </c>
      <c r="L211">
        <v>34773746.649999999</v>
      </c>
      <c r="M211" t="str">
        <f>A211&amp;" Q"&amp;B211</f>
        <v>2018 Q4</v>
      </c>
      <c r="N211" s="61">
        <f>VLOOKUP(M211,Dates!C:D,2,FALSE)</f>
        <v>43465</v>
      </c>
    </row>
    <row r="212" spans="1:14" x14ac:dyDescent="0.25">
      <c r="A212">
        <v>2018</v>
      </c>
      <c r="B212">
        <v>4</v>
      </c>
      <c r="C212" t="s">
        <v>15</v>
      </c>
      <c r="D212" t="s">
        <v>81</v>
      </c>
      <c r="E212">
        <v>684829</v>
      </c>
      <c r="F212">
        <v>607834</v>
      </c>
      <c r="G212">
        <v>76995</v>
      </c>
      <c r="H212">
        <v>66141</v>
      </c>
      <c r="I212">
        <v>4021938886</v>
      </c>
      <c r="J212">
        <v>4021938.8859999999</v>
      </c>
      <c r="K212">
        <v>4836032655</v>
      </c>
      <c r="L212">
        <v>4836032.6550000003</v>
      </c>
      <c r="M212" t="str">
        <f>A212&amp;" Q"&amp;B212</f>
        <v>2018 Q4</v>
      </c>
      <c r="N212" s="61">
        <f>VLOOKUP(M212,Dates!C:D,2,FALSE)</f>
        <v>43465</v>
      </c>
    </row>
    <row r="213" spans="1:14" x14ac:dyDescent="0.25">
      <c r="A213">
        <v>2018</v>
      </c>
      <c r="B213">
        <v>4</v>
      </c>
      <c r="C213" t="s">
        <v>15</v>
      </c>
      <c r="D213" t="s">
        <v>79</v>
      </c>
      <c r="E213">
        <v>693644</v>
      </c>
      <c r="F213">
        <v>619617</v>
      </c>
      <c r="G213">
        <v>74027</v>
      </c>
      <c r="H213">
        <v>62983</v>
      </c>
      <c r="I213">
        <v>4883107086</v>
      </c>
      <c r="J213">
        <v>4883107.0860000001</v>
      </c>
      <c r="K213">
        <v>5791406056</v>
      </c>
      <c r="L213">
        <v>5791406.0559999999</v>
      </c>
      <c r="M213" t="str">
        <f>A213&amp;" Q"&amp;B213</f>
        <v>2018 Q4</v>
      </c>
      <c r="N213" s="61">
        <f>VLOOKUP(M213,Dates!C:D,2,FALSE)</f>
        <v>43465</v>
      </c>
    </row>
    <row r="214" spans="1:14" x14ac:dyDescent="0.25">
      <c r="A214">
        <v>2019</v>
      </c>
      <c r="B214">
        <v>1</v>
      </c>
      <c r="C214" t="s">
        <v>15</v>
      </c>
      <c r="D214" t="s">
        <v>80</v>
      </c>
      <c r="E214">
        <v>1248404</v>
      </c>
      <c r="F214">
        <v>1033444</v>
      </c>
      <c r="G214">
        <v>214960</v>
      </c>
      <c r="H214">
        <v>180431</v>
      </c>
      <c r="I214">
        <v>7569820530</v>
      </c>
      <c r="J214">
        <v>7569820.52999999</v>
      </c>
      <c r="K214">
        <v>9602466586</v>
      </c>
      <c r="L214">
        <v>9602466.5859999992</v>
      </c>
      <c r="M214" t="str">
        <f>A214&amp;" Q"&amp;B214</f>
        <v>2019 Q1</v>
      </c>
      <c r="N214" s="61">
        <f>VLOOKUP(M214,Dates!C:D,2,FALSE)</f>
        <v>43555</v>
      </c>
    </row>
    <row r="215" spans="1:14" x14ac:dyDescent="0.25">
      <c r="A215">
        <v>2019</v>
      </c>
      <c r="B215">
        <v>1</v>
      </c>
      <c r="C215" t="s">
        <v>15</v>
      </c>
      <c r="D215" t="s">
        <v>82</v>
      </c>
      <c r="E215">
        <v>7691968</v>
      </c>
      <c r="F215">
        <v>7074907</v>
      </c>
      <c r="G215">
        <v>617061</v>
      </c>
      <c r="H215">
        <v>422508</v>
      </c>
      <c r="I215">
        <v>29263855376</v>
      </c>
      <c r="J215">
        <v>29263855.375</v>
      </c>
      <c r="K215">
        <v>34735493772</v>
      </c>
      <c r="L215">
        <v>34735493.769999899</v>
      </c>
      <c r="M215" t="str">
        <f>A215&amp;" Q"&amp;B215</f>
        <v>2019 Q1</v>
      </c>
      <c r="N215" s="61">
        <f>VLOOKUP(M215,Dates!C:D,2,FALSE)</f>
        <v>43555</v>
      </c>
    </row>
    <row r="216" spans="1:14" x14ac:dyDescent="0.25">
      <c r="A216">
        <v>2019</v>
      </c>
      <c r="B216">
        <v>1</v>
      </c>
      <c r="C216" t="s">
        <v>15</v>
      </c>
      <c r="D216" t="s">
        <v>81</v>
      </c>
      <c r="E216">
        <v>879031</v>
      </c>
      <c r="F216">
        <v>775269</v>
      </c>
      <c r="G216">
        <v>103762</v>
      </c>
      <c r="H216">
        <v>79625</v>
      </c>
      <c r="I216">
        <v>5378207616</v>
      </c>
      <c r="J216">
        <v>5378207.6160000004</v>
      </c>
      <c r="K216">
        <v>6364364701</v>
      </c>
      <c r="L216">
        <v>6364364.7010000004</v>
      </c>
      <c r="M216" t="str">
        <f>A216&amp;" Q"&amp;B216</f>
        <v>2019 Q1</v>
      </c>
      <c r="N216" s="61">
        <f>VLOOKUP(M216,Dates!C:D,2,FALSE)</f>
        <v>43555</v>
      </c>
    </row>
    <row r="217" spans="1:14" x14ac:dyDescent="0.25">
      <c r="A217">
        <v>2019</v>
      </c>
      <c r="B217">
        <v>1</v>
      </c>
      <c r="C217" t="s">
        <v>15</v>
      </c>
      <c r="D217" t="s">
        <v>79</v>
      </c>
      <c r="E217">
        <v>672054</v>
      </c>
      <c r="F217">
        <v>588356</v>
      </c>
      <c r="G217">
        <v>83698</v>
      </c>
      <c r="H217">
        <v>65169</v>
      </c>
      <c r="I217">
        <v>4858159058</v>
      </c>
      <c r="J217">
        <v>4858159.0580000002</v>
      </c>
      <c r="K217">
        <v>5699380738</v>
      </c>
      <c r="L217">
        <v>5699380.7379999999</v>
      </c>
      <c r="M217" t="str">
        <f>A217&amp;" Q"&amp;B217</f>
        <v>2019 Q1</v>
      </c>
      <c r="N217" s="61">
        <f>VLOOKUP(M217,Dates!C:D,2,FALSE)</f>
        <v>43555</v>
      </c>
    </row>
    <row r="218" spans="1:14" x14ac:dyDescent="0.25">
      <c r="A218">
        <v>2019</v>
      </c>
      <c r="B218">
        <v>2</v>
      </c>
      <c r="C218" t="s">
        <v>15</v>
      </c>
      <c r="D218" t="s">
        <v>80</v>
      </c>
      <c r="E218">
        <v>2077004</v>
      </c>
      <c r="F218">
        <v>1602368</v>
      </c>
      <c r="G218">
        <v>474636</v>
      </c>
      <c r="H218">
        <v>361534</v>
      </c>
      <c r="I218">
        <v>12973660434</v>
      </c>
      <c r="J218">
        <v>12973660.434</v>
      </c>
      <c r="K218">
        <v>15009733384</v>
      </c>
      <c r="L218">
        <v>15009733.384</v>
      </c>
      <c r="M218" t="str">
        <f>A218&amp;" Q"&amp;B218</f>
        <v>2019 Q2</v>
      </c>
      <c r="N218" s="61">
        <f>VLOOKUP(M218,Dates!C:D,2,FALSE)</f>
        <v>43646</v>
      </c>
    </row>
    <row r="219" spans="1:14" x14ac:dyDescent="0.25">
      <c r="A219">
        <v>2019</v>
      </c>
      <c r="B219">
        <v>2</v>
      </c>
      <c r="C219" t="s">
        <v>15</v>
      </c>
      <c r="D219" t="s">
        <v>82</v>
      </c>
      <c r="E219">
        <v>8986257</v>
      </c>
      <c r="F219">
        <v>7635158</v>
      </c>
      <c r="G219">
        <v>1351099</v>
      </c>
      <c r="H219">
        <v>872896</v>
      </c>
      <c r="I219">
        <v>34900297905</v>
      </c>
      <c r="J219">
        <v>34900297.899999999</v>
      </c>
      <c r="K219">
        <v>38872244716</v>
      </c>
      <c r="L219">
        <v>38872244.719999999</v>
      </c>
      <c r="M219" t="str">
        <f>A219&amp;" Q"&amp;B219</f>
        <v>2019 Q2</v>
      </c>
      <c r="N219" s="61">
        <f>VLOOKUP(M219,Dates!C:D,2,FALSE)</f>
        <v>43646</v>
      </c>
    </row>
    <row r="220" spans="1:14" x14ac:dyDescent="0.25">
      <c r="A220">
        <v>2019</v>
      </c>
      <c r="B220">
        <v>2</v>
      </c>
      <c r="C220" t="s">
        <v>15</v>
      </c>
      <c r="D220" t="s">
        <v>81</v>
      </c>
      <c r="E220">
        <v>773065</v>
      </c>
      <c r="F220">
        <v>626582</v>
      </c>
      <c r="G220">
        <v>146483</v>
      </c>
      <c r="H220">
        <v>104680</v>
      </c>
      <c r="I220">
        <v>4536223383</v>
      </c>
      <c r="J220">
        <v>4536223.3830000004</v>
      </c>
      <c r="K220">
        <v>5177417180</v>
      </c>
      <c r="L220">
        <v>5177417.18</v>
      </c>
      <c r="M220" t="str">
        <f>A220&amp;" Q"&amp;B220</f>
        <v>2019 Q2</v>
      </c>
      <c r="N220" s="61">
        <f>VLOOKUP(M220,Dates!C:D,2,FALSE)</f>
        <v>43646</v>
      </c>
    </row>
    <row r="221" spans="1:14" x14ac:dyDescent="0.25">
      <c r="A221">
        <v>2019</v>
      </c>
      <c r="B221">
        <v>2</v>
      </c>
      <c r="C221" t="s">
        <v>15</v>
      </c>
      <c r="D221" t="s">
        <v>79</v>
      </c>
      <c r="E221">
        <v>745153</v>
      </c>
      <c r="F221">
        <v>636601</v>
      </c>
      <c r="G221">
        <v>108552</v>
      </c>
      <c r="H221">
        <v>68068</v>
      </c>
      <c r="I221">
        <v>5480332267</v>
      </c>
      <c r="J221">
        <v>5480332.267</v>
      </c>
      <c r="K221">
        <v>6425387056</v>
      </c>
      <c r="L221">
        <v>6425387.0559999999</v>
      </c>
      <c r="M221" t="str">
        <f>A221&amp;" Q"&amp;B221</f>
        <v>2019 Q2</v>
      </c>
      <c r="N221" s="61">
        <f>VLOOKUP(M221,Dates!C:D,2,FALSE)</f>
        <v>43646</v>
      </c>
    </row>
    <row r="222" spans="1:14" x14ac:dyDescent="0.25">
      <c r="A222">
        <v>2019</v>
      </c>
      <c r="B222">
        <v>3</v>
      </c>
      <c r="C222" t="s">
        <v>15</v>
      </c>
      <c r="D222" t="s">
        <v>80</v>
      </c>
      <c r="E222">
        <v>2263014</v>
      </c>
      <c r="F222">
        <v>1753050</v>
      </c>
      <c r="G222">
        <v>509964</v>
      </c>
      <c r="H222">
        <v>408228</v>
      </c>
      <c r="I222">
        <v>15147455878</v>
      </c>
      <c r="J222">
        <v>15147455.8779999</v>
      </c>
      <c r="K222">
        <v>17084078104</v>
      </c>
      <c r="L222">
        <v>17084078.103999998</v>
      </c>
      <c r="M222" t="str">
        <f>A222&amp;" Q"&amp;B222</f>
        <v>2019 Q3</v>
      </c>
      <c r="N222" s="61">
        <f>VLOOKUP(M222,Dates!C:D,2,FALSE)</f>
        <v>43738</v>
      </c>
    </row>
    <row r="223" spans="1:14" x14ac:dyDescent="0.25">
      <c r="A223">
        <v>2019</v>
      </c>
      <c r="B223">
        <v>3</v>
      </c>
      <c r="C223" t="s">
        <v>15</v>
      </c>
      <c r="D223" t="s">
        <v>82</v>
      </c>
      <c r="E223">
        <v>8835530</v>
      </c>
      <c r="F223">
        <v>7558472</v>
      </c>
      <c r="G223">
        <v>1277058</v>
      </c>
      <c r="H223">
        <v>876781</v>
      </c>
      <c r="I223">
        <v>36571400691</v>
      </c>
      <c r="J223">
        <v>36571400.689999998</v>
      </c>
      <c r="K223">
        <v>40999265190</v>
      </c>
      <c r="L223">
        <v>40999265.189999998</v>
      </c>
      <c r="M223" t="str">
        <f>A223&amp;" Q"&amp;B223</f>
        <v>2019 Q3</v>
      </c>
      <c r="N223" s="61">
        <f>VLOOKUP(M223,Dates!C:D,2,FALSE)</f>
        <v>43738</v>
      </c>
    </row>
    <row r="224" spans="1:14" x14ac:dyDescent="0.25">
      <c r="A224">
        <v>2019</v>
      </c>
      <c r="B224">
        <v>3</v>
      </c>
      <c r="C224" t="s">
        <v>15</v>
      </c>
      <c r="D224" t="s">
        <v>81</v>
      </c>
      <c r="E224">
        <v>699181</v>
      </c>
      <c r="F224">
        <v>565588</v>
      </c>
      <c r="G224">
        <v>133593</v>
      </c>
      <c r="H224">
        <v>102372</v>
      </c>
      <c r="I224">
        <v>4211216209</v>
      </c>
      <c r="J224">
        <v>4211216.2089999998</v>
      </c>
      <c r="K224">
        <v>4842018055</v>
      </c>
      <c r="L224">
        <v>4842018.0549999997</v>
      </c>
      <c r="M224" t="str">
        <f>A224&amp;" Q"&amp;B224</f>
        <v>2019 Q3</v>
      </c>
      <c r="N224" s="61">
        <f>VLOOKUP(M224,Dates!C:D,2,FALSE)</f>
        <v>43738</v>
      </c>
    </row>
    <row r="225" spans="1:14" x14ac:dyDescent="0.25">
      <c r="A225">
        <v>2019</v>
      </c>
      <c r="B225">
        <v>3</v>
      </c>
      <c r="C225" t="s">
        <v>15</v>
      </c>
      <c r="D225" t="s">
        <v>79</v>
      </c>
      <c r="E225">
        <v>792686</v>
      </c>
      <c r="F225">
        <v>650531</v>
      </c>
      <c r="G225">
        <v>142155</v>
      </c>
      <c r="H225">
        <v>106607</v>
      </c>
      <c r="I225">
        <v>5747409136</v>
      </c>
      <c r="J225">
        <v>5747409.1359999999</v>
      </c>
      <c r="K225">
        <v>6651661966</v>
      </c>
      <c r="L225">
        <v>6651661.966</v>
      </c>
      <c r="M225" t="str">
        <f>A225&amp;" Q"&amp;B225</f>
        <v>2019 Q3</v>
      </c>
      <c r="N225" s="61">
        <f>VLOOKUP(M225,Dates!C:D,2,FALSE)</f>
        <v>43738</v>
      </c>
    </row>
    <row r="226" spans="1:14" x14ac:dyDescent="0.25">
      <c r="A226">
        <v>2019</v>
      </c>
      <c r="B226">
        <v>4</v>
      </c>
      <c r="C226" t="s">
        <v>15</v>
      </c>
      <c r="D226" t="s">
        <v>80</v>
      </c>
      <c r="E226">
        <v>1523468</v>
      </c>
      <c r="F226">
        <v>1260918</v>
      </c>
      <c r="G226">
        <v>262550</v>
      </c>
      <c r="H226">
        <v>224697</v>
      </c>
      <c r="I226">
        <v>9676744520</v>
      </c>
      <c r="J226">
        <v>9676744.5199999996</v>
      </c>
      <c r="K226">
        <v>11269269997</v>
      </c>
      <c r="L226">
        <v>11269269.997</v>
      </c>
      <c r="M226" t="str">
        <f>A226&amp;" Q"&amp;B226</f>
        <v>2019 Q4</v>
      </c>
      <c r="N226" s="61">
        <f>VLOOKUP(M226,Dates!C:D,2,FALSE)</f>
        <v>43830</v>
      </c>
    </row>
    <row r="227" spans="1:14" x14ac:dyDescent="0.25">
      <c r="A227">
        <v>2019</v>
      </c>
      <c r="B227">
        <v>4</v>
      </c>
      <c r="C227" t="s">
        <v>15</v>
      </c>
      <c r="D227" t="s">
        <v>82</v>
      </c>
      <c r="E227">
        <v>8529069</v>
      </c>
      <c r="F227">
        <v>7589861</v>
      </c>
      <c r="G227">
        <v>939208</v>
      </c>
      <c r="H227">
        <v>737340</v>
      </c>
      <c r="I227">
        <v>32496211789</v>
      </c>
      <c r="J227">
        <v>32496211.789999999</v>
      </c>
      <c r="K227">
        <v>37547258955</v>
      </c>
      <c r="L227">
        <v>37547258.960000001</v>
      </c>
      <c r="M227" t="str">
        <f>A227&amp;" Q"&amp;B227</f>
        <v>2019 Q4</v>
      </c>
      <c r="N227" s="61">
        <f>VLOOKUP(M227,Dates!C:D,2,FALSE)</f>
        <v>43830</v>
      </c>
    </row>
    <row r="228" spans="1:14" x14ac:dyDescent="0.25">
      <c r="A228">
        <v>2019</v>
      </c>
      <c r="B228">
        <v>4</v>
      </c>
      <c r="C228" t="s">
        <v>15</v>
      </c>
      <c r="D228" t="s">
        <v>81</v>
      </c>
      <c r="E228">
        <v>722067</v>
      </c>
      <c r="F228">
        <v>609146</v>
      </c>
      <c r="G228">
        <v>112921</v>
      </c>
      <c r="H228">
        <v>95009</v>
      </c>
      <c r="I228">
        <v>4097602251</v>
      </c>
      <c r="J228">
        <v>4097602.2510000002</v>
      </c>
      <c r="K228">
        <v>4832046042</v>
      </c>
      <c r="L228">
        <v>4832046.0419999901</v>
      </c>
      <c r="M228" t="str">
        <f>A228&amp;" Q"&amp;B228</f>
        <v>2019 Q4</v>
      </c>
      <c r="N228" s="61">
        <f>VLOOKUP(M228,Dates!C:D,2,FALSE)</f>
        <v>43830</v>
      </c>
    </row>
    <row r="229" spans="1:14" x14ac:dyDescent="0.25">
      <c r="A229">
        <v>2019</v>
      </c>
      <c r="B229">
        <v>4</v>
      </c>
      <c r="C229" t="s">
        <v>15</v>
      </c>
      <c r="D229" t="s">
        <v>79</v>
      </c>
      <c r="E229">
        <v>688384</v>
      </c>
      <c r="F229">
        <v>607295</v>
      </c>
      <c r="G229">
        <v>81089</v>
      </c>
      <c r="H229">
        <v>63975</v>
      </c>
      <c r="I229">
        <v>4995939029</v>
      </c>
      <c r="J229">
        <v>4995939.0290000001</v>
      </c>
      <c r="K229">
        <v>6028388812</v>
      </c>
      <c r="L229">
        <v>6028388.8119999999</v>
      </c>
      <c r="M229" t="str">
        <f>A229&amp;" Q"&amp;B229</f>
        <v>2019 Q4</v>
      </c>
      <c r="N229" s="61">
        <f>VLOOKUP(M229,Dates!C:D,2,FALSE)</f>
        <v>43830</v>
      </c>
    </row>
    <row r="230" spans="1:14" x14ac:dyDescent="0.25">
      <c r="A230">
        <v>2020</v>
      </c>
      <c r="B230">
        <v>1</v>
      </c>
      <c r="C230" t="s">
        <v>15</v>
      </c>
      <c r="D230" t="s">
        <v>80</v>
      </c>
      <c r="E230">
        <v>967216</v>
      </c>
      <c r="F230">
        <v>936984</v>
      </c>
      <c r="G230">
        <v>30232</v>
      </c>
      <c r="H230">
        <v>11141</v>
      </c>
      <c r="I230">
        <v>6104282809</v>
      </c>
      <c r="J230">
        <v>6104282.8090000004</v>
      </c>
      <c r="K230">
        <v>8441602221</v>
      </c>
      <c r="L230">
        <v>8441602.2210000008</v>
      </c>
      <c r="M230" t="str">
        <f>A230&amp;" Q"&amp;B230</f>
        <v>2020 Q1</v>
      </c>
      <c r="N230" s="61">
        <f>VLOOKUP(M230,Dates!C:D,2,FALSE)</f>
        <v>43921</v>
      </c>
    </row>
    <row r="231" spans="1:14" x14ac:dyDescent="0.25">
      <c r="A231">
        <v>2020</v>
      </c>
      <c r="B231">
        <v>1</v>
      </c>
      <c r="C231" t="s">
        <v>15</v>
      </c>
      <c r="D231" t="s">
        <v>82</v>
      </c>
      <c r="E231">
        <v>6383908</v>
      </c>
      <c r="F231">
        <v>6770509</v>
      </c>
      <c r="G231">
        <v>-386601</v>
      </c>
      <c r="H231">
        <v>-528143</v>
      </c>
      <c r="I231">
        <v>25580487788</v>
      </c>
      <c r="J231">
        <v>25580487.792999901</v>
      </c>
      <c r="K231">
        <v>34803166267</v>
      </c>
      <c r="L231">
        <v>34803166.269999899</v>
      </c>
      <c r="M231" t="str">
        <f>A231&amp;" Q"&amp;B231</f>
        <v>2020 Q1</v>
      </c>
      <c r="N231" s="61">
        <f>VLOOKUP(M231,Dates!C:D,2,FALSE)</f>
        <v>43921</v>
      </c>
    </row>
    <row r="232" spans="1:14" x14ac:dyDescent="0.25">
      <c r="A232">
        <v>2020</v>
      </c>
      <c r="B232">
        <v>1</v>
      </c>
      <c r="C232" t="s">
        <v>15</v>
      </c>
      <c r="D232" t="s">
        <v>81</v>
      </c>
      <c r="E232">
        <v>799077</v>
      </c>
      <c r="F232">
        <v>776840</v>
      </c>
      <c r="G232">
        <v>22237</v>
      </c>
      <c r="H232">
        <v>6542</v>
      </c>
      <c r="I232">
        <v>4606227894</v>
      </c>
      <c r="J232">
        <v>4606227.8940000003</v>
      </c>
      <c r="K232">
        <v>5841069313</v>
      </c>
      <c r="L232">
        <v>5841069.3130000001</v>
      </c>
      <c r="M232" t="str">
        <f>A232&amp;" Q"&amp;B232</f>
        <v>2020 Q1</v>
      </c>
      <c r="N232" s="61">
        <f>VLOOKUP(M232,Dates!C:D,2,FALSE)</f>
        <v>43921</v>
      </c>
    </row>
    <row r="233" spans="1:14" x14ac:dyDescent="0.25">
      <c r="A233">
        <v>2020</v>
      </c>
      <c r="B233">
        <v>1</v>
      </c>
      <c r="C233" t="s">
        <v>15</v>
      </c>
      <c r="D233" t="s">
        <v>79</v>
      </c>
      <c r="E233">
        <v>456540</v>
      </c>
      <c r="F233">
        <v>448452</v>
      </c>
      <c r="G233">
        <v>8088</v>
      </c>
      <c r="H233">
        <v>-895</v>
      </c>
      <c r="I233">
        <v>3207782105</v>
      </c>
      <c r="J233">
        <v>3207782.105</v>
      </c>
      <c r="K233">
        <v>4191093144</v>
      </c>
      <c r="L233">
        <v>4191093.1439999999</v>
      </c>
      <c r="M233" t="str">
        <f>A233&amp;" Q"&amp;B233</f>
        <v>2020 Q1</v>
      </c>
      <c r="N233" s="61">
        <f>VLOOKUP(M233,Dates!C:D,2,FALSE)</f>
        <v>43921</v>
      </c>
    </row>
    <row r="234" spans="1:14" x14ac:dyDescent="0.25">
      <c r="A234">
        <v>2020</v>
      </c>
      <c r="B234">
        <v>2</v>
      </c>
      <c r="C234" t="s">
        <v>15</v>
      </c>
      <c r="D234" t="s">
        <v>80</v>
      </c>
      <c r="E234">
        <v>168163</v>
      </c>
      <c r="F234">
        <v>495096</v>
      </c>
      <c r="G234">
        <v>-326933</v>
      </c>
      <c r="H234">
        <v>-653336</v>
      </c>
      <c r="I234">
        <v>297434554</v>
      </c>
      <c r="J234">
        <v>297434.554</v>
      </c>
      <c r="K234">
        <v>820116961</v>
      </c>
      <c r="L234">
        <v>820116.96100000001</v>
      </c>
      <c r="M234" t="str">
        <f>A234&amp;" Q"&amp;B234</f>
        <v>2020 Q2</v>
      </c>
      <c r="N234" s="61">
        <f>VLOOKUP(M234,Dates!C:D,2,FALSE)</f>
        <v>44012</v>
      </c>
    </row>
    <row r="235" spans="1:14" x14ac:dyDescent="0.25">
      <c r="A235">
        <v>2020</v>
      </c>
      <c r="B235">
        <v>2</v>
      </c>
      <c r="C235" t="s">
        <v>15</v>
      </c>
      <c r="D235" t="s">
        <v>82</v>
      </c>
      <c r="E235">
        <v>1207881</v>
      </c>
      <c r="F235">
        <v>4116259</v>
      </c>
      <c r="G235">
        <v>-2908378</v>
      </c>
      <c r="H235">
        <v>-4572596.01</v>
      </c>
      <c r="I235">
        <v>2699227613</v>
      </c>
      <c r="J235">
        <v>2699227.6129999999</v>
      </c>
      <c r="K235">
        <v>7750802973</v>
      </c>
      <c r="L235">
        <v>7750802.97299999</v>
      </c>
      <c r="M235" t="str">
        <f>A235&amp;" Q"&amp;B235</f>
        <v>2020 Q2</v>
      </c>
      <c r="N235" s="61">
        <f>VLOOKUP(M235,Dates!C:D,2,FALSE)</f>
        <v>44012</v>
      </c>
    </row>
    <row r="236" spans="1:14" x14ac:dyDescent="0.25">
      <c r="A236">
        <v>2020</v>
      </c>
      <c r="B236">
        <v>2</v>
      </c>
      <c r="C236" t="s">
        <v>15</v>
      </c>
      <c r="D236" t="s">
        <v>81</v>
      </c>
      <c r="E236">
        <v>38104</v>
      </c>
      <c r="F236">
        <v>93586</v>
      </c>
      <c r="G236">
        <v>-55482</v>
      </c>
      <c r="H236">
        <v>-115207</v>
      </c>
      <c r="I236">
        <v>54906295</v>
      </c>
      <c r="J236">
        <v>54906.294999999998</v>
      </c>
      <c r="K236">
        <v>131833848</v>
      </c>
      <c r="L236">
        <v>131833.848</v>
      </c>
      <c r="M236" t="str">
        <f>A236&amp;" Q"&amp;B236</f>
        <v>2020 Q2</v>
      </c>
      <c r="N236" s="61">
        <f>VLOOKUP(M236,Dates!C:D,2,FALSE)</f>
        <v>44012</v>
      </c>
    </row>
    <row r="237" spans="1:14" x14ac:dyDescent="0.25">
      <c r="A237">
        <v>2020</v>
      </c>
      <c r="B237">
        <v>2</v>
      </c>
      <c r="C237" t="s">
        <v>15</v>
      </c>
      <c r="D237" t="s">
        <v>79</v>
      </c>
      <c r="E237">
        <v>57975</v>
      </c>
      <c r="F237">
        <v>284684</v>
      </c>
      <c r="G237">
        <v>-226709</v>
      </c>
      <c r="H237">
        <v>-350737</v>
      </c>
      <c r="I237">
        <v>208666302</v>
      </c>
      <c r="J237">
        <v>208666.302</v>
      </c>
      <c r="K237">
        <v>631353388</v>
      </c>
      <c r="L237">
        <v>631353.38800000004</v>
      </c>
      <c r="M237" t="str">
        <f>A237&amp;" Q"&amp;B237</f>
        <v>2020 Q2</v>
      </c>
      <c r="N237" s="61">
        <f>VLOOKUP(M237,Dates!C:D,2,FALSE)</f>
        <v>44012</v>
      </c>
    </row>
    <row r="238" spans="1:14" x14ac:dyDescent="0.25">
      <c r="A238">
        <v>2020</v>
      </c>
      <c r="B238">
        <v>3</v>
      </c>
      <c r="C238" t="s">
        <v>15</v>
      </c>
      <c r="D238" t="s">
        <v>80</v>
      </c>
      <c r="E238">
        <v>242964</v>
      </c>
      <c r="F238">
        <v>395737</v>
      </c>
      <c r="G238">
        <v>-152773</v>
      </c>
      <c r="H238">
        <v>-456254</v>
      </c>
      <c r="I238">
        <v>805470981</v>
      </c>
      <c r="J238">
        <v>805470.98100000003</v>
      </c>
      <c r="K238">
        <v>2696957649</v>
      </c>
      <c r="L238">
        <v>2696957.6490000002</v>
      </c>
      <c r="M238" t="str">
        <f>A238&amp;" Q"&amp;B238</f>
        <v>2020 Q3</v>
      </c>
      <c r="N238" s="61">
        <f>VLOOKUP(M238,Dates!C:D,2,FALSE)</f>
        <v>44104</v>
      </c>
    </row>
    <row r="239" spans="1:14" x14ac:dyDescent="0.25">
      <c r="A239">
        <v>2020</v>
      </c>
      <c r="B239">
        <v>3</v>
      </c>
      <c r="C239" t="s">
        <v>15</v>
      </c>
      <c r="D239" t="s">
        <v>82</v>
      </c>
      <c r="E239">
        <v>2599495</v>
      </c>
      <c r="F239">
        <v>4615218</v>
      </c>
      <c r="G239">
        <v>-2015723</v>
      </c>
      <c r="H239">
        <v>-4526428.43</v>
      </c>
      <c r="I239">
        <v>8593399112</v>
      </c>
      <c r="J239">
        <v>8593399.1119999997</v>
      </c>
      <c r="K239">
        <v>19932399747</v>
      </c>
      <c r="L239">
        <v>19932399.747000001</v>
      </c>
      <c r="M239" t="str">
        <f>A239&amp;" Q"&amp;B239</f>
        <v>2020 Q3</v>
      </c>
      <c r="N239" s="61">
        <f>VLOOKUP(M239,Dates!C:D,2,FALSE)</f>
        <v>44104</v>
      </c>
    </row>
    <row r="240" spans="1:14" x14ac:dyDescent="0.25">
      <c r="A240">
        <v>2020</v>
      </c>
      <c r="B240">
        <v>3</v>
      </c>
      <c r="C240" t="s">
        <v>15</v>
      </c>
      <c r="D240" t="s">
        <v>81</v>
      </c>
      <c r="E240">
        <v>116954</v>
      </c>
      <c r="F240">
        <v>166287</v>
      </c>
      <c r="G240">
        <v>-49333</v>
      </c>
      <c r="H240">
        <v>-193357</v>
      </c>
      <c r="I240">
        <v>572542047</v>
      </c>
      <c r="J240">
        <v>572542.04700000002</v>
      </c>
      <c r="K240">
        <v>1242510020</v>
      </c>
      <c r="L240">
        <v>1242510.02</v>
      </c>
      <c r="M240" t="str">
        <f>A240&amp;" Q"&amp;B240</f>
        <v>2020 Q3</v>
      </c>
      <c r="N240" s="61">
        <f>VLOOKUP(M240,Dates!C:D,2,FALSE)</f>
        <v>44104</v>
      </c>
    </row>
    <row r="241" spans="1:14" x14ac:dyDescent="0.25">
      <c r="A241">
        <v>2020</v>
      </c>
      <c r="B241">
        <v>3</v>
      </c>
      <c r="C241" t="s">
        <v>15</v>
      </c>
      <c r="D241" t="s">
        <v>79</v>
      </c>
      <c r="E241">
        <v>105295</v>
      </c>
      <c r="F241">
        <v>179851</v>
      </c>
      <c r="G241">
        <v>-74556</v>
      </c>
      <c r="H241">
        <v>-205303</v>
      </c>
      <c r="I241">
        <v>331222749</v>
      </c>
      <c r="J241">
        <v>331222.74900000001</v>
      </c>
      <c r="K241">
        <v>1451190548</v>
      </c>
      <c r="L241">
        <v>1451190.548</v>
      </c>
      <c r="M241" t="str">
        <f>A241&amp;" Q"&amp;B241</f>
        <v>2020 Q3</v>
      </c>
      <c r="N241" s="61">
        <f>VLOOKUP(M241,Dates!C:D,2,FALSE)</f>
        <v>44104</v>
      </c>
    </row>
    <row r="242" spans="1:14" x14ac:dyDescent="0.25">
      <c r="A242">
        <v>2020</v>
      </c>
      <c r="B242">
        <v>4</v>
      </c>
      <c r="C242" t="s">
        <v>15</v>
      </c>
      <c r="D242" t="s">
        <v>80</v>
      </c>
      <c r="E242">
        <v>284166</v>
      </c>
      <c r="F242">
        <v>398461</v>
      </c>
      <c r="G242">
        <v>-114295</v>
      </c>
      <c r="H242">
        <v>-29595</v>
      </c>
      <c r="I242">
        <v>1060621522</v>
      </c>
      <c r="J242">
        <v>1060621.5219999901</v>
      </c>
      <c r="K242">
        <v>3503225644</v>
      </c>
      <c r="L242">
        <v>3503225.6439999999</v>
      </c>
      <c r="M242" t="str">
        <f>A242&amp;" Q"&amp;B242</f>
        <v>2020 Q4</v>
      </c>
      <c r="N242" s="61">
        <f>VLOOKUP(M242,Dates!C:D,2,FALSE)</f>
        <v>44196</v>
      </c>
    </row>
    <row r="243" spans="1:14" x14ac:dyDescent="0.25">
      <c r="A243">
        <v>2020</v>
      </c>
      <c r="B243">
        <v>4</v>
      </c>
      <c r="C243" t="s">
        <v>15</v>
      </c>
      <c r="D243" t="s">
        <v>82</v>
      </c>
      <c r="E243">
        <v>3273305</v>
      </c>
      <c r="F243">
        <v>4769993</v>
      </c>
      <c r="G243">
        <v>-1496688</v>
      </c>
      <c r="H243">
        <v>-760785.88</v>
      </c>
      <c r="I243">
        <v>10641893783</v>
      </c>
      <c r="J243">
        <v>10641893.783</v>
      </c>
      <c r="K243">
        <v>24316892925</v>
      </c>
      <c r="L243">
        <v>24316892.925000001</v>
      </c>
      <c r="M243" t="str">
        <f>A243&amp;" Q"&amp;B243</f>
        <v>2020 Q4</v>
      </c>
      <c r="N243" s="61">
        <f>VLOOKUP(M243,Dates!C:D,2,FALSE)</f>
        <v>44196</v>
      </c>
    </row>
    <row r="244" spans="1:14" x14ac:dyDescent="0.25">
      <c r="A244">
        <v>2020</v>
      </c>
      <c r="B244">
        <v>4</v>
      </c>
      <c r="C244" t="s">
        <v>15</v>
      </c>
      <c r="D244" t="s">
        <v>81</v>
      </c>
      <c r="E244">
        <v>274203</v>
      </c>
      <c r="F244">
        <v>359131</v>
      </c>
      <c r="G244">
        <v>-84928</v>
      </c>
      <c r="H244">
        <v>-3883</v>
      </c>
      <c r="I244">
        <v>1458803302</v>
      </c>
      <c r="J244">
        <v>1458803.3019999999</v>
      </c>
      <c r="K244">
        <v>3200219967</v>
      </c>
      <c r="L244">
        <v>3200219.9670000002</v>
      </c>
      <c r="M244" t="str">
        <f>A244&amp;" Q"&amp;B244</f>
        <v>2020 Q4</v>
      </c>
      <c r="N244" s="61">
        <f>VLOOKUP(M244,Dates!C:D,2,FALSE)</f>
        <v>44196</v>
      </c>
    </row>
    <row r="245" spans="1:14" x14ac:dyDescent="0.25">
      <c r="A245">
        <v>2020</v>
      </c>
      <c r="B245">
        <v>4</v>
      </c>
      <c r="C245" t="s">
        <v>15</v>
      </c>
      <c r="D245" t="s">
        <v>79</v>
      </c>
      <c r="E245">
        <v>142261</v>
      </c>
      <c r="F245">
        <v>183227</v>
      </c>
      <c r="G245">
        <v>-40966</v>
      </c>
      <c r="H245">
        <v>1267</v>
      </c>
      <c r="I245">
        <v>340359571</v>
      </c>
      <c r="J245">
        <v>340359.571</v>
      </c>
      <c r="K245">
        <v>1784099400</v>
      </c>
      <c r="L245">
        <v>1784099.4</v>
      </c>
      <c r="M245" t="str">
        <f>A245&amp;" Q"&amp;B245</f>
        <v>2020 Q4</v>
      </c>
      <c r="N245" s="61">
        <f>VLOOKUP(M245,Dates!C:D,2,FALSE)</f>
        <v>44196</v>
      </c>
    </row>
    <row r="246" spans="1:14" x14ac:dyDescent="0.25">
      <c r="A246">
        <v>2021</v>
      </c>
      <c r="B246">
        <v>1</v>
      </c>
      <c r="C246" t="s">
        <v>15</v>
      </c>
      <c r="D246" t="s">
        <v>80</v>
      </c>
      <c r="E246">
        <v>262694</v>
      </c>
      <c r="F246">
        <v>420892</v>
      </c>
      <c r="G246">
        <v>-158198</v>
      </c>
      <c r="H246">
        <v>-52745</v>
      </c>
      <c r="I246">
        <v>991284820</v>
      </c>
      <c r="J246">
        <v>991284.82</v>
      </c>
      <c r="K246">
        <v>3094616259</v>
      </c>
      <c r="L246">
        <v>3094616.2590000001</v>
      </c>
      <c r="M246" t="str">
        <f>A246&amp;" Q"&amp;B246</f>
        <v>2021 Q1</v>
      </c>
      <c r="N246" s="61">
        <f>VLOOKUP(M246,Dates!C:D,2,FALSE)</f>
        <v>44286</v>
      </c>
    </row>
    <row r="247" spans="1:14" x14ac:dyDescent="0.25">
      <c r="A247">
        <v>2021</v>
      </c>
      <c r="B247">
        <v>1</v>
      </c>
      <c r="C247" t="s">
        <v>15</v>
      </c>
      <c r="D247" t="s">
        <v>82</v>
      </c>
      <c r="E247">
        <v>3448374</v>
      </c>
      <c r="F247">
        <v>5422497</v>
      </c>
      <c r="G247">
        <v>-1974123</v>
      </c>
      <c r="H247">
        <v>-941392.18</v>
      </c>
      <c r="I247">
        <v>12713975215</v>
      </c>
      <c r="J247">
        <v>12713975.215</v>
      </c>
      <c r="K247">
        <v>25968556139</v>
      </c>
      <c r="L247">
        <v>25968556.138999999</v>
      </c>
      <c r="M247" t="str">
        <f>A247&amp;" Q"&amp;B247</f>
        <v>2021 Q1</v>
      </c>
      <c r="N247" s="61">
        <f>VLOOKUP(M247,Dates!C:D,2,FALSE)</f>
        <v>44286</v>
      </c>
    </row>
    <row r="248" spans="1:14" x14ac:dyDescent="0.25">
      <c r="A248">
        <v>2021</v>
      </c>
      <c r="B248">
        <v>1</v>
      </c>
      <c r="C248" t="s">
        <v>15</v>
      </c>
      <c r="D248" t="s">
        <v>81</v>
      </c>
      <c r="E248">
        <v>311230</v>
      </c>
      <c r="F248">
        <v>601222</v>
      </c>
      <c r="G248">
        <v>-289992</v>
      </c>
      <c r="H248">
        <v>-166685</v>
      </c>
      <c r="I248">
        <v>2039186256</v>
      </c>
      <c r="J248">
        <v>2039186.2560000001</v>
      </c>
      <c r="K248">
        <v>5353790136</v>
      </c>
      <c r="L248">
        <v>5353790.1359999999</v>
      </c>
      <c r="M248" t="str">
        <f>A248&amp;" Q"&amp;B248</f>
        <v>2021 Q1</v>
      </c>
      <c r="N248" s="61">
        <f>VLOOKUP(M248,Dates!C:D,2,FALSE)</f>
        <v>44286</v>
      </c>
    </row>
    <row r="249" spans="1:14" x14ac:dyDescent="0.25">
      <c r="A249">
        <v>2021</v>
      </c>
      <c r="B249">
        <v>1</v>
      </c>
      <c r="C249" t="s">
        <v>15</v>
      </c>
      <c r="D249" t="s">
        <v>79</v>
      </c>
      <c r="E249">
        <v>130362</v>
      </c>
      <c r="F249">
        <v>202960</v>
      </c>
      <c r="G249">
        <v>-72598</v>
      </c>
      <c r="H249">
        <v>-20586</v>
      </c>
      <c r="I249">
        <v>297072323</v>
      </c>
      <c r="J249">
        <v>297072.32299999997</v>
      </c>
      <c r="K249">
        <v>1744669323</v>
      </c>
      <c r="L249">
        <v>1744669.3230000001</v>
      </c>
      <c r="M249" t="str">
        <f>A249&amp;" Q"&amp;B249</f>
        <v>2021 Q1</v>
      </c>
      <c r="N249" s="61">
        <f>VLOOKUP(M249,Dates!C:D,2,FALSE)</f>
        <v>44286</v>
      </c>
    </row>
    <row r="250" spans="1:14" x14ac:dyDescent="0.25">
      <c r="A250">
        <v>2021</v>
      </c>
      <c r="B250">
        <v>2</v>
      </c>
      <c r="C250" t="s">
        <v>15</v>
      </c>
      <c r="D250" t="s">
        <v>80</v>
      </c>
      <c r="E250">
        <v>446262</v>
      </c>
      <c r="F250">
        <v>505568</v>
      </c>
      <c r="G250">
        <v>-59306</v>
      </c>
      <c r="H250">
        <v>30220</v>
      </c>
      <c r="I250">
        <v>2074668147</v>
      </c>
      <c r="J250">
        <v>2074668.1469999901</v>
      </c>
      <c r="K250">
        <v>4810701323</v>
      </c>
      <c r="L250">
        <v>4810701.3229999999</v>
      </c>
      <c r="M250" t="str">
        <f>A250&amp;" Q"&amp;B250</f>
        <v>2021 Q2</v>
      </c>
      <c r="N250" s="61">
        <f>VLOOKUP(M250,Dates!C:D,2,FALSE)</f>
        <v>44377</v>
      </c>
    </row>
    <row r="251" spans="1:14" x14ac:dyDescent="0.25">
      <c r="A251">
        <v>2021</v>
      </c>
      <c r="B251">
        <v>2</v>
      </c>
      <c r="C251" t="s">
        <v>15</v>
      </c>
      <c r="D251" t="s">
        <v>82</v>
      </c>
      <c r="E251">
        <v>5994807</v>
      </c>
      <c r="F251">
        <v>6390531</v>
      </c>
      <c r="G251">
        <v>-395724</v>
      </c>
      <c r="H251">
        <v>553963.67000000004</v>
      </c>
      <c r="I251">
        <v>24109970922</v>
      </c>
      <c r="J251">
        <v>24109970.921999998</v>
      </c>
      <c r="K251">
        <v>32172667761</v>
      </c>
      <c r="L251">
        <v>32172667.761999998</v>
      </c>
      <c r="M251" t="str">
        <f>A251&amp;" Q"&amp;B251</f>
        <v>2021 Q2</v>
      </c>
      <c r="N251" s="61">
        <f>VLOOKUP(M251,Dates!C:D,2,FALSE)</f>
        <v>44377</v>
      </c>
    </row>
    <row r="252" spans="1:14" x14ac:dyDescent="0.25">
      <c r="A252">
        <v>2021</v>
      </c>
      <c r="B252">
        <v>2</v>
      </c>
      <c r="C252" t="s">
        <v>15</v>
      </c>
      <c r="D252" t="s">
        <v>81</v>
      </c>
      <c r="E252">
        <v>519054</v>
      </c>
      <c r="F252">
        <v>561882</v>
      </c>
      <c r="G252">
        <v>-42828</v>
      </c>
      <c r="H252">
        <v>59991</v>
      </c>
      <c r="I252">
        <v>3117319460</v>
      </c>
      <c r="J252">
        <v>3117319.46</v>
      </c>
      <c r="K252">
        <v>4541131077</v>
      </c>
      <c r="L252">
        <v>4541131.0769999996</v>
      </c>
      <c r="M252" t="str">
        <f>A252&amp;" Q"&amp;B252</f>
        <v>2021 Q2</v>
      </c>
      <c r="N252" s="61">
        <f>VLOOKUP(M252,Dates!C:D,2,FALSE)</f>
        <v>44377</v>
      </c>
    </row>
    <row r="253" spans="1:14" x14ac:dyDescent="0.25">
      <c r="A253">
        <v>2021</v>
      </c>
      <c r="B253">
        <v>2</v>
      </c>
      <c r="C253" t="s">
        <v>15</v>
      </c>
      <c r="D253" t="s">
        <v>79</v>
      </c>
      <c r="E253">
        <v>168173</v>
      </c>
      <c r="F253">
        <v>204873</v>
      </c>
      <c r="G253">
        <v>-36700</v>
      </c>
      <c r="H253">
        <v>-3084</v>
      </c>
      <c r="I253">
        <v>389198847</v>
      </c>
      <c r="J253">
        <v>389198.84700000001</v>
      </c>
      <c r="K253">
        <v>2092131136</v>
      </c>
      <c r="L253">
        <v>2092131.1359999999</v>
      </c>
      <c r="M253" t="str">
        <f>A253&amp;" Q"&amp;B253</f>
        <v>2021 Q2</v>
      </c>
      <c r="N253" s="61">
        <f>VLOOKUP(M253,Dates!C:D,2,FALSE)</f>
        <v>44377</v>
      </c>
    </row>
    <row r="254" spans="1:14" x14ac:dyDescent="0.25">
      <c r="A254">
        <v>2021</v>
      </c>
      <c r="B254">
        <v>3</v>
      </c>
      <c r="C254" t="s">
        <v>15</v>
      </c>
      <c r="D254" t="s">
        <v>80</v>
      </c>
      <c r="E254">
        <v>935453</v>
      </c>
      <c r="F254">
        <v>827853</v>
      </c>
      <c r="G254">
        <v>107600</v>
      </c>
      <c r="H254">
        <v>189586</v>
      </c>
      <c r="I254">
        <v>5312548639</v>
      </c>
      <c r="J254">
        <v>5312548.6389999902</v>
      </c>
      <c r="K254">
        <v>7519515577</v>
      </c>
      <c r="L254">
        <v>7519515.5769999996</v>
      </c>
      <c r="M254" t="str">
        <f>A254&amp;" Q"&amp;B254</f>
        <v>2021 Q3</v>
      </c>
      <c r="N254" s="61">
        <f>VLOOKUP(M254,Dates!C:D,2,FALSE)</f>
        <v>44469</v>
      </c>
    </row>
    <row r="255" spans="1:14" x14ac:dyDescent="0.25">
      <c r="A255">
        <v>2021</v>
      </c>
      <c r="B255">
        <v>3</v>
      </c>
      <c r="C255" t="s">
        <v>15</v>
      </c>
      <c r="D255" t="s">
        <v>82</v>
      </c>
      <c r="E255">
        <v>7412240</v>
      </c>
      <c r="F255">
        <v>7041635</v>
      </c>
      <c r="G255">
        <v>370605</v>
      </c>
      <c r="H255">
        <v>861471.85</v>
      </c>
      <c r="I255">
        <v>29636943065</v>
      </c>
      <c r="J255">
        <v>29636943.059999999</v>
      </c>
      <c r="K255">
        <v>34995781077</v>
      </c>
      <c r="L255">
        <v>34995781.079999998</v>
      </c>
      <c r="M255" t="str">
        <f>A255&amp;" Q"&amp;B255</f>
        <v>2021 Q3</v>
      </c>
      <c r="N255" s="61">
        <f>VLOOKUP(M255,Dates!C:D,2,FALSE)</f>
        <v>44469</v>
      </c>
    </row>
    <row r="256" spans="1:14" x14ac:dyDescent="0.25">
      <c r="A256">
        <v>2021</v>
      </c>
      <c r="B256">
        <v>3</v>
      </c>
      <c r="C256" t="s">
        <v>15</v>
      </c>
      <c r="D256" t="s">
        <v>81</v>
      </c>
      <c r="E256">
        <v>590660</v>
      </c>
      <c r="F256">
        <v>524264</v>
      </c>
      <c r="G256">
        <v>66396</v>
      </c>
      <c r="H256">
        <v>117536</v>
      </c>
      <c r="I256">
        <v>3402954676</v>
      </c>
      <c r="J256">
        <v>3402954.676</v>
      </c>
      <c r="K256">
        <v>4319967768</v>
      </c>
      <c r="L256">
        <v>4319967.7680000002</v>
      </c>
      <c r="M256" t="str">
        <f>A256&amp;" Q"&amp;B256</f>
        <v>2021 Q3</v>
      </c>
      <c r="N256" s="61">
        <f>VLOOKUP(M256,Dates!C:D,2,FALSE)</f>
        <v>44469</v>
      </c>
    </row>
    <row r="257" spans="1:14" x14ac:dyDescent="0.25">
      <c r="A257">
        <v>2021</v>
      </c>
      <c r="B257">
        <v>3</v>
      </c>
      <c r="C257" t="s">
        <v>15</v>
      </c>
      <c r="D257" t="s">
        <v>79</v>
      </c>
      <c r="E257">
        <v>226996</v>
      </c>
      <c r="F257">
        <v>218868</v>
      </c>
      <c r="G257">
        <v>8128</v>
      </c>
      <c r="H257">
        <v>27951</v>
      </c>
      <c r="I257">
        <v>571945135</v>
      </c>
      <c r="J257">
        <v>571945.13500000001</v>
      </c>
      <c r="K257">
        <v>2177035495</v>
      </c>
      <c r="L257">
        <v>2177035.4950000001</v>
      </c>
      <c r="M257" t="str">
        <f>A257&amp;" Q"&amp;B257</f>
        <v>2021 Q3</v>
      </c>
      <c r="N257" s="61">
        <f>VLOOKUP(M257,Dates!C:D,2,FALSE)</f>
        <v>44469</v>
      </c>
    </row>
    <row r="258" spans="1:14" x14ac:dyDescent="0.25">
      <c r="A258">
        <v>2021</v>
      </c>
      <c r="B258">
        <v>4</v>
      </c>
      <c r="C258" t="s">
        <v>15</v>
      </c>
      <c r="D258" t="s">
        <v>80</v>
      </c>
      <c r="E258">
        <v>826710</v>
      </c>
      <c r="F258">
        <v>760017</v>
      </c>
      <c r="G258">
        <v>66693</v>
      </c>
      <c r="H258">
        <v>-11120</v>
      </c>
      <c r="I258">
        <v>4521745159</v>
      </c>
      <c r="J258">
        <v>4521745.159</v>
      </c>
      <c r="K258">
        <v>6564163758</v>
      </c>
      <c r="L258">
        <v>6564163.7579999901</v>
      </c>
      <c r="M258" t="str">
        <f>A258&amp;" Q"&amp;B258</f>
        <v>2021 Q4</v>
      </c>
      <c r="N258" s="61">
        <f>VLOOKUP(M258,Dates!C:D,2,FALSE)</f>
        <v>44561</v>
      </c>
    </row>
    <row r="259" spans="1:14" x14ac:dyDescent="0.25">
      <c r="A259">
        <v>2021</v>
      </c>
      <c r="B259">
        <v>4</v>
      </c>
      <c r="C259" t="s">
        <v>15</v>
      </c>
      <c r="D259" t="s">
        <v>82</v>
      </c>
      <c r="E259">
        <v>7787147</v>
      </c>
      <c r="F259">
        <v>7509630</v>
      </c>
      <c r="G259">
        <v>277517</v>
      </c>
      <c r="H259">
        <v>-333521</v>
      </c>
      <c r="I259">
        <v>28168033235</v>
      </c>
      <c r="J259">
        <v>28168033.234999999</v>
      </c>
      <c r="K259">
        <v>34076189893</v>
      </c>
      <c r="L259">
        <v>34076189.890000001</v>
      </c>
      <c r="M259" t="str">
        <f>A259&amp;" Q"&amp;B259</f>
        <v>2021 Q4</v>
      </c>
      <c r="N259" s="61">
        <f>VLOOKUP(M259,Dates!C:D,2,FALSE)</f>
        <v>44561</v>
      </c>
    </row>
    <row r="260" spans="1:14" x14ac:dyDescent="0.25">
      <c r="A260">
        <v>2021</v>
      </c>
      <c r="B260">
        <v>4</v>
      </c>
      <c r="C260" t="s">
        <v>15</v>
      </c>
      <c r="D260" t="s">
        <v>81</v>
      </c>
      <c r="E260">
        <v>669584</v>
      </c>
      <c r="F260">
        <v>619406</v>
      </c>
      <c r="G260">
        <v>50178</v>
      </c>
      <c r="H260">
        <v>-11557</v>
      </c>
      <c r="I260">
        <v>3438850616</v>
      </c>
      <c r="J260">
        <v>3438850.6159999999</v>
      </c>
      <c r="K260">
        <v>4523532264</v>
      </c>
      <c r="L260">
        <v>4523532.2640000004</v>
      </c>
      <c r="M260" t="str">
        <f>A260&amp;" Q"&amp;B260</f>
        <v>2021 Q4</v>
      </c>
      <c r="N260" s="61">
        <f>VLOOKUP(M260,Dates!C:D,2,FALSE)</f>
        <v>44561</v>
      </c>
    </row>
    <row r="261" spans="1:14" x14ac:dyDescent="0.25">
      <c r="A261">
        <v>2021</v>
      </c>
      <c r="B261">
        <v>4</v>
      </c>
      <c r="C261" t="s">
        <v>15</v>
      </c>
      <c r="D261" t="s">
        <v>79</v>
      </c>
      <c r="E261">
        <v>201409</v>
      </c>
      <c r="F261">
        <v>199428</v>
      </c>
      <c r="G261">
        <v>1981</v>
      </c>
      <c r="H261">
        <v>-16875</v>
      </c>
      <c r="I261">
        <v>601711293</v>
      </c>
      <c r="J261">
        <v>601711.29299999995</v>
      </c>
      <c r="K261">
        <v>1853403133</v>
      </c>
      <c r="L261">
        <v>1853403.1329999999</v>
      </c>
      <c r="M261" t="str">
        <f>A261&amp;" Q"&amp;B261</f>
        <v>2021 Q4</v>
      </c>
      <c r="N261" s="61">
        <f>VLOOKUP(M261,Dates!C:D,2,FALSE)</f>
        <v>44561</v>
      </c>
    </row>
    <row r="262" spans="1:14" x14ac:dyDescent="0.25">
      <c r="A262">
        <v>2022</v>
      </c>
      <c r="B262">
        <v>1</v>
      </c>
      <c r="C262" t="s">
        <v>15</v>
      </c>
      <c r="D262" t="s">
        <v>80</v>
      </c>
      <c r="E262">
        <v>739473</v>
      </c>
      <c r="F262">
        <v>818843</v>
      </c>
      <c r="G262">
        <v>-79370</v>
      </c>
      <c r="H262">
        <v>-100357</v>
      </c>
      <c r="I262">
        <v>4165908553</v>
      </c>
      <c r="J262">
        <v>4165908.5529999998</v>
      </c>
      <c r="K262">
        <v>6432917024</v>
      </c>
      <c r="L262">
        <v>6432917.0240000002</v>
      </c>
      <c r="M262" t="str">
        <f>A262&amp;" Q"&amp;B262</f>
        <v>2022 Q1</v>
      </c>
      <c r="N262" s="61">
        <f>VLOOKUP(M262,Dates!C:D,2,FALSE)</f>
        <v>44651</v>
      </c>
    </row>
    <row r="263" spans="1:14" x14ac:dyDescent="0.25">
      <c r="A263">
        <v>2022</v>
      </c>
      <c r="B263">
        <v>1</v>
      </c>
      <c r="C263" t="s">
        <v>15</v>
      </c>
      <c r="D263" t="s">
        <v>82</v>
      </c>
      <c r="E263">
        <v>7684218</v>
      </c>
      <c r="F263">
        <v>8181798</v>
      </c>
      <c r="G263">
        <v>-497580</v>
      </c>
      <c r="H263">
        <v>-671980</v>
      </c>
      <c r="I263">
        <v>26822250715</v>
      </c>
      <c r="J263">
        <v>26822250.717</v>
      </c>
      <c r="K263">
        <v>33893387675</v>
      </c>
      <c r="L263">
        <v>33893387.68</v>
      </c>
      <c r="M263" t="str">
        <f>A263&amp;" Q"&amp;B263</f>
        <v>2022 Q1</v>
      </c>
      <c r="N263" s="61">
        <f>VLOOKUP(M263,Dates!C:D,2,FALSE)</f>
        <v>44651</v>
      </c>
    </row>
    <row r="264" spans="1:14" x14ac:dyDescent="0.25">
      <c r="A264">
        <v>2022</v>
      </c>
      <c r="B264">
        <v>1</v>
      </c>
      <c r="C264" t="s">
        <v>15</v>
      </c>
      <c r="D264" t="s">
        <v>81</v>
      </c>
      <c r="E264">
        <v>737397</v>
      </c>
      <c r="F264">
        <v>822461</v>
      </c>
      <c r="G264">
        <v>-85064</v>
      </c>
      <c r="H264">
        <v>-105399</v>
      </c>
      <c r="I264">
        <v>4189580142</v>
      </c>
      <c r="J264">
        <v>4189580.142</v>
      </c>
      <c r="K264">
        <v>5455275444</v>
      </c>
      <c r="L264">
        <v>5455275.4440000001</v>
      </c>
      <c r="M264" t="str">
        <f>A264&amp;" Q"&amp;B264</f>
        <v>2022 Q1</v>
      </c>
      <c r="N264" s="61">
        <f>VLOOKUP(M264,Dates!C:D,2,FALSE)</f>
        <v>44651</v>
      </c>
    </row>
    <row r="265" spans="1:14" x14ac:dyDescent="0.25">
      <c r="A265">
        <v>2022</v>
      </c>
      <c r="B265">
        <v>1</v>
      </c>
      <c r="C265" t="s">
        <v>15</v>
      </c>
      <c r="D265" t="s">
        <v>79</v>
      </c>
      <c r="E265">
        <v>204370</v>
      </c>
      <c r="F265">
        <v>226470</v>
      </c>
      <c r="G265">
        <v>-22100</v>
      </c>
      <c r="H265">
        <v>-27848</v>
      </c>
      <c r="I265">
        <v>610882264</v>
      </c>
      <c r="J265">
        <v>610882.26399999997</v>
      </c>
      <c r="K265">
        <v>1789217293</v>
      </c>
      <c r="L265">
        <v>1789217.2930000001</v>
      </c>
      <c r="M265" t="str">
        <f>A265&amp;" Q"&amp;B265</f>
        <v>2022 Q1</v>
      </c>
      <c r="N265" s="61">
        <f>VLOOKUP(M265,Dates!C:D,2,FALSE)</f>
        <v>44651</v>
      </c>
    </row>
    <row r="266" spans="1:14" x14ac:dyDescent="0.25">
      <c r="A266">
        <v>2022</v>
      </c>
      <c r="B266">
        <v>2</v>
      </c>
      <c r="C266" t="s">
        <v>15</v>
      </c>
      <c r="D266" t="s">
        <v>80</v>
      </c>
      <c r="E266">
        <v>2002688</v>
      </c>
      <c r="F266">
        <v>1748557</v>
      </c>
      <c r="G266">
        <v>254131</v>
      </c>
      <c r="H266">
        <v>113148</v>
      </c>
      <c r="I266">
        <v>10407190513</v>
      </c>
      <c r="J266">
        <v>10407190.513</v>
      </c>
      <c r="K266">
        <v>12420861765</v>
      </c>
      <c r="L266">
        <v>12420861.765000001</v>
      </c>
      <c r="M266" t="str">
        <f>A266&amp;" Q"&amp;B266</f>
        <v>2022 Q2</v>
      </c>
      <c r="N266" s="61">
        <f>VLOOKUP(M266,Dates!C:D,2,FALSE)</f>
        <v>44742</v>
      </c>
    </row>
    <row r="267" spans="1:14" x14ac:dyDescent="0.25">
      <c r="A267">
        <v>2022</v>
      </c>
      <c r="B267">
        <v>2</v>
      </c>
      <c r="C267" t="s">
        <v>15</v>
      </c>
      <c r="D267" t="s">
        <v>82</v>
      </c>
      <c r="E267">
        <v>10801183</v>
      </c>
      <c r="F267">
        <v>9484525</v>
      </c>
      <c r="G267">
        <v>1316658</v>
      </c>
      <c r="H267">
        <v>673278</v>
      </c>
      <c r="I267">
        <v>32302616315</v>
      </c>
      <c r="J267">
        <v>32302616.309999999</v>
      </c>
      <c r="K267">
        <v>35709815846</v>
      </c>
      <c r="L267">
        <v>35709815.850000001</v>
      </c>
      <c r="M267" t="str">
        <f>A267&amp;" Q"&amp;B267</f>
        <v>2022 Q2</v>
      </c>
      <c r="N267" s="61">
        <f>VLOOKUP(M267,Dates!C:D,2,FALSE)</f>
        <v>44742</v>
      </c>
    </row>
    <row r="268" spans="1:14" x14ac:dyDescent="0.25">
      <c r="A268">
        <v>2022</v>
      </c>
      <c r="B268">
        <v>2</v>
      </c>
      <c r="C268" t="s">
        <v>15</v>
      </c>
      <c r="D268" t="s">
        <v>81</v>
      </c>
      <c r="E268">
        <v>788642</v>
      </c>
      <c r="F268">
        <v>733780</v>
      </c>
      <c r="G268">
        <v>54862</v>
      </c>
      <c r="H268">
        <v>1160</v>
      </c>
      <c r="I268">
        <v>3895440417</v>
      </c>
      <c r="J268">
        <v>3895440.4169999999</v>
      </c>
      <c r="K268">
        <v>4596770272</v>
      </c>
      <c r="L268">
        <v>4596770.2719999999</v>
      </c>
      <c r="M268" t="str">
        <f>A268&amp;" Q"&amp;B268</f>
        <v>2022 Q2</v>
      </c>
      <c r="N268" s="61">
        <f>VLOOKUP(M268,Dates!C:D,2,FALSE)</f>
        <v>44742</v>
      </c>
    </row>
    <row r="269" spans="1:14" x14ac:dyDescent="0.25">
      <c r="A269">
        <v>2022</v>
      </c>
      <c r="B269">
        <v>2</v>
      </c>
      <c r="C269" t="s">
        <v>15</v>
      </c>
      <c r="D269" t="s">
        <v>79</v>
      </c>
      <c r="E269">
        <v>257043</v>
      </c>
      <c r="F269">
        <v>227999</v>
      </c>
      <c r="G269">
        <v>29044</v>
      </c>
      <c r="H269">
        <v>11203</v>
      </c>
      <c r="I269">
        <v>1064706988</v>
      </c>
      <c r="J269">
        <v>1064706.9879999999</v>
      </c>
      <c r="K269">
        <v>1650713959</v>
      </c>
      <c r="L269">
        <v>1650713.959</v>
      </c>
      <c r="M269" t="str">
        <f>A269&amp;" Q"&amp;B269</f>
        <v>2022 Q2</v>
      </c>
      <c r="N269" s="61">
        <f>VLOOKUP(M269,Dates!C:D,2,FALSE)</f>
        <v>44742</v>
      </c>
    </row>
    <row r="270" spans="1:14" x14ac:dyDescent="0.25">
      <c r="A270">
        <v>2017</v>
      </c>
      <c r="B270">
        <v>1</v>
      </c>
      <c r="C270" t="s">
        <v>14</v>
      </c>
      <c r="D270" t="s">
        <v>82</v>
      </c>
      <c r="E270">
        <v>545589.41</v>
      </c>
      <c r="F270">
        <v>490817.74</v>
      </c>
      <c r="G270">
        <v>54771.67</v>
      </c>
      <c r="H270">
        <v>29444.17</v>
      </c>
      <c r="I270">
        <v>5209505545</v>
      </c>
      <c r="J270">
        <v>5209505.5449999999</v>
      </c>
      <c r="K270">
        <v>6375310156</v>
      </c>
      <c r="L270">
        <v>6375310.1560000004</v>
      </c>
      <c r="M270" t="str">
        <f>A270&amp;" Q"&amp;B270</f>
        <v>2017 Q1</v>
      </c>
      <c r="N270" s="61">
        <f>VLOOKUP(M270,Dates!C:D,2,FALSE)</f>
        <v>42825</v>
      </c>
    </row>
    <row r="271" spans="1:14" x14ac:dyDescent="0.25">
      <c r="A271">
        <v>2017</v>
      </c>
      <c r="B271">
        <v>1</v>
      </c>
      <c r="C271" t="s">
        <v>14</v>
      </c>
      <c r="D271" t="s">
        <v>81</v>
      </c>
      <c r="E271">
        <v>46156.15</v>
      </c>
      <c r="F271">
        <v>41522.54</v>
      </c>
      <c r="G271">
        <v>4633.6099999999997</v>
      </c>
      <c r="H271">
        <v>2490.94</v>
      </c>
      <c r="I271">
        <v>403707372</v>
      </c>
      <c r="J271">
        <v>403707.37199999997</v>
      </c>
      <c r="K271">
        <v>542716412</v>
      </c>
      <c r="L271">
        <v>542716.41200000001</v>
      </c>
      <c r="M271" t="str">
        <f>A271&amp;" Q"&amp;B271</f>
        <v>2017 Q1</v>
      </c>
      <c r="N271" s="61">
        <f>VLOOKUP(M271,Dates!C:D,2,FALSE)</f>
        <v>42825</v>
      </c>
    </row>
    <row r="272" spans="1:14" x14ac:dyDescent="0.25">
      <c r="A272">
        <v>2017</v>
      </c>
      <c r="B272">
        <v>2</v>
      </c>
      <c r="C272" t="s">
        <v>14</v>
      </c>
      <c r="D272" t="s">
        <v>82</v>
      </c>
      <c r="E272">
        <v>640044.22</v>
      </c>
      <c r="F272">
        <v>520016.89</v>
      </c>
      <c r="G272">
        <v>120027.33</v>
      </c>
      <c r="H272">
        <v>85995.839999999997</v>
      </c>
      <c r="I272">
        <v>5719356354</v>
      </c>
      <c r="J272">
        <v>5719356.3540000003</v>
      </c>
      <c r="K272">
        <v>6667624120</v>
      </c>
      <c r="L272">
        <v>6667624.1200000001</v>
      </c>
      <c r="M272" t="str">
        <f>A272&amp;" Q"&amp;B272</f>
        <v>2017 Q2</v>
      </c>
      <c r="N272" s="61">
        <f>VLOOKUP(M272,Dates!C:D,2,FALSE)</f>
        <v>42916</v>
      </c>
    </row>
    <row r="273" spans="1:14" x14ac:dyDescent="0.25">
      <c r="A273">
        <v>2017</v>
      </c>
      <c r="B273">
        <v>2</v>
      </c>
      <c r="C273" t="s">
        <v>14</v>
      </c>
      <c r="D273" t="s">
        <v>81</v>
      </c>
      <c r="E273">
        <v>60344.69</v>
      </c>
      <c r="F273">
        <v>48929.38</v>
      </c>
      <c r="G273">
        <v>11415.31</v>
      </c>
      <c r="H273">
        <v>8213.2199999999993</v>
      </c>
      <c r="I273">
        <v>498806317</v>
      </c>
      <c r="J273">
        <v>498806.31699999998</v>
      </c>
      <c r="K273">
        <v>617866206</v>
      </c>
      <c r="L273">
        <v>617866.20600000001</v>
      </c>
      <c r="M273" t="str">
        <f>A273&amp;" Q"&amp;B273</f>
        <v>2017 Q2</v>
      </c>
      <c r="N273" s="61">
        <f>VLOOKUP(M273,Dates!C:D,2,FALSE)</f>
        <v>42916</v>
      </c>
    </row>
    <row r="274" spans="1:14" x14ac:dyDescent="0.25">
      <c r="A274">
        <v>2017</v>
      </c>
      <c r="B274">
        <v>3</v>
      </c>
      <c r="C274" t="s">
        <v>14</v>
      </c>
      <c r="D274" t="s">
        <v>82</v>
      </c>
      <c r="E274">
        <v>636375.86</v>
      </c>
      <c r="F274">
        <v>539976.09</v>
      </c>
      <c r="G274">
        <v>96399.76</v>
      </c>
      <c r="H274">
        <v>55735.76</v>
      </c>
      <c r="I274">
        <v>5949980920</v>
      </c>
      <c r="J274">
        <v>5949980.9199999999</v>
      </c>
      <c r="K274">
        <v>7092286285</v>
      </c>
      <c r="L274">
        <v>7092286.2850000001</v>
      </c>
      <c r="M274" t="str">
        <f>A274&amp;" Q"&amp;B274</f>
        <v>2017 Q3</v>
      </c>
      <c r="N274" s="61">
        <f>VLOOKUP(M274,Dates!C:D,2,FALSE)</f>
        <v>43008</v>
      </c>
    </row>
    <row r="275" spans="1:14" x14ac:dyDescent="0.25">
      <c r="A275">
        <v>2017</v>
      </c>
      <c r="B275">
        <v>3</v>
      </c>
      <c r="C275" t="s">
        <v>14</v>
      </c>
      <c r="D275" t="s">
        <v>81</v>
      </c>
      <c r="E275">
        <v>50855.09</v>
      </c>
      <c r="F275">
        <v>43151.44</v>
      </c>
      <c r="G275">
        <v>7703.65</v>
      </c>
      <c r="H275">
        <v>4454.05</v>
      </c>
      <c r="I275">
        <v>502056402</v>
      </c>
      <c r="J275">
        <v>502056.402</v>
      </c>
      <c r="K275">
        <v>573766764</v>
      </c>
      <c r="L275">
        <v>573766.76399999997</v>
      </c>
      <c r="M275" t="str">
        <f>A275&amp;" Q"&amp;B275</f>
        <v>2017 Q3</v>
      </c>
      <c r="N275" s="61">
        <f>VLOOKUP(M275,Dates!C:D,2,FALSE)</f>
        <v>43008</v>
      </c>
    </row>
    <row r="276" spans="1:14" x14ac:dyDescent="0.25">
      <c r="A276">
        <v>2017</v>
      </c>
      <c r="B276">
        <v>4</v>
      </c>
      <c r="C276" t="s">
        <v>14</v>
      </c>
      <c r="D276" t="s">
        <v>82</v>
      </c>
      <c r="E276">
        <v>618217.24</v>
      </c>
      <c r="F276">
        <v>533483.04</v>
      </c>
      <c r="G276">
        <v>84734.21</v>
      </c>
      <c r="H276">
        <v>75860.08</v>
      </c>
      <c r="I276">
        <v>5849457213</v>
      </c>
      <c r="J276">
        <v>5849457.2130000005</v>
      </c>
      <c r="K276">
        <v>7151714211</v>
      </c>
      <c r="L276">
        <v>7151714.2110000001</v>
      </c>
      <c r="M276" t="str">
        <f>A276&amp;" Q"&amp;B276</f>
        <v>2017 Q4</v>
      </c>
      <c r="N276" s="61">
        <f>VLOOKUP(M276,Dates!C:D,2,FALSE)</f>
        <v>43100</v>
      </c>
    </row>
    <row r="277" spans="1:14" x14ac:dyDescent="0.25">
      <c r="A277">
        <v>2017</v>
      </c>
      <c r="B277">
        <v>4</v>
      </c>
      <c r="C277" t="s">
        <v>14</v>
      </c>
      <c r="D277" t="s">
        <v>81</v>
      </c>
      <c r="E277">
        <v>47965.13</v>
      </c>
      <c r="F277">
        <v>41390.93</v>
      </c>
      <c r="G277">
        <v>6574.21</v>
      </c>
      <c r="H277">
        <v>5885.7</v>
      </c>
      <c r="I277">
        <v>470687566</v>
      </c>
      <c r="J277">
        <v>470687.56599999999</v>
      </c>
      <c r="K277">
        <v>563711884</v>
      </c>
      <c r="L277">
        <v>563711.88399999996</v>
      </c>
      <c r="M277" t="str">
        <f>A277&amp;" Q"&amp;B277</f>
        <v>2017 Q4</v>
      </c>
      <c r="N277" s="61">
        <f>VLOOKUP(M277,Dates!C:D,2,FALSE)</f>
        <v>43100</v>
      </c>
    </row>
    <row r="278" spans="1:14" x14ac:dyDescent="0.25">
      <c r="A278">
        <v>2018</v>
      </c>
      <c r="B278">
        <v>1</v>
      </c>
      <c r="C278" t="s">
        <v>14</v>
      </c>
      <c r="D278" t="s">
        <v>82</v>
      </c>
      <c r="E278">
        <v>647806.93999999994</v>
      </c>
      <c r="F278">
        <v>683499.94</v>
      </c>
      <c r="G278">
        <v>-35693.01</v>
      </c>
      <c r="H278">
        <v>-41328.33</v>
      </c>
      <c r="I278">
        <v>6264270507</v>
      </c>
      <c r="J278">
        <v>6264270.5070000002</v>
      </c>
      <c r="K278">
        <v>7670738453</v>
      </c>
      <c r="L278">
        <v>7670738.4529999997</v>
      </c>
      <c r="M278" t="str">
        <f>A278&amp;" Q"&amp;B278</f>
        <v>2018 Q1</v>
      </c>
      <c r="N278" s="61">
        <f>VLOOKUP(M278,Dates!C:D,2,FALSE)</f>
        <v>43190</v>
      </c>
    </row>
    <row r="279" spans="1:14" x14ac:dyDescent="0.25">
      <c r="A279">
        <v>2018</v>
      </c>
      <c r="B279">
        <v>1</v>
      </c>
      <c r="C279" t="s">
        <v>14</v>
      </c>
      <c r="D279" t="s">
        <v>81</v>
      </c>
      <c r="E279">
        <v>56331.040000000001</v>
      </c>
      <c r="F279">
        <v>59434.78</v>
      </c>
      <c r="G279">
        <v>-3103.74</v>
      </c>
      <c r="H279">
        <v>-3593.77</v>
      </c>
      <c r="I279">
        <v>549207793</v>
      </c>
      <c r="J279">
        <v>549207.79299999995</v>
      </c>
      <c r="K279">
        <v>699678471</v>
      </c>
      <c r="L279">
        <v>699678.47100000002</v>
      </c>
      <c r="M279" t="str">
        <f>A279&amp;" Q"&amp;B279</f>
        <v>2018 Q1</v>
      </c>
      <c r="N279" s="61">
        <f>VLOOKUP(M279,Dates!C:D,2,FALSE)</f>
        <v>43190</v>
      </c>
    </row>
    <row r="280" spans="1:14" x14ac:dyDescent="0.25">
      <c r="A280">
        <v>2018</v>
      </c>
      <c r="B280">
        <v>2</v>
      </c>
      <c r="C280" t="s">
        <v>14</v>
      </c>
      <c r="D280" t="s">
        <v>82</v>
      </c>
      <c r="E280">
        <v>768298</v>
      </c>
      <c r="F280">
        <v>670411.92000000004</v>
      </c>
      <c r="G280">
        <v>97886.080000000002</v>
      </c>
      <c r="H280">
        <v>10151.530000000001</v>
      </c>
      <c r="I280">
        <v>7261736199</v>
      </c>
      <c r="J280">
        <v>7261736.1989999898</v>
      </c>
      <c r="K280">
        <v>8579562218</v>
      </c>
      <c r="L280">
        <v>8579562.2180000003</v>
      </c>
      <c r="M280" t="str">
        <f>A280&amp;" Q"&amp;B280</f>
        <v>2018 Q2</v>
      </c>
      <c r="N280" s="61">
        <f>VLOOKUP(M280,Dates!C:D,2,FALSE)</f>
        <v>43281</v>
      </c>
    </row>
    <row r="281" spans="1:14" x14ac:dyDescent="0.25">
      <c r="A281">
        <v>2018</v>
      </c>
      <c r="B281">
        <v>2</v>
      </c>
      <c r="C281" t="s">
        <v>14</v>
      </c>
      <c r="D281" t="s">
        <v>81</v>
      </c>
      <c r="E281">
        <v>83473.62</v>
      </c>
      <c r="F281">
        <v>72838.55</v>
      </c>
      <c r="G281">
        <v>10635.07</v>
      </c>
      <c r="H281">
        <v>1102.94</v>
      </c>
      <c r="I281">
        <v>700341322</v>
      </c>
      <c r="J281">
        <v>700341.32200000004</v>
      </c>
      <c r="K281">
        <v>887787309</v>
      </c>
      <c r="L281">
        <v>887787.30900000001</v>
      </c>
      <c r="M281" t="str">
        <f>A281&amp;" Q"&amp;B281</f>
        <v>2018 Q2</v>
      </c>
      <c r="N281" s="61">
        <f>VLOOKUP(M281,Dates!C:D,2,FALSE)</f>
        <v>43281</v>
      </c>
    </row>
    <row r="282" spans="1:14" x14ac:dyDescent="0.25">
      <c r="A282">
        <v>2018</v>
      </c>
      <c r="B282">
        <v>3</v>
      </c>
      <c r="C282" t="s">
        <v>14</v>
      </c>
      <c r="D282" t="s">
        <v>82</v>
      </c>
      <c r="E282">
        <v>819323.35</v>
      </c>
      <c r="F282">
        <v>687839.75</v>
      </c>
      <c r="G282">
        <v>131483.6</v>
      </c>
      <c r="H282">
        <v>88317.1</v>
      </c>
      <c r="I282">
        <v>7509022981</v>
      </c>
      <c r="J282">
        <v>7509022.9809999997</v>
      </c>
      <c r="K282">
        <v>8642250548</v>
      </c>
      <c r="L282">
        <v>8642250.5480000004</v>
      </c>
      <c r="M282" t="str">
        <f>A282&amp;" Q"&amp;B282</f>
        <v>2018 Q3</v>
      </c>
      <c r="N282" s="61">
        <f>VLOOKUP(M282,Dates!C:D,2,FALSE)</f>
        <v>43373</v>
      </c>
    </row>
    <row r="283" spans="1:14" x14ac:dyDescent="0.25">
      <c r="A283">
        <v>2018</v>
      </c>
      <c r="B283">
        <v>3</v>
      </c>
      <c r="C283" t="s">
        <v>14</v>
      </c>
      <c r="D283" t="s">
        <v>81</v>
      </c>
      <c r="E283">
        <v>85007.06</v>
      </c>
      <c r="F283">
        <v>71365.27</v>
      </c>
      <c r="G283">
        <v>13641.79</v>
      </c>
      <c r="H283">
        <v>9163.14</v>
      </c>
      <c r="I283">
        <v>700118713</v>
      </c>
      <c r="J283">
        <v>700118.71299999999</v>
      </c>
      <c r="K283">
        <v>824400875</v>
      </c>
      <c r="L283">
        <v>824400.875</v>
      </c>
      <c r="M283" t="str">
        <f>A283&amp;" Q"&amp;B283</f>
        <v>2018 Q3</v>
      </c>
      <c r="N283" s="61">
        <f>VLOOKUP(M283,Dates!C:D,2,FALSE)</f>
        <v>43373</v>
      </c>
    </row>
    <row r="284" spans="1:14" x14ac:dyDescent="0.25">
      <c r="A284">
        <v>2018</v>
      </c>
      <c r="B284">
        <v>4</v>
      </c>
      <c r="C284" t="s">
        <v>14</v>
      </c>
      <c r="D284" t="s">
        <v>82</v>
      </c>
      <c r="E284">
        <v>767025.12</v>
      </c>
      <c r="F284">
        <v>646063.37</v>
      </c>
      <c r="G284">
        <v>120961.76</v>
      </c>
      <c r="H284">
        <v>81731.100000000006</v>
      </c>
      <c r="I284">
        <v>6919446487</v>
      </c>
      <c r="J284">
        <v>6919446.4869999997</v>
      </c>
      <c r="K284">
        <v>8046500383</v>
      </c>
      <c r="L284">
        <v>8046500.3829999901</v>
      </c>
      <c r="M284" t="str">
        <f>A284&amp;" Q"&amp;B284</f>
        <v>2018 Q4</v>
      </c>
      <c r="N284" s="61">
        <f>VLOOKUP(M284,Dates!C:D,2,FALSE)</f>
        <v>43465</v>
      </c>
    </row>
    <row r="285" spans="1:14" x14ac:dyDescent="0.25">
      <c r="A285">
        <v>2018</v>
      </c>
      <c r="B285">
        <v>4</v>
      </c>
      <c r="C285" t="s">
        <v>14</v>
      </c>
      <c r="D285" t="s">
        <v>81</v>
      </c>
      <c r="E285">
        <v>95770.29</v>
      </c>
      <c r="F285">
        <v>80667.08</v>
      </c>
      <c r="G285">
        <v>15103.21</v>
      </c>
      <c r="H285">
        <v>10204.9</v>
      </c>
      <c r="I285">
        <v>687822455</v>
      </c>
      <c r="J285">
        <v>687822.45499999996</v>
      </c>
      <c r="K285">
        <v>919308881</v>
      </c>
      <c r="L285">
        <v>919308.880999999</v>
      </c>
      <c r="M285" t="str">
        <f>A285&amp;" Q"&amp;B285</f>
        <v>2018 Q4</v>
      </c>
      <c r="N285" s="61">
        <f>VLOOKUP(M285,Dates!C:D,2,FALSE)</f>
        <v>43465</v>
      </c>
    </row>
    <row r="286" spans="1:14" x14ac:dyDescent="0.25">
      <c r="A286">
        <v>2019</v>
      </c>
      <c r="B286">
        <v>1</v>
      </c>
      <c r="C286" t="s">
        <v>14</v>
      </c>
      <c r="D286" t="s">
        <v>82</v>
      </c>
      <c r="E286">
        <v>753100.55</v>
      </c>
      <c r="F286">
        <v>675832.69</v>
      </c>
      <c r="G286">
        <v>77267.86</v>
      </c>
      <c r="H286">
        <v>49346.879999999997</v>
      </c>
      <c r="I286">
        <v>7252898790</v>
      </c>
      <c r="J286">
        <v>7252898.79</v>
      </c>
      <c r="K286">
        <v>8635242130</v>
      </c>
      <c r="L286">
        <v>8635242.1300000008</v>
      </c>
      <c r="M286" t="str">
        <f>A286&amp;" Q"&amp;B286</f>
        <v>2019 Q1</v>
      </c>
      <c r="N286" s="61">
        <f>VLOOKUP(M286,Dates!C:D,2,FALSE)</f>
        <v>43555</v>
      </c>
    </row>
    <row r="287" spans="1:14" x14ac:dyDescent="0.25">
      <c r="A287">
        <v>2019</v>
      </c>
      <c r="B287">
        <v>1</v>
      </c>
      <c r="C287" t="s">
        <v>14</v>
      </c>
      <c r="D287" t="s">
        <v>81</v>
      </c>
      <c r="E287">
        <v>102695.53</v>
      </c>
      <c r="F287">
        <v>92159</v>
      </c>
      <c r="G287">
        <v>10536.53</v>
      </c>
      <c r="H287">
        <v>6729.12</v>
      </c>
      <c r="I287">
        <v>880230781</v>
      </c>
      <c r="J287">
        <v>880230.78099999996</v>
      </c>
      <c r="K287">
        <v>1194055279</v>
      </c>
      <c r="L287">
        <v>1194055.2790000001</v>
      </c>
      <c r="M287" t="str">
        <f>A287&amp;" Q"&amp;B287</f>
        <v>2019 Q1</v>
      </c>
      <c r="N287" s="61">
        <f>VLOOKUP(M287,Dates!C:D,2,FALSE)</f>
        <v>43555</v>
      </c>
    </row>
    <row r="288" spans="1:14" x14ac:dyDescent="0.25">
      <c r="A288">
        <v>2019</v>
      </c>
      <c r="B288">
        <v>2</v>
      </c>
      <c r="C288" t="s">
        <v>14</v>
      </c>
      <c r="D288" t="s">
        <v>82</v>
      </c>
      <c r="E288">
        <v>890388.23</v>
      </c>
      <c r="F288">
        <v>746286.4</v>
      </c>
      <c r="G288">
        <v>144101.82</v>
      </c>
      <c r="H288">
        <v>100655.47</v>
      </c>
      <c r="I288">
        <v>8200539759</v>
      </c>
      <c r="J288">
        <v>8200539.7589999996</v>
      </c>
      <c r="K288">
        <v>9526545618</v>
      </c>
      <c r="L288">
        <v>9526545.6180000007</v>
      </c>
      <c r="M288" t="str">
        <f>A288&amp;" Q"&amp;B288</f>
        <v>2019 Q2</v>
      </c>
      <c r="N288" s="61">
        <f>VLOOKUP(M288,Dates!C:D,2,FALSE)</f>
        <v>43646</v>
      </c>
    </row>
    <row r="289" spans="1:14" x14ac:dyDescent="0.25">
      <c r="A289">
        <v>2019</v>
      </c>
      <c r="B289">
        <v>2</v>
      </c>
      <c r="C289" t="s">
        <v>14</v>
      </c>
      <c r="D289" t="s">
        <v>81</v>
      </c>
      <c r="E289">
        <v>122567.66</v>
      </c>
      <c r="F289">
        <v>102731.12</v>
      </c>
      <c r="G289">
        <v>19836.54</v>
      </c>
      <c r="H289">
        <v>13854.66</v>
      </c>
      <c r="I289">
        <v>957271417</v>
      </c>
      <c r="J289">
        <v>957271.41700000002</v>
      </c>
      <c r="K289">
        <v>1249616429</v>
      </c>
      <c r="L289">
        <v>1249616.429</v>
      </c>
      <c r="M289" t="str">
        <f>A289&amp;" Q"&amp;B289</f>
        <v>2019 Q2</v>
      </c>
      <c r="N289" s="61">
        <f>VLOOKUP(M289,Dates!C:D,2,FALSE)</f>
        <v>43646</v>
      </c>
    </row>
    <row r="290" spans="1:14" x14ac:dyDescent="0.25">
      <c r="A290">
        <v>2019</v>
      </c>
      <c r="B290">
        <v>3</v>
      </c>
      <c r="C290" t="s">
        <v>14</v>
      </c>
      <c r="D290" t="s">
        <v>82</v>
      </c>
      <c r="E290">
        <v>880867.19</v>
      </c>
      <c r="F290">
        <v>770149.69</v>
      </c>
      <c r="G290">
        <v>110717.49</v>
      </c>
      <c r="H290">
        <v>74115.98</v>
      </c>
      <c r="I290">
        <v>8110190217</v>
      </c>
      <c r="J290">
        <v>8110190.2170000002</v>
      </c>
      <c r="K290">
        <v>9561249038</v>
      </c>
      <c r="L290">
        <v>9561249.0380000006</v>
      </c>
      <c r="M290" t="str">
        <f>A290&amp;" Q"&amp;B290</f>
        <v>2019 Q3</v>
      </c>
      <c r="N290" s="61">
        <f>VLOOKUP(M290,Dates!C:D,2,FALSE)</f>
        <v>43738</v>
      </c>
    </row>
    <row r="291" spans="1:14" x14ac:dyDescent="0.25">
      <c r="A291">
        <v>2019</v>
      </c>
      <c r="B291">
        <v>3</v>
      </c>
      <c r="C291" t="s">
        <v>14</v>
      </c>
      <c r="D291" t="s">
        <v>81</v>
      </c>
      <c r="E291">
        <v>111100.37</v>
      </c>
      <c r="F291">
        <v>97136</v>
      </c>
      <c r="G291">
        <v>13964.37</v>
      </c>
      <c r="H291">
        <v>9347.9599999999991</v>
      </c>
      <c r="I291">
        <v>947859805</v>
      </c>
      <c r="J291">
        <v>947859.80500000005</v>
      </c>
      <c r="K291">
        <v>1159840780</v>
      </c>
      <c r="L291">
        <v>1159840.78</v>
      </c>
      <c r="M291" t="str">
        <f>A291&amp;" Q"&amp;B291</f>
        <v>2019 Q3</v>
      </c>
      <c r="N291" s="61">
        <f>VLOOKUP(M291,Dates!C:D,2,FALSE)</f>
        <v>43738</v>
      </c>
    </row>
    <row r="292" spans="1:14" x14ac:dyDescent="0.25">
      <c r="A292">
        <v>2019</v>
      </c>
      <c r="B292">
        <v>4</v>
      </c>
      <c r="C292" t="s">
        <v>14</v>
      </c>
      <c r="D292" t="s">
        <v>82</v>
      </c>
      <c r="E292">
        <v>868955.47</v>
      </c>
      <c r="F292">
        <v>757292.43</v>
      </c>
      <c r="G292">
        <v>111663.05</v>
      </c>
      <c r="H292">
        <v>72768.09</v>
      </c>
      <c r="I292">
        <v>8026669655</v>
      </c>
      <c r="J292">
        <v>8026669.6550000003</v>
      </c>
      <c r="K292">
        <v>9384385949</v>
      </c>
      <c r="L292">
        <v>9384385.9489999991</v>
      </c>
      <c r="M292" t="str">
        <f>A292&amp;" Q"&amp;B292</f>
        <v>2019 Q4</v>
      </c>
      <c r="N292" s="61">
        <f>VLOOKUP(M292,Dates!C:D,2,FALSE)</f>
        <v>43830</v>
      </c>
    </row>
    <row r="293" spans="1:14" x14ac:dyDescent="0.25">
      <c r="A293">
        <v>2019</v>
      </c>
      <c r="B293">
        <v>4</v>
      </c>
      <c r="C293" t="s">
        <v>14</v>
      </c>
      <c r="D293" t="s">
        <v>81</v>
      </c>
      <c r="E293">
        <v>100860.9</v>
      </c>
      <c r="F293">
        <v>87900.01</v>
      </c>
      <c r="G293">
        <v>12960.89</v>
      </c>
      <c r="H293">
        <v>8446.2999999999993</v>
      </c>
      <c r="I293">
        <v>869613604</v>
      </c>
      <c r="J293">
        <v>869613.60400000005</v>
      </c>
      <c r="K293">
        <v>1106391327</v>
      </c>
      <c r="L293">
        <v>1106391.327</v>
      </c>
      <c r="M293" t="str">
        <f>A293&amp;" Q"&amp;B293</f>
        <v>2019 Q4</v>
      </c>
      <c r="N293" s="61">
        <f>VLOOKUP(M293,Dates!C:D,2,FALSE)</f>
        <v>43830</v>
      </c>
    </row>
    <row r="294" spans="1:14" x14ac:dyDescent="0.25">
      <c r="A294">
        <v>2020</v>
      </c>
      <c r="B294">
        <v>1</v>
      </c>
      <c r="C294" t="s">
        <v>14</v>
      </c>
      <c r="D294" t="s">
        <v>82</v>
      </c>
      <c r="E294">
        <v>697828.22</v>
      </c>
      <c r="F294">
        <v>750310.96</v>
      </c>
      <c r="G294">
        <v>-52482.74</v>
      </c>
      <c r="H294">
        <v>-25184.62</v>
      </c>
      <c r="I294">
        <v>7088068444</v>
      </c>
      <c r="J294">
        <v>7088068.4440000001</v>
      </c>
      <c r="K294">
        <v>9974544448</v>
      </c>
      <c r="L294">
        <v>9974544.4479999896</v>
      </c>
      <c r="M294" t="str">
        <f>A294&amp;" Q"&amp;B294</f>
        <v>2020 Q1</v>
      </c>
      <c r="N294" s="61">
        <f>VLOOKUP(M294,Dates!C:D,2,FALSE)</f>
        <v>43921</v>
      </c>
    </row>
    <row r="295" spans="1:14" x14ac:dyDescent="0.25">
      <c r="A295">
        <v>2020</v>
      </c>
      <c r="B295">
        <v>1</v>
      </c>
      <c r="C295" t="s">
        <v>14</v>
      </c>
      <c r="D295" t="s">
        <v>81</v>
      </c>
      <c r="E295">
        <v>73252.69</v>
      </c>
      <c r="F295">
        <v>78761.919999999998</v>
      </c>
      <c r="G295">
        <v>-5509.24</v>
      </c>
      <c r="H295">
        <v>-2643.69</v>
      </c>
      <c r="I295">
        <v>856561461</v>
      </c>
      <c r="J295">
        <v>856561.46100000001</v>
      </c>
      <c r="K295">
        <v>1151994358</v>
      </c>
      <c r="L295">
        <v>1151994.358</v>
      </c>
      <c r="M295" t="str">
        <f>A295&amp;" Q"&amp;B295</f>
        <v>2020 Q1</v>
      </c>
      <c r="N295" s="61">
        <f>VLOOKUP(M295,Dates!C:D,2,FALSE)</f>
        <v>43921</v>
      </c>
    </row>
    <row r="296" spans="1:14" x14ac:dyDescent="0.25">
      <c r="A296">
        <v>2020</v>
      </c>
      <c r="B296">
        <v>2</v>
      </c>
      <c r="C296" t="s">
        <v>14</v>
      </c>
      <c r="D296" t="s">
        <v>82</v>
      </c>
      <c r="E296">
        <v>134373.32</v>
      </c>
      <c r="F296">
        <v>466399.28</v>
      </c>
      <c r="G296">
        <v>-332025.96000000002</v>
      </c>
      <c r="H296">
        <v>-140094.74</v>
      </c>
      <c r="I296">
        <v>867718198</v>
      </c>
      <c r="J296">
        <v>867718.19799999997</v>
      </c>
      <c r="K296">
        <v>1763985896</v>
      </c>
      <c r="L296">
        <v>1763985.8959999999</v>
      </c>
      <c r="M296" t="str">
        <f>A296&amp;" Q"&amp;B296</f>
        <v>2020 Q2</v>
      </c>
      <c r="N296" s="61">
        <f>VLOOKUP(M296,Dates!C:D,2,FALSE)</f>
        <v>44012</v>
      </c>
    </row>
    <row r="297" spans="1:14" x14ac:dyDescent="0.25">
      <c r="A297">
        <v>2020</v>
      </c>
      <c r="B297">
        <v>2</v>
      </c>
      <c r="C297" t="s">
        <v>14</v>
      </c>
      <c r="D297" t="s">
        <v>81</v>
      </c>
      <c r="E297">
        <v>4155.88</v>
      </c>
      <c r="F297">
        <v>14424.72</v>
      </c>
      <c r="G297">
        <v>-10268.85</v>
      </c>
      <c r="H297">
        <v>-4332.83</v>
      </c>
      <c r="I297">
        <v>27171659</v>
      </c>
      <c r="J297">
        <v>27171.659</v>
      </c>
      <c r="K297">
        <v>51553326</v>
      </c>
      <c r="L297">
        <v>51553.326000000001</v>
      </c>
      <c r="M297" t="str">
        <f>A297&amp;" Q"&amp;B297</f>
        <v>2020 Q2</v>
      </c>
      <c r="N297" s="61">
        <f>VLOOKUP(M297,Dates!C:D,2,FALSE)</f>
        <v>44012</v>
      </c>
    </row>
    <row r="298" spans="1:14" x14ac:dyDescent="0.25">
      <c r="A298">
        <v>2020</v>
      </c>
      <c r="B298">
        <v>3</v>
      </c>
      <c r="C298" t="s">
        <v>14</v>
      </c>
      <c r="D298" t="s">
        <v>82</v>
      </c>
      <c r="E298">
        <v>382629.45</v>
      </c>
      <c r="F298">
        <v>620755.51</v>
      </c>
      <c r="G298">
        <v>-238126.06</v>
      </c>
      <c r="H298">
        <v>-94381.33</v>
      </c>
      <c r="I298">
        <v>4648256396</v>
      </c>
      <c r="J298">
        <v>4648256.3959999997</v>
      </c>
      <c r="K298">
        <v>6805632624</v>
      </c>
      <c r="L298">
        <v>6805632.6239999998</v>
      </c>
      <c r="M298" t="str">
        <f>A298&amp;" Q"&amp;B298</f>
        <v>2020 Q3</v>
      </c>
      <c r="N298" s="61">
        <f>VLOOKUP(M298,Dates!C:D,2,FALSE)</f>
        <v>44104</v>
      </c>
    </row>
    <row r="299" spans="1:14" x14ac:dyDescent="0.25">
      <c r="A299">
        <v>2020</v>
      </c>
      <c r="B299">
        <v>3</v>
      </c>
      <c r="C299" t="s">
        <v>14</v>
      </c>
      <c r="D299" t="s">
        <v>81</v>
      </c>
      <c r="E299">
        <v>19292.240000000002</v>
      </c>
      <c r="F299">
        <v>31298.6</v>
      </c>
      <c r="G299">
        <v>-12006.36</v>
      </c>
      <c r="H299">
        <v>-4758.72</v>
      </c>
      <c r="I299">
        <v>231127620</v>
      </c>
      <c r="J299">
        <v>231127.62</v>
      </c>
      <c r="K299">
        <v>359457078</v>
      </c>
      <c r="L299">
        <v>359457.07799999998</v>
      </c>
      <c r="M299" t="str">
        <f>A299&amp;" Q"&amp;B299</f>
        <v>2020 Q3</v>
      </c>
      <c r="N299" s="61">
        <f>VLOOKUP(M299,Dates!C:D,2,FALSE)</f>
        <v>44104</v>
      </c>
    </row>
    <row r="300" spans="1:14" x14ac:dyDescent="0.25">
      <c r="A300">
        <v>2020</v>
      </c>
      <c r="B300">
        <v>4</v>
      </c>
      <c r="C300" t="s">
        <v>14</v>
      </c>
      <c r="D300" t="s">
        <v>82</v>
      </c>
      <c r="E300">
        <v>443656.22</v>
      </c>
      <c r="F300">
        <v>588391.82999999996</v>
      </c>
      <c r="G300">
        <v>-144735.62</v>
      </c>
      <c r="H300">
        <v>-140001.04999999999</v>
      </c>
      <c r="I300">
        <v>5017951457</v>
      </c>
      <c r="J300">
        <v>5017951.4570000004</v>
      </c>
      <c r="K300">
        <v>6936549184</v>
      </c>
      <c r="L300">
        <v>6936549.1839999901</v>
      </c>
      <c r="M300" t="str">
        <f>A300&amp;" Q"&amp;B300</f>
        <v>2020 Q4</v>
      </c>
      <c r="N300" s="61">
        <f>VLOOKUP(M300,Dates!C:D,2,FALSE)</f>
        <v>44196</v>
      </c>
    </row>
    <row r="301" spans="1:14" x14ac:dyDescent="0.25">
      <c r="A301">
        <v>2020</v>
      </c>
      <c r="B301">
        <v>4</v>
      </c>
      <c r="C301" t="s">
        <v>14</v>
      </c>
      <c r="D301" t="s">
        <v>81</v>
      </c>
      <c r="E301">
        <v>54833.919999999998</v>
      </c>
      <c r="F301">
        <v>72722.59</v>
      </c>
      <c r="G301">
        <v>-17888.669999999998</v>
      </c>
      <c r="H301">
        <v>-17303.5</v>
      </c>
      <c r="I301">
        <v>578662656</v>
      </c>
      <c r="J301">
        <v>578662.65599999996</v>
      </c>
      <c r="K301">
        <v>894137108</v>
      </c>
      <c r="L301">
        <v>894137.10800000001</v>
      </c>
      <c r="M301" t="str">
        <f>A301&amp;" Q"&amp;B301</f>
        <v>2020 Q4</v>
      </c>
      <c r="N301" s="61">
        <f>VLOOKUP(M301,Dates!C:D,2,FALSE)</f>
        <v>44196</v>
      </c>
    </row>
    <row r="302" spans="1:14" x14ac:dyDescent="0.25">
      <c r="A302">
        <v>2021</v>
      </c>
      <c r="B302">
        <v>1</v>
      </c>
      <c r="C302" t="s">
        <v>14</v>
      </c>
      <c r="D302" t="s">
        <v>82</v>
      </c>
      <c r="E302">
        <v>408693.09</v>
      </c>
      <c r="F302">
        <v>657024.53</v>
      </c>
      <c r="G302">
        <v>-248331.44</v>
      </c>
      <c r="H302">
        <v>-99516.81</v>
      </c>
      <c r="I302">
        <v>5278850895</v>
      </c>
      <c r="J302">
        <v>5278850.8949999996</v>
      </c>
      <c r="K302">
        <v>7026699778</v>
      </c>
      <c r="L302">
        <v>7026699.7779999999</v>
      </c>
      <c r="M302" t="str">
        <f>A302&amp;" Q"&amp;B302</f>
        <v>2021 Q1</v>
      </c>
      <c r="N302" s="61">
        <f>VLOOKUP(M302,Dates!C:D,2,FALSE)</f>
        <v>44286</v>
      </c>
    </row>
    <row r="303" spans="1:14" x14ac:dyDescent="0.25">
      <c r="A303">
        <v>2021</v>
      </c>
      <c r="B303">
        <v>1</v>
      </c>
      <c r="C303" t="s">
        <v>14</v>
      </c>
      <c r="D303" t="s">
        <v>81</v>
      </c>
      <c r="E303">
        <v>52585.79</v>
      </c>
      <c r="F303">
        <v>84538.14</v>
      </c>
      <c r="G303">
        <v>-31952.35</v>
      </c>
      <c r="H303">
        <v>-12804.65</v>
      </c>
      <c r="I303">
        <v>469091217</v>
      </c>
      <c r="J303">
        <v>469091.217</v>
      </c>
      <c r="K303">
        <v>950412127</v>
      </c>
      <c r="L303">
        <v>950412.12699999998</v>
      </c>
      <c r="M303" t="str">
        <f>A303&amp;" Q"&amp;B303</f>
        <v>2021 Q1</v>
      </c>
      <c r="N303" s="61">
        <f>VLOOKUP(M303,Dates!C:D,2,FALSE)</f>
        <v>44286</v>
      </c>
    </row>
    <row r="304" spans="1:14" x14ac:dyDescent="0.25">
      <c r="A304">
        <v>2021</v>
      </c>
      <c r="B304">
        <v>2</v>
      </c>
      <c r="C304" t="s">
        <v>14</v>
      </c>
      <c r="D304" t="s">
        <v>82</v>
      </c>
      <c r="E304">
        <v>770799.74</v>
      </c>
      <c r="F304">
        <v>790858.7</v>
      </c>
      <c r="G304">
        <v>-20058.96</v>
      </c>
      <c r="H304">
        <v>-258213.16</v>
      </c>
      <c r="I304">
        <v>7801345087</v>
      </c>
      <c r="J304">
        <v>7801345.08699999</v>
      </c>
      <c r="K304">
        <v>9175931965</v>
      </c>
      <c r="L304">
        <v>9175931.9649999999</v>
      </c>
      <c r="M304" t="str">
        <f>A304&amp;" Q"&amp;B304</f>
        <v>2021 Q2</v>
      </c>
      <c r="N304" s="61">
        <f>VLOOKUP(M304,Dates!C:D,2,FALSE)</f>
        <v>44377</v>
      </c>
    </row>
    <row r="305" spans="1:14" x14ac:dyDescent="0.25">
      <c r="A305">
        <v>2021</v>
      </c>
      <c r="B305">
        <v>2</v>
      </c>
      <c r="C305" t="s">
        <v>14</v>
      </c>
      <c r="D305" t="s">
        <v>81</v>
      </c>
      <c r="E305">
        <v>88508.78</v>
      </c>
      <c r="F305">
        <v>90812.09</v>
      </c>
      <c r="G305">
        <v>-2303.31</v>
      </c>
      <c r="H305">
        <v>-29649.89</v>
      </c>
      <c r="I305">
        <v>834941886</v>
      </c>
      <c r="J305">
        <v>834941.88599999901</v>
      </c>
      <c r="K305">
        <v>1051440731</v>
      </c>
      <c r="L305">
        <v>1051440.7309999999</v>
      </c>
      <c r="M305" t="str">
        <f>A305&amp;" Q"&amp;B305</f>
        <v>2021 Q2</v>
      </c>
      <c r="N305" s="61">
        <f>VLOOKUP(M305,Dates!C:D,2,FALSE)</f>
        <v>44377</v>
      </c>
    </row>
    <row r="306" spans="1:14" x14ac:dyDescent="0.25">
      <c r="A306">
        <v>2021</v>
      </c>
      <c r="B306">
        <v>3</v>
      </c>
      <c r="C306" t="s">
        <v>14</v>
      </c>
      <c r="D306" t="s">
        <v>82</v>
      </c>
      <c r="E306">
        <v>801766.69</v>
      </c>
      <c r="F306">
        <v>864651.16</v>
      </c>
      <c r="G306">
        <v>-62884.480000000003</v>
      </c>
      <c r="H306">
        <v>12838.75</v>
      </c>
      <c r="I306">
        <v>7522455016</v>
      </c>
      <c r="J306">
        <v>7522455.0159999998</v>
      </c>
      <c r="K306">
        <v>9603636041</v>
      </c>
      <c r="L306">
        <v>9603636.0409999993</v>
      </c>
      <c r="M306" t="str">
        <f>A306&amp;" Q"&amp;B306</f>
        <v>2021 Q3</v>
      </c>
      <c r="N306" s="61">
        <f>VLOOKUP(M306,Dates!C:D,2,FALSE)</f>
        <v>44469</v>
      </c>
    </row>
    <row r="307" spans="1:14" x14ac:dyDescent="0.25">
      <c r="A307">
        <v>2021</v>
      </c>
      <c r="B307">
        <v>3</v>
      </c>
      <c r="C307" t="s">
        <v>14</v>
      </c>
      <c r="D307" t="s">
        <v>81</v>
      </c>
      <c r="E307">
        <v>120864.71</v>
      </c>
      <c r="F307">
        <v>130344.42</v>
      </c>
      <c r="G307">
        <v>-9479.7099999999991</v>
      </c>
      <c r="H307">
        <v>1935.42</v>
      </c>
      <c r="I307">
        <v>1057688672</v>
      </c>
      <c r="J307">
        <v>1057688.672</v>
      </c>
      <c r="K307">
        <v>1457316821</v>
      </c>
      <c r="L307">
        <v>1457316.821</v>
      </c>
      <c r="M307" t="str">
        <f>A307&amp;" Q"&amp;B307</f>
        <v>2021 Q3</v>
      </c>
      <c r="N307" s="61">
        <f>VLOOKUP(M307,Dates!C:D,2,FALSE)</f>
        <v>44469</v>
      </c>
    </row>
    <row r="308" spans="1:14" x14ac:dyDescent="0.25">
      <c r="A308">
        <v>2021</v>
      </c>
      <c r="B308">
        <v>4</v>
      </c>
      <c r="C308" t="s">
        <v>14</v>
      </c>
      <c r="D308" t="s">
        <v>82</v>
      </c>
      <c r="E308">
        <v>841397.72</v>
      </c>
      <c r="F308">
        <v>893838.06</v>
      </c>
      <c r="G308">
        <v>-52440.33</v>
      </c>
      <c r="H308">
        <v>-74258.820000000007</v>
      </c>
      <c r="I308">
        <v>7995903675</v>
      </c>
      <c r="J308">
        <v>7995903.6749999998</v>
      </c>
      <c r="K308">
        <v>9770677505</v>
      </c>
      <c r="L308">
        <v>9770677.5049999896</v>
      </c>
      <c r="M308" t="str">
        <f>A308&amp;" Q"&amp;B308</f>
        <v>2021 Q4</v>
      </c>
      <c r="N308" s="61">
        <f>VLOOKUP(M308,Dates!C:D,2,FALSE)</f>
        <v>44561</v>
      </c>
    </row>
    <row r="309" spans="1:14" x14ac:dyDescent="0.25">
      <c r="A309">
        <v>2021</v>
      </c>
      <c r="B309">
        <v>4</v>
      </c>
      <c r="C309" t="s">
        <v>14</v>
      </c>
      <c r="D309" t="s">
        <v>81</v>
      </c>
      <c r="E309">
        <v>146158.29</v>
      </c>
      <c r="F309">
        <v>155267.64000000001</v>
      </c>
      <c r="G309">
        <v>-9109.35</v>
      </c>
      <c r="H309">
        <v>-12899.42</v>
      </c>
      <c r="I309">
        <v>1166100119</v>
      </c>
      <c r="J309">
        <v>1166100.1189999999</v>
      </c>
      <c r="K309">
        <v>1717342659</v>
      </c>
      <c r="L309">
        <v>1717342.659</v>
      </c>
      <c r="M309" t="str">
        <f>A309&amp;" Q"&amp;B309</f>
        <v>2021 Q4</v>
      </c>
      <c r="N309" s="61">
        <f>VLOOKUP(M309,Dates!C:D,2,FALSE)</f>
        <v>44561</v>
      </c>
    </row>
    <row r="310" spans="1:14" x14ac:dyDescent="0.25">
      <c r="A310">
        <v>2022</v>
      </c>
      <c r="B310">
        <v>1</v>
      </c>
      <c r="C310" t="s">
        <v>14</v>
      </c>
      <c r="D310" t="s">
        <v>82</v>
      </c>
      <c r="E310">
        <v>827054.13</v>
      </c>
      <c r="F310">
        <v>1007859.29</v>
      </c>
      <c r="G310">
        <v>-180805.17</v>
      </c>
      <c r="H310">
        <v>-166471.29</v>
      </c>
      <c r="I310">
        <v>7966002758</v>
      </c>
      <c r="J310">
        <v>7966002.7579999901</v>
      </c>
      <c r="K310">
        <v>10006922325</v>
      </c>
      <c r="L310">
        <v>10006922.324999999</v>
      </c>
      <c r="M310" t="str">
        <f>A310&amp;" Q"&amp;B310</f>
        <v>2022 Q1</v>
      </c>
      <c r="N310" s="61">
        <f>VLOOKUP(M310,Dates!C:D,2,FALSE)</f>
        <v>44651</v>
      </c>
    </row>
    <row r="311" spans="1:14" x14ac:dyDescent="0.25">
      <c r="A311">
        <v>2022</v>
      </c>
      <c r="B311">
        <v>1</v>
      </c>
      <c r="C311" t="s">
        <v>14</v>
      </c>
      <c r="D311" t="s">
        <v>81</v>
      </c>
      <c r="E311">
        <v>140260.64000000001</v>
      </c>
      <c r="F311">
        <v>170923.51</v>
      </c>
      <c r="G311">
        <v>-30662.87</v>
      </c>
      <c r="H311">
        <v>-28231.97</v>
      </c>
      <c r="I311">
        <v>1084608910</v>
      </c>
      <c r="J311">
        <v>1084608.9099999999</v>
      </c>
      <c r="K311">
        <v>1713631451</v>
      </c>
      <c r="L311">
        <v>1713631.4509999999</v>
      </c>
      <c r="M311" t="str">
        <f>A311&amp;" Q"&amp;B311</f>
        <v>2022 Q1</v>
      </c>
      <c r="N311" s="61">
        <f>VLOOKUP(M311,Dates!C:D,2,FALSE)</f>
        <v>44651</v>
      </c>
    </row>
    <row r="312" spans="1:14" x14ac:dyDescent="0.25">
      <c r="A312">
        <v>2022</v>
      </c>
      <c r="B312">
        <v>2</v>
      </c>
      <c r="C312" t="s">
        <v>14</v>
      </c>
      <c r="D312" t="s">
        <v>82</v>
      </c>
      <c r="E312">
        <v>1165746.1000000001</v>
      </c>
      <c r="F312">
        <v>1204412.8500000001</v>
      </c>
      <c r="G312">
        <v>-38666.75</v>
      </c>
      <c r="H312">
        <v>-44702.39</v>
      </c>
      <c r="I312">
        <v>8834303784</v>
      </c>
      <c r="J312">
        <v>8834303.784</v>
      </c>
      <c r="K312">
        <v>10101679038</v>
      </c>
      <c r="L312">
        <v>10101679.038000001</v>
      </c>
      <c r="M312" t="str">
        <f>A312&amp;" Q"&amp;B312</f>
        <v>2022 Q2</v>
      </c>
      <c r="N312" s="61">
        <f>VLOOKUP(M312,Dates!C:D,2,FALSE)</f>
        <v>44742</v>
      </c>
    </row>
    <row r="313" spans="1:14" x14ac:dyDescent="0.25">
      <c r="A313">
        <v>2022</v>
      </c>
      <c r="B313">
        <v>2</v>
      </c>
      <c r="C313" t="s">
        <v>14</v>
      </c>
      <c r="D313" t="s">
        <v>81</v>
      </c>
      <c r="E313">
        <v>200896.46</v>
      </c>
      <c r="F313">
        <v>207560.01</v>
      </c>
      <c r="G313">
        <v>-6663.55</v>
      </c>
      <c r="H313">
        <v>-7703.7</v>
      </c>
      <c r="I313">
        <v>1359091641</v>
      </c>
      <c r="J313">
        <v>1359091.6410000001</v>
      </c>
      <c r="K313">
        <v>1745856959</v>
      </c>
      <c r="L313">
        <v>1745856.959</v>
      </c>
      <c r="M313" t="str">
        <f>A313&amp;" Q"&amp;B313</f>
        <v>2022 Q2</v>
      </c>
      <c r="N313" s="61">
        <f>VLOOKUP(M313,Dates!C:D,2,FALSE)</f>
        <v>44742</v>
      </c>
    </row>
    <row r="314" spans="1:14" x14ac:dyDescent="0.25">
      <c r="A314">
        <v>2017</v>
      </c>
      <c r="B314">
        <v>1</v>
      </c>
      <c r="C314" t="s">
        <v>13</v>
      </c>
      <c r="D314" t="s">
        <v>80</v>
      </c>
      <c r="E314">
        <v>1209268.5900000001</v>
      </c>
      <c r="F314">
        <v>1138162.8700000001</v>
      </c>
      <c r="G314">
        <v>71105.72</v>
      </c>
      <c r="H314">
        <v>35714.69</v>
      </c>
      <c r="I314">
        <v>6425982700</v>
      </c>
      <c r="J314">
        <v>6425982.7000000002</v>
      </c>
      <c r="K314">
        <v>9478608290</v>
      </c>
      <c r="L314">
        <v>9478608.2899999991</v>
      </c>
      <c r="M314" t="str">
        <f>A314&amp;" Q"&amp;B314</f>
        <v>2017 Q1</v>
      </c>
      <c r="N314" s="61">
        <f>VLOOKUP(M314,Dates!C:D,2,FALSE)</f>
        <v>42825</v>
      </c>
    </row>
    <row r="315" spans="1:14" x14ac:dyDescent="0.25">
      <c r="A315">
        <v>2017</v>
      </c>
      <c r="B315">
        <v>1</v>
      </c>
      <c r="C315" t="s">
        <v>13</v>
      </c>
      <c r="D315" t="s">
        <v>82</v>
      </c>
      <c r="E315">
        <v>5122734.34</v>
      </c>
      <c r="F315">
        <v>4805558.97</v>
      </c>
      <c r="G315">
        <v>317175.37</v>
      </c>
      <c r="H315">
        <v>167432.35</v>
      </c>
      <c r="I315">
        <v>22582667833</v>
      </c>
      <c r="J315">
        <v>22582667.833000001</v>
      </c>
      <c r="K315">
        <v>26920646191</v>
      </c>
      <c r="L315">
        <v>26920646.195999999</v>
      </c>
      <c r="M315" t="str">
        <f>A315&amp;" Q"&amp;B315</f>
        <v>2017 Q1</v>
      </c>
      <c r="N315" s="61">
        <f>VLOOKUP(M315,Dates!C:D,2,FALSE)</f>
        <v>42825</v>
      </c>
    </row>
    <row r="316" spans="1:14" x14ac:dyDescent="0.25">
      <c r="A316">
        <v>2017</v>
      </c>
      <c r="B316">
        <v>1</v>
      </c>
      <c r="C316" t="s">
        <v>13</v>
      </c>
      <c r="D316" t="s">
        <v>81</v>
      </c>
      <c r="E316">
        <v>903192.81</v>
      </c>
      <c r="F316">
        <v>910902.29</v>
      </c>
      <c r="G316">
        <v>-7709.48</v>
      </c>
      <c r="H316">
        <v>-16711.98</v>
      </c>
      <c r="I316">
        <v>5163413378</v>
      </c>
      <c r="J316">
        <v>5163413.3779999996</v>
      </c>
      <c r="K316">
        <v>6316639560</v>
      </c>
      <c r="L316">
        <v>6316639.5599999996</v>
      </c>
      <c r="M316" t="str">
        <f>A316&amp;" Q"&amp;B316</f>
        <v>2017 Q1</v>
      </c>
      <c r="N316" s="61">
        <f>VLOOKUP(M316,Dates!C:D,2,FALSE)</f>
        <v>42825</v>
      </c>
    </row>
    <row r="317" spans="1:14" x14ac:dyDescent="0.25">
      <c r="A317">
        <v>2017</v>
      </c>
      <c r="B317">
        <v>1</v>
      </c>
      <c r="C317" t="s">
        <v>13</v>
      </c>
      <c r="D317" t="s">
        <v>79</v>
      </c>
      <c r="E317">
        <v>1184919.3400000001</v>
      </c>
      <c r="F317">
        <v>1287127.69</v>
      </c>
      <c r="G317">
        <v>-102208.35</v>
      </c>
      <c r="H317">
        <v>-89690.45</v>
      </c>
      <c r="I317">
        <v>8003549039</v>
      </c>
      <c r="J317">
        <v>8003549.0389999999</v>
      </c>
      <c r="K317">
        <v>10326077487</v>
      </c>
      <c r="L317">
        <v>10326077.487</v>
      </c>
      <c r="M317" t="str">
        <f>A317&amp;" Q"&amp;B317</f>
        <v>2017 Q1</v>
      </c>
      <c r="N317" s="61">
        <f>VLOOKUP(M317,Dates!C:D,2,FALSE)</f>
        <v>42825</v>
      </c>
    </row>
    <row r="318" spans="1:14" x14ac:dyDescent="0.25">
      <c r="A318">
        <v>2017</v>
      </c>
      <c r="B318">
        <v>2</v>
      </c>
      <c r="C318" t="s">
        <v>13</v>
      </c>
      <c r="D318" t="s">
        <v>80</v>
      </c>
      <c r="E318">
        <v>1723987.54</v>
      </c>
      <c r="F318">
        <v>1447335.12</v>
      </c>
      <c r="G318">
        <v>276652.42</v>
      </c>
      <c r="H318">
        <v>160465.12</v>
      </c>
      <c r="I318">
        <v>9943883049</v>
      </c>
      <c r="J318">
        <v>9943883.0490000006</v>
      </c>
      <c r="K318">
        <v>12874458929</v>
      </c>
      <c r="L318">
        <v>12874458.929</v>
      </c>
      <c r="M318" t="str">
        <f>A318&amp;" Q"&amp;B318</f>
        <v>2017 Q2</v>
      </c>
      <c r="N318" s="61">
        <f>VLOOKUP(M318,Dates!C:D,2,FALSE)</f>
        <v>42916</v>
      </c>
    </row>
    <row r="319" spans="1:14" x14ac:dyDescent="0.25">
      <c r="A319">
        <v>2017</v>
      </c>
      <c r="B319">
        <v>2</v>
      </c>
      <c r="C319" t="s">
        <v>13</v>
      </c>
      <c r="D319" t="s">
        <v>82</v>
      </c>
      <c r="E319">
        <v>6171262.6500000004</v>
      </c>
      <c r="F319">
        <v>5098304.63</v>
      </c>
      <c r="G319">
        <v>1072958.02</v>
      </c>
      <c r="H319">
        <v>779859.83</v>
      </c>
      <c r="I319">
        <v>27292091361</v>
      </c>
      <c r="J319">
        <v>27292091.361000001</v>
      </c>
      <c r="K319">
        <v>31145284235</v>
      </c>
      <c r="L319">
        <v>31145284.230999999</v>
      </c>
      <c r="M319" t="str">
        <f>A319&amp;" Q"&amp;B319</f>
        <v>2017 Q2</v>
      </c>
      <c r="N319" s="61">
        <f>VLOOKUP(M319,Dates!C:D,2,FALSE)</f>
        <v>42916</v>
      </c>
    </row>
    <row r="320" spans="1:14" x14ac:dyDescent="0.25">
      <c r="A320">
        <v>2017</v>
      </c>
      <c r="B320">
        <v>2</v>
      </c>
      <c r="C320" t="s">
        <v>13</v>
      </c>
      <c r="D320" t="s">
        <v>81</v>
      </c>
      <c r="E320">
        <v>878949.44</v>
      </c>
      <c r="F320">
        <v>816961.64</v>
      </c>
      <c r="G320">
        <v>61987.81</v>
      </c>
      <c r="H320">
        <v>-832.37</v>
      </c>
      <c r="I320">
        <v>4922808608</v>
      </c>
      <c r="J320">
        <v>4922808.608</v>
      </c>
      <c r="K320">
        <v>5981116861</v>
      </c>
      <c r="L320">
        <v>5981116.8609999996</v>
      </c>
      <c r="M320" t="str">
        <f>A320&amp;" Q"&amp;B320</f>
        <v>2017 Q2</v>
      </c>
      <c r="N320" s="61">
        <f>VLOOKUP(M320,Dates!C:D,2,FALSE)</f>
        <v>42916</v>
      </c>
    </row>
    <row r="321" spans="1:14" x14ac:dyDescent="0.25">
      <c r="A321">
        <v>2017</v>
      </c>
      <c r="B321">
        <v>2</v>
      </c>
      <c r="C321" t="s">
        <v>13</v>
      </c>
      <c r="D321" t="s">
        <v>79</v>
      </c>
      <c r="E321">
        <v>1225523.83</v>
      </c>
      <c r="F321">
        <v>1237359.93</v>
      </c>
      <c r="G321">
        <v>-11836.1</v>
      </c>
      <c r="H321">
        <v>-121312.5</v>
      </c>
      <c r="I321">
        <v>8392239102</v>
      </c>
      <c r="J321">
        <v>8392239.102</v>
      </c>
      <c r="K321">
        <v>10467113893</v>
      </c>
      <c r="L321">
        <v>10467113.892999999</v>
      </c>
      <c r="M321" t="str">
        <f>A321&amp;" Q"&amp;B321</f>
        <v>2017 Q2</v>
      </c>
      <c r="N321" s="61">
        <f>VLOOKUP(M321,Dates!C:D,2,FALSE)</f>
        <v>42916</v>
      </c>
    </row>
    <row r="322" spans="1:14" x14ac:dyDescent="0.25">
      <c r="A322">
        <v>2017</v>
      </c>
      <c r="B322">
        <v>3</v>
      </c>
      <c r="C322" t="s">
        <v>13</v>
      </c>
      <c r="D322" t="s">
        <v>80</v>
      </c>
      <c r="E322">
        <v>1833989.36</v>
      </c>
      <c r="F322">
        <v>1609418.89</v>
      </c>
      <c r="G322">
        <v>224570.47</v>
      </c>
      <c r="H322">
        <v>132098.82999999999</v>
      </c>
      <c r="I322">
        <v>11667870895</v>
      </c>
      <c r="J322">
        <v>11667870.895</v>
      </c>
      <c r="K322">
        <v>14190881435</v>
      </c>
      <c r="L322">
        <v>14190881.4349999</v>
      </c>
      <c r="M322" t="str">
        <f>A322&amp;" Q"&amp;B322</f>
        <v>2017 Q3</v>
      </c>
      <c r="N322" s="61">
        <f>VLOOKUP(M322,Dates!C:D,2,FALSE)</f>
        <v>43008</v>
      </c>
    </row>
    <row r="323" spans="1:14" x14ac:dyDescent="0.25">
      <c r="A323">
        <v>2017</v>
      </c>
      <c r="B323">
        <v>3</v>
      </c>
      <c r="C323" t="s">
        <v>13</v>
      </c>
      <c r="D323" t="s">
        <v>82</v>
      </c>
      <c r="E323">
        <v>5933960.6100000003</v>
      </c>
      <c r="F323">
        <v>5205421.63</v>
      </c>
      <c r="G323">
        <v>728538.98</v>
      </c>
      <c r="H323">
        <v>438216.3</v>
      </c>
      <c r="I323">
        <v>28391347393</v>
      </c>
      <c r="J323">
        <v>28391347.394000001</v>
      </c>
      <c r="K323">
        <v>32981980152</v>
      </c>
      <c r="L323">
        <v>32981980.155999999</v>
      </c>
      <c r="M323" t="str">
        <f>A323&amp;" Q"&amp;B323</f>
        <v>2017 Q3</v>
      </c>
      <c r="N323" s="61">
        <f>VLOOKUP(M323,Dates!C:D,2,FALSE)</f>
        <v>43008</v>
      </c>
    </row>
    <row r="324" spans="1:14" x14ac:dyDescent="0.25">
      <c r="A324">
        <v>2017</v>
      </c>
      <c r="B324">
        <v>3</v>
      </c>
      <c r="C324" t="s">
        <v>13</v>
      </c>
      <c r="D324" t="s">
        <v>81</v>
      </c>
      <c r="E324">
        <v>836067.05</v>
      </c>
      <c r="F324">
        <v>745072.63</v>
      </c>
      <c r="G324">
        <v>90994.42</v>
      </c>
      <c r="H324">
        <v>53231.64</v>
      </c>
      <c r="I324">
        <v>4725914314</v>
      </c>
      <c r="J324">
        <v>4725914.3140000002</v>
      </c>
      <c r="K324">
        <v>5446392694</v>
      </c>
      <c r="L324">
        <v>5446392.6940000001</v>
      </c>
      <c r="M324" t="str">
        <f>A324&amp;" Q"&amp;B324</f>
        <v>2017 Q3</v>
      </c>
      <c r="N324" s="61">
        <f>VLOOKUP(M324,Dates!C:D,2,FALSE)</f>
        <v>43008</v>
      </c>
    </row>
    <row r="325" spans="1:14" x14ac:dyDescent="0.25">
      <c r="A325">
        <v>2017</v>
      </c>
      <c r="B325">
        <v>3</v>
      </c>
      <c r="C325" t="s">
        <v>13</v>
      </c>
      <c r="D325" t="s">
        <v>79</v>
      </c>
      <c r="E325">
        <v>1273949.02</v>
      </c>
      <c r="F325">
        <v>1225407.6299999999</v>
      </c>
      <c r="G325">
        <v>48541.39</v>
      </c>
      <c r="H325">
        <v>13963.6</v>
      </c>
      <c r="I325">
        <v>8728664943</v>
      </c>
      <c r="J325">
        <v>8728664.943</v>
      </c>
      <c r="K325">
        <v>10560284575</v>
      </c>
      <c r="L325">
        <v>10560284.574999999</v>
      </c>
      <c r="M325" t="str">
        <f>A325&amp;" Q"&amp;B325</f>
        <v>2017 Q3</v>
      </c>
      <c r="N325" s="61">
        <f>VLOOKUP(M325,Dates!C:D,2,FALSE)</f>
        <v>43008</v>
      </c>
    </row>
    <row r="326" spans="1:14" x14ac:dyDescent="0.25">
      <c r="A326">
        <v>2017</v>
      </c>
      <c r="B326">
        <v>4</v>
      </c>
      <c r="C326" t="s">
        <v>13</v>
      </c>
      <c r="D326" t="s">
        <v>80</v>
      </c>
      <c r="E326">
        <v>1518358.79</v>
      </c>
      <c r="F326">
        <v>1338477.06</v>
      </c>
      <c r="G326">
        <v>179881.72</v>
      </c>
      <c r="H326">
        <v>160892</v>
      </c>
      <c r="I326">
        <v>8289300585</v>
      </c>
      <c r="J326">
        <v>8289300.585</v>
      </c>
      <c r="K326">
        <v>10920351262</v>
      </c>
      <c r="L326">
        <v>10920351.262</v>
      </c>
      <c r="M326" t="str">
        <f>A326&amp;" Q"&amp;B326</f>
        <v>2017 Q4</v>
      </c>
      <c r="N326" s="61">
        <f>VLOOKUP(M326,Dates!C:D,2,FALSE)</f>
        <v>43100</v>
      </c>
    </row>
    <row r="327" spans="1:14" x14ac:dyDescent="0.25">
      <c r="A327">
        <v>2017</v>
      </c>
      <c r="B327">
        <v>4</v>
      </c>
      <c r="C327" t="s">
        <v>13</v>
      </c>
      <c r="D327" t="s">
        <v>82</v>
      </c>
      <c r="E327">
        <v>5904294.9299999997</v>
      </c>
      <c r="F327">
        <v>5363930.13</v>
      </c>
      <c r="G327">
        <v>540364.81000000006</v>
      </c>
      <c r="H327">
        <v>475349.11</v>
      </c>
      <c r="I327">
        <v>26258083515</v>
      </c>
      <c r="J327">
        <v>26258083.515000001</v>
      </c>
      <c r="K327">
        <v>30737710455</v>
      </c>
      <c r="L327">
        <v>30737710.452</v>
      </c>
      <c r="M327" t="str">
        <f>A327&amp;" Q"&amp;B327</f>
        <v>2017 Q4</v>
      </c>
      <c r="N327" s="61">
        <f>VLOOKUP(M327,Dates!C:D,2,FALSE)</f>
        <v>43100</v>
      </c>
    </row>
    <row r="328" spans="1:14" x14ac:dyDescent="0.25">
      <c r="A328">
        <v>2017</v>
      </c>
      <c r="B328">
        <v>4</v>
      </c>
      <c r="C328" t="s">
        <v>13</v>
      </c>
      <c r="D328" t="s">
        <v>81</v>
      </c>
      <c r="E328">
        <v>803364.24</v>
      </c>
      <c r="F328">
        <v>778087.42</v>
      </c>
      <c r="G328">
        <v>25276.82</v>
      </c>
      <c r="H328">
        <v>13482.87</v>
      </c>
      <c r="I328">
        <v>4605511080</v>
      </c>
      <c r="J328">
        <v>4605511.08</v>
      </c>
      <c r="K328">
        <v>5714009012</v>
      </c>
      <c r="L328">
        <v>5714009.0120000001</v>
      </c>
      <c r="M328" t="str">
        <f>A328&amp;" Q"&amp;B328</f>
        <v>2017 Q4</v>
      </c>
      <c r="N328" s="61">
        <f>VLOOKUP(M328,Dates!C:D,2,FALSE)</f>
        <v>43100</v>
      </c>
    </row>
    <row r="329" spans="1:14" x14ac:dyDescent="0.25">
      <c r="A329">
        <v>2017</v>
      </c>
      <c r="B329">
        <v>4</v>
      </c>
      <c r="C329" t="s">
        <v>13</v>
      </c>
      <c r="D329" t="s">
        <v>79</v>
      </c>
      <c r="E329">
        <v>1212488.25</v>
      </c>
      <c r="F329">
        <v>1229169.3899999999</v>
      </c>
      <c r="G329">
        <v>-16681.150000000001</v>
      </c>
      <c r="H329">
        <v>-52870.63</v>
      </c>
      <c r="I329">
        <v>8033800973</v>
      </c>
      <c r="J329">
        <v>8033800.9730000002</v>
      </c>
      <c r="K329">
        <v>10485326164</v>
      </c>
      <c r="L329">
        <v>10485326.164000001</v>
      </c>
      <c r="M329" t="str">
        <f>A329&amp;" Q"&amp;B329</f>
        <v>2017 Q4</v>
      </c>
      <c r="N329" s="61">
        <f>VLOOKUP(M329,Dates!C:D,2,FALSE)</f>
        <v>43100</v>
      </c>
    </row>
    <row r="330" spans="1:14" x14ac:dyDescent="0.25">
      <c r="A330">
        <v>2018</v>
      </c>
      <c r="B330">
        <v>1</v>
      </c>
      <c r="C330" t="s">
        <v>13</v>
      </c>
      <c r="D330" t="s">
        <v>80</v>
      </c>
      <c r="E330">
        <v>1389045.97</v>
      </c>
      <c r="F330">
        <v>1240079.54</v>
      </c>
      <c r="G330">
        <v>148966.43</v>
      </c>
      <c r="H330">
        <v>110833.5</v>
      </c>
      <c r="I330">
        <v>7097688752</v>
      </c>
      <c r="J330">
        <v>7097688.7520000003</v>
      </c>
      <c r="K330">
        <v>9722457086</v>
      </c>
      <c r="L330">
        <v>9722457.0859999992</v>
      </c>
      <c r="M330" t="str">
        <f>A330&amp;" Q"&amp;B330</f>
        <v>2018 Q1</v>
      </c>
      <c r="N330" s="61">
        <f>VLOOKUP(M330,Dates!C:D,2,FALSE)</f>
        <v>43190</v>
      </c>
    </row>
    <row r="331" spans="1:14" x14ac:dyDescent="0.25">
      <c r="A331">
        <v>2018</v>
      </c>
      <c r="B331">
        <v>1</v>
      </c>
      <c r="C331" t="s">
        <v>13</v>
      </c>
      <c r="D331" t="s">
        <v>82</v>
      </c>
      <c r="E331">
        <v>5475423.9699999997</v>
      </c>
      <c r="F331">
        <v>5277177.07</v>
      </c>
      <c r="G331">
        <v>198246.9</v>
      </c>
      <c r="H331">
        <v>127138.49</v>
      </c>
      <c r="I331">
        <v>23221660083</v>
      </c>
      <c r="J331">
        <v>23221660.083000001</v>
      </c>
      <c r="K331">
        <v>27844608842</v>
      </c>
      <c r="L331">
        <v>27844608.842999998</v>
      </c>
      <c r="M331" t="str">
        <f>A331&amp;" Q"&amp;B331</f>
        <v>2018 Q1</v>
      </c>
      <c r="N331" s="61">
        <f>VLOOKUP(M331,Dates!C:D,2,FALSE)</f>
        <v>43190</v>
      </c>
    </row>
    <row r="332" spans="1:14" x14ac:dyDescent="0.25">
      <c r="A332">
        <v>2018</v>
      </c>
      <c r="B332">
        <v>1</v>
      </c>
      <c r="C332" t="s">
        <v>13</v>
      </c>
      <c r="D332" t="s">
        <v>81</v>
      </c>
      <c r="E332">
        <v>936243.65</v>
      </c>
      <c r="F332">
        <v>946354.63</v>
      </c>
      <c r="G332">
        <v>-10110.98</v>
      </c>
      <c r="H332">
        <v>-16774.490000000002</v>
      </c>
      <c r="I332">
        <v>5509407939</v>
      </c>
      <c r="J332">
        <v>5509407.9390000002</v>
      </c>
      <c r="K332">
        <v>6578415002</v>
      </c>
      <c r="L332">
        <v>6578415.0019999901</v>
      </c>
      <c r="M332" t="str">
        <f>A332&amp;" Q"&amp;B332</f>
        <v>2018 Q1</v>
      </c>
      <c r="N332" s="61">
        <f>VLOOKUP(M332,Dates!C:D,2,FALSE)</f>
        <v>43190</v>
      </c>
    </row>
    <row r="333" spans="1:14" x14ac:dyDescent="0.25">
      <c r="A333">
        <v>2018</v>
      </c>
      <c r="B333">
        <v>1</v>
      </c>
      <c r="C333" t="s">
        <v>13</v>
      </c>
      <c r="D333" t="s">
        <v>79</v>
      </c>
      <c r="E333">
        <v>1231222.0900000001</v>
      </c>
      <c r="F333">
        <v>1291533.73</v>
      </c>
      <c r="G333">
        <v>-60311.64</v>
      </c>
      <c r="H333">
        <v>-74099.210000000006</v>
      </c>
      <c r="I333">
        <v>8274834895</v>
      </c>
      <c r="J333">
        <v>8274834.8949999996</v>
      </c>
      <c r="K333">
        <v>10642060108</v>
      </c>
      <c r="L333">
        <v>10642060.107999999</v>
      </c>
      <c r="M333" t="str">
        <f>A333&amp;" Q"&amp;B333</f>
        <v>2018 Q1</v>
      </c>
      <c r="N333" s="61">
        <f>VLOOKUP(M333,Dates!C:D,2,FALSE)</f>
        <v>43190</v>
      </c>
    </row>
    <row r="334" spans="1:14" x14ac:dyDescent="0.25">
      <c r="A334">
        <v>2018</v>
      </c>
      <c r="B334">
        <v>2</v>
      </c>
      <c r="C334" t="s">
        <v>13</v>
      </c>
      <c r="D334" t="s">
        <v>80</v>
      </c>
      <c r="E334">
        <v>1965102</v>
      </c>
      <c r="F334">
        <v>1630549.6</v>
      </c>
      <c r="G334">
        <v>334552.40999999997</v>
      </c>
      <c r="H334">
        <v>240468.77</v>
      </c>
      <c r="I334">
        <v>11093531134</v>
      </c>
      <c r="J334">
        <v>11093531.134</v>
      </c>
      <c r="K334">
        <v>13440483653</v>
      </c>
      <c r="L334">
        <v>13440483.653000001</v>
      </c>
      <c r="M334" t="str">
        <f>A334&amp;" Q"&amp;B334</f>
        <v>2018 Q2</v>
      </c>
      <c r="N334" s="61">
        <f>VLOOKUP(M334,Dates!C:D,2,FALSE)</f>
        <v>43281</v>
      </c>
    </row>
    <row r="335" spans="1:14" x14ac:dyDescent="0.25">
      <c r="A335">
        <v>2018</v>
      </c>
      <c r="B335">
        <v>2</v>
      </c>
      <c r="C335" t="s">
        <v>13</v>
      </c>
      <c r="D335" t="s">
        <v>82</v>
      </c>
      <c r="E335">
        <v>6689312.4100000001</v>
      </c>
      <c r="F335">
        <v>5922866</v>
      </c>
      <c r="G335">
        <v>766446.41</v>
      </c>
      <c r="H335">
        <v>522787.59</v>
      </c>
      <c r="I335">
        <v>29078026781</v>
      </c>
      <c r="J335">
        <v>29078026.785999998</v>
      </c>
      <c r="K335">
        <v>33187817112</v>
      </c>
      <c r="L335">
        <v>33187817.1199999</v>
      </c>
      <c r="M335" t="str">
        <f>A335&amp;" Q"&amp;B335</f>
        <v>2018 Q2</v>
      </c>
      <c r="N335" s="61">
        <f>VLOOKUP(M335,Dates!C:D,2,FALSE)</f>
        <v>43281</v>
      </c>
    </row>
    <row r="336" spans="1:14" x14ac:dyDescent="0.25">
      <c r="A336">
        <v>2018</v>
      </c>
      <c r="B336">
        <v>2</v>
      </c>
      <c r="C336" t="s">
        <v>13</v>
      </c>
      <c r="D336" t="s">
        <v>81</v>
      </c>
      <c r="E336">
        <v>837856.86</v>
      </c>
      <c r="F336">
        <v>838107.16</v>
      </c>
      <c r="G336">
        <v>-250.31</v>
      </c>
      <c r="H336">
        <v>-43025.48</v>
      </c>
      <c r="I336">
        <v>4978874502</v>
      </c>
      <c r="J336">
        <v>4978874.5020000003</v>
      </c>
      <c r="K336">
        <v>5942775408</v>
      </c>
      <c r="L336">
        <v>5942775.4079999998</v>
      </c>
      <c r="M336" t="str">
        <f>A336&amp;" Q"&amp;B336</f>
        <v>2018 Q2</v>
      </c>
      <c r="N336" s="61">
        <f>VLOOKUP(M336,Dates!C:D,2,FALSE)</f>
        <v>43281</v>
      </c>
    </row>
    <row r="337" spans="1:14" x14ac:dyDescent="0.25">
      <c r="A337">
        <v>2018</v>
      </c>
      <c r="B337">
        <v>2</v>
      </c>
      <c r="C337" t="s">
        <v>13</v>
      </c>
      <c r="D337" t="s">
        <v>79</v>
      </c>
      <c r="E337">
        <v>1284330.3600000001</v>
      </c>
      <c r="F337">
        <v>1224229.81</v>
      </c>
      <c r="G337">
        <v>60100.55</v>
      </c>
      <c r="H337">
        <v>-36098.11</v>
      </c>
      <c r="I337">
        <v>8333561092</v>
      </c>
      <c r="J337">
        <v>8333561.0920000002</v>
      </c>
      <c r="K337">
        <v>10486134285</v>
      </c>
      <c r="L337">
        <v>10486134.285</v>
      </c>
      <c r="M337" t="str">
        <f>A337&amp;" Q"&amp;B337</f>
        <v>2018 Q2</v>
      </c>
      <c r="N337" s="61">
        <f>VLOOKUP(M337,Dates!C:D,2,FALSE)</f>
        <v>43281</v>
      </c>
    </row>
    <row r="338" spans="1:14" x14ac:dyDescent="0.25">
      <c r="A338">
        <v>2018</v>
      </c>
      <c r="B338">
        <v>3</v>
      </c>
      <c r="C338" t="s">
        <v>13</v>
      </c>
      <c r="D338" t="s">
        <v>80</v>
      </c>
      <c r="E338">
        <v>2072669.18</v>
      </c>
      <c r="F338">
        <v>1746550.37</v>
      </c>
      <c r="G338">
        <v>326118.82</v>
      </c>
      <c r="H338">
        <v>234541.72</v>
      </c>
      <c r="I338">
        <v>12882055541</v>
      </c>
      <c r="J338">
        <v>12882055.540999999</v>
      </c>
      <c r="K338">
        <v>14806361844</v>
      </c>
      <c r="L338">
        <v>14806361.844000001</v>
      </c>
      <c r="M338" t="str">
        <f>A338&amp;" Q"&amp;B338</f>
        <v>2018 Q3</v>
      </c>
      <c r="N338" s="61">
        <f>VLOOKUP(M338,Dates!C:D,2,FALSE)</f>
        <v>43373</v>
      </c>
    </row>
    <row r="339" spans="1:14" x14ac:dyDescent="0.25">
      <c r="A339">
        <v>2018</v>
      </c>
      <c r="B339">
        <v>3</v>
      </c>
      <c r="C339" t="s">
        <v>13</v>
      </c>
      <c r="D339" t="s">
        <v>82</v>
      </c>
      <c r="E339">
        <v>6762278.6600000001</v>
      </c>
      <c r="F339">
        <v>6053664.5199999996</v>
      </c>
      <c r="G339">
        <v>708614.14</v>
      </c>
      <c r="H339">
        <v>504608.31</v>
      </c>
      <c r="I339">
        <v>30573663663</v>
      </c>
      <c r="J339">
        <v>30573663.670000002</v>
      </c>
      <c r="K339">
        <v>35032293571</v>
      </c>
      <c r="L339">
        <v>35032293.57</v>
      </c>
      <c r="M339" t="str">
        <f>A339&amp;" Q"&amp;B339</f>
        <v>2018 Q3</v>
      </c>
      <c r="N339" s="61">
        <f>VLOOKUP(M339,Dates!C:D,2,FALSE)</f>
        <v>43373</v>
      </c>
    </row>
    <row r="340" spans="1:14" x14ac:dyDescent="0.25">
      <c r="A340">
        <v>2018</v>
      </c>
      <c r="B340">
        <v>3</v>
      </c>
      <c r="C340" t="s">
        <v>13</v>
      </c>
      <c r="D340" t="s">
        <v>81</v>
      </c>
      <c r="E340">
        <v>829075.35</v>
      </c>
      <c r="F340">
        <v>790423.1</v>
      </c>
      <c r="G340">
        <v>38652.26</v>
      </c>
      <c r="H340">
        <v>23345.66</v>
      </c>
      <c r="I340">
        <v>4761265618</v>
      </c>
      <c r="J340">
        <v>4761265.6179999998</v>
      </c>
      <c r="K340">
        <v>5625525148</v>
      </c>
      <c r="L340">
        <v>5625525.148</v>
      </c>
      <c r="M340" t="str">
        <f>A340&amp;" Q"&amp;B340</f>
        <v>2018 Q3</v>
      </c>
      <c r="N340" s="61">
        <f>VLOOKUP(M340,Dates!C:D,2,FALSE)</f>
        <v>43373</v>
      </c>
    </row>
    <row r="341" spans="1:14" x14ac:dyDescent="0.25">
      <c r="A341">
        <v>2018</v>
      </c>
      <c r="B341">
        <v>3</v>
      </c>
      <c r="C341" t="s">
        <v>13</v>
      </c>
      <c r="D341" t="s">
        <v>79</v>
      </c>
      <c r="E341">
        <v>1339022.55</v>
      </c>
      <c r="F341">
        <v>1208895.67</v>
      </c>
      <c r="G341">
        <v>130126.88</v>
      </c>
      <c r="H341">
        <v>73865.070000000007</v>
      </c>
      <c r="I341">
        <v>8569994148</v>
      </c>
      <c r="J341">
        <v>8569994.148</v>
      </c>
      <c r="K341">
        <v>10353088105</v>
      </c>
      <c r="L341">
        <v>10353088.105</v>
      </c>
      <c r="M341" t="str">
        <f>A341&amp;" Q"&amp;B341</f>
        <v>2018 Q3</v>
      </c>
      <c r="N341" s="61">
        <f>VLOOKUP(M341,Dates!C:D,2,FALSE)</f>
        <v>43373</v>
      </c>
    </row>
    <row r="342" spans="1:14" x14ac:dyDescent="0.25">
      <c r="A342">
        <v>2018</v>
      </c>
      <c r="B342">
        <v>4</v>
      </c>
      <c r="C342" t="s">
        <v>13</v>
      </c>
      <c r="D342" t="s">
        <v>80</v>
      </c>
      <c r="E342">
        <v>1676406.66</v>
      </c>
      <c r="F342">
        <v>1505665.7</v>
      </c>
      <c r="G342">
        <v>170740.95</v>
      </c>
      <c r="H342">
        <v>129962.53</v>
      </c>
      <c r="I342">
        <v>9539220614</v>
      </c>
      <c r="J342">
        <v>9539220.6140000001</v>
      </c>
      <c r="K342">
        <v>11755875111</v>
      </c>
      <c r="L342">
        <v>11755875.111</v>
      </c>
      <c r="M342" t="str">
        <f>A342&amp;" Q"&amp;B342</f>
        <v>2018 Q4</v>
      </c>
      <c r="N342" s="61">
        <f>VLOOKUP(M342,Dates!C:D,2,FALSE)</f>
        <v>43465</v>
      </c>
    </row>
    <row r="343" spans="1:14" x14ac:dyDescent="0.25">
      <c r="A343">
        <v>2018</v>
      </c>
      <c r="B343">
        <v>4</v>
      </c>
      <c r="C343" t="s">
        <v>13</v>
      </c>
      <c r="D343" t="s">
        <v>82</v>
      </c>
      <c r="E343">
        <v>6625458.7999999998</v>
      </c>
      <c r="F343">
        <v>6127315.0999999996</v>
      </c>
      <c r="G343">
        <v>498143.7</v>
      </c>
      <c r="H343">
        <v>378870.53</v>
      </c>
      <c r="I343">
        <v>27794348820</v>
      </c>
      <c r="J343">
        <v>27794348.82</v>
      </c>
      <c r="K343">
        <v>32722372936</v>
      </c>
      <c r="L343">
        <v>32722372.939999901</v>
      </c>
      <c r="M343" t="str">
        <f>A343&amp;" Q"&amp;B343</f>
        <v>2018 Q4</v>
      </c>
      <c r="N343" s="61">
        <f>VLOOKUP(M343,Dates!C:D,2,FALSE)</f>
        <v>43465</v>
      </c>
    </row>
    <row r="344" spans="1:14" x14ac:dyDescent="0.25">
      <c r="A344">
        <v>2018</v>
      </c>
      <c r="B344">
        <v>4</v>
      </c>
      <c r="C344" t="s">
        <v>13</v>
      </c>
      <c r="D344" t="s">
        <v>81</v>
      </c>
      <c r="E344">
        <v>856451.66</v>
      </c>
      <c r="F344">
        <v>845718.15</v>
      </c>
      <c r="G344">
        <v>10733.51</v>
      </c>
      <c r="H344">
        <v>3935.55</v>
      </c>
      <c r="I344">
        <v>4719602513</v>
      </c>
      <c r="J344">
        <v>4719602.5130000003</v>
      </c>
      <c r="K344">
        <v>5717055155</v>
      </c>
      <c r="L344">
        <v>5717055.15499999</v>
      </c>
      <c r="M344" t="str">
        <f>A344&amp;" Q"&amp;B344</f>
        <v>2018 Q4</v>
      </c>
      <c r="N344" s="61">
        <f>VLOOKUP(M344,Dates!C:D,2,FALSE)</f>
        <v>43465</v>
      </c>
    </row>
    <row r="345" spans="1:14" x14ac:dyDescent="0.25">
      <c r="A345">
        <v>2018</v>
      </c>
      <c r="B345">
        <v>4</v>
      </c>
      <c r="C345" t="s">
        <v>13</v>
      </c>
      <c r="D345" t="s">
        <v>79</v>
      </c>
      <c r="E345">
        <v>1333330.1299999999</v>
      </c>
      <c r="F345">
        <v>1359804.15</v>
      </c>
      <c r="G345">
        <v>-26474.02</v>
      </c>
      <c r="H345">
        <v>-49281.96</v>
      </c>
      <c r="I345">
        <v>8477319882</v>
      </c>
      <c r="J345">
        <v>8477319.8819999993</v>
      </c>
      <c r="K345">
        <v>10913269348</v>
      </c>
      <c r="L345">
        <v>10913269.347999999</v>
      </c>
      <c r="M345" t="str">
        <f>A345&amp;" Q"&amp;B345</f>
        <v>2018 Q4</v>
      </c>
      <c r="N345" s="61">
        <f>VLOOKUP(M345,Dates!C:D,2,FALSE)</f>
        <v>43465</v>
      </c>
    </row>
    <row r="346" spans="1:14" x14ac:dyDescent="0.25">
      <c r="A346">
        <v>2019</v>
      </c>
      <c r="B346">
        <v>1</v>
      </c>
      <c r="C346" t="s">
        <v>13</v>
      </c>
      <c r="D346" t="s">
        <v>80</v>
      </c>
      <c r="E346">
        <v>1458342.43</v>
      </c>
      <c r="F346">
        <v>1295441.7</v>
      </c>
      <c r="G346">
        <v>162900.73000000001</v>
      </c>
      <c r="H346">
        <v>111328.48</v>
      </c>
      <c r="I346">
        <v>7921427150</v>
      </c>
      <c r="J346">
        <v>7921427.1500000004</v>
      </c>
      <c r="K346">
        <v>10629997938</v>
      </c>
      <c r="L346">
        <v>10629997.937999999</v>
      </c>
      <c r="M346" t="str">
        <f>A346&amp;" Q"&amp;B346</f>
        <v>2019 Q1</v>
      </c>
      <c r="N346" s="61">
        <f>VLOOKUP(M346,Dates!C:D,2,FALSE)</f>
        <v>43555</v>
      </c>
    </row>
    <row r="347" spans="1:14" x14ac:dyDescent="0.25">
      <c r="A347">
        <v>2019</v>
      </c>
      <c r="B347">
        <v>1</v>
      </c>
      <c r="C347" t="s">
        <v>13</v>
      </c>
      <c r="D347" t="s">
        <v>82</v>
      </c>
      <c r="E347">
        <v>5875103.8600000003</v>
      </c>
      <c r="F347">
        <v>5590081.5300000003</v>
      </c>
      <c r="G347">
        <v>285022.33</v>
      </c>
      <c r="H347">
        <v>178701.05</v>
      </c>
      <c r="I347">
        <v>25253088582</v>
      </c>
      <c r="J347">
        <v>25253088.581999999</v>
      </c>
      <c r="K347">
        <v>30311584961</v>
      </c>
      <c r="L347">
        <v>30311584.963</v>
      </c>
      <c r="M347" t="str">
        <f>A347&amp;" Q"&amp;B347</f>
        <v>2019 Q1</v>
      </c>
      <c r="N347" s="61">
        <f>VLOOKUP(M347,Dates!C:D,2,FALSE)</f>
        <v>43555</v>
      </c>
    </row>
    <row r="348" spans="1:14" x14ac:dyDescent="0.25">
      <c r="A348">
        <v>2019</v>
      </c>
      <c r="B348">
        <v>1</v>
      </c>
      <c r="C348" t="s">
        <v>13</v>
      </c>
      <c r="D348" t="s">
        <v>81</v>
      </c>
      <c r="E348">
        <v>975258.41</v>
      </c>
      <c r="F348">
        <v>926632.79</v>
      </c>
      <c r="G348">
        <v>48625.62</v>
      </c>
      <c r="H348">
        <v>29619.94</v>
      </c>
      <c r="I348">
        <v>5418117599</v>
      </c>
      <c r="J348">
        <v>5418117.5989999902</v>
      </c>
      <c r="K348">
        <v>6479061406</v>
      </c>
      <c r="L348">
        <v>6479061.4060000004</v>
      </c>
      <c r="M348" t="str">
        <f>A348&amp;" Q"&amp;B348</f>
        <v>2019 Q1</v>
      </c>
      <c r="N348" s="61">
        <f>VLOOKUP(M348,Dates!C:D,2,FALSE)</f>
        <v>43555</v>
      </c>
    </row>
    <row r="349" spans="1:14" x14ac:dyDescent="0.25">
      <c r="A349">
        <v>2019</v>
      </c>
      <c r="B349">
        <v>1</v>
      </c>
      <c r="C349" t="s">
        <v>13</v>
      </c>
      <c r="D349" t="s">
        <v>79</v>
      </c>
      <c r="E349">
        <v>1280582.47</v>
      </c>
      <c r="F349">
        <v>1281337.46</v>
      </c>
      <c r="G349">
        <v>-755</v>
      </c>
      <c r="H349">
        <v>-26889.75</v>
      </c>
      <c r="I349">
        <v>8492237760</v>
      </c>
      <c r="J349">
        <v>8492237.7599999998</v>
      </c>
      <c r="K349">
        <v>10676251571</v>
      </c>
      <c r="L349">
        <v>10676251.571</v>
      </c>
      <c r="M349" t="str">
        <f>A349&amp;" Q"&amp;B349</f>
        <v>2019 Q1</v>
      </c>
      <c r="N349" s="61">
        <f>VLOOKUP(M349,Dates!C:D,2,FALSE)</f>
        <v>43555</v>
      </c>
    </row>
    <row r="350" spans="1:14" x14ac:dyDescent="0.25">
      <c r="A350">
        <v>2019</v>
      </c>
      <c r="B350">
        <v>2</v>
      </c>
      <c r="C350" t="s">
        <v>13</v>
      </c>
      <c r="D350" t="s">
        <v>80</v>
      </c>
      <c r="E350">
        <v>2065217.24</v>
      </c>
      <c r="F350">
        <v>1639899.23</v>
      </c>
      <c r="G350">
        <v>425318.01</v>
      </c>
      <c r="H350">
        <v>313158.2</v>
      </c>
      <c r="I350">
        <v>11894871770</v>
      </c>
      <c r="J350">
        <v>11894871.77</v>
      </c>
      <c r="K350">
        <v>14110780497</v>
      </c>
      <c r="L350">
        <v>14110780.497</v>
      </c>
      <c r="M350" t="str">
        <f>A350&amp;" Q"&amp;B350</f>
        <v>2019 Q2</v>
      </c>
      <c r="N350" s="61">
        <f>VLOOKUP(M350,Dates!C:D,2,FALSE)</f>
        <v>43646</v>
      </c>
    </row>
    <row r="351" spans="1:14" x14ac:dyDescent="0.25">
      <c r="A351">
        <v>2019</v>
      </c>
      <c r="B351">
        <v>2</v>
      </c>
      <c r="C351" t="s">
        <v>13</v>
      </c>
      <c r="D351" t="s">
        <v>82</v>
      </c>
      <c r="E351">
        <v>7087134.2699999996</v>
      </c>
      <c r="F351">
        <v>6178351.21</v>
      </c>
      <c r="G351">
        <v>908783.06</v>
      </c>
      <c r="H351">
        <v>668960.06999999995</v>
      </c>
      <c r="I351">
        <v>30461314021</v>
      </c>
      <c r="J351">
        <v>30461314.02</v>
      </c>
      <c r="K351">
        <v>34545659037</v>
      </c>
      <c r="L351">
        <v>34545659.039999999</v>
      </c>
      <c r="M351" t="str">
        <f>A351&amp;" Q"&amp;B351</f>
        <v>2019 Q2</v>
      </c>
      <c r="N351" s="61">
        <f>VLOOKUP(M351,Dates!C:D,2,FALSE)</f>
        <v>43646</v>
      </c>
    </row>
    <row r="352" spans="1:14" x14ac:dyDescent="0.25">
      <c r="A352">
        <v>2019</v>
      </c>
      <c r="B352">
        <v>2</v>
      </c>
      <c r="C352" t="s">
        <v>13</v>
      </c>
      <c r="D352" t="s">
        <v>81</v>
      </c>
      <c r="E352">
        <v>942513.49</v>
      </c>
      <c r="F352">
        <v>861197.58</v>
      </c>
      <c r="G352">
        <v>81315.899999999994</v>
      </c>
      <c r="H352">
        <v>55209.09</v>
      </c>
      <c r="I352">
        <v>5273734382</v>
      </c>
      <c r="J352">
        <v>5273734.3820000002</v>
      </c>
      <c r="K352">
        <v>6143735619</v>
      </c>
      <c r="L352">
        <v>6143735.6189999999</v>
      </c>
      <c r="M352" t="str">
        <f>A352&amp;" Q"&amp;B352</f>
        <v>2019 Q2</v>
      </c>
      <c r="N352" s="61">
        <f>VLOOKUP(M352,Dates!C:D,2,FALSE)</f>
        <v>43646</v>
      </c>
    </row>
    <row r="353" spans="1:14" x14ac:dyDescent="0.25">
      <c r="A353">
        <v>2019</v>
      </c>
      <c r="B353">
        <v>2</v>
      </c>
      <c r="C353" t="s">
        <v>13</v>
      </c>
      <c r="D353" t="s">
        <v>79</v>
      </c>
      <c r="E353">
        <v>1306504.04</v>
      </c>
      <c r="F353">
        <v>1249575.24</v>
      </c>
      <c r="G353">
        <v>56928.800000000003</v>
      </c>
      <c r="H353">
        <v>14611.94</v>
      </c>
      <c r="I353">
        <v>8679029332</v>
      </c>
      <c r="J353">
        <v>8679029.3320000004</v>
      </c>
      <c r="K353">
        <v>10497773498</v>
      </c>
      <c r="L353">
        <v>10497773.498</v>
      </c>
      <c r="M353" t="str">
        <f>A353&amp;" Q"&amp;B353</f>
        <v>2019 Q2</v>
      </c>
      <c r="N353" s="61">
        <f>VLOOKUP(M353,Dates!C:D,2,FALSE)</f>
        <v>43646</v>
      </c>
    </row>
    <row r="354" spans="1:14" x14ac:dyDescent="0.25">
      <c r="A354">
        <v>2019</v>
      </c>
      <c r="B354">
        <v>3</v>
      </c>
      <c r="C354" t="s">
        <v>13</v>
      </c>
      <c r="D354" t="s">
        <v>80</v>
      </c>
      <c r="E354">
        <v>2103547.2599999998</v>
      </c>
      <c r="F354">
        <v>1755518.81</v>
      </c>
      <c r="G354">
        <v>348028.44</v>
      </c>
      <c r="H354">
        <v>241222.78</v>
      </c>
      <c r="I354">
        <v>13214664277</v>
      </c>
      <c r="J354">
        <v>13214664.2769999</v>
      </c>
      <c r="K354">
        <v>15217564730</v>
      </c>
      <c r="L354">
        <v>15217564.73</v>
      </c>
      <c r="M354" t="str">
        <f>A354&amp;" Q"&amp;B354</f>
        <v>2019 Q3</v>
      </c>
      <c r="N354" s="61">
        <f>VLOOKUP(M354,Dates!C:D,2,FALSE)</f>
        <v>43738</v>
      </c>
    </row>
    <row r="355" spans="1:14" x14ac:dyDescent="0.25">
      <c r="A355">
        <v>2019</v>
      </c>
      <c r="B355">
        <v>3</v>
      </c>
      <c r="C355" t="s">
        <v>13</v>
      </c>
      <c r="D355" t="s">
        <v>82</v>
      </c>
      <c r="E355">
        <v>7094071.5899999999</v>
      </c>
      <c r="F355">
        <v>6111834.8799999999</v>
      </c>
      <c r="G355">
        <v>982236.71</v>
      </c>
      <c r="H355">
        <v>706791.34</v>
      </c>
      <c r="I355">
        <v>30930490942</v>
      </c>
      <c r="J355">
        <v>30930490.945</v>
      </c>
      <c r="K355">
        <v>35499932254</v>
      </c>
      <c r="L355">
        <v>35499932.25</v>
      </c>
      <c r="M355" t="str">
        <f>A355&amp;" Q"&amp;B355</f>
        <v>2019 Q3</v>
      </c>
      <c r="N355" s="61">
        <f>VLOOKUP(M355,Dates!C:D,2,FALSE)</f>
        <v>43738</v>
      </c>
    </row>
    <row r="356" spans="1:14" x14ac:dyDescent="0.25">
      <c r="A356">
        <v>2019</v>
      </c>
      <c r="B356">
        <v>3</v>
      </c>
      <c r="C356" t="s">
        <v>13</v>
      </c>
      <c r="D356" t="s">
        <v>81</v>
      </c>
      <c r="E356">
        <v>903451</v>
      </c>
      <c r="F356">
        <v>794069.36</v>
      </c>
      <c r="G356">
        <v>109381.64</v>
      </c>
      <c r="H356">
        <v>77415.520000000004</v>
      </c>
      <c r="I356">
        <v>4853039910</v>
      </c>
      <c r="J356">
        <v>4853039.91</v>
      </c>
      <c r="K356">
        <v>5622428587</v>
      </c>
      <c r="L356">
        <v>5622428.5870000003</v>
      </c>
      <c r="M356" t="str">
        <f>A356&amp;" Q"&amp;B356</f>
        <v>2019 Q3</v>
      </c>
      <c r="N356" s="61">
        <f>VLOOKUP(M356,Dates!C:D,2,FALSE)</f>
        <v>43738</v>
      </c>
    </row>
    <row r="357" spans="1:14" x14ac:dyDescent="0.25">
      <c r="A357">
        <v>2019</v>
      </c>
      <c r="B357">
        <v>3</v>
      </c>
      <c r="C357" t="s">
        <v>13</v>
      </c>
      <c r="D357" t="s">
        <v>79</v>
      </c>
      <c r="E357">
        <v>1279412.55</v>
      </c>
      <c r="F357">
        <v>1245352.55</v>
      </c>
      <c r="G357">
        <v>34060</v>
      </c>
      <c r="H357">
        <v>-1470.6</v>
      </c>
      <c r="I357">
        <v>8843837663</v>
      </c>
      <c r="J357">
        <v>8843837.6629999895</v>
      </c>
      <c r="K357">
        <v>10598032663</v>
      </c>
      <c r="L357">
        <v>10598032.663000001</v>
      </c>
      <c r="M357" t="str">
        <f>A357&amp;" Q"&amp;B357</f>
        <v>2019 Q3</v>
      </c>
      <c r="N357" s="61">
        <f>VLOOKUP(M357,Dates!C:D,2,FALSE)</f>
        <v>43738</v>
      </c>
    </row>
    <row r="358" spans="1:14" x14ac:dyDescent="0.25">
      <c r="A358">
        <v>2019</v>
      </c>
      <c r="B358">
        <v>4</v>
      </c>
      <c r="C358" t="s">
        <v>13</v>
      </c>
      <c r="D358" t="s">
        <v>80</v>
      </c>
      <c r="E358">
        <v>1759715.51</v>
      </c>
      <c r="F358">
        <v>1567062.62</v>
      </c>
      <c r="G358">
        <v>192652.89</v>
      </c>
      <c r="H358">
        <v>138189.35</v>
      </c>
      <c r="I358">
        <v>10372947418</v>
      </c>
      <c r="J358">
        <v>10372947.418</v>
      </c>
      <c r="K358">
        <v>12649385797</v>
      </c>
      <c r="L358">
        <v>12649385.797</v>
      </c>
      <c r="M358" t="str">
        <f>A358&amp;" Q"&amp;B358</f>
        <v>2019 Q4</v>
      </c>
      <c r="N358" s="61">
        <f>VLOOKUP(M358,Dates!C:D,2,FALSE)</f>
        <v>43830</v>
      </c>
    </row>
    <row r="359" spans="1:14" x14ac:dyDescent="0.25">
      <c r="A359">
        <v>2019</v>
      </c>
      <c r="B359">
        <v>4</v>
      </c>
      <c r="C359" t="s">
        <v>13</v>
      </c>
      <c r="D359" t="s">
        <v>82</v>
      </c>
      <c r="E359">
        <v>6903994.96</v>
      </c>
      <c r="F359">
        <v>6252126.29</v>
      </c>
      <c r="G359">
        <v>651868.67000000004</v>
      </c>
      <c r="H359">
        <v>501833.51</v>
      </c>
      <c r="I359">
        <v>28213616485</v>
      </c>
      <c r="J359">
        <v>28213616.484999999</v>
      </c>
      <c r="K359">
        <v>33515224440</v>
      </c>
      <c r="L359">
        <v>33515224.439999901</v>
      </c>
      <c r="M359" t="str">
        <f>A359&amp;" Q"&amp;B359</f>
        <v>2019 Q4</v>
      </c>
      <c r="N359" s="61">
        <f>VLOOKUP(M359,Dates!C:D,2,FALSE)</f>
        <v>43830</v>
      </c>
    </row>
    <row r="360" spans="1:14" x14ac:dyDescent="0.25">
      <c r="A360">
        <v>2019</v>
      </c>
      <c r="B360">
        <v>4</v>
      </c>
      <c r="C360" t="s">
        <v>13</v>
      </c>
      <c r="D360" t="s">
        <v>81</v>
      </c>
      <c r="E360">
        <v>958187.87</v>
      </c>
      <c r="F360">
        <v>862343.19</v>
      </c>
      <c r="G360">
        <v>95844.68</v>
      </c>
      <c r="H360">
        <v>72645.570000000007</v>
      </c>
      <c r="I360">
        <v>4922384771</v>
      </c>
      <c r="J360">
        <v>4922384.7709999997</v>
      </c>
      <c r="K360">
        <v>5916865510</v>
      </c>
      <c r="L360">
        <v>5916865.5099999998</v>
      </c>
      <c r="M360" t="str">
        <f>A360&amp;" Q"&amp;B360</f>
        <v>2019 Q4</v>
      </c>
      <c r="N360" s="61">
        <f>VLOOKUP(M360,Dates!C:D,2,FALSE)</f>
        <v>43830</v>
      </c>
    </row>
    <row r="361" spans="1:14" x14ac:dyDescent="0.25">
      <c r="A361">
        <v>2019</v>
      </c>
      <c r="B361">
        <v>4</v>
      </c>
      <c r="C361" t="s">
        <v>13</v>
      </c>
      <c r="D361" t="s">
        <v>79</v>
      </c>
      <c r="E361">
        <v>1265503.8400000001</v>
      </c>
      <c r="F361">
        <v>1344166.71</v>
      </c>
      <c r="G361">
        <v>-78662.880000000005</v>
      </c>
      <c r="H361">
        <v>-70317.11</v>
      </c>
      <c r="I361">
        <v>8486096822</v>
      </c>
      <c r="J361">
        <v>8486096.8220000006</v>
      </c>
      <c r="K361">
        <v>10840293698</v>
      </c>
      <c r="L361">
        <v>10840293.6979999</v>
      </c>
      <c r="M361" t="str">
        <f>A361&amp;" Q"&amp;B361</f>
        <v>2019 Q4</v>
      </c>
      <c r="N361" s="61">
        <f>VLOOKUP(M361,Dates!C:D,2,FALSE)</f>
        <v>43830</v>
      </c>
    </row>
    <row r="362" spans="1:14" x14ac:dyDescent="0.25">
      <c r="A362">
        <v>2020</v>
      </c>
      <c r="B362">
        <v>1</v>
      </c>
      <c r="C362" t="s">
        <v>13</v>
      </c>
      <c r="D362" t="s">
        <v>80</v>
      </c>
      <c r="E362">
        <v>1214966.73</v>
      </c>
      <c r="F362">
        <v>1323115.3500000001</v>
      </c>
      <c r="G362">
        <v>-108148.62</v>
      </c>
      <c r="H362">
        <v>-248943.27</v>
      </c>
      <c r="I362">
        <v>7033016786</v>
      </c>
      <c r="J362">
        <v>7033016.7860000003</v>
      </c>
      <c r="K362">
        <v>10270296670</v>
      </c>
      <c r="L362">
        <v>10270296.67</v>
      </c>
      <c r="M362" t="str">
        <f>A362&amp;" Q"&amp;B362</f>
        <v>2020 Q1</v>
      </c>
      <c r="N362" s="61">
        <f>VLOOKUP(M362,Dates!C:D,2,FALSE)</f>
        <v>43921</v>
      </c>
    </row>
    <row r="363" spans="1:14" x14ac:dyDescent="0.25">
      <c r="A363">
        <v>2020</v>
      </c>
      <c r="B363">
        <v>1</v>
      </c>
      <c r="C363" t="s">
        <v>13</v>
      </c>
      <c r="D363" t="s">
        <v>82</v>
      </c>
      <c r="E363">
        <v>5077445.07</v>
      </c>
      <c r="F363">
        <v>5666487.7599999998</v>
      </c>
      <c r="G363">
        <v>-589042.68999999994</v>
      </c>
      <c r="H363">
        <v>-965139.4</v>
      </c>
      <c r="I363">
        <v>20959579740</v>
      </c>
      <c r="J363">
        <v>20959579.739999998</v>
      </c>
      <c r="K363">
        <v>29321361871</v>
      </c>
      <c r="L363">
        <v>29321361.874000002</v>
      </c>
      <c r="M363" t="str">
        <f>A363&amp;" Q"&amp;B363</f>
        <v>2020 Q1</v>
      </c>
      <c r="N363" s="61">
        <f>VLOOKUP(M363,Dates!C:D,2,FALSE)</f>
        <v>43921</v>
      </c>
    </row>
    <row r="364" spans="1:14" x14ac:dyDescent="0.25">
      <c r="A364">
        <v>2020</v>
      </c>
      <c r="B364">
        <v>1</v>
      </c>
      <c r="C364" t="s">
        <v>13</v>
      </c>
      <c r="D364" t="s">
        <v>81</v>
      </c>
      <c r="E364">
        <v>879872.53</v>
      </c>
      <c r="F364">
        <v>965636.58</v>
      </c>
      <c r="G364">
        <v>-85764.05</v>
      </c>
      <c r="H364">
        <v>-177239.02</v>
      </c>
      <c r="I364">
        <v>4608368453</v>
      </c>
      <c r="J364">
        <v>4608368.4529999997</v>
      </c>
      <c r="K364">
        <v>6074916783</v>
      </c>
      <c r="L364">
        <v>6074916.7829999998</v>
      </c>
      <c r="M364" t="str">
        <f>A364&amp;" Q"&amp;B364</f>
        <v>2020 Q1</v>
      </c>
      <c r="N364" s="61">
        <f>VLOOKUP(M364,Dates!C:D,2,FALSE)</f>
        <v>43921</v>
      </c>
    </row>
    <row r="365" spans="1:14" x14ac:dyDescent="0.25">
      <c r="A365">
        <v>2020</v>
      </c>
      <c r="B365">
        <v>1</v>
      </c>
      <c r="C365" t="s">
        <v>13</v>
      </c>
      <c r="D365" t="s">
        <v>79</v>
      </c>
      <c r="E365">
        <v>806282.74</v>
      </c>
      <c r="F365">
        <v>995006.46</v>
      </c>
      <c r="G365">
        <v>-188723.72</v>
      </c>
      <c r="H365">
        <v>-312715.93</v>
      </c>
      <c r="I365">
        <v>5314407077</v>
      </c>
      <c r="J365">
        <v>5314407.0769999996</v>
      </c>
      <c r="K365">
        <v>7541474200</v>
      </c>
      <c r="L365">
        <v>7541474.2000000002</v>
      </c>
      <c r="M365" t="str">
        <f>A365&amp;" Q"&amp;B365</f>
        <v>2020 Q1</v>
      </c>
      <c r="N365" s="61">
        <f>VLOOKUP(M365,Dates!C:D,2,FALSE)</f>
        <v>43921</v>
      </c>
    </row>
    <row r="366" spans="1:14" x14ac:dyDescent="0.25">
      <c r="A366">
        <v>2020</v>
      </c>
      <c r="B366">
        <v>2</v>
      </c>
      <c r="C366" t="s">
        <v>13</v>
      </c>
      <c r="D366" t="s">
        <v>80</v>
      </c>
      <c r="E366">
        <v>219282.3</v>
      </c>
      <c r="F366">
        <v>553847.81999999995</v>
      </c>
      <c r="G366">
        <v>-334565.52</v>
      </c>
      <c r="H366">
        <v>-93636.1</v>
      </c>
      <c r="I366">
        <v>359204450</v>
      </c>
      <c r="J366">
        <v>359204.45</v>
      </c>
      <c r="K366">
        <v>1269569369</v>
      </c>
      <c r="L366">
        <v>1269569.3689999999</v>
      </c>
      <c r="M366" t="str">
        <f>A366&amp;" Q"&amp;B366</f>
        <v>2020 Q2</v>
      </c>
      <c r="N366" s="61">
        <f>VLOOKUP(M366,Dates!C:D,2,FALSE)</f>
        <v>44012</v>
      </c>
    </row>
    <row r="367" spans="1:14" x14ac:dyDescent="0.25">
      <c r="A367">
        <v>2020</v>
      </c>
      <c r="B367">
        <v>2</v>
      </c>
      <c r="C367" t="s">
        <v>13</v>
      </c>
      <c r="D367" t="s">
        <v>82</v>
      </c>
      <c r="E367">
        <v>925843.42</v>
      </c>
      <c r="F367">
        <v>3124376.26</v>
      </c>
      <c r="G367">
        <v>-2198532.83</v>
      </c>
      <c r="H367">
        <v>-1100395.8600000001</v>
      </c>
      <c r="I367">
        <v>1578768151</v>
      </c>
      <c r="J367">
        <v>1578768.1510000001</v>
      </c>
      <c r="K367">
        <v>4648640949</v>
      </c>
      <c r="L367">
        <v>4648640.949</v>
      </c>
      <c r="M367" t="str">
        <f>A367&amp;" Q"&amp;B367</f>
        <v>2020 Q2</v>
      </c>
      <c r="N367" s="61">
        <f>VLOOKUP(M367,Dates!C:D,2,FALSE)</f>
        <v>44012</v>
      </c>
    </row>
    <row r="368" spans="1:14" x14ac:dyDescent="0.25">
      <c r="A368">
        <v>2020</v>
      </c>
      <c r="B368">
        <v>2</v>
      </c>
      <c r="C368" t="s">
        <v>13</v>
      </c>
      <c r="D368" t="s">
        <v>81</v>
      </c>
      <c r="E368">
        <v>73126.490000000005</v>
      </c>
      <c r="F368">
        <v>228697.63</v>
      </c>
      <c r="G368">
        <v>-155571.14000000001</v>
      </c>
      <c r="H368">
        <v>-76996.850000000006</v>
      </c>
      <c r="I368">
        <v>173317154</v>
      </c>
      <c r="J368">
        <v>173317.15400000001</v>
      </c>
      <c r="K368">
        <v>395321945</v>
      </c>
      <c r="L368">
        <v>395321.94500000001</v>
      </c>
      <c r="M368" t="str">
        <f>A368&amp;" Q"&amp;B368</f>
        <v>2020 Q2</v>
      </c>
      <c r="N368" s="61">
        <f>VLOOKUP(M368,Dates!C:D,2,FALSE)</f>
        <v>44012</v>
      </c>
    </row>
    <row r="369" spans="1:14" x14ac:dyDescent="0.25">
      <c r="A369">
        <v>2020</v>
      </c>
      <c r="B369">
        <v>2</v>
      </c>
      <c r="C369" t="s">
        <v>13</v>
      </c>
      <c r="D369" t="s">
        <v>79</v>
      </c>
      <c r="E369">
        <v>257224.62</v>
      </c>
      <c r="F369">
        <v>794076.35</v>
      </c>
      <c r="G369">
        <v>-536851.74</v>
      </c>
      <c r="H369">
        <v>-354867.49</v>
      </c>
      <c r="I369">
        <v>147487092</v>
      </c>
      <c r="J369">
        <v>147487.092</v>
      </c>
      <c r="K369">
        <v>654291656</v>
      </c>
      <c r="L369">
        <v>654291.65599999996</v>
      </c>
      <c r="M369" t="str">
        <f>A369&amp;" Q"&amp;B369</f>
        <v>2020 Q2</v>
      </c>
      <c r="N369" s="61">
        <f>VLOOKUP(M369,Dates!C:D,2,FALSE)</f>
        <v>44012</v>
      </c>
    </row>
    <row r="370" spans="1:14" x14ac:dyDescent="0.25">
      <c r="A370">
        <v>2020</v>
      </c>
      <c r="B370">
        <v>3</v>
      </c>
      <c r="C370" t="s">
        <v>13</v>
      </c>
      <c r="D370" t="s">
        <v>80</v>
      </c>
      <c r="E370">
        <v>365051.47</v>
      </c>
      <c r="F370">
        <v>814136.22</v>
      </c>
      <c r="G370">
        <v>-449084.75</v>
      </c>
      <c r="H370">
        <v>-220079.72</v>
      </c>
      <c r="I370">
        <v>1341304123</v>
      </c>
      <c r="J370">
        <v>1341304.1229999999</v>
      </c>
      <c r="K370">
        <v>4183251171</v>
      </c>
      <c r="L370">
        <v>4183251.1710000001</v>
      </c>
      <c r="M370" t="str">
        <f>A370&amp;" Q"&amp;B370</f>
        <v>2020 Q3</v>
      </c>
      <c r="N370" s="61">
        <f>VLOOKUP(M370,Dates!C:D,2,FALSE)</f>
        <v>44104</v>
      </c>
    </row>
    <row r="371" spans="1:14" x14ac:dyDescent="0.25">
      <c r="A371">
        <v>2020</v>
      </c>
      <c r="B371">
        <v>3</v>
      </c>
      <c r="C371" t="s">
        <v>13</v>
      </c>
      <c r="D371" t="s">
        <v>82</v>
      </c>
      <c r="E371">
        <v>1671673.11</v>
      </c>
      <c r="F371">
        <v>3799346.02</v>
      </c>
      <c r="G371">
        <v>-2127672.91</v>
      </c>
      <c r="H371">
        <v>-1281719.73</v>
      </c>
      <c r="I371">
        <v>5932938885</v>
      </c>
      <c r="J371">
        <v>5932938.8849999998</v>
      </c>
      <c r="K371">
        <v>11324090884</v>
      </c>
      <c r="L371">
        <v>11324090.884</v>
      </c>
      <c r="M371" t="str">
        <f>A371&amp;" Q"&amp;B371</f>
        <v>2020 Q3</v>
      </c>
      <c r="N371" s="61">
        <f>VLOOKUP(M371,Dates!C:D,2,FALSE)</f>
        <v>44104</v>
      </c>
    </row>
    <row r="372" spans="1:14" x14ac:dyDescent="0.25">
      <c r="A372">
        <v>2020</v>
      </c>
      <c r="B372">
        <v>3</v>
      </c>
      <c r="C372" t="s">
        <v>13</v>
      </c>
      <c r="D372" t="s">
        <v>81</v>
      </c>
      <c r="E372">
        <v>169373.43</v>
      </c>
      <c r="F372">
        <v>379637.57</v>
      </c>
      <c r="G372">
        <v>-210264.14</v>
      </c>
      <c r="H372">
        <v>-120359.29</v>
      </c>
      <c r="I372">
        <v>703143217</v>
      </c>
      <c r="J372">
        <v>703143.21699999995</v>
      </c>
      <c r="K372">
        <v>1332043079</v>
      </c>
      <c r="L372">
        <v>1332043.0789999999</v>
      </c>
      <c r="M372" t="str">
        <f>A372&amp;" Q"&amp;B372</f>
        <v>2020 Q3</v>
      </c>
      <c r="N372" s="61">
        <f>VLOOKUP(M372,Dates!C:D,2,FALSE)</f>
        <v>44104</v>
      </c>
    </row>
    <row r="373" spans="1:14" x14ac:dyDescent="0.25">
      <c r="A373">
        <v>2020</v>
      </c>
      <c r="B373">
        <v>3</v>
      </c>
      <c r="C373" t="s">
        <v>13</v>
      </c>
      <c r="D373" t="s">
        <v>79</v>
      </c>
      <c r="E373">
        <v>282726.44</v>
      </c>
      <c r="F373">
        <v>604231.56999999995</v>
      </c>
      <c r="G373">
        <v>-321505.13</v>
      </c>
      <c r="H373">
        <v>-218858.21</v>
      </c>
      <c r="I373">
        <v>358574330</v>
      </c>
      <c r="J373">
        <v>358574.32999999903</v>
      </c>
      <c r="K373">
        <v>1426939120</v>
      </c>
      <c r="L373">
        <v>1426939.1199999901</v>
      </c>
      <c r="M373" t="str">
        <f>A373&amp;" Q"&amp;B373</f>
        <v>2020 Q3</v>
      </c>
      <c r="N373" s="61">
        <f>VLOOKUP(M373,Dates!C:D,2,FALSE)</f>
        <v>44104</v>
      </c>
    </row>
    <row r="374" spans="1:14" x14ac:dyDescent="0.25">
      <c r="A374">
        <v>2020</v>
      </c>
      <c r="B374">
        <v>4</v>
      </c>
      <c r="C374" t="s">
        <v>13</v>
      </c>
      <c r="D374" t="s">
        <v>80</v>
      </c>
      <c r="E374">
        <v>426542.44</v>
      </c>
      <c r="F374">
        <v>815943.34</v>
      </c>
      <c r="G374">
        <v>-389400.9</v>
      </c>
      <c r="H374">
        <v>-284814.23</v>
      </c>
      <c r="I374">
        <v>1893489732</v>
      </c>
      <c r="J374">
        <v>1893489.7320000001</v>
      </c>
      <c r="K374">
        <v>5497217253</v>
      </c>
      <c r="L374">
        <v>5497217.2529999996</v>
      </c>
      <c r="M374" t="str">
        <f>A374&amp;" Q"&amp;B374</f>
        <v>2020 Q4</v>
      </c>
      <c r="N374" s="61">
        <f>VLOOKUP(M374,Dates!C:D,2,FALSE)</f>
        <v>44196</v>
      </c>
    </row>
    <row r="375" spans="1:14" x14ac:dyDescent="0.25">
      <c r="A375">
        <v>2020</v>
      </c>
      <c r="B375">
        <v>4</v>
      </c>
      <c r="C375" t="s">
        <v>13</v>
      </c>
      <c r="D375" t="s">
        <v>82</v>
      </c>
      <c r="E375">
        <v>2235985.62</v>
      </c>
      <c r="F375">
        <v>3924232.44</v>
      </c>
      <c r="G375">
        <v>-1688246.82</v>
      </c>
      <c r="H375">
        <v>-1230613.6299999999</v>
      </c>
      <c r="I375">
        <v>9801919815</v>
      </c>
      <c r="J375">
        <v>9801919.8149999995</v>
      </c>
      <c r="K375">
        <v>15573421627</v>
      </c>
      <c r="L375">
        <v>15573421.627</v>
      </c>
      <c r="M375" t="str">
        <f>A375&amp;" Q"&amp;B375</f>
        <v>2020 Q4</v>
      </c>
      <c r="N375" s="61">
        <f>VLOOKUP(M375,Dates!C:D,2,FALSE)</f>
        <v>44196</v>
      </c>
    </row>
    <row r="376" spans="1:14" x14ac:dyDescent="0.25">
      <c r="A376">
        <v>2020</v>
      </c>
      <c r="B376">
        <v>4</v>
      </c>
      <c r="C376" t="s">
        <v>13</v>
      </c>
      <c r="D376" t="s">
        <v>81</v>
      </c>
      <c r="E376">
        <v>389725.44</v>
      </c>
      <c r="F376">
        <v>694332.26</v>
      </c>
      <c r="G376">
        <v>-304606.82</v>
      </c>
      <c r="H376">
        <v>-224589.73</v>
      </c>
      <c r="I376">
        <v>2034618638</v>
      </c>
      <c r="J376">
        <v>2034618.638</v>
      </c>
      <c r="K376">
        <v>3614045025</v>
      </c>
      <c r="L376">
        <v>3614045.0249999999</v>
      </c>
      <c r="M376" t="str">
        <f>A376&amp;" Q"&amp;B376</f>
        <v>2020 Q4</v>
      </c>
      <c r="N376" s="61">
        <f>VLOOKUP(M376,Dates!C:D,2,FALSE)</f>
        <v>44196</v>
      </c>
    </row>
    <row r="377" spans="1:14" x14ac:dyDescent="0.25">
      <c r="A377">
        <v>2020</v>
      </c>
      <c r="B377">
        <v>4</v>
      </c>
      <c r="C377" t="s">
        <v>13</v>
      </c>
      <c r="D377" t="s">
        <v>79</v>
      </c>
      <c r="E377">
        <v>360325.25</v>
      </c>
      <c r="F377">
        <v>565001.18000000005</v>
      </c>
      <c r="G377">
        <v>-204675.93</v>
      </c>
      <c r="H377">
        <v>-156448.32999999999</v>
      </c>
      <c r="I377">
        <v>387948320</v>
      </c>
      <c r="J377">
        <v>387948.32</v>
      </c>
      <c r="K377">
        <v>1691636506</v>
      </c>
      <c r="L377">
        <v>1691636.5060000001</v>
      </c>
      <c r="M377" t="str">
        <f>A377&amp;" Q"&amp;B377</f>
        <v>2020 Q4</v>
      </c>
      <c r="N377" s="61">
        <f>VLOOKUP(M377,Dates!C:D,2,FALSE)</f>
        <v>44196</v>
      </c>
    </row>
    <row r="378" spans="1:14" x14ac:dyDescent="0.25">
      <c r="A378">
        <v>2021</v>
      </c>
      <c r="B378">
        <v>1</v>
      </c>
      <c r="C378" t="s">
        <v>13</v>
      </c>
      <c r="D378" t="s">
        <v>80</v>
      </c>
      <c r="E378">
        <v>409903.76</v>
      </c>
      <c r="F378">
        <v>753968.18</v>
      </c>
      <c r="G378">
        <v>-344064.43</v>
      </c>
      <c r="H378">
        <v>-92667.78</v>
      </c>
      <c r="I378">
        <v>2042952132</v>
      </c>
      <c r="J378">
        <v>2042952.132</v>
      </c>
      <c r="K378">
        <v>4346633342</v>
      </c>
      <c r="L378">
        <v>4346633.3420000002</v>
      </c>
      <c r="M378" t="str">
        <f>A378&amp;" Q"&amp;B378</f>
        <v>2021 Q1</v>
      </c>
      <c r="N378" s="61">
        <f>VLOOKUP(M378,Dates!C:D,2,FALSE)</f>
        <v>44286</v>
      </c>
    </row>
    <row r="379" spans="1:14" x14ac:dyDescent="0.25">
      <c r="A379">
        <v>2021</v>
      </c>
      <c r="B379">
        <v>1</v>
      </c>
      <c r="C379" t="s">
        <v>13</v>
      </c>
      <c r="D379" t="s">
        <v>82</v>
      </c>
      <c r="E379">
        <v>2111344.29</v>
      </c>
      <c r="F379">
        <v>4166179.89</v>
      </c>
      <c r="G379">
        <v>-2054835.6</v>
      </c>
      <c r="H379">
        <v>-924150.88</v>
      </c>
      <c r="I379">
        <v>9730697385</v>
      </c>
      <c r="J379">
        <v>9730697.3849999998</v>
      </c>
      <c r="K379">
        <v>15201382272</v>
      </c>
      <c r="L379">
        <v>15201382.272</v>
      </c>
      <c r="M379" t="str">
        <f>A379&amp;" Q"&amp;B379</f>
        <v>2021 Q1</v>
      </c>
      <c r="N379" s="61">
        <f>VLOOKUP(M379,Dates!C:D,2,FALSE)</f>
        <v>44286</v>
      </c>
    </row>
    <row r="380" spans="1:14" x14ac:dyDescent="0.25">
      <c r="A380">
        <v>2021</v>
      </c>
      <c r="B380">
        <v>1</v>
      </c>
      <c r="C380" t="s">
        <v>13</v>
      </c>
      <c r="D380" t="s">
        <v>81</v>
      </c>
      <c r="E380">
        <v>391537.86</v>
      </c>
      <c r="F380">
        <v>910508.8</v>
      </c>
      <c r="G380">
        <v>-518970.94</v>
      </c>
      <c r="H380">
        <v>-200488.26</v>
      </c>
      <c r="I380">
        <v>2219031261</v>
      </c>
      <c r="J380">
        <v>2219031.2609999999</v>
      </c>
      <c r="K380">
        <v>4677368375</v>
      </c>
      <c r="L380">
        <v>4677368.375</v>
      </c>
      <c r="M380" t="str">
        <f>A380&amp;" Q"&amp;B380</f>
        <v>2021 Q1</v>
      </c>
      <c r="N380" s="61">
        <f>VLOOKUP(M380,Dates!C:D,2,FALSE)</f>
        <v>44286</v>
      </c>
    </row>
    <row r="381" spans="1:14" x14ac:dyDescent="0.25">
      <c r="A381">
        <v>2021</v>
      </c>
      <c r="B381">
        <v>1</v>
      </c>
      <c r="C381" t="s">
        <v>13</v>
      </c>
      <c r="D381" t="s">
        <v>79</v>
      </c>
      <c r="E381">
        <v>307816.3</v>
      </c>
      <c r="F381">
        <v>580062.66</v>
      </c>
      <c r="G381">
        <v>-272246.34999999998</v>
      </c>
      <c r="H381">
        <v>-139420.97</v>
      </c>
      <c r="I381">
        <v>302306759</v>
      </c>
      <c r="J381">
        <v>302306.75899999897</v>
      </c>
      <c r="K381">
        <v>1786087149</v>
      </c>
      <c r="L381">
        <v>1786087.149</v>
      </c>
      <c r="M381" t="str">
        <f>A381&amp;" Q"&amp;B381</f>
        <v>2021 Q1</v>
      </c>
      <c r="N381" s="61">
        <f>VLOOKUP(M381,Dates!C:D,2,FALSE)</f>
        <v>44286</v>
      </c>
    </row>
    <row r="382" spans="1:14" x14ac:dyDescent="0.25">
      <c r="A382">
        <v>2021</v>
      </c>
      <c r="B382">
        <v>2</v>
      </c>
      <c r="C382" t="s">
        <v>13</v>
      </c>
      <c r="D382" t="s">
        <v>80</v>
      </c>
      <c r="E382">
        <v>585570.41</v>
      </c>
      <c r="F382">
        <v>790276.97</v>
      </c>
      <c r="G382">
        <v>-204706.55</v>
      </c>
      <c r="H382">
        <v>-59300.82</v>
      </c>
      <c r="I382">
        <v>2837302748</v>
      </c>
      <c r="J382">
        <v>2837302.7480000001</v>
      </c>
      <c r="K382">
        <v>6080832487</v>
      </c>
      <c r="L382">
        <v>6080832.4869999997</v>
      </c>
      <c r="M382" t="str">
        <f>A382&amp;" Q"&amp;B382</f>
        <v>2021 Q2</v>
      </c>
      <c r="N382" s="61">
        <f>VLOOKUP(M382,Dates!C:D,2,FALSE)</f>
        <v>44377</v>
      </c>
    </row>
    <row r="383" spans="1:14" x14ac:dyDescent="0.25">
      <c r="A383">
        <v>2021</v>
      </c>
      <c r="B383">
        <v>2</v>
      </c>
      <c r="C383" t="s">
        <v>13</v>
      </c>
      <c r="D383" t="s">
        <v>82</v>
      </c>
      <c r="E383">
        <v>3766732</v>
      </c>
      <c r="F383">
        <v>4452549.93</v>
      </c>
      <c r="G383">
        <v>-685817.92</v>
      </c>
      <c r="H383">
        <v>-143506.89000000001</v>
      </c>
      <c r="I383">
        <v>16841270665</v>
      </c>
      <c r="J383">
        <v>16841270.664999999</v>
      </c>
      <c r="K383">
        <v>20357485792</v>
      </c>
      <c r="L383">
        <v>20357485.791999999</v>
      </c>
      <c r="M383" t="str">
        <f>A383&amp;" Q"&amp;B383</f>
        <v>2021 Q2</v>
      </c>
      <c r="N383" s="61">
        <f>VLOOKUP(M383,Dates!C:D,2,FALSE)</f>
        <v>44377</v>
      </c>
    </row>
    <row r="384" spans="1:14" x14ac:dyDescent="0.25">
      <c r="A384">
        <v>2021</v>
      </c>
      <c r="B384">
        <v>2</v>
      </c>
      <c r="C384" t="s">
        <v>13</v>
      </c>
      <c r="D384" t="s">
        <v>81</v>
      </c>
      <c r="E384">
        <v>727570.27</v>
      </c>
      <c r="F384">
        <v>1018181.66</v>
      </c>
      <c r="G384">
        <v>-290611.39</v>
      </c>
      <c r="H384">
        <v>-117682</v>
      </c>
      <c r="I384">
        <v>3876205894</v>
      </c>
      <c r="J384">
        <v>3876205.8939999999</v>
      </c>
      <c r="K384">
        <v>5592075104</v>
      </c>
      <c r="L384">
        <v>5592075.1040000003</v>
      </c>
      <c r="M384" t="str">
        <f>A384&amp;" Q"&amp;B384</f>
        <v>2021 Q2</v>
      </c>
      <c r="N384" s="61">
        <f>VLOOKUP(M384,Dates!C:D,2,FALSE)</f>
        <v>44377</v>
      </c>
    </row>
    <row r="385" spans="1:14" x14ac:dyDescent="0.25">
      <c r="A385">
        <v>2021</v>
      </c>
      <c r="B385">
        <v>2</v>
      </c>
      <c r="C385" t="s">
        <v>13</v>
      </c>
      <c r="D385" t="s">
        <v>79</v>
      </c>
      <c r="E385">
        <v>391805.84</v>
      </c>
      <c r="F385">
        <v>559502.5</v>
      </c>
      <c r="G385">
        <v>-167696.65</v>
      </c>
      <c r="H385">
        <v>-113335.65</v>
      </c>
      <c r="I385">
        <v>446367522</v>
      </c>
      <c r="J385">
        <v>446367.522</v>
      </c>
      <c r="K385">
        <v>2121720363</v>
      </c>
      <c r="L385">
        <v>2121720.3629999999</v>
      </c>
      <c r="M385" t="str">
        <f>A385&amp;" Q"&amp;B385</f>
        <v>2021 Q2</v>
      </c>
      <c r="N385" s="61">
        <f>VLOOKUP(M385,Dates!C:D,2,FALSE)</f>
        <v>44377</v>
      </c>
    </row>
    <row r="386" spans="1:14" x14ac:dyDescent="0.25">
      <c r="A386">
        <v>2021</v>
      </c>
      <c r="B386">
        <v>3</v>
      </c>
      <c r="C386" t="s">
        <v>13</v>
      </c>
      <c r="D386" t="s">
        <v>80</v>
      </c>
      <c r="E386">
        <v>1115721.1100000001</v>
      </c>
      <c r="F386">
        <v>1177437.1000000001</v>
      </c>
      <c r="G386">
        <v>-61715.98</v>
      </c>
      <c r="H386">
        <v>51375.87</v>
      </c>
      <c r="I386">
        <v>6671626919</v>
      </c>
      <c r="J386">
        <v>6671626.9189999998</v>
      </c>
      <c r="K386">
        <v>10000666776</v>
      </c>
      <c r="L386">
        <v>10000666.776000001</v>
      </c>
      <c r="M386" t="str">
        <f>A386&amp;" Q"&amp;B386</f>
        <v>2021 Q3</v>
      </c>
      <c r="N386" s="61">
        <f>VLOOKUP(M386,Dates!C:D,2,FALSE)</f>
        <v>44469</v>
      </c>
    </row>
    <row r="387" spans="1:14" x14ac:dyDescent="0.25">
      <c r="A387">
        <v>2021</v>
      </c>
      <c r="B387">
        <v>3</v>
      </c>
      <c r="C387" t="s">
        <v>13</v>
      </c>
      <c r="D387" t="s">
        <v>82</v>
      </c>
      <c r="E387">
        <v>5411710.4900000002</v>
      </c>
      <c r="F387">
        <v>5399229.4800000004</v>
      </c>
      <c r="G387">
        <v>12481.01</v>
      </c>
      <c r="H387">
        <v>360400.54</v>
      </c>
      <c r="I387">
        <v>23650115484</v>
      </c>
      <c r="J387">
        <v>23650115.484000001</v>
      </c>
      <c r="K387">
        <v>28670853260</v>
      </c>
      <c r="L387">
        <v>28670853.260000002</v>
      </c>
      <c r="M387" t="str">
        <f>A387&amp;" Q"&amp;B387</f>
        <v>2021 Q3</v>
      </c>
      <c r="N387" s="61">
        <f>VLOOKUP(M387,Dates!C:D,2,FALSE)</f>
        <v>44469</v>
      </c>
    </row>
    <row r="388" spans="1:14" x14ac:dyDescent="0.25">
      <c r="A388">
        <v>2021</v>
      </c>
      <c r="B388">
        <v>3</v>
      </c>
      <c r="C388" t="s">
        <v>13</v>
      </c>
      <c r="D388" t="s">
        <v>81</v>
      </c>
      <c r="E388">
        <v>848821.83</v>
      </c>
      <c r="F388">
        <v>927471.26</v>
      </c>
      <c r="G388">
        <v>-78649.429999999993</v>
      </c>
      <c r="H388">
        <v>14341.71</v>
      </c>
      <c r="I388">
        <v>4524175404</v>
      </c>
      <c r="J388">
        <v>4524175.4040000001</v>
      </c>
      <c r="K388">
        <v>6104997149</v>
      </c>
      <c r="L388">
        <v>6104997.1490000002</v>
      </c>
      <c r="M388" t="str">
        <f>A388&amp;" Q"&amp;B388</f>
        <v>2021 Q3</v>
      </c>
      <c r="N388" s="61">
        <f>VLOOKUP(M388,Dates!C:D,2,FALSE)</f>
        <v>44469</v>
      </c>
    </row>
    <row r="389" spans="1:14" x14ac:dyDescent="0.25">
      <c r="A389">
        <v>2021</v>
      </c>
      <c r="B389">
        <v>3</v>
      </c>
      <c r="C389" t="s">
        <v>13</v>
      </c>
      <c r="D389" t="s">
        <v>79</v>
      </c>
      <c r="E389">
        <v>373708.85</v>
      </c>
      <c r="F389">
        <v>341200.81</v>
      </c>
      <c r="G389">
        <v>32508.04</v>
      </c>
      <c r="H389">
        <v>47138.37</v>
      </c>
      <c r="I389">
        <v>741524855</v>
      </c>
      <c r="J389">
        <v>741524.85499999998</v>
      </c>
      <c r="K389">
        <v>2455306686</v>
      </c>
      <c r="L389">
        <v>2455306.68599999</v>
      </c>
      <c r="M389" t="str">
        <f>A389&amp;" Q"&amp;B389</f>
        <v>2021 Q3</v>
      </c>
      <c r="N389" s="61">
        <f>VLOOKUP(M389,Dates!C:D,2,FALSE)</f>
        <v>44469</v>
      </c>
    </row>
    <row r="390" spans="1:14" x14ac:dyDescent="0.25">
      <c r="A390">
        <v>2021</v>
      </c>
      <c r="B390">
        <v>4</v>
      </c>
      <c r="C390" t="s">
        <v>13</v>
      </c>
      <c r="D390" t="s">
        <v>80</v>
      </c>
      <c r="E390">
        <v>1302917.45</v>
      </c>
      <c r="F390">
        <v>1269679.8600000001</v>
      </c>
      <c r="G390">
        <v>33237.599999999999</v>
      </c>
      <c r="H390">
        <v>-64695.17</v>
      </c>
      <c r="I390">
        <v>6600182557</v>
      </c>
      <c r="J390">
        <v>6600182.557</v>
      </c>
      <c r="K390">
        <v>9701762091</v>
      </c>
      <c r="L390">
        <v>9701762.091</v>
      </c>
      <c r="M390" t="str">
        <f>A390&amp;" Q"&amp;B390</f>
        <v>2021 Q4</v>
      </c>
      <c r="N390" s="61">
        <f>VLOOKUP(M390,Dates!C:D,2,FALSE)</f>
        <v>44561</v>
      </c>
    </row>
    <row r="391" spans="1:14" x14ac:dyDescent="0.25">
      <c r="A391">
        <v>2021</v>
      </c>
      <c r="B391">
        <v>4</v>
      </c>
      <c r="C391" t="s">
        <v>13</v>
      </c>
      <c r="D391" t="s">
        <v>82</v>
      </c>
      <c r="E391">
        <v>5554671.1699999999</v>
      </c>
      <c r="F391">
        <v>5894264.8300000001</v>
      </c>
      <c r="G391">
        <v>-339593.66</v>
      </c>
      <c r="H391">
        <v>-446828.89</v>
      </c>
      <c r="I391">
        <v>24766477073</v>
      </c>
      <c r="J391">
        <v>24766477.072999999</v>
      </c>
      <c r="K391">
        <v>29931898120</v>
      </c>
      <c r="L391">
        <v>29931898.123</v>
      </c>
      <c r="M391" t="str">
        <f>A391&amp;" Q"&amp;B391</f>
        <v>2021 Q4</v>
      </c>
      <c r="N391" s="61">
        <f>VLOOKUP(M391,Dates!C:D,2,FALSE)</f>
        <v>44561</v>
      </c>
    </row>
    <row r="392" spans="1:14" x14ac:dyDescent="0.25">
      <c r="A392">
        <v>2021</v>
      </c>
      <c r="B392">
        <v>4</v>
      </c>
      <c r="C392" t="s">
        <v>13</v>
      </c>
      <c r="D392" t="s">
        <v>81</v>
      </c>
      <c r="E392">
        <v>900397.66</v>
      </c>
      <c r="F392">
        <v>990954.17</v>
      </c>
      <c r="G392">
        <v>-90556.51</v>
      </c>
      <c r="H392">
        <v>-109831.29</v>
      </c>
      <c r="I392">
        <v>4824488775</v>
      </c>
      <c r="J392">
        <v>4824488.7750000004</v>
      </c>
      <c r="K392">
        <v>6410223333</v>
      </c>
      <c r="L392">
        <v>6410223.3329999996</v>
      </c>
      <c r="M392" t="str">
        <f>A392&amp;" Q"&amp;B392</f>
        <v>2021 Q4</v>
      </c>
      <c r="N392" s="61">
        <f>VLOOKUP(M392,Dates!C:D,2,FALSE)</f>
        <v>44561</v>
      </c>
    </row>
    <row r="393" spans="1:14" x14ac:dyDescent="0.25">
      <c r="A393">
        <v>2021</v>
      </c>
      <c r="B393">
        <v>4</v>
      </c>
      <c r="C393" t="s">
        <v>13</v>
      </c>
      <c r="D393" t="s">
        <v>79</v>
      </c>
      <c r="E393">
        <v>433610.37</v>
      </c>
      <c r="F393">
        <v>443883.45</v>
      </c>
      <c r="G393">
        <v>-10273.08</v>
      </c>
      <c r="H393">
        <v>-23827.65</v>
      </c>
      <c r="I393">
        <v>862858231</v>
      </c>
      <c r="J393">
        <v>862858.23100000003</v>
      </c>
      <c r="K393">
        <v>2664868182</v>
      </c>
      <c r="L393">
        <v>2664868.182</v>
      </c>
      <c r="M393" t="str">
        <f>A393&amp;" Q"&amp;B393</f>
        <v>2021 Q4</v>
      </c>
      <c r="N393" s="61">
        <f>VLOOKUP(M393,Dates!C:D,2,FALSE)</f>
        <v>44561</v>
      </c>
    </row>
    <row r="394" spans="1:14" x14ac:dyDescent="0.25">
      <c r="A394">
        <v>2022</v>
      </c>
      <c r="B394">
        <v>1</v>
      </c>
      <c r="C394" t="s">
        <v>13</v>
      </c>
      <c r="D394" t="s">
        <v>80</v>
      </c>
      <c r="E394">
        <v>1088929.32</v>
      </c>
      <c r="F394">
        <v>1250334.2</v>
      </c>
      <c r="G394">
        <v>-161404.88</v>
      </c>
      <c r="H394">
        <v>-192347.72</v>
      </c>
      <c r="I394">
        <v>5955938331</v>
      </c>
      <c r="J394">
        <v>5955938.3310000002</v>
      </c>
      <c r="K394">
        <v>8844493884</v>
      </c>
      <c r="L394">
        <v>8844493.8839999996</v>
      </c>
      <c r="M394" t="str">
        <f>A394&amp;" Q"&amp;B394</f>
        <v>2022 Q1</v>
      </c>
      <c r="N394" s="61">
        <f>VLOOKUP(M394,Dates!C:D,2,FALSE)</f>
        <v>44651</v>
      </c>
    </row>
    <row r="395" spans="1:14" x14ac:dyDescent="0.25">
      <c r="A395">
        <v>2022</v>
      </c>
      <c r="B395">
        <v>1</v>
      </c>
      <c r="C395" t="s">
        <v>13</v>
      </c>
      <c r="D395" t="s">
        <v>82</v>
      </c>
      <c r="E395">
        <v>5085763.18</v>
      </c>
      <c r="F395">
        <v>6056394.5199999996</v>
      </c>
      <c r="G395">
        <v>-970631.34</v>
      </c>
      <c r="H395">
        <v>-926651.76</v>
      </c>
      <c r="I395">
        <v>22526629928</v>
      </c>
      <c r="J395">
        <v>22526629.927999999</v>
      </c>
      <c r="K395">
        <v>29094249156</v>
      </c>
      <c r="L395">
        <v>29094249.159000002</v>
      </c>
      <c r="M395" t="str">
        <f>A395&amp;" Q"&amp;B395</f>
        <v>2022 Q1</v>
      </c>
      <c r="N395" s="61">
        <f>VLOOKUP(M395,Dates!C:D,2,FALSE)</f>
        <v>44651</v>
      </c>
    </row>
    <row r="396" spans="1:14" x14ac:dyDescent="0.25">
      <c r="A396">
        <v>2022</v>
      </c>
      <c r="B396">
        <v>1</v>
      </c>
      <c r="C396" t="s">
        <v>13</v>
      </c>
      <c r="D396" t="s">
        <v>81</v>
      </c>
      <c r="E396">
        <v>909758.21</v>
      </c>
      <c r="F396">
        <v>1111124.18</v>
      </c>
      <c r="G396">
        <v>-201365.97</v>
      </c>
      <c r="H396">
        <v>-197645.12</v>
      </c>
      <c r="I396">
        <v>5008034444</v>
      </c>
      <c r="J396">
        <v>5008034.4440000001</v>
      </c>
      <c r="K396">
        <v>6815714591</v>
      </c>
      <c r="L396">
        <v>6815714.591</v>
      </c>
      <c r="M396" t="str">
        <f>A396&amp;" Q"&amp;B396</f>
        <v>2022 Q1</v>
      </c>
      <c r="N396" s="61">
        <f>VLOOKUP(M396,Dates!C:D,2,FALSE)</f>
        <v>44651</v>
      </c>
    </row>
    <row r="397" spans="1:14" x14ac:dyDescent="0.25">
      <c r="A397">
        <v>2022</v>
      </c>
      <c r="B397">
        <v>1</v>
      </c>
      <c r="C397" t="s">
        <v>13</v>
      </c>
      <c r="D397" t="s">
        <v>79</v>
      </c>
      <c r="E397">
        <v>481908.13</v>
      </c>
      <c r="F397">
        <v>523741.71</v>
      </c>
      <c r="G397">
        <v>-41833.589999999997</v>
      </c>
      <c r="H397">
        <v>-60522.9</v>
      </c>
      <c r="I397">
        <v>1069726218</v>
      </c>
      <c r="J397">
        <v>1069726.2180000001</v>
      </c>
      <c r="K397">
        <v>3303554114</v>
      </c>
      <c r="L397">
        <v>3303554.1140000001</v>
      </c>
      <c r="M397" t="str">
        <f>A397&amp;" Q"&amp;B397</f>
        <v>2022 Q1</v>
      </c>
      <c r="N397" s="61">
        <f>VLOOKUP(M397,Dates!C:D,2,FALSE)</f>
        <v>44651</v>
      </c>
    </row>
    <row r="398" spans="1:14" x14ac:dyDescent="0.25">
      <c r="A398">
        <v>2022</v>
      </c>
      <c r="B398">
        <v>2</v>
      </c>
      <c r="C398" t="s">
        <v>13</v>
      </c>
      <c r="D398" t="s">
        <v>80</v>
      </c>
      <c r="E398">
        <v>2480648.44</v>
      </c>
      <c r="F398">
        <v>2414138.4500000002</v>
      </c>
      <c r="G398">
        <v>66509.990000000005</v>
      </c>
      <c r="H398">
        <v>-48355.95</v>
      </c>
      <c r="I398">
        <v>12878397809</v>
      </c>
      <c r="J398">
        <v>12878397.809</v>
      </c>
      <c r="K398">
        <v>15320624135</v>
      </c>
      <c r="L398">
        <v>15320624.135</v>
      </c>
      <c r="M398" t="str">
        <f>A398&amp;" Q"&amp;B398</f>
        <v>2022 Q2</v>
      </c>
      <c r="N398" s="61">
        <f>VLOOKUP(M398,Dates!C:D,2,FALSE)</f>
        <v>44742</v>
      </c>
    </row>
    <row r="399" spans="1:14" x14ac:dyDescent="0.25">
      <c r="A399">
        <v>2022</v>
      </c>
      <c r="B399">
        <v>2</v>
      </c>
      <c r="C399" t="s">
        <v>13</v>
      </c>
      <c r="D399" t="s">
        <v>82</v>
      </c>
      <c r="E399">
        <v>7819136.5499999998</v>
      </c>
      <c r="F399">
        <v>7081516.5899999999</v>
      </c>
      <c r="G399">
        <v>737619.96</v>
      </c>
      <c r="H399">
        <v>374833.3</v>
      </c>
      <c r="I399">
        <v>29101346716</v>
      </c>
      <c r="J399">
        <v>29101346.713</v>
      </c>
      <c r="K399">
        <v>32193895503</v>
      </c>
      <c r="L399">
        <v>32193895.5</v>
      </c>
      <c r="M399" t="str">
        <f>A399&amp;" Q"&amp;B399</f>
        <v>2022 Q2</v>
      </c>
      <c r="N399" s="61">
        <f>VLOOKUP(M399,Dates!C:D,2,FALSE)</f>
        <v>44742</v>
      </c>
    </row>
    <row r="400" spans="1:14" x14ac:dyDescent="0.25">
      <c r="A400">
        <v>2022</v>
      </c>
      <c r="B400">
        <v>2</v>
      </c>
      <c r="C400" t="s">
        <v>13</v>
      </c>
      <c r="D400" t="s">
        <v>81</v>
      </c>
      <c r="E400">
        <v>1194508.5900000001</v>
      </c>
      <c r="F400">
        <v>1208252.98</v>
      </c>
      <c r="G400">
        <v>-13744.39</v>
      </c>
      <c r="H400">
        <v>-42624.73</v>
      </c>
      <c r="I400">
        <v>5708675364</v>
      </c>
      <c r="J400">
        <v>5708675.3640000001</v>
      </c>
      <c r="K400">
        <v>6653588948</v>
      </c>
      <c r="L400">
        <v>6653588.9479999999</v>
      </c>
      <c r="M400" t="str">
        <f>A400&amp;" Q"&amp;B400</f>
        <v>2022 Q2</v>
      </c>
      <c r="N400" s="61">
        <f>VLOOKUP(M400,Dates!C:D,2,FALSE)</f>
        <v>44742</v>
      </c>
    </row>
    <row r="401" spans="1:14" x14ac:dyDescent="0.25">
      <c r="A401">
        <v>2022</v>
      </c>
      <c r="B401">
        <v>2</v>
      </c>
      <c r="C401" t="s">
        <v>13</v>
      </c>
      <c r="D401" t="s">
        <v>79</v>
      </c>
      <c r="E401">
        <v>617494.61</v>
      </c>
      <c r="F401">
        <v>529959.81000000006</v>
      </c>
      <c r="G401">
        <v>87534.8</v>
      </c>
      <c r="H401">
        <v>46087.6</v>
      </c>
      <c r="I401">
        <v>2138930636</v>
      </c>
      <c r="J401">
        <v>2138930.6359999999</v>
      </c>
      <c r="K401">
        <v>3272864844</v>
      </c>
      <c r="L401">
        <v>3272864.844</v>
      </c>
      <c r="M401" t="str">
        <f>A401&amp;" Q"&amp;B401</f>
        <v>2022 Q2</v>
      </c>
      <c r="N401" s="61">
        <f>VLOOKUP(M401,Dates!C:D,2,FALSE)</f>
        <v>44742</v>
      </c>
    </row>
    <row r="402" spans="1:14" x14ac:dyDescent="0.25">
      <c r="A402">
        <v>2017</v>
      </c>
      <c r="B402">
        <v>1</v>
      </c>
      <c r="C402" t="s">
        <v>12</v>
      </c>
      <c r="D402" t="s">
        <v>82</v>
      </c>
      <c r="E402">
        <v>4779641</v>
      </c>
      <c r="F402">
        <v>4135504</v>
      </c>
      <c r="G402">
        <v>644137</v>
      </c>
      <c r="H402">
        <v>344047</v>
      </c>
      <c r="I402">
        <v>28311706852</v>
      </c>
      <c r="J402">
        <v>28311706.847999901</v>
      </c>
      <c r="K402">
        <v>35313750481</v>
      </c>
      <c r="L402">
        <v>35313750.479999997</v>
      </c>
      <c r="M402" t="str">
        <f>A402&amp;" Q"&amp;B402</f>
        <v>2017 Q1</v>
      </c>
      <c r="N402" s="61">
        <f>VLOOKUP(M402,Dates!C:D,2,FALSE)</f>
        <v>42825</v>
      </c>
    </row>
    <row r="403" spans="1:14" x14ac:dyDescent="0.25">
      <c r="A403">
        <v>2017</v>
      </c>
      <c r="B403">
        <v>1</v>
      </c>
      <c r="C403" t="s">
        <v>12</v>
      </c>
      <c r="D403" t="s">
        <v>81</v>
      </c>
      <c r="E403">
        <v>103023</v>
      </c>
      <c r="F403">
        <v>89139</v>
      </c>
      <c r="G403">
        <v>13884</v>
      </c>
      <c r="H403">
        <v>7417</v>
      </c>
      <c r="I403">
        <v>1056392545</v>
      </c>
      <c r="J403">
        <v>1056392.5449999999</v>
      </c>
      <c r="K403">
        <v>1422063928</v>
      </c>
      <c r="L403">
        <v>1422063.9280000001</v>
      </c>
      <c r="M403" t="str">
        <f>A403&amp;" Q"&amp;B403</f>
        <v>2017 Q1</v>
      </c>
      <c r="N403" s="61">
        <f>VLOOKUP(M403,Dates!C:D,2,FALSE)</f>
        <v>42825</v>
      </c>
    </row>
    <row r="404" spans="1:14" x14ac:dyDescent="0.25">
      <c r="A404">
        <v>2017</v>
      </c>
      <c r="B404">
        <v>2</v>
      </c>
      <c r="C404" t="s">
        <v>12</v>
      </c>
      <c r="D404" t="s">
        <v>82</v>
      </c>
      <c r="E404">
        <v>5604934</v>
      </c>
      <c r="F404">
        <v>4385320</v>
      </c>
      <c r="G404">
        <v>1219614</v>
      </c>
      <c r="H404">
        <v>727976</v>
      </c>
      <c r="I404">
        <v>33164684729</v>
      </c>
      <c r="J404">
        <v>33164684.719999999</v>
      </c>
      <c r="K404">
        <v>38698932027</v>
      </c>
      <c r="L404">
        <v>38698932.030000001</v>
      </c>
      <c r="M404" t="str">
        <f>A404&amp;" Q"&amp;B404</f>
        <v>2017 Q2</v>
      </c>
      <c r="N404" s="61">
        <f>VLOOKUP(M404,Dates!C:D,2,FALSE)</f>
        <v>42916</v>
      </c>
    </row>
    <row r="405" spans="1:14" x14ac:dyDescent="0.25">
      <c r="A405">
        <v>2017</v>
      </c>
      <c r="B405">
        <v>2</v>
      </c>
      <c r="C405" t="s">
        <v>12</v>
      </c>
      <c r="D405" t="s">
        <v>81</v>
      </c>
      <c r="E405">
        <v>139004</v>
      </c>
      <c r="F405">
        <v>108755</v>
      </c>
      <c r="G405">
        <v>30249</v>
      </c>
      <c r="H405">
        <v>18056</v>
      </c>
      <c r="I405">
        <v>1247847757</v>
      </c>
      <c r="J405">
        <v>1247847.757</v>
      </c>
      <c r="K405">
        <v>1519059262</v>
      </c>
      <c r="L405">
        <v>1519059.2620000001</v>
      </c>
      <c r="M405" t="str">
        <f>A405&amp;" Q"&amp;B405</f>
        <v>2017 Q2</v>
      </c>
      <c r="N405" s="61">
        <f>VLOOKUP(M405,Dates!C:D,2,FALSE)</f>
        <v>42916</v>
      </c>
    </row>
    <row r="406" spans="1:14" x14ac:dyDescent="0.25">
      <c r="A406">
        <v>2017</v>
      </c>
      <c r="B406">
        <v>3</v>
      </c>
      <c r="C406" t="s">
        <v>12</v>
      </c>
      <c r="D406" t="s">
        <v>82</v>
      </c>
      <c r="E406">
        <v>5141535</v>
      </c>
      <c r="F406">
        <v>4327866</v>
      </c>
      <c r="G406">
        <v>813669</v>
      </c>
      <c r="H406">
        <v>490293</v>
      </c>
      <c r="I406">
        <v>32053329790</v>
      </c>
      <c r="J406">
        <v>32053329.787999999</v>
      </c>
      <c r="K406">
        <v>37778428640</v>
      </c>
      <c r="L406">
        <v>37778428.640000001</v>
      </c>
      <c r="M406" t="str">
        <f>A406&amp;" Q"&amp;B406</f>
        <v>2017 Q3</v>
      </c>
      <c r="N406" s="61">
        <f>VLOOKUP(M406,Dates!C:D,2,FALSE)</f>
        <v>43008</v>
      </c>
    </row>
    <row r="407" spans="1:14" x14ac:dyDescent="0.25">
      <c r="A407">
        <v>2017</v>
      </c>
      <c r="B407">
        <v>3</v>
      </c>
      <c r="C407" t="s">
        <v>12</v>
      </c>
      <c r="D407" t="s">
        <v>81</v>
      </c>
      <c r="E407">
        <v>129131</v>
      </c>
      <c r="F407">
        <v>108697</v>
      </c>
      <c r="G407">
        <v>20434</v>
      </c>
      <c r="H407">
        <v>12312</v>
      </c>
      <c r="I407">
        <v>1097493705</v>
      </c>
      <c r="J407">
        <v>1097493.7050000001</v>
      </c>
      <c r="K407">
        <v>1310564352</v>
      </c>
      <c r="L407">
        <v>1310564.352</v>
      </c>
      <c r="M407" t="str">
        <f>A407&amp;" Q"&amp;B407</f>
        <v>2017 Q3</v>
      </c>
      <c r="N407" s="61">
        <f>VLOOKUP(M407,Dates!C:D,2,FALSE)</f>
        <v>43008</v>
      </c>
    </row>
    <row r="408" spans="1:14" x14ac:dyDescent="0.25">
      <c r="A408">
        <v>2017</v>
      </c>
      <c r="B408">
        <v>4</v>
      </c>
      <c r="C408" t="s">
        <v>12</v>
      </c>
      <c r="D408" t="s">
        <v>82</v>
      </c>
      <c r="E408">
        <v>5155268</v>
      </c>
      <c r="F408">
        <v>4399709</v>
      </c>
      <c r="G408">
        <v>755559</v>
      </c>
      <c r="H408">
        <v>1846065</v>
      </c>
      <c r="I408">
        <v>31199630396</v>
      </c>
      <c r="J408">
        <v>31199630.399999999</v>
      </c>
      <c r="K408">
        <v>36615221078</v>
      </c>
      <c r="L408">
        <v>36615221.079999998</v>
      </c>
      <c r="M408" t="str">
        <f>A408&amp;" Q"&amp;B408</f>
        <v>2017 Q4</v>
      </c>
      <c r="N408" s="61">
        <f>VLOOKUP(M408,Dates!C:D,2,FALSE)</f>
        <v>43100</v>
      </c>
    </row>
    <row r="409" spans="1:14" x14ac:dyDescent="0.25">
      <c r="A409">
        <v>2017</v>
      </c>
      <c r="B409">
        <v>4</v>
      </c>
      <c r="C409" t="s">
        <v>12</v>
      </c>
      <c r="D409" t="s">
        <v>81</v>
      </c>
      <c r="E409">
        <v>118124</v>
      </c>
      <c r="F409">
        <v>100812</v>
      </c>
      <c r="G409">
        <v>17312</v>
      </c>
      <c r="H409">
        <v>42299</v>
      </c>
      <c r="I409">
        <v>1018966744</v>
      </c>
      <c r="J409">
        <v>1018966.7439999999</v>
      </c>
      <c r="K409">
        <v>1308069390</v>
      </c>
      <c r="L409">
        <v>1308069.3899999999</v>
      </c>
      <c r="M409" t="str">
        <f>A409&amp;" Q"&amp;B409</f>
        <v>2017 Q4</v>
      </c>
      <c r="N409" s="61">
        <f>VLOOKUP(M409,Dates!C:D,2,FALSE)</f>
        <v>43100</v>
      </c>
    </row>
    <row r="410" spans="1:14" x14ac:dyDescent="0.25">
      <c r="A410">
        <v>2018</v>
      </c>
      <c r="B410">
        <v>1</v>
      </c>
      <c r="C410" t="s">
        <v>12</v>
      </c>
      <c r="D410" t="s">
        <v>82</v>
      </c>
      <c r="E410">
        <v>4812708</v>
      </c>
      <c r="F410">
        <v>4212613</v>
      </c>
      <c r="G410">
        <v>600095</v>
      </c>
      <c r="H410">
        <v>450336</v>
      </c>
      <c r="I410">
        <v>29308352541</v>
      </c>
      <c r="J410">
        <v>29308352.5389999</v>
      </c>
      <c r="K410">
        <v>35955174740</v>
      </c>
      <c r="L410">
        <v>35955174.740000002</v>
      </c>
      <c r="M410" t="str">
        <f>A410&amp;" Q"&amp;B410</f>
        <v>2018 Q1</v>
      </c>
      <c r="N410" s="61">
        <f>VLOOKUP(M410,Dates!C:D,2,FALSE)</f>
        <v>43190</v>
      </c>
    </row>
    <row r="411" spans="1:14" x14ac:dyDescent="0.25">
      <c r="A411">
        <v>2018</v>
      </c>
      <c r="B411">
        <v>1</v>
      </c>
      <c r="C411" t="s">
        <v>12</v>
      </c>
      <c r="D411" t="s">
        <v>81</v>
      </c>
      <c r="E411">
        <v>131008</v>
      </c>
      <c r="F411">
        <v>114673</v>
      </c>
      <c r="G411">
        <v>16335</v>
      </c>
      <c r="H411">
        <v>12260</v>
      </c>
      <c r="I411">
        <v>1152969351</v>
      </c>
      <c r="J411">
        <v>1152969.351</v>
      </c>
      <c r="K411">
        <v>1441393408</v>
      </c>
      <c r="L411">
        <v>1441393.40799999</v>
      </c>
      <c r="M411" t="str">
        <f>A411&amp;" Q"&amp;B411</f>
        <v>2018 Q1</v>
      </c>
      <c r="N411" s="61">
        <f>VLOOKUP(M411,Dates!C:D,2,FALSE)</f>
        <v>43190</v>
      </c>
    </row>
    <row r="412" spans="1:14" x14ac:dyDescent="0.25">
      <c r="A412">
        <v>2018</v>
      </c>
      <c r="B412">
        <v>2</v>
      </c>
      <c r="C412" t="s">
        <v>12</v>
      </c>
      <c r="D412" t="s">
        <v>82</v>
      </c>
      <c r="E412">
        <v>5590258</v>
      </c>
      <c r="F412">
        <v>4644422</v>
      </c>
      <c r="G412">
        <v>945836</v>
      </c>
      <c r="H412">
        <v>713303</v>
      </c>
      <c r="I412">
        <v>33850299166</v>
      </c>
      <c r="J412">
        <v>33850299.170000002</v>
      </c>
      <c r="K412">
        <v>39953728817</v>
      </c>
      <c r="L412">
        <v>39953728.82</v>
      </c>
      <c r="M412" t="str">
        <f>A412&amp;" Q"&amp;B412</f>
        <v>2018 Q2</v>
      </c>
      <c r="N412" s="61">
        <f>VLOOKUP(M412,Dates!C:D,2,FALSE)</f>
        <v>43281</v>
      </c>
    </row>
    <row r="413" spans="1:14" x14ac:dyDescent="0.25">
      <c r="A413">
        <v>2018</v>
      </c>
      <c r="B413">
        <v>2</v>
      </c>
      <c r="C413" t="s">
        <v>12</v>
      </c>
      <c r="D413" t="s">
        <v>81</v>
      </c>
      <c r="E413">
        <v>152176</v>
      </c>
      <c r="F413">
        <v>126427</v>
      </c>
      <c r="G413">
        <v>25749</v>
      </c>
      <c r="H413">
        <v>19420</v>
      </c>
      <c r="I413">
        <v>1312343155</v>
      </c>
      <c r="J413">
        <v>1312343.155</v>
      </c>
      <c r="K413">
        <v>1568481272</v>
      </c>
      <c r="L413">
        <v>1568481.2719999901</v>
      </c>
      <c r="M413" t="str">
        <f>A413&amp;" Q"&amp;B413</f>
        <v>2018 Q2</v>
      </c>
      <c r="N413" s="61">
        <f>VLOOKUP(M413,Dates!C:D,2,FALSE)</f>
        <v>43281</v>
      </c>
    </row>
    <row r="414" spans="1:14" x14ac:dyDescent="0.25">
      <c r="A414">
        <v>2018</v>
      </c>
      <c r="B414">
        <v>3</v>
      </c>
      <c r="C414" t="s">
        <v>12</v>
      </c>
      <c r="D414" t="s">
        <v>82</v>
      </c>
      <c r="E414">
        <v>5434948</v>
      </c>
      <c r="F414">
        <v>4657009</v>
      </c>
      <c r="G414">
        <v>777939</v>
      </c>
      <c r="H414">
        <v>600011</v>
      </c>
      <c r="I414">
        <v>32882113550</v>
      </c>
      <c r="J414">
        <v>32882113.557</v>
      </c>
      <c r="K414">
        <v>39229795701</v>
      </c>
      <c r="L414">
        <v>39229795.710000001</v>
      </c>
      <c r="M414" t="str">
        <f>A414&amp;" Q"&amp;B414</f>
        <v>2018 Q3</v>
      </c>
      <c r="N414" s="61">
        <f>VLOOKUP(M414,Dates!C:D,2,FALSE)</f>
        <v>43373</v>
      </c>
    </row>
    <row r="415" spans="1:14" x14ac:dyDescent="0.25">
      <c r="A415">
        <v>2018</v>
      </c>
      <c r="B415">
        <v>3</v>
      </c>
      <c r="C415" t="s">
        <v>12</v>
      </c>
      <c r="D415" t="s">
        <v>81</v>
      </c>
      <c r="E415">
        <v>139929</v>
      </c>
      <c r="F415">
        <v>119899</v>
      </c>
      <c r="G415">
        <v>20030</v>
      </c>
      <c r="H415">
        <v>15449</v>
      </c>
      <c r="I415">
        <v>1163246139</v>
      </c>
      <c r="J415">
        <v>1163246.139</v>
      </c>
      <c r="K415">
        <v>1373133603</v>
      </c>
      <c r="L415">
        <v>1373133.6029999999</v>
      </c>
      <c r="M415" t="str">
        <f>A415&amp;" Q"&amp;B415</f>
        <v>2018 Q3</v>
      </c>
      <c r="N415" s="61">
        <f>VLOOKUP(M415,Dates!C:D,2,FALSE)</f>
        <v>43373</v>
      </c>
    </row>
    <row r="416" spans="1:14" x14ac:dyDescent="0.25">
      <c r="A416">
        <v>2018</v>
      </c>
      <c r="B416">
        <v>4</v>
      </c>
      <c r="C416" t="s">
        <v>12</v>
      </c>
      <c r="D416" t="s">
        <v>82</v>
      </c>
      <c r="E416">
        <v>5561421</v>
      </c>
      <c r="F416">
        <v>4762234</v>
      </c>
      <c r="G416">
        <v>799187</v>
      </c>
      <c r="H416">
        <v>637828</v>
      </c>
      <c r="I416">
        <v>32589647813</v>
      </c>
      <c r="J416">
        <v>32589647.82</v>
      </c>
      <c r="K416">
        <v>38986442773</v>
      </c>
      <c r="L416">
        <v>38986442.780000001</v>
      </c>
      <c r="M416" t="str">
        <f>A416&amp;" Q"&amp;B416</f>
        <v>2018 Q4</v>
      </c>
      <c r="N416" s="61">
        <f>VLOOKUP(M416,Dates!C:D,2,FALSE)</f>
        <v>43465</v>
      </c>
    </row>
    <row r="417" spans="1:14" x14ac:dyDescent="0.25">
      <c r="A417">
        <v>2018</v>
      </c>
      <c r="B417">
        <v>4</v>
      </c>
      <c r="C417" t="s">
        <v>12</v>
      </c>
      <c r="D417" t="s">
        <v>81</v>
      </c>
      <c r="E417">
        <v>142601</v>
      </c>
      <c r="F417">
        <v>122104</v>
      </c>
      <c r="G417">
        <v>20497</v>
      </c>
      <c r="H417">
        <v>16360</v>
      </c>
      <c r="I417">
        <v>1152175216</v>
      </c>
      <c r="J417">
        <v>1152175.216</v>
      </c>
      <c r="K417">
        <v>1412110081</v>
      </c>
      <c r="L417">
        <v>1412110.081</v>
      </c>
      <c r="M417" t="str">
        <f>A417&amp;" Q"&amp;B417</f>
        <v>2018 Q4</v>
      </c>
      <c r="N417" s="61">
        <f>VLOOKUP(M417,Dates!C:D,2,FALSE)</f>
        <v>43465</v>
      </c>
    </row>
    <row r="418" spans="1:14" x14ac:dyDescent="0.25">
      <c r="A418">
        <v>2019</v>
      </c>
      <c r="B418">
        <v>1</v>
      </c>
      <c r="C418" t="s">
        <v>12</v>
      </c>
      <c r="D418" t="s">
        <v>82</v>
      </c>
      <c r="E418">
        <v>4988013</v>
      </c>
      <c r="F418">
        <v>4498879</v>
      </c>
      <c r="G418">
        <v>489134</v>
      </c>
      <c r="H418">
        <v>374997</v>
      </c>
      <c r="I418">
        <v>29498411082</v>
      </c>
      <c r="J418">
        <v>29498411.0829999</v>
      </c>
      <c r="K418">
        <v>36434659907</v>
      </c>
      <c r="L418">
        <v>36434659.920000002</v>
      </c>
      <c r="M418" t="str">
        <f>A418&amp;" Q"&amp;B418</f>
        <v>2019 Q1</v>
      </c>
      <c r="N418" s="61">
        <f>VLOOKUP(M418,Dates!C:D,2,FALSE)</f>
        <v>43555</v>
      </c>
    </row>
    <row r="419" spans="1:14" x14ac:dyDescent="0.25">
      <c r="A419">
        <v>2019</v>
      </c>
      <c r="B419">
        <v>1</v>
      </c>
      <c r="C419" t="s">
        <v>12</v>
      </c>
      <c r="D419" t="s">
        <v>81</v>
      </c>
      <c r="E419">
        <v>161170</v>
      </c>
      <c r="F419">
        <v>145365</v>
      </c>
      <c r="G419">
        <v>15805</v>
      </c>
      <c r="H419">
        <v>12117</v>
      </c>
      <c r="I419">
        <v>1221852260</v>
      </c>
      <c r="J419">
        <v>1221852.26</v>
      </c>
      <c r="K419">
        <v>1471461807</v>
      </c>
      <c r="L419">
        <v>1471461.807</v>
      </c>
      <c r="M419" t="str">
        <f>A419&amp;" Q"&amp;B419</f>
        <v>2019 Q1</v>
      </c>
      <c r="N419" s="61">
        <f>VLOOKUP(M419,Dates!C:D,2,FALSE)</f>
        <v>43555</v>
      </c>
    </row>
    <row r="420" spans="1:14" x14ac:dyDescent="0.25">
      <c r="A420">
        <v>2019</v>
      </c>
      <c r="B420">
        <v>2</v>
      </c>
      <c r="C420" t="s">
        <v>12</v>
      </c>
      <c r="D420" t="s">
        <v>82</v>
      </c>
      <c r="E420">
        <v>5739274</v>
      </c>
      <c r="F420">
        <v>4799108</v>
      </c>
      <c r="G420">
        <v>940166</v>
      </c>
      <c r="H420">
        <v>719207</v>
      </c>
      <c r="I420">
        <v>33296343106</v>
      </c>
      <c r="J420">
        <v>33296343.109999999</v>
      </c>
      <c r="K420">
        <v>38566395912</v>
      </c>
      <c r="L420">
        <v>38566395.920000002</v>
      </c>
      <c r="M420" t="str">
        <f>A420&amp;" Q"&amp;B420</f>
        <v>2019 Q2</v>
      </c>
      <c r="N420" s="61">
        <f>VLOOKUP(M420,Dates!C:D,2,FALSE)</f>
        <v>43646</v>
      </c>
    </row>
    <row r="421" spans="1:14" x14ac:dyDescent="0.25">
      <c r="A421">
        <v>2019</v>
      </c>
      <c r="B421">
        <v>2</v>
      </c>
      <c r="C421" t="s">
        <v>12</v>
      </c>
      <c r="D421" t="s">
        <v>81</v>
      </c>
      <c r="E421">
        <v>170194</v>
      </c>
      <c r="F421">
        <v>142313</v>
      </c>
      <c r="G421">
        <v>27881</v>
      </c>
      <c r="H421">
        <v>21329</v>
      </c>
      <c r="I421">
        <v>1237463072</v>
      </c>
      <c r="J421">
        <v>1237463.0719999999</v>
      </c>
      <c r="K421">
        <v>1426320666</v>
      </c>
      <c r="L421">
        <v>1426320.666</v>
      </c>
      <c r="M421" t="str">
        <f>A421&amp;" Q"&amp;B421</f>
        <v>2019 Q2</v>
      </c>
      <c r="N421" s="61">
        <f>VLOOKUP(M421,Dates!C:D,2,FALSE)</f>
        <v>43646</v>
      </c>
    </row>
    <row r="422" spans="1:14" x14ac:dyDescent="0.25">
      <c r="A422">
        <v>2019</v>
      </c>
      <c r="B422">
        <v>3</v>
      </c>
      <c r="C422" t="s">
        <v>12</v>
      </c>
      <c r="D422" t="s">
        <v>82</v>
      </c>
      <c r="E422">
        <v>5506157</v>
      </c>
      <c r="F422">
        <v>4706106</v>
      </c>
      <c r="G422">
        <v>800051</v>
      </c>
      <c r="H422">
        <v>643259</v>
      </c>
      <c r="I422">
        <v>31989561833</v>
      </c>
      <c r="J422">
        <v>31989561.833999999</v>
      </c>
      <c r="K422">
        <v>38320908697</v>
      </c>
      <c r="L422">
        <v>38320908.700000003</v>
      </c>
      <c r="M422" t="str">
        <f>A422&amp;" Q"&amp;B422</f>
        <v>2019 Q3</v>
      </c>
      <c r="N422" s="61">
        <f>VLOOKUP(M422,Dates!C:D,2,FALSE)</f>
        <v>43738</v>
      </c>
    </row>
    <row r="423" spans="1:14" x14ac:dyDescent="0.25">
      <c r="A423">
        <v>2019</v>
      </c>
      <c r="B423">
        <v>3</v>
      </c>
      <c r="C423" t="s">
        <v>12</v>
      </c>
      <c r="D423" t="s">
        <v>81</v>
      </c>
      <c r="E423">
        <v>133663</v>
      </c>
      <c r="F423">
        <v>114240</v>
      </c>
      <c r="G423">
        <v>19423</v>
      </c>
      <c r="H423">
        <v>15616</v>
      </c>
      <c r="I423">
        <v>904319180</v>
      </c>
      <c r="J423">
        <v>904319.179999999</v>
      </c>
      <c r="K423">
        <v>1063727862</v>
      </c>
      <c r="L423">
        <v>1063727.862</v>
      </c>
      <c r="M423" t="str">
        <f>A423&amp;" Q"&amp;B423</f>
        <v>2019 Q3</v>
      </c>
      <c r="N423" s="61">
        <f>VLOOKUP(M423,Dates!C:D,2,FALSE)</f>
        <v>43738</v>
      </c>
    </row>
    <row r="424" spans="1:14" x14ac:dyDescent="0.25">
      <c r="A424">
        <v>2019</v>
      </c>
      <c r="B424">
        <v>4</v>
      </c>
      <c r="C424" t="s">
        <v>12</v>
      </c>
      <c r="D424" t="s">
        <v>82</v>
      </c>
      <c r="E424">
        <v>5579748</v>
      </c>
      <c r="F424">
        <v>4932362</v>
      </c>
      <c r="G424">
        <v>647386</v>
      </c>
      <c r="H424">
        <v>500392</v>
      </c>
      <c r="I424">
        <v>32193644702</v>
      </c>
      <c r="J424">
        <v>32193644.699999999</v>
      </c>
      <c r="K424">
        <v>38747181220</v>
      </c>
      <c r="L424">
        <v>38747181.219999999</v>
      </c>
      <c r="M424" t="str">
        <f>A424&amp;" Q"&amp;B424</f>
        <v>2019 Q4</v>
      </c>
      <c r="N424" s="61">
        <f>VLOOKUP(M424,Dates!C:D,2,FALSE)</f>
        <v>43830</v>
      </c>
    </row>
    <row r="425" spans="1:14" x14ac:dyDescent="0.25">
      <c r="A425">
        <v>2019</v>
      </c>
      <c r="B425">
        <v>4</v>
      </c>
      <c r="C425" t="s">
        <v>12</v>
      </c>
      <c r="D425" t="s">
        <v>81</v>
      </c>
      <c r="E425">
        <v>149534</v>
      </c>
      <c r="F425">
        <v>132187</v>
      </c>
      <c r="G425">
        <v>17347</v>
      </c>
      <c r="H425">
        <v>13407</v>
      </c>
      <c r="I425">
        <v>1038004504</v>
      </c>
      <c r="J425">
        <v>1038004.504</v>
      </c>
      <c r="K425">
        <v>1266057393</v>
      </c>
      <c r="L425">
        <v>1266057.3929999999</v>
      </c>
      <c r="M425" t="str">
        <f>A425&amp;" Q"&amp;B425</f>
        <v>2019 Q4</v>
      </c>
      <c r="N425" s="61">
        <f>VLOOKUP(M425,Dates!C:D,2,FALSE)</f>
        <v>43830</v>
      </c>
    </row>
    <row r="426" spans="1:14" x14ac:dyDescent="0.25">
      <c r="A426">
        <v>2020</v>
      </c>
      <c r="B426">
        <v>1</v>
      </c>
      <c r="C426" t="s">
        <v>12</v>
      </c>
      <c r="D426" t="s">
        <v>82</v>
      </c>
      <c r="E426">
        <v>4112420</v>
      </c>
      <c r="F426">
        <v>4218803</v>
      </c>
      <c r="G426">
        <v>-106383</v>
      </c>
      <c r="H426">
        <v>-91603</v>
      </c>
      <c r="I426">
        <v>23149484153</v>
      </c>
      <c r="J426">
        <v>23149484.153000001</v>
      </c>
      <c r="K426">
        <v>34356888444</v>
      </c>
      <c r="L426">
        <v>34356888.439999998</v>
      </c>
      <c r="M426" t="str">
        <f>A426&amp;" Q"&amp;B426</f>
        <v>2020 Q1</v>
      </c>
      <c r="N426" s="61">
        <f>VLOOKUP(M426,Dates!C:D,2,FALSE)</f>
        <v>43921</v>
      </c>
    </row>
    <row r="427" spans="1:14" x14ac:dyDescent="0.25">
      <c r="A427">
        <v>2020</v>
      </c>
      <c r="B427">
        <v>1</v>
      </c>
      <c r="C427" t="s">
        <v>12</v>
      </c>
      <c r="D427" t="s">
        <v>81</v>
      </c>
      <c r="E427">
        <v>121514</v>
      </c>
      <c r="F427">
        <v>124657</v>
      </c>
      <c r="G427">
        <v>-3143</v>
      </c>
      <c r="H427">
        <v>-2708</v>
      </c>
      <c r="I427">
        <v>788570084</v>
      </c>
      <c r="J427">
        <v>788570.08400000003</v>
      </c>
      <c r="K427">
        <v>997123883</v>
      </c>
      <c r="L427">
        <v>997123.88299999898</v>
      </c>
      <c r="M427" t="str">
        <f>A427&amp;" Q"&amp;B427</f>
        <v>2020 Q1</v>
      </c>
      <c r="N427" s="61">
        <f>VLOOKUP(M427,Dates!C:D,2,FALSE)</f>
        <v>43921</v>
      </c>
    </row>
    <row r="428" spans="1:14" x14ac:dyDescent="0.25">
      <c r="A428">
        <v>2020</v>
      </c>
      <c r="B428">
        <v>2</v>
      </c>
      <c r="C428" t="s">
        <v>12</v>
      </c>
      <c r="D428" t="s">
        <v>82</v>
      </c>
      <c r="E428">
        <v>1007273</v>
      </c>
      <c r="F428">
        <v>3224052</v>
      </c>
      <c r="G428">
        <v>-2216779</v>
      </c>
      <c r="H428">
        <v>-914578</v>
      </c>
      <c r="I428">
        <v>5621787160</v>
      </c>
      <c r="J428">
        <v>5621787.1600000001</v>
      </c>
      <c r="K428">
        <v>17904954884</v>
      </c>
      <c r="L428">
        <v>17904954.884</v>
      </c>
      <c r="M428" t="str">
        <f>A428&amp;" Q"&amp;B428</f>
        <v>2020 Q2</v>
      </c>
      <c r="N428" s="61">
        <f>VLOOKUP(M428,Dates!C:D,2,FALSE)</f>
        <v>44012</v>
      </c>
    </row>
    <row r="429" spans="1:14" x14ac:dyDescent="0.25">
      <c r="A429">
        <v>2020</v>
      </c>
      <c r="B429">
        <v>2</v>
      </c>
      <c r="C429" t="s">
        <v>12</v>
      </c>
      <c r="D429" t="s">
        <v>81</v>
      </c>
      <c r="E429">
        <v>403</v>
      </c>
      <c r="F429">
        <v>1287</v>
      </c>
      <c r="G429">
        <v>-884</v>
      </c>
      <c r="H429">
        <v>-363</v>
      </c>
      <c r="I429">
        <v>896668</v>
      </c>
      <c r="J429">
        <v>896.66799999999898</v>
      </c>
      <c r="K429">
        <v>1599723</v>
      </c>
      <c r="L429">
        <v>1599.723</v>
      </c>
      <c r="M429" t="str">
        <f>A429&amp;" Q"&amp;B429</f>
        <v>2020 Q2</v>
      </c>
      <c r="N429" s="61">
        <f>VLOOKUP(M429,Dates!C:D,2,FALSE)</f>
        <v>44012</v>
      </c>
    </row>
    <row r="430" spans="1:14" x14ac:dyDescent="0.25">
      <c r="A430">
        <v>2020</v>
      </c>
      <c r="B430">
        <v>3</v>
      </c>
      <c r="C430" t="s">
        <v>12</v>
      </c>
      <c r="D430" t="s">
        <v>82</v>
      </c>
      <c r="E430">
        <v>1773269</v>
      </c>
      <c r="F430">
        <v>4402141</v>
      </c>
      <c r="G430">
        <v>-2628872</v>
      </c>
      <c r="H430">
        <v>-1143876</v>
      </c>
      <c r="I430">
        <v>11752629735</v>
      </c>
      <c r="J430">
        <v>11752629.734999999</v>
      </c>
      <c r="K430">
        <v>26192405992</v>
      </c>
      <c r="L430">
        <v>26192405.991999999</v>
      </c>
      <c r="M430" t="str">
        <f>A430&amp;" Q"&amp;B430</f>
        <v>2020 Q3</v>
      </c>
      <c r="N430" s="61">
        <f>VLOOKUP(M430,Dates!C:D,2,FALSE)</f>
        <v>44104</v>
      </c>
    </row>
    <row r="431" spans="1:14" x14ac:dyDescent="0.25">
      <c r="A431">
        <v>2020</v>
      </c>
      <c r="B431">
        <v>3</v>
      </c>
      <c r="C431" t="s">
        <v>12</v>
      </c>
      <c r="D431" t="s">
        <v>81</v>
      </c>
      <c r="E431">
        <v>19806</v>
      </c>
      <c r="F431">
        <v>49168</v>
      </c>
      <c r="G431">
        <v>-29362</v>
      </c>
      <c r="H431">
        <v>-12777</v>
      </c>
      <c r="I431">
        <v>151985598</v>
      </c>
      <c r="J431">
        <v>151985.598</v>
      </c>
      <c r="K431">
        <v>306507672</v>
      </c>
      <c r="L431">
        <v>306507.67200000002</v>
      </c>
      <c r="M431" t="str">
        <f>A431&amp;" Q"&amp;B431</f>
        <v>2020 Q3</v>
      </c>
      <c r="N431" s="61">
        <f>VLOOKUP(M431,Dates!C:D,2,FALSE)</f>
        <v>44104</v>
      </c>
    </row>
    <row r="432" spans="1:14" x14ac:dyDescent="0.25">
      <c r="A432">
        <v>2020</v>
      </c>
      <c r="B432">
        <v>4</v>
      </c>
      <c r="C432" t="s">
        <v>12</v>
      </c>
      <c r="D432" t="s">
        <v>82</v>
      </c>
      <c r="E432">
        <v>1971082</v>
      </c>
      <c r="F432">
        <v>3115004</v>
      </c>
      <c r="G432">
        <v>-1143922</v>
      </c>
      <c r="H432">
        <v>-889324</v>
      </c>
      <c r="I432">
        <v>12495988937</v>
      </c>
      <c r="J432">
        <v>12495988.9369999</v>
      </c>
      <c r="K432">
        <v>23206020556</v>
      </c>
      <c r="L432">
        <v>23206020.556000002</v>
      </c>
      <c r="M432" t="str">
        <f>A432&amp;" Q"&amp;B432</f>
        <v>2020 Q4</v>
      </c>
      <c r="N432" s="61">
        <f>VLOOKUP(M432,Dates!C:D,2,FALSE)</f>
        <v>44196</v>
      </c>
    </row>
    <row r="433" spans="1:14" x14ac:dyDescent="0.25">
      <c r="A433">
        <v>2020</v>
      </c>
      <c r="B433">
        <v>4</v>
      </c>
      <c r="C433" t="s">
        <v>12</v>
      </c>
      <c r="D433" t="s">
        <v>81</v>
      </c>
      <c r="E433">
        <v>42294</v>
      </c>
      <c r="F433">
        <v>66842</v>
      </c>
      <c r="G433">
        <v>-24548</v>
      </c>
      <c r="H433">
        <v>-19086</v>
      </c>
      <c r="I433">
        <v>304415477</v>
      </c>
      <c r="J433">
        <v>304415.47700000001</v>
      </c>
      <c r="K433">
        <v>582334824</v>
      </c>
      <c r="L433">
        <v>582334.82400000002</v>
      </c>
      <c r="M433" t="str">
        <f>A433&amp;" Q"&amp;B433</f>
        <v>2020 Q4</v>
      </c>
      <c r="N433" s="61">
        <f>VLOOKUP(M433,Dates!C:D,2,FALSE)</f>
        <v>44196</v>
      </c>
    </row>
    <row r="434" spans="1:14" x14ac:dyDescent="0.25">
      <c r="A434">
        <v>2021</v>
      </c>
      <c r="B434">
        <v>1</v>
      </c>
      <c r="C434" t="s">
        <v>12</v>
      </c>
      <c r="D434" t="s">
        <v>82</v>
      </c>
      <c r="E434">
        <v>2002938</v>
      </c>
      <c r="F434">
        <v>2995952</v>
      </c>
      <c r="G434">
        <v>-993014</v>
      </c>
      <c r="H434">
        <v>112868</v>
      </c>
      <c r="I434">
        <v>14494387999</v>
      </c>
      <c r="J434">
        <v>14494387.999</v>
      </c>
      <c r="K434">
        <v>22497975199</v>
      </c>
      <c r="L434">
        <v>22497975.199000001</v>
      </c>
      <c r="M434" t="str">
        <f>A434&amp;" Q"&amp;B434</f>
        <v>2021 Q1</v>
      </c>
      <c r="N434" s="61">
        <f>VLOOKUP(M434,Dates!C:D,2,FALSE)</f>
        <v>44286</v>
      </c>
    </row>
    <row r="435" spans="1:14" x14ac:dyDescent="0.25">
      <c r="A435">
        <v>2021</v>
      </c>
      <c r="B435">
        <v>1</v>
      </c>
      <c r="C435" t="s">
        <v>12</v>
      </c>
      <c r="D435" t="s">
        <v>81</v>
      </c>
      <c r="E435">
        <v>48686</v>
      </c>
      <c r="F435">
        <v>72823</v>
      </c>
      <c r="G435">
        <v>-24137</v>
      </c>
      <c r="H435">
        <v>2745</v>
      </c>
      <c r="I435">
        <v>389566497</v>
      </c>
      <c r="J435">
        <v>389566.49699999997</v>
      </c>
      <c r="K435">
        <v>664812142</v>
      </c>
      <c r="L435">
        <v>664812.14199999999</v>
      </c>
      <c r="M435" t="str">
        <f>A435&amp;" Q"&amp;B435</f>
        <v>2021 Q1</v>
      </c>
      <c r="N435" s="61">
        <f>VLOOKUP(M435,Dates!C:D,2,FALSE)</f>
        <v>44286</v>
      </c>
    </row>
    <row r="436" spans="1:14" x14ac:dyDescent="0.25">
      <c r="A436">
        <v>2021</v>
      </c>
      <c r="B436">
        <v>2</v>
      </c>
      <c r="C436" t="s">
        <v>12</v>
      </c>
      <c r="D436" t="s">
        <v>82</v>
      </c>
      <c r="E436">
        <v>3881342</v>
      </c>
      <c r="F436">
        <v>4007555</v>
      </c>
      <c r="G436">
        <v>-126213</v>
      </c>
      <c r="H436">
        <v>336752</v>
      </c>
      <c r="I436">
        <v>26836765283</v>
      </c>
      <c r="J436">
        <v>26836765.285999998</v>
      </c>
      <c r="K436">
        <v>32406934543</v>
      </c>
      <c r="L436">
        <v>32406934.548999999</v>
      </c>
      <c r="M436" t="str">
        <f>A436&amp;" Q"&amp;B436</f>
        <v>2021 Q2</v>
      </c>
      <c r="N436" s="61">
        <f>VLOOKUP(M436,Dates!C:D,2,FALSE)</f>
        <v>44377</v>
      </c>
    </row>
    <row r="437" spans="1:14" x14ac:dyDescent="0.25">
      <c r="A437">
        <v>2021</v>
      </c>
      <c r="B437">
        <v>2</v>
      </c>
      <c r="C437" t="s">
        <v>12</v>
      </c>
      <c r="D437" t="s">
        <v>81</v>
      </c>
      <c r="E437">
        <v>126602</v>
      </c>
      <c r="F437">
        <v>130717</v>
      </c>
      <c r="G437">
        <v>-4115</v>
      </c>
      <c r="H437">
        <v>10986</v>
      </c>
      <c r="I437">
        <v>867894165</v>
      </c>
      <c r="J437">
        <v>867894.16500000004</v>
      </c>
      <c r="K437">
        <v>1038818717</v>
      </c>
      <c r="L437">
        <v>1038818.7169999999</v>
      </c>
      <c r="M437" t="str">
        <f>A437&amp;" Q"&amp;B437</f>
        <v>2021 Q2</v>
      </c>
      <c r="N437" s="61">
        <f>VLOOKUP(M437,Dates!C:D,2,FALSE)</f>
        <v>44377</v>
      </c>
    </row>
    <row r="438" spans="1:14" x14ac:dyDescent="0.25">
      <c r="A438">
        <v>2021</v>
      </c>
      <c r="B438">
        <v>3</v>
      </c>
      <c r="C438" t="s">
        <v>12</v>
      </c>
      <c r="D438" t="s">
        <v>82</v>
      </c>
      <c r="E438">
        <v>4526607</v>
      </c>
      <c r="F438">
        <v>4555235</v>
      </c>
      <c r="G438">
        <v>-28628</v>
      </c>
      <c r="H438">
        <v>431315</v>
      </c>
      <c r="I438">
        <v>30411936701</v>
      </c>
      <c r="J438">
        <v>30411936.704999998</v>
      </c>
      <c r="K438">
        <v>37686224429</v>
      </c>
      <c r="L438">
        <v>37686224.439999998</v>
      </c>
      <c r="M438" t="str">
        <f>A438&amp;" Q"&amp;B438</f>
        <v>2021 Q3</v>
      </c>
      <c r="N438" s="61">
        <f>VLOOKUP(M438,Dates!C:D,2,FALSE)</f>
        <v>44469</v>
      </c>
    </row>
    <row r="439" spans="1:14" x14ac:dyDescent="0.25">
      <c r="A439">
        <v>2021</v>
      </c>
      <c r="B439">
        <v>3</v>
      </c>
      <c r="C439" t="s">
        <v>12</v>
      </c>
      <c r="D439" t="s">
        <v>81</v>
      </c>
      <c r="E439">
        <v>152776</v>
      </c>
      <c r="F439">
        <v>153741</v>
      </c>
      <c r="G439">
        <v>-965</v>
      </c>
      <c r="H439">
        <v>14558</v>
      </c>
      <c r="I439">
        <v>905221490</v>
      </c>
      <c r="J439">
        <v>905221.49</v>
      </c>
      <c r="K439">
        <v>1114565919</v>
      </c>
      <c r="L439">
        <v>1114565.919</v>
      </c>
      <c r="M439" t="str">
        <f>A439&amp;" Q"&amp;B439</f>
        <v>2021 Q3</v>
      </c>
      <c r="N439" s="61">
        <f>VLOOKUP(M439,Dates!C:D,2,FALSE)</f>
        <v>44469</v>
      </c>
    </row>
    <row r="440" spans="1:14" x14ac:dyDescent="0.25">
      <c r="A440">
        <v>2021</v>
      </c>
      <c r="B440">
        <v>4</v>
      </c>
      <c r="C440" t="s">
        <v>12</v>
      </c>
      <c r="D440" t="s">
        <v>82</v>
      </c>
      <c r="E440">
        <v>4904936</v>
      </c>
      <c r="F440">
        <v>4715769</v>
      </c>
      <c r="G440">
        <v>189167</v>
      </c>
      <c r="H440">
        <v>65747</v>
      </c>
      <c r="I440">
        <v>28861595951</v>
      </c>
      <c r="J440">
        <v>28861595.951000001</v>
      </c>
      <c r="K440">
        <v>35615564794</v>
      </c>
      <c r="L440">
        <v>35615564.799999997</v>
      </c>
      <c r="M440" t="str">
        <f>A440&amp;" Q"&amp;B440</f>
        <v>2021 Q4</v>
      </c>
      <c r="N440" s="61">
        <f>VLOOKUP(M440,Dates!C:D,2,FALSE)</f>
        <v>44561</v>
      </c>
    </row>
    <row r="441" spans="1:14" x14ac:dyDescent="0.25">
      <c r="A441">
        <v>2021</v>
      </c>
      <c r="B441">
        <v>4</v>
      </c>
      <c r="C441" t="s">
        <v>12</v>
      </c>
      <c r="D441" t="s">
        <v>81</v>
      </c>
      <c r="E441">
        <v>146444</v>
      </c>
      <c r="F441">
        <v>140795</v>
      </c>
      <c r="G441">
        <v>5649</v>
      </c>
      <c r="H441">
        <v>1964</v>
      </c>
      <c r="I441">
        <v>864444135</v>
      </c>
      <c r="J441">
        <v>864444.13500000001</v>
      </c>
      <c r="K441">
        <v>1095642459</v>
      </c>
      <c r="L441">
        <v>1095642.459</v>
      </c>
      <c r="M441" t="str">
        <f>A441&amp;" Q"&amp;B441</f>
        <v>2021 Q4</v>
      </c>
      <c r="N441" s="61">
        <f>VLOOKUP(M441,Dates!C:D,2,FALSE)</f>
        <v>44561</v>
      </c>
    </row>
    <row r="442" spans="1:14" x14ac:dyDescent="0.25">
      <c r="A442">
        <v>2022</v>
      </c>
      <c r="B442">
        <v>1</v>
      </c>
      <c r="C442" t="s">
        <v>12</v>
      </c>
      <c r="D442" t="s">
        <v>82</v>
      </c>
      <c r="E442">
        <v>4535418</v>
      </c>
      <c r="F442">
        <v>4681248</v>
      </c>
      <c r="G442">
        <v>-145830</v>
      </c>
      <c r="H442">
        <v>-268473</v>
      </c>
      <c r="I442">
        <v>25553189665</v>
      </c>
      <c r="J442">
        <v>25553189.662</v>
      </c>
      <c r="K442">
        <v>33203819313</v>
      </c>
      <c r="L442">
        <v>33203819.32</v>
      </c>
      <c r="M442" t="str">
        <f>A442&amp;" Q"&amp;B442</f>
        <v>2022 Q1</v>
      </c>
      <c r="N442" s="61">
        <f>VLOOKUP(M442,Dates!C:D,2,FALSE)</f>
        <v>44651</v>
      </c>
    </row>
    <row r="443" spans="1:14" x14ac:dyDescent="0.25">
      <c r="A443">
        <v>2022</v>
      </c>
      <c r="B443">
        <v>1</v>
      </c>
      <c r="C443" t="s">
        <v>12</v>
      </c>
      <c r="D443" t="s">
        <v>81</v>
      </c>
      <c r="E443">
        <v>158347</v>
      </c>
      <c r="F443">
        <v>163441</v>
      </c>
      <c r="G443">
        <v>-5094</v>
      </c>
      <c r="H443">
        <v>-9376</v>
      </c>
      <c r="I443">
        <v>937795993</v>
      </c>
      <c r="J443">
        <v>937795.99300000002</v>
      </c>
      <c r="K443">
        <v>1192340051</v>
      </c>
      <c r="L443">
        <v>1192340.051</v>
      </c>
      <c r="M443" t="str">
        <f>A443&amp;" Q"&amp;B443</f>
        <v>2022 Q1</v>
      </c>
      <c r="N443" s="61">
        <f>VLOOKUP(M443,Dates!C:D,2,FALSE)</f>
        <v>44651</v>
      </c>
    </row>
    <row r="444" spans="1:14" x14ac:dyDescent="0.25">
      <c r="A444">
        <v>2022</v>
      </c>
      <c r="B444">
        <v>2</v>
      </c>
      <c r="C444" t="s">
        <v>12</v>
      </c>
      <c r="D444" t="s">
        <v>82</v>
      </c>
      <c r="E444">
        <v>6492613</v>
      </c>
      <c r="F444">
        <v>5375032</v>
      </c>
      <c r="G444">
        <v>1117581</v>
      </c>
      <c r="H444">
        <v>733498</v>
      </c>
      <c r="I444">
        <v>31385085474</v>
      </c>
      <c r="J444">
        <v>31385085.475000001</v>
      </c>
      <c r="K444">
        <v>36032892584</v>
      </c>
      <c r="L444">
        <v>36032892.579999998</v>
      </c>
      <c r="M444" t="str">
        <f>A444&amp;" Q"&amp;B444</f>
        <v>2022 Q2</v>
      </c>
      <c r="N444" s="61">
        <f>VLOOKUP(M444,Dates!C:D,2,FALSE)</f>
        <v>44742</v>
      </c>
    </row>
    <row r="445" spans="1:14" x14ac:dyDescent="0.25">
      <c r="A445">
        <v>2022</v>
      </c>
      <c r="B445">
        <v>2</v>
      </c>
      <c r="C445" t="s">
        <v>12</v>
      </c>
      <c r="D445" t="s">
        <v>81</v>
      </c>
      <c r="E445">
        <v>235727</v>
      </c>
      <c r="F445">
        <v>195148</v>
      </c>
      <c r="G445">
        <v>40579</v>
      </c>
      <c r="H445">
        <v>26634</v>
      </c>
      <c r="I445">
        <v>1144806609</v>
      </c>
      <c r="J445">
        <v>1144806.6089999999</v>
      </c>
      <c r="K445">
        <v>1297858665</v>
      </c>
      <c r="L445">
        <v>1297858.665</v>
      </c>
      <c r="M445" t="str">
        <f>A445&amp;" Q"&amp;B445</f>
        <v>2022 Q2</v>
      </c>
      <c r="N445" s="61">
        <f>VLOOKUP(M445,Dates!C:D,2,FALSE)</f>
        <v>44742</v>
      </c>
    </row>
    <row r="447" spans="1:14" x14ac:dyDescent="0.25">
      <c r="E447">
        <f t="shared" ref="E447:L447" si="0">SUBTOTAL(9,E2:E446)</f>
        <v>779721768.35000038</v>
      </c>
      <c r="F447">
        <f t="shared" si="0"/>
        <v>783432976.07000017</v>
      </c>
      <c r="G447">
        <f t="shared" si="0"/>
        <v>-3711209.7000000039</v>
      </c>
      <c r="H447">
        <f t="shared" si="0"/>
        <v>-910091.03000000026</v>
      </c>
      <c r="I447">
        <f t="shared" si="0"/>
        <v>3897604817494</v>
      </c>
      <c r="J447">
        <f t="shared" si="0"/>
        <v>3897604817.5339985</v>
      </c>
      <c r="K447">
        <f t="shared" si="0"/>
        <v>4906005773925</v>
      </c>
      <c r="L447">
        <f t="shared" si="0"/>
        <v>4906005774.0809984</v>
      </c>
    </row>
  </sheetData>
  <autoFilter ref="A1:L445" xr:uid="{F5F3BE05-BE51-40FC-9EF1-09DF9D922DA9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1F3AC-94C7-469A-B074-7A554546A175}">
  <sheetPr codeName="Sheet6">
    <tabColor rgb="FFFFFF00"/>
  </sheetPr>
  <dimension ref="A1:S445"/>
  <sheetViews>
    <sheetView workbookViewId="0"/>
  </sheetViews>
  <sheetFormatPr defaultRowHeight="15" x14ac:dyDescent="0.25"/>
  <cols>
    <col min="16" max="19" width="12" bestFit="1" customWidth="1"/>
  </cols>
  <sheetData>
    <row r="1" spans="1:19" x14ac:dyDescent="0.25">
      <c r="A1" t="s">
        <v>26</v>
      </c>
      <c r="B1" t="s">
        <v>27</v>
      </c>
      <c r="C1" t="s">
        <v>29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  <c r="N1" t="s">
        <v>75</v>
      </c>
      <c r="O1" t="s">
        <v>76</v>
      </c>
      <c r="P1" t="s">
        <v>0</v>
      </c>
      <c r="Q1" t="s">
        <v>1</v>
      </c>
      <c r="R1" t="s">
        <v>77</v>
      </c>
      <c r="S1" t="s">
        <v>78</v>
      </c>
    </row>
    <row r="2" spans="1:19" x14ac:dyDescent="0.25">
      <c r="A2">
        <v>2017</v>
      </c>
      <c r="B2">
        <v>1</v>
      </c>
      <c r="C2" t="s">
        <v>11</v>
      </c>
      <c r="D2" t="s">
        <v>80</v>
      </c>
      <c r="E2">
        <v>339327.91</v>
      </c>
      <c r="F2">
        <v>167836.65</v>
      </c>
      <c r="G2">
        <v>42074.959999999897</v>
      </c>
      <c r="H2">
        <v>141966.54999999999</v>
      </c>
      <c r="I2">
        <v>16836.23</v>
      </c>
      <c r="J2">
        <v>66349.17</v>
      </c>
      <c r="K2">
        <v>41753.129999999997</v>
      </c>
      <c r="L2">
        <v>4008.1</v>
      </c>
      <c r="M2">
        <v>30179.58</v>
      </c>
      <c r="N2">
        <v>3454.52</v>
      </c>
      <c r="O2">
        <v>853786.8</v>
      </c>
      <c r="P2">
        <v>4498680880</v>
      </c>
      <c r="Q2">
        <v>6414964120</v>
      </c>
      <c r="R2">
        <v>4498680.88</v>
      </c>
      <c r="S2">
        <v>6414964.1200000001</v>
      </c>
    </row>
    <row r="3" spans="1:19" x14ac:dyDescent="0.25">
      <c r="A3">
        <v>2017</v>
      </c>
      <c r="B3">
        <v>1</v>
      </c>
      <c r="C3" t="s">
        <v>11</v>
      </c>
      <c r="D3" t="s">
        <v>82</v>
      </c>
      <c r="E3">
        <v>1897870.84</v>
      </c>
      <c r="F3">
        <v>863159.4</v>
      </c>
      <c r="G3">
        <v>235468.16</v>
      </c>
      <c r="H3">
        <v>793142.67</v>
      </c>
      <c r="I3">
        <v>94090.13</v>
      </c>
      <c r="J3">
        <v>371162.42</v>
      </c>
      <c r="K3">
        <v>233677.68</v>
      </c>
      <c r="L3">
        <v>22444.74</v>
      </c>
      <c r="M3">
        <v>167521.57</v>
      </c>
      <c r="N3">
        <v>1589177.01</v>
      </c>
      <c r="O3">
        <v>6267714.6200000001</v>
      </c>
      <c r="P3">
        <v>29530397825</v>
      </c>
      <c r="Q3">
        <v>35805257941</v>
      </c>
      <c r="R3">
        <v>29530397.824000001</v>
      </c>
      <c r="S3">
        <v>35805257.950000003</v>
      </c>
    </row>
    <row r="4" spans="1:19" x14ac:dyDescent="0.25">
      <c r="A4">
        <v>2017</v>
      </c>
      <c r="B4">
        <v>1</v>
      </c>
      <c r="C4" t="s">
        <v>11</v>
      </c>
      <c r="D4" t="s">
        <v>81</v>
      </c>
      <c r="E4">
        <v>518357.2</v>
      </c>
      <c r="F4">
        <v>240571.19</v>
      </c>
      <c r="G4">
        <v>64337.719999999899</v>
      </c>
      <c r="H4">
        <v>216607.62</v>
      </c>
      <c r="I4">
        <v>25690.71</v>
      </c>
      <c r="J4">
        <v>101403.72</v>
      </c>
      <c r="K4">
        <v>63819.67</v>
      </c>
      <c r="L4">
        <v>6130.75</v>
      </c>
      <c r="M4">
        <v>45769.31</v>
      </c>
      <c r="N4">
        <v>5274.02</v>
      </c>
      <c r="O4">
        <v>1287961.92</v>
      </c>
      <c r="P4">
        <v>7491064518</v>
      </c>
      <c r="Q4">
        <v>9777296146</v>
      </c>
      <c r="R4">
        <v>7491064.5180000002</v>
      </c>
      <c r="S4">
        <v>9777296.1459999997</v>
      </c>
    </row>
    <row r="5" spans="1:19" x14ac:dyDescent="0.25">
      <c r="A5">
        <v>2017</v>
      </c>
      <c r="B5">
        <v>1</v>
      </c>
      <c r="C5" t="s">
        <v>11</v>
      </c>
      <c r="D5" t="s">
        <v>79</v>
      </c>
      <c r="E5">
        <v>242366.07</v>
      </c>
      <c r="F5">
        <v>117650.6</v>
      </c>
      <c r="G5">
        <v>30075.229999999901</v>
      </c>
      <c r="H5">
        <v>101247.77</v>
      </c>
      <c r="I5">
        <v>12012.46</v>
      </c>
      <c r="J5">
        <v>47400.87</v>
      </c>
      <c r="K5">
        <v>29847.13</v>
      </c>
      <c r="L5">
        <v>2867.33</v>
      </c>
      <c r="M5">
        <v>21446.3</v>
      </c>
      <c r="N5">
        <v>2466.56</v>
      </c>
      <c r="O5">
        <v>607380.32999999996</v>
      </c>
      <c r="P5">
        <v>3690366303</v>
      </c>
      <c r="Q5">
        <v>4569188380</v>
      </c>
      <c r="R5">
        <v>3690366.3029999998</v>
      </c>
      <c r="S5">
        <v>4569188.38</v>
      </c>
    </row>
    <row r="6" spans="1:19" x14ac:dyDescent="0.25">
      <c r="A6">
        <v>2017</v>
      </c>
      <c r="B6">
        <v>2</v>
      </c>
      <c r="C6" t="s">
        <v>11</v>
      </c>
      <c r="D6" t="s">
        <v>80</v>
      </c>
      <c r="E6">
        <v>549137.32999999996</v>
      </c>
      <c r="F6">
        <v>269080.08</v>
      </c>
      <c r="G6">
        <v>59989.139999999898</v>
      </c>
      <c r="H6">
        <v>233337.61</v>
      </c>
      <c r="I6">
        <v>27071.4</v>
      </c>
      <c r="J6">
        <v>100741.68</v>
      </c>
      <c r="K6">
        <v>65530.57</v>
      </c>
      <c r="L6">
        <v>6031.61</v>
      </c>
      <c r="M6">
        <v>59943.98</v>
      </c>
      <c r="N6">
        <v>6147.9</v>
      </c>
      <c r="O6">
        <v>1377011.32</v>
      </c>
      <c r="P6">
        <v>8848188613</v>
      </c>
      <c r="Q6">
        <v>10926878770</v>
      </c>
      <c r="R6">
        <v>8848188.6129999999</v>
      </c>
      <c r="S6">
        <v>10926878.77</v>
      </c>
    </row>
    <row r="7" spans="1:19" x14ac:dyDescent="0.25">
      <c r="A7">
        <v>2017</v>
      </c>
      <c r="B7">
        <v>2</v>
      </c>
      <c r="C7" t="s">
        <v>11</v>
      </c>
      <c r="D7" t="s">
        <v>82</v>
      </c>
      <c r="E7">
        <v>1915106.55</v>
      </c>
      <c r="F7">
        <v>883029.64</v>
      </c>
      <c r="G7">
        <v>209005.2</v>
      </c>
      <c r="H7">
        <v>815094.96</v>
      </c>
      <c r="I7">
        <v>94557.15</v>
      </c>
      <c r="J7">
        <v>352985.36</v>
      </c>
      <c r="K7">
        <v>229148.73</v>
      </c>
      <c r="L7">
        <v>21087.8</v>
      </c>
      <c r="M7">
        <v>207831.23</v>
      </c>
      <c r="N7">
        <v>1650514.13</v>
      </c>
      <c r="O7">
        <v>6378360.75</v>
      </c>
      <c r="P7">
        <v>32779941739</v>
      </c>
      <c r="Q7">
        <v>38093201250</v>
      </c>
      <c r="R7">
        <v>32779941.739999998</v>
      </c>
      <c r="S7">
        <v>38093201.259999998</v>
      </c>
    </row>
    <row r="8" spans="1:19" x14ac:dyDescent="0.25">
      <c r="A8">
        <v>2017</v>
      </c>
      <c r="B8">
        <v>2</v>
      </c>
      <c r="C8" t="s">
        <v>11</v>
      </c>
      <c r="D8" t="s">
        <v>81</v>
      </c>
      <c r="E8">
        <v>489791.06</v>
      </c>
      <c r="F8">
        <v>230084.49</v>
      </c>
      <c r="G8">
        <v>53428.84</v>
      </c>
      <c r="H8">
        <v>208625.29</v>
      </c>
      <c r="I8">
        <v>24208.58</v>
      </c>
      <c r="J8">
        <v>90514.5</v>
      </c>
      <c r="K8">
        <v>58680.959999999999</v>
      </c>
      <c r="L8">
        <v>5399.92</v>
      </c>
      <c r="M8">
        <v>53095.8</v>
      </c>
      <c r="N8">
        <v>5490.63</v>
      </c>
      <c r="O8">
        <v>1219320.07</v>
      </c>
      <c r="P8">
        <v>7592890624</v>
      </c>
      <c r="Q8">
        <v>9739808363</v>
      </c>
      <c r="R8">
        <v>7592890.6239999998</v>
      </c>
      <c r="S8">
        <v>9739808.3629999999</v>
      </c>
    </row>
    <row r="9" spans="1:19" x14ac:dyDescent="0.25">
      <c r="A9">
        <v>2017</v>
      </c>
      <c r="B9">
        <v>2</v>
      </c>
      <c r="C9" t="s">
        <v>11</v>
      </c>
      <c r="D9" t="s">
        <v>79</v>
      </c>
      <c r="E9">
        <v>239503.87</v>
      </c>
      <c r="F9">
        <v>116441.24</v>
      </c>
      <c r="G9">
        <v>26133.919999999998</v>
      </c>
      <c r="H9">
        <v>101986.16</v>
      </c>
      <c r="I9">
        <v>11840.51</v>
      </c>
      <c r="J9">
        <v>44245.38</v>
      </c>
      <c r="K9">
        <v>28677.91</v>
      </c>
      <c r="L9">
        <v>2639.22</v>
      </c>
      <c r="M9">
        <v>26015.08</v>
      </c>
      <c r="N9">
        <v>2686.91</v>
      </c>
      <c r="O9">
        <v>600170.19999999995</v>
      </c>
      <c r="P9">
        <v>3956974973</v>
      </c>
      <c r="Q9">
        <v>4761778207</v>
      </c>
      <c r="R9">
        <v>3956974.9730000002</v>
      </c>
      <c r="S9">
        <v>4761778.2070000004</v>
      </c>
    </row>
    <row r="10" spans="1:19" x14ac:dyDescent="0.25">
      <c r="A10">
        <v>2017</v>
      </c>
      <c r="B10">
        <v>3</v>
      </c>
      <c r="C10" t="s">
        <v>11</v>
      </c>
      <c r="D10" t="s">
        <v>80</v>
      </c>
      <c r="E10">
        <v>603345.37</v>
      </c>
      <c r="F10">
        <v>307560.42</v>
      </c>
      <c r="G10">
        <v>69884.36</v>
      </c>
      <c r="H10">
        <v>263602.55</v>
      </c>
      <c r="I10">
        <v>31017.97</v>
      </c>
      <c r="J10">
        <v>115985.48</v>
      </c>
      <c r="K10">
        <v>76007.649999999994</v>
      </c>
      <c r="L10">
        <v>6371.92</v>
      </c>
      <c r="M10">
        <v>47756.37</v>
      </c>
      <c r="N10">
        <v>6193.71</v>
      </c>
      <c r="O10">
        <v>1527725.78</v>
      </c>
      <c r="P10">
        <v>9726569557</v>
      </c>
      <c r="Q10">
        <v>12210172656</v>
      </c>
      <c r="R10">
        <v>9726569.557</v>
      </c>
      <c r="S10">
        <v>12210172.655999999</v>
      </c>
    </row>
    <row r="11" spans="1:19" x14ac:dyDescent="0.25">
      <c r="A11">
        <v>2017</v>
      </c>
      <c r="B11">
        <v>3</v>
      </c>
      <c r="C11" t="s">
        <v>11</v>
      </c>
      <c r="D11" t="s">
        <v>82</v>
      </c>
      <c r="E11">
        <v>1907882.27</v>
      </c>
      <c r="F11">
        <v>916012.71</v>
      </c>
      <c r="G11">
        <v>221019.04</v>
      </c>
      <c r="H11">
        <v>833858.92</v>
      </c>
      <c r="I11">
        <v>98326.41</v>
      </c>
      <c r="J11">
        <v>366385.5</v>
      </c>
      <c r="K11">
        <v>239820.89</v>
      </c>
      <c r="L11">
        <v>20122.95</v>
      </c>
      <c r="M11">
        <v>150754.20000000001</v>
      </c>
      <c r="N11">
        <v>1680815.86</v>
      </c>
      <c r="O11">
        <v>6434998.75</v>
      </c>
      <c r="P11">
        <v>33032369875</v>
      </c>
      <c r="Q11">
        <v>38752060032</v>
      </c>
      <c r="R11">
        <v>33032369.873999901</v>
      </c>
      <c r="S11">
        <v>38752060.030000001</v>
      </c>
    </row>
    <row r="12" spans="1:19" x14ac:dyDescent="0.25">
      <c r="A12">
        <v>2017</v>
      </c>
      <c r="B12">
        <v>3</v>
      </c>
      <c r="C12" t="s">
        <v>11</v>
      </c>
      <c r="D12" t="s">
        <v>81</v>
      </c>
      <c r="E12">
        <v>436843.68</v>
      </c>
      <c r="F12">
        <v>216462.06</v>
      </c>
      <c r="G12">
        <v>50615.58</v>
      </c>
      <c r="H12">
        <v>190877.12</v>
      </c>
      <c r="I12">
        <v>22596.26</v>
      </c>
      <c r="J12">
        <v>83692.710000000006</v>
      </c>
      <c r="K12">
        <v>54669.58</v>
      </c>
      <c r="L12">
        <v>4595.2</v>
      </c>
      <c r="M12">
        <v>34653.94</v>
      </c>
      <c r="N12">
        <v>4522.16</v>
      </c>
      <c r="O12">
        <v>1099528.29</v>
      </c>
      <c r="P12">
        <v>7363679132</v>
      </c>
      <c r="Q12">
        <v>8923495046</v>
      </c>
      <c r="R12">
        <v>7363679.1320000002</v>
      </c>
      <c r="S12">
        <v>8923495.0460000001</v>
      </c>
    </row>
    <row r="13" spans="1:19" x14ac:dyDescent="0.25">
      <c r="A13">
        <v>2017</v>
      </c>
      <c r="B13">
        <v>3</v>
      </c>
      <c r="C13" t="s">
        <v>11</v>
      </c>
      <c r="D13" t="s">
        <v>79</v>
      </c>
      <c r="E13">
        <v>232282.66</v>
      </c>
      <c r="F13">
        <v>118652.55</v>
      </c>
      <c r="G13">
        <v>26919.67</v>
      </c>
      <c r="H13">
        <v>101437.25</v>
      </c>
      <c r="I13">
        <v>11943.02</v>
      </c>
      <c r="J13">
        <v>44640.41</v>
      </c>
      <c r="K13">
        <v>29248.49</v>
      </c>
      <c r="L13">
        <v>2452.81</v>
      </c>
      <c r="M13">
        <v>18401.259999999998</v>
      </c>
      <c r="N13">
        <v>2385.2199999999998</v>
      </c>
      <c r="O13">
        <v>588363.34</v>
      </c>
      <c r="P13">
        <v>3890029160</v>
      </c>
      <c r="Q13">
        <v>4703463358</v>
      </c>
      <c r="R13">
        <v>3890029.16</v>
      </c>
      <c r="S13">
        <v>4703463.358</v>
      </c>
    </row>
    <row r="14" spans="1:19" x14ac:dyDescent="0.25">
      <c r="A14">
        <v>2017</v>
      </c>
      <c r="B14">
        <v>4</v>
      </c>
      <c r="C14" t="s">
        <v>11</v>
      </c>
      <c r="D14" t="s">
        <v>80</v>
      </c>
      <c r="E14">
        <v>456398.61</v>
      </c>
      <c r="F14">
        <v>249667.85</v>
      </c>
      <c r="G14">
        <v>53214.3999999999</v>
      </c>
      <c r="H14">
        <v>197327.98</v>
      </c>
      <c r="I14">
        <v>22915.88</v>
      </c>
      <c r="J14">
        <v>85432.73</v>
      </c>
      <c r="K14">
        <v>59545.03</v>
      </c>
      <c r="L14">
        <v>4791.72</v>
      </c>
      <c r="M14">
        <v>59809.67</v>
      </c>
      <c r="N14">
        <v>5435.66</v>
      </c>
      <c r="O14">
        <v>1194539.52</v>
      </c>
      <c r="P14">
        <v>6261225003</v>
      </c>
      <c r="Q14">
        <v>8559690078</v>
      </c>
      <c r="R14">
        <v>6261225.0029999996</v>
      </c>
      <c r="S14">
        <v>8559690.0779999997</v>
      </c>
    </row>
    <row r="15" spans="1:19" x14ac:dyDescent="0.25">
      <c r="A15">
        <v>2017</v>
      </c>
      <c r="B15">
        <v>4</v>
      </c>
      <c r="C15" t="s">
        <v>11</v>
      </c>
      <c r="D15" t="s">
        <v>82</v>
      </c>
      <c r="E15">
        <v>1960181.25</v>
      </c>
      <c r="F15">
        <v>991607.45</v>
      </c>
      <c r="G15">
        <v>227839.54</v>
      </c>
      <c r="H15">
        <v>843425.53</v>
      </c>
      <c r="I15">
        <v>97491.96</v>
      </c>
      <c r="J15">
        <v>364446.35</v>
      </c>
      <c r="K15">
        <v>255697.99</v>
      </c>
      <c r="L15">
        <v>20556.61</v>
      </c>
      <c r="M15">
        <v>268985.31</v>
      </c>
      <c r="N15">
        <v>1735069.11</v>
      </c>
      <c r="O15">
        <v>6765301.0999999996</v>
      </c>
      <c r="P15">
        <v>31526510557</v>
      </c>
      <c r="Q15">
        <v>36531020641</v>
      </c>
      <c r="R15">
        <v>31526510.550000001</v>
      </c>
      <c r="S15">
        <v>36531020.649999999</v>
      </c>
    </row>
    <row r="16" spans="1:19" x14ac:dyDescent="0.25">
      <c r="A16">
        <v>2017</v>
      </c>
      <c r="B16">
        <v>4</v>
      </c>
      <c r="C16" t="s">
        <v>11</v>
      </c>
      <c r="D16" t="s">
        <v>81</v>
      </c>
      <c r="E16">
        <v>498051.65</v>
      </c>
      <c r="F16">
        <v>261062.73</v>
      </c>
      <c r="G16">
        <v>57845.78</v>
      </c>
      <c r="H16">
        <v>214075.71</v>
      </c>
      <c r="I16">
        <v>24680.46</v>
      </c>
      <c r="J16">
        <v>92108.94</v>
      </c>
      <c r="K16">
        <v>64934.14</v>
      </c>
      <c r="L16">
        <v>5219.62</v>
      </c>
      <c r="M16">
        <v>70756.509999999995</v>
      </c>
      <c r="N16">
        <v>5990.75</v>
      </c>
      <c r="O16">
        <v>1294726.29</v>
      </c>
      <c r="P16">
        <v>7281181852</v>
      </c>
      <c r="Q16">
        <v>9270042324</v>
      </c>
      <c r="R16">
        <v>7281181.852</v>
      </c>
      <c r="S16">
        <v>9270042.3239999991</v>
      </c>
    </row>
    <row r="17" spans="1:19" x14ac:dyDescent="0.25">
      <c r="A17">
        <v>2017</v>
      </c>
      <c r="B17">
        <v>4</v>
      </c>
      <c r="C17" t="s">
        <v>11</v>
      </c>
      <c r="D17" t="s">
        <v>79</v>
      </c>
      <c r="E17">
        <v>257001.77</v>
      </c>
      <c r="F17">
        <v>133911.41</v>
      </c>
      <c r="G17">
        <v>29857.869999999901</v>
      </c>
      <c r="H17">
        <v>110497.82</v>
      </c>
      <c r="I17">
        <v>12771.79</v>
      </c>
      <c r="J17">
        <v>47813.97</v>
      </c>
      <c r="K17">
        <v>33530.81</v>
      </c>
      <c r="L17">
        <v>2695.16</v>
      </c>
      <c r="M17">
        <v>35173.01</v>
      </c>
      <c r="N17">
        <v>3087.41</v>
      </c>
      <c r="O17">
        <v>666341</v>
      </c>
      <c r="P17">
        <v>3883259169</v>
      </c>
      <c r="Q17">
        <v>4785880699</v>
      </c>
      <c r="R17">
        <v>3883259.16899999</v>
      </c>
      <c r="S17">
        <v>4785880.699</v>
      </c>
    </row>
    <row r="18" spans="1:19" x14ac:dyDescent="0.25">
      <c r="A18">
        <v>2018</v>
      </c>
      <c r="B18">
        <v>1</v>
      </c>
      <c r="C18" t="s">
        <v>11</v>
      </c>
      <c r="D18" t="s">
        <v>80</v>
      </c>
      <c r="E18">
        <v>375276.2</v>
      </c>
      <c r="F18">
        <v>222626.58</v>
      </c>
      <c r="G18">
        <v>46265.959999999897</v>
      </c>
      <c r="H18">
        <v>152303.73000000001</v>
      </c>
      <c r="I18">
        <v>17789.23</v>
      </c>
      <c r="J18">
        <v>71191.850000000006</v>
      </c>
      <c r="K18">
        <v>47870.89</v>
      </c>
      <c r="L18">
        <v>3815.42</v>
      </c>
      <c r="M18">
        <v>38640.43</v>
      </c>
      <c r="N18">
        <v>3987.85</v>
      </c>
      <c r="O18">
        <v>979768.14</v>
      </c>
      <c r="P18">
        <v>4665304811</v>
      </c>
      <c r="Q18">
        <v>6746110233</v>
      </c>
      <c r="R18">
        <v>4665304.8109999998</v>
      </c>
      <c r="S18">
        <v>6746110.233</v>
      </c>
    </row>
    <row r="19" spans="1:19" x14ac:dyDescent="0.25">
      <c r="A19">
        <v>2018</v>
      </c>
      <c r="B19">
        <v>1</v>
      </c>
      <c r="C19" t="s">
        <v>11</v>
      </c>
      <c r="D19" t="s">
        <v>82</v>
      </c>
      <c r="E19">
        <v>2021886.8</v>
      </c>
      <c r="F19">
        <v>1088780.7</v>
      </c>
      <c r="G19">
        <v>249105.3</v>
      </c>
      <c r="H19">
        <v>819852.72</v>
      </c>
      <c r="I19">
        <v>95835.37</v>
      </c>
      <c r="J19">
        <v>384292</v>
      </c>
      <c r="K19">
        <v>258492.31</v>
      </c>
      <c r="L19">
        <v>20603.39</v>
      </c>
      <c r="M19">
        <v>204065.29</v>
      </c>
      <c r="N19">
        <v>1704011.41</v>
      </c>
      <c r="O19">
        <v>6846925.2800000003</v>
      </c>
      <c r="P19">
        <v>30540354928</v>
      </c>
      <c r="Q19">
        <v>36327803071</v>
      </c>
      <c r="R19">
        <v>30540354.928999901</v>
      </c>
      <c r="S19">
        <v>36327803.07</v>
      </c>
    </row>
    <row r="20" spans="1:19" x14ac:dyDescent="0.25">
      <c r="A20">
        <v>2018</v>
      </c>
      <c r="B20">
        <v>1</v>
      </c>
      <c r="C20" t="s">
        <v>11</v>
      </c>
      <c r="D20" t="s">
        <v>81</v>
      </c>
      <c r="E20">
        <v>553573.38</v>
      </c>
      <c r="F20">
        <v>306447.39</v>
      </c>
      <c r="G20">
        <v>68217.779999999897</v>
      </c>
      <c r="H20">
        <v>224441.97</v>
      </c>
      <c r="I20">
        <v>26231.72</v>
      </c>
      <c r="J20">
        <v>105187.58</v>
      </c>
      <c r="K20">
        <v>70765.81</v>
      </c>
      <c r="L20">
        <v>5640.77</v>
      </c>
      <c r="M20">
        <v>55766.9</v>
      </c>
      <c r="N20">
        <v>5869.18</v>
      </c>
      <c r="O20">
        <v>1422142.47</v>
      </c>
      <c r="P20">
        <v>7868773049</v>
      </c>
      <c r="Q20">
        <v>9946073465</v>
      </c>
      <c r="R20">
        <v>7868773.0489999996</v>
      </c>
      <c r="S20">
        <v>9946073.4649999999</v>
      </c>
    </row>
    <row r="21" spans="1:19" x14ac:dyDescent="0.25">
      <c r="A21">
        <v>2018</v>
      </c>
      <c r="B21">
        <v>1</v>
      </c>
      <c r="C21" t="s">
        <v>11</v>
      </c>
      <c r="D21" t="s">
        <v>79</v>
      </c>
      <c r="E21">
        <v>275347.13</v>
      </c>
      <c r="F21">
        <v>147416.14000000001</v>
      </c>
      <c r="G21">
        <v>33935.06</v>
      </c>
      <c r="H21">
        <v>111624.36</v>
      </c>
      <c r="I21">
        <v>13045.15</v>
      </c>
      <c r="J21">
        <v>52316.83</v>
      </c>
      <c r="K21">
        <v>35201.089999999997</v>
      </c>
      <c r="L21">
        <v>2806</v>
      </c>
      <c r="M21">
        <v>27671.16</v>
      </c>
      <c r="N21">
        <v>2918.72</v>
      </c>
      <c r="O21">
        <v>702281.64</v>
      </c>
      <c r="P21">
        <v>3933771356</v>
      </c>
      <c r="Q21">
        <v>4946325800</v>
      </c>
      <c r="R21">
        <v>3933771.3560000001</v>
      </c>
      <c r="S21">
        <v>4946325.8</v>
      </c>
    </row>
    <row r="22" spans="1:19" x14ac:dyDescent="0.25">
      <c r="A22">
        <v>2018</v>
      </c>
      <c r="B22">
        <v>2</v>
      </c>
      <c r="C22" t="s">
        <v>11</v>
      </c>
      <c r="D22" t="s">
        <v>80</v>
      </c>
      <c r="E22">
        <v>578880.53</v>
      </c>
      <c r="F22">
        <v>397333.53</v>
      </c>
      <c r="G22">
        <v>70961.379999999903</v>
      </c>
      <c r="H22">
        <v>247644.77</v>
      </c>
      <c r="I22">
        <v>29923.33</v>
      </c>
      <c r="J22">
        <v>109187.87</v>
      </c>
      <c r="K22">
        <v>75302.52</v>
      </c>
      <c r="L22">
        <v>5704.89</v>
      </c>
      <c r="M22">
        <v>51652.639999999999</v>
      </c>
      <c r="N22">
        <v>6539.45</v>
      </c>
      <c r="O22">
        <v>1573130.9</v>
      </c>
      <c r="P22">
        <v>8854862149</v>
      </c>
      <c r="Q22">
        <v>11305389477</v>
      </c>
      <c r="R22">
        <v>8854862.1490000002</v>
      </c>
      <c r="S22">
        <v>11305389.477</v>
      </c>
    </row>
    <row r="23" spans="1:19" x14ac:dyDescent="0.25">
      <c r="A23">
        <v>2018</v>
      </c>
      <c r="B23">
        <v>2</v>
      </c>
      <c r="C23" t="s">
        <v>11</v>
      </c>
      <c r="D23" t="s">
        <v>82</v>
      </c>
      <c r="E23">
        <v>1989063.26</v>
      </c>
      <c r="F23">
        <v>1240335.1499999999</v>
      </c>
      <c r="G23">
        <v>243033.24</v>
      </c>
      <c r="H23">
        <v>848562.56</v>
      </c>
      <c r="I23">
        <v>102464.67</v>
      </c>
      <c r="J23">
        <v>374353.27</v>
      </c>
      <c r="K23">
        <v>258143.26</v>
      </c>
      <c r="L23">
        <v>19574.78</v>
      </c>
      <c r="M23">
        <v>173325.62</v>
      </c>
      <c r="N23">
        <v>1805899.27</v>
      </c>
      <c r="O23">
        <v>7054755.0700000003</v>
      </c>
      <c r="P23">
        <v>33644488663</v>
      </c>
      <c r="Q23">
        <v>38696594828</v>
      </c>
      <c r="R23">
        <v>33644488.670000002</v>
      </c>
      <c r="S23">
        <v>38696594.829999998</v>
      </c>
    </row>
    <row r="24" spans="1:19" x14ac:dyDescent="0.25">
      <c r="A24">
        <v>2018</v>
      </c>
      <c r="B24">
        <v>2</v>
      </c>
      <c r="C24" t="s">
        <v>11</v>
      </c>
      <c r="D24" t="s">
        <v>81</v>
      </c>
      <c r="E24">
        <v>491713.14</v>
      </c>
      <c r="F24">
        <v>315846.96999999997</v>
      </c>
      <c r="G24">
        <v>60155.92</v>
      </c>
      <c r="H24">
        <v>210120.56</v>
      </c>
      <c r="I24">
        <v>25363.35</v>
      </c>
      <c r="J24">
        <v>92727.91</v>
      </c>
      <c r="K24">
        <v>63934.94</v>
      </c>
      <c r="L24">
        <v>4850.49</v>
      </c>
      <c r="M24">
        <v>43993.14</v>
      </c>
      <c r="N24">
        <v>5534.13</v>
      </c>
      <c r="O24">
        <v>1314240.56</v>
      </c>
      <c r="P24">
        <v>7665815993</v>
      </c>
      <c r="Q24">
        <v>9575806664</v>
      </c>
      <c r="R24">
        <v>7665815.9929999998</v>
      </c>
      <c r="S24">
        <v>9575806.6640000008</v>
      </c>
    </row>
    <row r="25" spans="1:19" x14ac:dyDescent="0.25">
      <c r="A25">
        <v>2018</v>
      </c>
      <c r="B25">
        <v>2</v>
      </c>
      <c r="C25" t="s">
        <v>11</v>
      </c>
      <c r="D25" t="s">
        <v>79</v>
      </c>
      <c r="E25">
        <v>250429.6</v>
      </c>
      <c r="F25">
        <v>151584.47</v>
      </c>
      <c r="G25">
        <v>30627.589999999898</v>
      </c>
      <c r="H25">
        <v>107031.85</v>
      </c>
      <c r="I25">
        <v>12918.18</v>
      </c>
      <c r="J25">
        <v>47230.720000000001</v>
      </c>
      <c r="K25">
        <v>32560.57</v>
      </c>
      <c r="L25">
        <v>2470.2199999999998</v>
      </c>
      <c r="M25">
        <v>22516.43</v>
      </c>
      <c r="N25">
        <v>2815.39</v>
      </c>
      <c r="O25">
        <v>660185.02</v>
      </c>
      <c r="P25">
        <v>3953914225</v>
      </c>
      <c r="Q25">
        <v>4876208088</v>
      </c>
      <c r="R25">
        <v>3953914.2250000001</v>
      </c>
      <c r="S25">
        <v>4876208.0880000005</v>
      </c>
    </row>
    <row r="26" spans="1:19" x14ac:dyDescent="0.25">
      <c r="A26">
        <v>2018</v>
      </c>
      <c r="B26">
        <v>3</v>
      </c>
      <c r="C26" t="s">
        <v>11</v>
      </c>
      <c r="D26" t="s">
        <v>80</v>
      </c>
      <c r="E26">
        <v>627382.15</v>
      </c>
      <c r="F26">
        <v>453951.26</v>
      </c>
      <c r="G26">
        <v>77275.13</v>
      </c>
      <c r="H26">
        <v>271020.59999999998</v>
      </c>
      <c r="I26">
        <v>32242.27</v>
      </c>
      <c r="J26">
        <v>120547.33</v>
      </c>
      <c r="K26">
        <v>83290.460000000006</v>
      </c>
      <c r="L26">
        <v>6129.26</v>
      </c>
      <c r="M26">
        <v>66186.41</v>
      </c>
      <c r="N26">
        <v>7495.37</v>
      </c>
      <c r="O26">
        <v>1745520.25</v>
      </c>
      <c r="P26">
        <v>10109180938</v>
      </c>
      <c r="Q26">
        <v>12502888217</v>
      </c>
      <c r="R26">
        <v>10109180.937999999</v>
      </c>
      <c r="S26">
        <v>12502888.217</v>
      </c>
    </row>
    <row r="27" spans="1:19" x14ac:dyDescent="0.25">
      <c r="A27">
        <v>2018</v>
      </c>
      <c r="B27">
        <v>3</v>
      </c>
      <c r="C27" t="s">
        <v>11</v>
      </c>
      <c r="D27" t="s">
        <v>82</v>
      </c>
      <c r="E27">
        <v>2001059.48</v>
      </c>
      <c r="F27">
        <v>1320209.3700000001</v>
      </c>
      <c r="G27">
        <v>245974.47999999899</v>
      </c>
      <c r="H27">
        <v>863272.45</v>
      </c>
      <c r="I27">
        <v>102693.85</v>
      </c>
      <c r="J27">
        <v>383456.45</v>
      </c>
      <c r="K27">
        <v>265088.89</v>
      </c>
      <c r="L27">
        <v>19502.87</v>
      </c>
      <c r="M27">
        <v>206795.91</v>
      </c>
      <c r="N27">
        <v>1833740.96</v>
      </c>
      <c r="O27">
        <v>7241794.71</v>
      </c>
      <c r="P27">
        <v>33891588308</v>
      </c>
      <c r="Q27">
        <v>39843845369</v>
      </c>
      <c r="R27">
        <v>33891588.309</v>
      </c>
      <c r="S27">
        <v>39843845.369999997</v>
      </c>
    </row>
    <row r="28" spans="1:19" x14ac:dyDescent="0.25">
      <c r="A28">
        <v>2018</v>
      </c>
      <c r="B28">
        <v>3</v>
      </c>
      <c r="C28" t="s">
        <v>11</v>
      </c>
      <c r="D28" t="s">
        <v>81</v>
      </c>
      <c r="E28">
        <v>447728.43</v>
      </c>
      <c r="F28">
        <v>303044.19</v>
      </c>
      <c r="G28">
        <v>55080.299999999901</v>
      </c>
      <c r="H28">
        <v>193643.74</v>
      </c>
      <c r="I28">
        <v>23036.01</v>
      </c>
      <c r="J28">
        <v>85754.99</v>
      </c>
      <c r="K28">
        <v>59367.96</v>
      </c>
      <c r="L28">
        <v>4364.83</v>
      </c>
      <c r="M28">
        <v>46624.55</v>
      </c>
      <c r="N28">
        <v>5309.42</v>
      </c>
      <c r="O28">
        <v>1223954.43</v>
      </c>
      <c r="P28">
        <v>7159174830</v>
      </c>
      <c r="Q28">
        <v>8951177319</v>
      </c>
      <c r="R28">
        <v>7159174.8300000001</v>
      </c>
      <c r="S28">
        <v>8951177.3190000001</v>
      </c>
    </row>
    <row r="29" spans="1:19" x14ac:dyDescent="0.25">
      <c r="A29">
        <v>2018</v>
      </c>
      <c r="B29">
        <v>3</v>
      </c>
      <c r="C29" t="s">
        <v>11</v>
      </c>
      <c r="D29" t="s">
        <v>79</v>
      </c>
      <c r="E29">
        <v>251030.87</v>
      </c>
      <c r="F29">
        <v>158573.35999999999</v>
      </c>
      <c r="G29">
        <v>30922.94</v>
      </c>
      <c r="H29">
        <v>108440.59</v>
      </c>
      <c r="I29">
        <v>12900.5</v>
      </c>
      <c r="J29">
        <v>48239.23</v>
      </c>
      <c r="K29">
        <v>33327.15</v>
      </c>
      <c r="L29">
        <v>2452.63</v>
      </c>
      <c r="M29">
        <v>26495.77</v>
      </c>
      <c r="N29">
        <v>2999.4</v>
      </c>
      <c r="O29">
        <v>675382.44</v>
      </c>
      <c r="P29">
        <v>4023038793</v>
      </c>
      <c r="Q29">
        <v>5002040114</v>
      </c>
      <c r="R29">
        <v>4023038.7930000001</v>
      </c>
      <c r="S29">
        <v>5002040.1140000001</v>
      </c>
    </row>
    <row r="30" spans="1:19" x14ac:dyDescent="0.25">
      <c r="A30">
        <v>2018</v>
      </c>
      <c r="B30">
        <v>4</v>
      </c>
      <c r="C30" t="s">
        <v>11</v>
      </c>
      <c r="D30" t="s">
        <v>80</v>
      </c>
      <c r="E30">
        <v>462430.19</v>
      </c>
      <c r="F30">
        <v>306011.01</v>
      </c>
      <c r="G30">
        <v>59407.209999999897</v>
      </c>
      <c r="H30">
        <v>203800.78</v>
      </c>
      <c r="I30">
        <v>22834.75</v>
      </c>
      <c r="J30">
        <v>91332.46</v>
      </c>
      <c r="K30">
        <v>61792.01</v>
      </c>
      <c r="L30">
        <v>4094.1</v>
      </c>
      <c r="M30">
        <v>39904.089999999997</v>
      </c>
      <c r="N30">
        <v>5432.63</v>
      </c>
      <c r="O30">
        <v>1257039.23</v>
      </c>
      <c r="P30">
        <v>6651183363</v>
      </c>
      <c r="Q30">
        <v>8623118274</v>
      </c>
      <c r="R30">
        <v>6651183.3629999999</v>
      </c>
      <c r="S30">
        <v>8623118.2740000002</v>
      </c>
    </row>
    <row r="31" spans="1:19" x14ac:dyDescent="0.25">
      <c r="A31">
        <v>2018</v>
      </c>
      <c r="B31">
        <v>4</v>
      </c>
      <c r="C31" t="s">
        <v>11</v>
      </c>
      <c r="D31" t="s">
        <v>82</v>
      </c>
      <c r="E31">
        <v>2043624.52</v>
      </c>
      <c r="F31">
        <v>1219131.1399999999</v>
      </c>
      <c r="G31">
        <v>260167.88</v>
      </c>
      <c r="H31">
        <v>898500.92</v>
      </c>
      <c r="I31">
        <v>99961.44</v>
      </c>
      <c r="J31">
        <v>402862.95</v>
      </c>
      <c r="K31">
        <v>271895.03000000003</v>
      </c>
      <c r="L31">
        <v>17823.73</v>
      </c>
      <c r="M31">
        <v>170256.64000000001</v>
      </c>
      <c r="N31">
        <v>1812828.39</v>
      </c>
      <c r="O31">
        <v>7197052.6200000001</v>
      </c>
      <c r="P31">
        <v>31930213974</v>
      </c>
      <c r="Q31">
        <v>37829008165</v>
      </c>
      <c r="R31">
        <v>31930213.98</v>
      </c>
      <c r="S31">
        <v>37829008.170000002</v>
      </c>
    </row>
    <row r="32" spans="1:19" x14ac:dyDescent="0.25">
      <c r="A32">
        <v>2018</v>
      </c>
      <c r="B32">
        <v>4</v>
      </c>
      <c r="C32" t="s">
        <v>11</v>
      </c>
      <c r="D32" t="s">
        <v>81</v>
      </c>
      <c r="E32">
        <v>471963.22</v>
      </c>
      <c r="F32">
        <v>283587.01</v>
      </c>
      <c r="G32">
        <v>60021.760000000002</v>
      </c>
      <c r="H32">
        <v>207449.44</v>
      </c>
      <c r="I32">
        <v>23035.56</v>
      </c>
      <c r="J32">
        <v>92937.02</v>
      </c>
      <c r="K32">
        <v>62574.66</v>
      </c>
      <c r="L32">
        <v>4052.57</v>
      </c>
      <c r="M32">
        <v>39177.550000000003</v>
      </c>
      <c r="N32">
        <v>5587.69</v>
      </c>
      <c r="O32">
        <v>1250386.49</v>
      </c>
      <c r="P32">
        <v>6969270076</v>
      </c>
      <c r="Q32">
        <v>8742362640</v>
      </c>
      <c r="R32">
        <v>6969270.0759999901</v>
      </c>
      <c r="S32">
        <v>8742362.6400000006</v>
      </c>
    </row>
    <row r="33" spans="1:19" x14ac:dyDescent="0.25">
      <c r="A33">
        <v>2018</v>
      </c>
      <c r="B33">
        <v>4</v>
      </c>
      <c r="C33" t="s">
        <v>11</v>
      </c>
      <c r="D33" t="s">
        <v>79</v>
      </c>
      <c r="E33">
        <v>251135.48</v>
      </c>
      <c r="F33">
        <v>146210.95000000001</v>
      </c>
      <c r="G33">
        <v>32041.25</v>
      </c>
      <c r="H33">
        <v>110631.52</v>
      </c>
      <c r="I33">
        <v>12313.59</v>
      </c>
      <c r="J33">
        <v>49613.17</v>
      </c>
      <c r="K33">
        <v>33500.15</v>
      </c>
      <c r="L33">
        <v>2201.29</v>
      </c>
      <c r="M33">
        <v>21302.1</v>
      </c>
      <c r="N33">
        <v>2960.38</v>
      </c>
      <c r="O33">
        <v>661909.86</v>
      </c>
      <c r="P33">
        <v>3592649449</v>
      </c>
      <c r="Q33">
        <v>4659408407</v>
      </c>
      <c r="R33">
        <v>3592649.449</v>
      </c>
      <c r="S33">
        <v>4659408.4069999997</v>
      </c>
    </row>
    <row r="34" spans="1:19" x14ac:dyDescent="0.25">
      <c r="A34">
        <v>2019</v>
      </c>
      <c r="B34">
        <v>1</v>
      </c>
      <c r="C34" t="s">
        <v>11</v>
      </c>
      <c r="D34" t="s">
        <v>80</v>
      </c>
      <c r="E34">
        <v>384783.49</v>
      </c>
      <c r="F34">
        <v>219328.34</v>
      </c>
      <c r="G34">
        <v>51688.61</v>
      </c>
      <c r="H34">
        <v>163871.38</v>
      </c>
      <c r="I34">
        <v>17758.830000000002</v>
      </c>
      <c r="J34">
        <v>79189.31</v>
      </c>
      <c r="K34">
        <v>52236.85</v>
      </c>
      <c r="L34">
        <v>3789.59</v>
      </c>
      <c r="M34">
        <v>28061.9</v>
      </c>
      <c r="N34">
        <v>3882.04</v>
      </c>
      <c r="O34">
        <v>1004590.34</v>
      </c>
      <c r="P34">
        <v>5041895024</v>
      </c>
      <c r="Q34">
        <v>6826718518</v>
      </c>
      <c r="R34">
        <v>5041895.0240000002</v>
      </c>
      <c r="S34">
        <v>6826718.5180000002</v>
      </c>
    </row>
    <row r="35" spans="1:19" x14ac:dyDescent="0.25">
      <c r="A35">
        <v>2019</v>
      </c>
      <c r="B35">
        <v>1</v>
      </c>
      <c r="C35" t="s">
        <v>11</v>
      </c>
      <c r="D35" t="s">
        <v>82</v>
      </c>
      <c r="E35">
        <v>2103940.64</v>
      </c>
      <c r="F35">
        <v>1098358.57</v>
      </c>
      <c r="G35">
        <v>282634.73</v>
      </c>
      <c r="H35">
        <v>894983.1</v>
      </c>
      <c r="I35">
        <v>97068.23</v>
      </c>
      <c r="J35">
        <v>433686.85</v>
      </c>
      <c r="K35">
        <v>286208.7</v>
      </c>
      <c r="L35">
        <v>20756.21</v>
      </c>
      <c r="M35">
        <v>153824.22</v>
      </c>
      <c r="N35">
        <v>1812273.77</v>
      </c>
      <c r="O35">
        <v>7183735.0199999996</v>
      </c>
      <c r="P35">
        <v>31662348580</v>
      </c>
      <c r="Q35">
        <v>37293173883</v>
      </c>
      <c r="R35">
        <v>31662348.577</v>
      </c>
      <c r="S35">
        <v>37293173.880000003</v>
      </c>
    </row>
    <row r="36" spans="1:19" x14ac:dyDescent="0.25">
      <c r="A36">
        <v>2019</v>
      </c>
      <c r="B36">
        <v>1</v>
      </c>
      <c r="C36" t="s">
        <v>11</v>
      </c>
      <c r="D36" t="s">
        <v>81</v>
      </c>
      <c r="E36">
        <v>555484.54</v>
      </c>
      <c r="F36">
        <v>290298.23</v>
      </c>
      <c r="G36">
        <v>74620.78</v>
      </c>
      <c r="H36">
        <v>236357.33</v>
      </c>
      <c r="I36">
        <v>25598.97</v>
      </c>
      <c r="J36">
        <v>114551.5</v>
      </c>
      <c r="K36">
        <v>75582.38</v>
      </c>
      <c r="L36">
        <v>5479.93</v>
      </c>
      <c r="M36">
        <v>40492.65</v>
      </c>
      <c r="N36">
        <v>5579.56</v>
      </c>
      <c r="O36">
        <v>1424045.88</v>
      </c>
      <c r="P36">
        <v>8084682408</v>
      </c>
      <c r="Q36">
        <v>9846790957</v>
      </c>
      <c r="R36">
        <v>8084682.4079999998</v>
      </c>
      <c r="S36">
        <v>9846790.9570000004</v>
      </c>
    </row>
    <row r="37" spans="1:19" x14ac:dyDescent="0.25">
      <c r="A37">
        <v>2019</v>
      </c>
      <c r="B37">
        <v>1</v>
      </c>
      <c r="C37" t="s">
        <v>11</v>
      </c>
      <c r="D37" t="s">
        <v>79</v>
      </c>
      <c r="E37">
        <v>245910.23</v>
      </c>
      <c r="F37">
        <v>120906.7</v>
      </c>
      <c r="G37">
        <v>33034.769999999997</v>
      </c>
      <c r="H37">
        <v>104659.95</v>
      </c>
      <c r="I37">
        <v>11317.31</v>
      </c>
      <c r="J37">
        <v>50711.65</v>
      </c>
      <c r="K37">
        <v>33445.81</v>
      </c>
      <c r="L37">
        <v>2424.4</v>
      </c>
      <c r="M37">
        <v>17953.2</v>
      </c>
      <c r="N37">
        <v>2469.38</v>
      </c>
      <c r="O37">
        <v>622833.39</v>
      </c>
      <c r="P37">
        <v>3691989813</v>
      </c>
      <c r="Q37">
        <v>4361217207</v>
      </c>
      <c r="R37">
        <v>3691989.8130000001</v>
      </c>
      <c r="S37">
        <v>4361217.2070000004</v>
      </c>
    </row>
    <row r="38" spans="1:19" x14ac:dyDescent="0.25">
      <c r="A38">
        <v>2019</v>
      </c>
      <c r="B38">
        <v>2</v>
      </c>
      <c r="C38" t="s">
        <v>11</v>
      </c>
      <c r="D38" t="s">
        <v>80</v>
      </c>
      <c r="E38">
        <v>640053</v>
      </c>
      <c r="F38">
        <v>384769.16</v>
      </c>
      <c r="G38">
        <v>82152.44</v>
      </c>
      <c r="H38">
        <v>268410.40000000002</v>
      </c>
      <c r="I38">
        <v>32446.38</v>
      </c>
      <c r="J38">
        <v>130682.06</v>
      </c>
      <c r="K38">
        <v>85531.02</v>
      </c>
      <c r="L38">
        <v>6342.13</v>
      </c>
      <c r="M38">
        <v>46228.34</v>
      </c>
      <c r="N38">
        <v>7273.55</v>
      </c>
      <c r="O38">
        <v>1683888.47</v>
      </c>
      <c r="P38">
        <v>9761973212</v>
      </c>
      <c r="Q38">
        <v>11896845756</v>
      </c>
      <c r="R38">
        <v>9761973.2119999994</v>
      </c>
      <c r="S38">
        <v>11896845.755999999</v>
      </c>
    </row>
    <row r="39" spans="1:19" x14ac:dyDescent="0.25">
      <c r="A39">
        <v>2019</v>
      </c>
      <c r="B39">
        <v>2</v>
      </c>
      <c r="C39" t="s">
        <v>11</v>
      </c>
      <c r="D39" t="s">
        <v>82</v>
      </c>
      <c r="E39">
        <v>2064752.9</v>
      </c>
      <c r="F39">
        <v>1202396.02</v>
      </c>
      <c r="G39">
        <v>264883.86999999901</v>
      </c>
      <c r="H39">
        <v>868760.06</v>
      </c>
      <c r="I39">
        <v>104481.47</v>
      </c>
      <c r="J39">
        <v>422207.61</v>
      </c>
      <c r="K39">
        <v>275896.34999999998</v>
      </c>
      <c r="L39">
        <v>20454.04</v>
      </c>
      <c r="M39">
        <v>149261.18</v>
      </c>
      <c r="N39">
        <v>1934535.48</v>
      </c>
      <c r="O39">
        <v>7307628.9900000002</v>
      </c>
      <c r="P39">
        <v>34342459034</v>
      </c>
      <c r="Q39">
        <v>38257951862</v>
      </c>
      <c r="R39">
        <v>34342459.030000001</v>
      </c>
      <c r="S39">
        <v>38257951.859999999</v>
      </c>
    </row>
    <row r="40" spans="1:19" x14ac:dyDescent="0.25">
      <c r="A40">
        <v>2019</v>
      </c>
      <c r="B40">
        <v>2</v>
      </c>
      <c r="C40" t="s">
        <v>11</v>
      </c>
      <c r="D40" t="s">
        <v>81</v>
      </c>
      <c r="E40">
        <v>476295.19</v>
      </c>
      <c r="F40">
        <v>281995.48</v>
      </c>
      <c r="G40">
        <v>61053.13</v>
      </c>
      <c r="H40">
        <v>199795.76</v>
      </c>
      <c r="I40">
        <v>24067.19</v>
      </c>
      <c r="J40">
        <v>97440.91</v>
      </c>
      <c r="K40">
        <v>63646.23</v>
      </c>
      <c r="L40">
        <v>4720.6099999999997</v>
      </c>
      <c r="M40">
        <v>34337.449999999997</v>
      </c>
      <c r="N40">
        <v>5441.22</v>
      </c>
      <c r="O40">
        <v>1248793.1599999999</v>
      </c>
      <c r="P40">
        <v>7583675913</v>
      </c>
      <c r="Q40">
        <v>8824835444</v>
      </c>
      <c r="R40">
        <v>7583675.9129999997</v>
      </c>
      <c r="S40">
        <v>8824835.4440000001</v>
      </c>
    </row>
    <row r="41" spans="1:19" x14ac:dyDescent="0.25">
      <c r="A41">
        <v>2019</v>
      </c>
      <c r="B41">
        <v>2</v>
      </c>
      <c r="C41" t="s">
        <v>11</v>
      </c>
      <c r="D41" t="s">
        <v>79</v>
      </c>
      <c r="E41">
        <v>227755.78</v>
      </c>
      <c r="F41">
        <v>128219.5</v>
      </c>
      <c r="G41">
        <v>29220.26</v>
      </c>
      <c r="H41">
        <v>95752.09</v>
      </c>
      <c r="I41">
        <v>11522.94</v>
      </c>
      <c r="J41">
        <v>46590.09</v>
      </c>
      <c r="K41">
        <v>30434.36</v>
      </c>
      <c r="L41">
        <v>2256.04</v>
      </c>
      <c r="M41">
        <v>16407.29</v>
      </c>
      <c r="N41">
        <v>2596.23</v>
      </c>
      <c r="O41">
        <v>590754.57999999996</v>
      </c>
      <c r="P41">
        <v>3589255448</v>
      </c>
      <c r="Q41">
        <v>4216837447</v>
      </c>
      <c r="R41">
        <v>3589255.4479999999</v>
      </c>
      <c r="S41">
        <v>4216837.4469999997</v>
      </c>
    </row>
    <row r="42" spans="1:19" x14ac:dyDescent="0.25">
      <c r="A42">
        <v>2019</v>
      </c>
      <c r="B42">
        <v>3</v>
      </c>
      <c r="C42" t="s">
        <v>11</v>
      </c>
      <c r="D42" t="s">
        <v>80</v>
      </c>
      <c r="E42">
        <v>718860.13</v>
      </c>
      <c r="F42">
        <v>428624.54</v>
      </c>
      <c r="G42">
        <v>89323.85</v>
      </c>
      <c r="H42">
        <v>327895.64</v>
      </c>
      <c r="I42">
        <v>36682.82</v>
      </c>
      <c r="J42">
        <v>144872.93</v>
      </c>
      <c r="K42">
        <v>97689.23</v>
      </c>
      <c r="L42">
        <v>7203.39</v>
      </c>
      <c r="M42">
        <v>77195.05</v>
      </c>
      <c r="N42">
        <v>8322.09</v>
      </c>
      <c r="O42">
        <v>1936669.64</v>
      </c>
      <c r="P42">
        <v>11706941321</v>
      </c>
      <c r="Q42">
        <v>13914643001</v>
      </c>
      <c r="R42">
        <v>11706941.321</v>
      </c>
      <c r="S42">
        <v>13914643.001</v>
      </c>
    </row>
    <row r="43" spans="1:19" x14ac:dyDescent="0.25">
      <c r="A43">
        <v>2019</v>
      </c>
      <c r="B43">
        <v>3</v>
      </c>
      <c r="C43" t="s">
        <v>11</v>
      </c>
      <c r="D43" t="s">
        <v>82</v>
      </c>
      <c r="E43">
        <v>2048697.44</v>
      </c>
      <c r="F43">
        <v>1177758.7</v>
      </c>
      <c r="G43">
        <v>254308.65</v>
      </c>
      <c r="H43">
        <v>934220.23</v>
      </c>
      <c r="I43">
        <v>104586.15</v>
      </c>
      <c r="J43">
        <v>412750.12</v>
      </c>
      <c r="K43">
        <v>278242.83</v>
      </c>
      <c r="L43">
        <v>20549.41</v>
      </c>
      <c r="M43">
        <v>218887.27</v>
      </c>
      <c r="N43">
        <v>1937129.53</v>
      </c>
      <c r="O43">
        <v>7387130.2999999998</v>
      </c>
      <c r="P43">
        <v>34769014962</v>
      </c>
      <c r="Q43">
        <v>39686225734</v>
      </c>
      <c r="R43">
        <v>34769014.960000001</v>
      </c>
      <c r="S43">
        <v>39686225.729999997</v>
      </c>
    </row>
    <row r="44" spans="1:19" x14ac:dyDescent="0.25">
      <c r="A44">
        <v>2019</v>
      </c>
      <c r="B44">
        <v>3</v>
      </c>
      <c r="C44" t="s">
        <v>11</v>
      </c>
      <c r="D44" t="s">
        <v>81</v>
      </c>
      <c r="E44">
        <v>435695.67</v>
      </c>
      <c r="F44">
        <v>257174.54</v>
      </c>
      <c r="G44">
        <v>53824.519999999902</v>
      </c>
      <c r="H44">
        <v>198579.65</v>
      </c>
      <c r="I44">
        <v>22248.03</v>
      </c>
      <c r="J44">
        <v>87606.92</v>
      </c>
      <c r="K44">
        <v>58983.23</v>
      </c>
      <c r="L44">
        <v>4379.62</v>
      </c>
      <c r="M44">
        <v>44057</v>
      </c>
      <c r="N44">
        <v>5008.72</v>
      </c>
      <c r="O44">
        <v>1167557.9099999999</v>
      </c>
      <c r="P44">
        <v>7349393977</v>
      </c>
      <c r="Q44">
        <v>8458827687</v>
      </c>
      <c r="R44">
        <v>7349393.977</v>
      </c>
      <c r="S44">
        <v>8458827.6869999897</v>
      </c>
    </row>
    <row r="45" spans="1:19" x14ac:dyDescent="0.25">
      <c r="A45">
        <v>2019</v>
      </c>
      <c r="B45">
        <v>3</v>
      </c>
      <c r="C45" t="s">
        <v>11</v>
      </c>
      <c r="D45" t="s">
        <v>79</v>
      </c>
      <c r="E45">
        <v>220709.63</v>
      </c>
      <c r="F45">
        <v>127234.57</v>
      </c>
      <c r="G45">
        <v>27420.1699999999</v>
      </c>
      <c r="H45">
        <v>100660.63</v>
      </c>
      <c r="I45">
        <v>11261.61</v>
      </c>
      <c r="J45">
        <v>44474.99</v>
      </c>
      <c r="K45">
        <v>29988.69</v>
      </c>
      <c r="L45">
        <v>2211.4299999999998</v>
      </c>
      <c r="M45">
        <v>23683.43</v>
      </c>
      <c r="N45">
        <v>2555.0300000000002</v>
      </c>
      <c r="O45">
        <v>590200.17000000004</v>
      </c>
      <c r="P45">
        <v>3600761406</v>
      </c>
      <c r="Q45">
        <v>4271928124</v>
      </c>
      <c r="R45">
        <v>3600761.406</v>
      </c>
      <c r="S45">
        <v>4271928.1239999998</v>
      </c>
    </row>
    <row r="46" spans="1:19" x14ac:dyDescent="0.25">
      <c r="A46">
        <v>2019</v>
      </c>
      <c r="B46">
        <v>4</v>
      </c>
      <c r="C46" t="s">
        <v>11</v>
      </c>
      <c r="D46" t="s">
        <v>80</v>
      </c>
      <c r="E46">
        <v>506606.48</v>
      </c>
      <c r="F46">
        <v>295087.24</v>
      </c>
      <c r="G46">
        <v>67688.22</v>
      </c>
      <c r="H46">
        <v>238184.03</v>
      </c>
      <c r="I46">
        <v>25984.01</v>
      </c>
      <c r="J46">
        <v>99992.44</v>
      </c>
      <c r="K46">
        <v>73714.679999999993</v>
      </c>
      <c r="L46">
        <v>5133.6899999999996</v>
      </c>
      <c r="M46">
        <v>28850.79</v>
      </c>
      <c r="N46">
        <v>5340.71</v>
      </c>
      <c r="O46">
        <v>1346582.29</v>
      </c>
      <c r="P46">
        <v>7638511363</v>
      </c>
      <c r="Q46">
        <v>9371411430</v>
      </c>
      <c r="R46">
        <v>7638511.3629999999</v>
      </c>
      <c r="S46">
        <v>9371411.4299999997</v>
      </c>
    </row>
    <row r="47" spans="1:19" x14ac:dyDescent="0.25">
      <c r="A47">
        <v>2019</v>
      </c>
      <c r="B47">
        <v>4</v>
      </c>
      <c r="C47" t="s">
        <v>11</v>
      </c>
      <c r="D47" t="s">
        <v>82</v>
      </c>
      <c r="E47">
        <v>2116091.9</v>
      </c>
      <c r="F47">
        <v>1149322.8799999999</v>
      </c>
      <c r="G47">
        <v>281732.06</v>
      </c>
      <c r="H47">
        <v>994514.13</v>
      </c>
      <c r="I47">
        <v>108392.15</v>
      </c>
      <c r="J47">
        <v>415768.53</v>
      </c>
      <c r="K47">
        <v>307827.65000000002</v>
      </c>
      <c r="L47">
        <v>21532.400000000001</v>
      </c>
      <c r="M47">
        <v>125587.69</v>
      </c>
      <c r="N47">
        <v>1924763.38</v>
      </c>
      <c r="O47">
        <v>7445532.7599999998</v>
      </c>
      <c r="P47">
        <v>33460141917</v>
      </c>
      <c r="Q47">
        <v>39133277190</v>
      </c>
      <c r="R47">
        <v>33460141.920000002</v>
      </c>
      <c r="S47">
        <v>39133277.189999998</v>
      </c>
    </row>
    <row r="48" spans="1:19" x14ac:dyDescent="0.25">
      <c r="A48">
        <v>2019</v>
      </c>
      <c r="B48">
        <v>4</v>
      </c>
      <c r="C48" t="s">
        <v>11</v>
      </c>
      <c r="D48" t="s">
        <v>81</v>
      </c>
      <c r="E48">
        <v>438973.15</v>
      </c>
      <c r="F48">
        <v>245503.72</v>
      </c>
      <c r="G48">
        <v>58479.7599999999</v>
      </c>
      <c r="H48">
        <v>206971.51999999999</v>
      </c>
      <c r="I48">
        <v>22477.5</v>
      </c>
      <c r="J48">
        <v>86079.74</v>
      </c>
      <c r="K48">
        <v>63784.11</v>
      </c>
      <c r="L48">
        <v>4471.24</v>
      </c>
      <c r="M48">
        <v>25771.119999999999</v>
      </c>
      <c r="N48">
        <v>4549.2299999999996</v>
      </c>
      <c r="O48">
        <v>1157061.0900000001</v>
      </c>
      <c r="P48">
        <v>6969379556</v>
      </c>
      <c r="Q48">
        <v>8124989705</v>
      </c>
      <c r="R48">
        <v>6969379.5559999999</v>
      </c>
      <c r="S48">
        <v>8124989.7050000001</v>
      </c>
    </row>
    <row r="49" spans="1:19" x14ac:dyDescent="0.25">
      <c r="A49">
        <v>2019</v>
      </c>
      <c r="B49">
        <v>4</v>
      </c>
      <c r="C49" t="s">
        <v>11</v>
      </c>
      <c r="D49" t="s">
        <v>79</v>
      </c>
      <c r="E49">
        <v>235537.85</v>
      </c>
      <c r="F49">
        <v>128321.2</v>
      </c>
      <c r="G49">
        <v>31352.62</v>
      </c>
      <c r="H49">
        <v>110872.17</v>
      </c>
      <c r="I49">
        <v>12063.93</v>
      </c>
      <c r="J49">
        <v>46265.56</v>
      </c>
      <c r="K49">
        <v>34263.47</v>
      </c>
      <c r="L49">
        <v>2397.38</v>
      </c>
      <c r="M49">
        <v>13812.07</v>
      </c>
      <c r="N49">
        <v>2467.3200000000002</v>
      </c>
      <c r="O49">
        <v>617353.56999999995</v>
      </c>
      <c r="P49">
        <v>3607545862</v>
      </c>
      <c r="Q49">
        <v>4355700928</v>
      </c>
      <c r="R49">
        <v>3607545.86199999</v>
      </c>
      <c r="S49">
        <v>4355700.9280000003</v>
      </c>
    </row>
    <row r="50" spans="1:19" x14ac:dyDescent="0.25">
      <c r="A50">
        <v>2020</v>
      </c>
      <c r="B50">
        <v>1</v>
      </c>
      <c r="C50" t="s">
        <v>11</v>
      </c>
      <c r="D50" t="s">
        <v>80</v>
      </c>
      <c r="E50">
        <v>387205.03</v>
      </c>
      <c r="F50">
        <v>178342.09</v>
      </c>
      <c r="G50">
        <v>53825.53</v>
      </c>
      <c r="H50">
        <v>159123.92000000001</v>
      </c>
      <c r="I50">
        <v>16781.77</v>
      </c>
      <c r="J50">
        <v>76747.86</v>
      </c>
      <c r="K50">
        <v>60383.02</v>
      </c>
      <c r="L50">
        <v>3973.95</v>
      </c>
      <c r="M50">
        <v>98344.59</v>
      </c>
      <c r="N50">
        <v>3342.03</v>
      </c>
      <c r="O50">
        <v>1038069.79</v>
      </c>
      <c r="P50">
        <v>4184595249</v>
      </c>
      <c r="Q50">
        <v>6239813349</v>
      </c>
      <c r="R50">
        <v>4184595.2489999998</v>
      </c>
      <c r="S50">
        <v>6239813.3490000004</v>
      </c>
    </row>
    <row r="51" spans="1:19" x14ac:dyDescent="0.25">
      <c r="A51">
        <v>2020</v>
      </c>
      <c r="B51">
        <v>1</v>
      </c>
      <c r="C51" t="s">
        <v>11</v>
      </c>
      <c r="D51" t="s">
        <v>82</v>
      </c>
      <c r="E51">
        <v>2249219.25</v>
      </c>
      <c r="F51">
        <v>918095.29</v>
      </c>
      <c r="G51">
        <v>315781.98</v>
      </c>
      <c r="H51">
        <v>912142.47</v>
      </c>
      <c r="I51">
        <v>96158.85</v>
      </c>
      <c r="J51">
        <v>443338.7</v>
      </c>
      <c r="K51">
        <v>356128.43</v>
      </c>
      <c r="L51">
        <v>23146.43</v>
      </c>
      <c r="M51">
        <v>926535.36</v>
      </c>
      <c r="N51">
        <v>1909550.94</v>
      </c>
      <c r="O51">
        <v>8150097.6900000004</v>
      </c>
      <c r="P51">
        <v>26225956036</v>
      </c>
      <c r="Q51">
        <v>35664388275</v>
      </c>
      <c r="R51">
        <v>26225956.037999999</v>
      </c>
      <c r="S51">
        <v>35664388.280000001</v>
      </c>
    </row>
    <row r="52" spans="1:19" x14ac:dyDescent="0.25">
      <c r="A52">
        <v>2020</v>
      </c>
      <c r="B52">
        <v>1</v>
      </c>
      <c r="C52" t="s">
        <v>11</v>
      </c>
      <c r="D52" t="s">
        <v>81</v>
      </c>
      <c r="E52">
        <v>544404.34</v>
      </c>
      <c r="F52">
        <v>232256.66</v>
      </c>
      <c r="G52">
        <v>75875.490000000005</v>
      </c>
      <c r="H52">
        <v>222936.36</v>
      </c>
      <c r="I52">
        <v>23517.22</v>
      </c>
      <c r="J52">
        <v>107830.79</v>
      </c>
      <c r="K52">
        <v>85292.800000000003</v>
      </c>
      <c r="L52">
        <v>5594.93</v>
      </c>
      <c r="M52">
        <v>159977.21</v>
      </c>
      <c r="N52">
        <v>4646.78</v>
      </c>
      <c r="O52">
        <v>1462332.58</v>
      </c>
      <c r="P52">
        <v>6889123849</v>
      </c>
      <c r="Q52">
        <v>8739796692</v>
      </c>
      <c r="R52">
        <v>6889123.8489999902</v>
      </c>
      <c r="S52">
        <v>8739796.6919999998</v>
      </c>
    </row>
    <row r="53" spans="1:19" x14ac:dyDescent="0.25">
      <c r="A53">
        <v>2020</v>
      </c>
      <c r="B53">
        <v>1</v>
      </c>
      <c r="C53" t="s">
        <v>11</v>
      </c>
      <c r="D53" t="s">
        <v>79</v>
      </c>
      <c r="E53">
        <v>156345.67000000001</v>
      </c>
      <c r="F53">
        <v>68368.820000000007</v>
      </c>
      <c r="G53">
        <v>21566.449999999899</v>
      </c>
      <c r="H53">
        <v>64958.19</v>
      </c>
      <c r="I53">
        <v>6827.23</v>
      </c>
      <c r="J53">
        <v>30861.26</v>
      </c>
      <c r="K53">
        <v>23918.799999999999</v>
      </c>
      <c r="L53">
        <v>1589.5</v>
      </c>
      <c r="M53">
        <v>23284.720000000001</v>
      </c>
      <c r="N53">
        <v>1414.78</v>
      </c>
      <c r="O53">
        <v>399135.41</v>
      </c>
      <c r="P53">
        <v>2013624047</v>
      </c>
      <c r="Q53">
        <v>2554126125</v>
      </c>
      <c r="R53">
        <v>2013624.04699999</v>
      </c>
      <c r="S53">
        <v>2554126.125</v>
      </c>
    </row>
    <row r="54" spans="1:19" x14ac:dyDescent="0.25">
      <c r="A54">
        <v>2020</v>
      </c>
      <c r="B54">
        <v>2</v>
      </c>
      <c r="C54" t="s">
        <v>11</v>
      </c>
      <c r="D54" t="s">
        <v>80</v>
      </c>
      <c r="E54">
        <v>149334.07</v>
      </c>
      <c r="F54">
        <v>16456.61</v>
      </c>
      <c r="G54">
        <v>8573.73</v>
      </c>
      <c r="H54">
        <v>37914.959999999999</v>
      </c>
      <c r="I54">
        <v>2148.34</v>
      </c>
      <c r="J54">
        <v>36069.46</v>
      </c>
      <c r="K54">
        <v>27219.52</v>
      </c>
      <c r="L54">
        <v>2006.86</v>
      </c>
      <c r="M54">
        <v>58956.27</v>
      </c>
      <c r="N54">
        <v>89.08</v>
      </c>
      <c r="O54">
        <v>338768.89</v>
      </c>
      <c r="P54">
        <v>189011965</v>
      </c>
      <c r="Q54">
        <v>816775129</v>
      </c>
      <c r="R54">
        <v>189011.965</v>
      </c>
      <c r="S54">
        <v>816775.12899999996</v>
      </c>
    </row>
    <row r="55" spans="1:19" x14ac:dyDescent="0.25">
      <c r="A55">
        <v>2020</v>
      </c>
      <c r="B55">
        <v>2</v>
      </c>
      <c r="C55" t="s">
        <v>11</v>
      </c>
      <c r="D55" t="s">
        <v>82</v>
      </c>
      <c r="E55">
        <v>2324451.83</v>
      </c>
      <c r="F55">
        <v>171596.17</v>
      </c>
      <c r="G55">
        <v>114925.47</v>
      </c>
      <c r="H55">
        <v>573619.47</v>
      </c>
      <c r="I55">
        <v>31167.45</v>
      </c>
      <c r="J55">
        <v>545405.44999999995</v>
      </c>
      <c r="K55">
        <v>412548.62</v>
      </c>
      <c r="L55">
        <v>30577.33</v>
      </c>
      <c r="M55">
        <v>266412.71000000002</v>
      </c>
      <c r="N55">
        <v>973451.18</v>
      </c>
      <c r="O55">
        <v>5444155.6799999997</v>
      </c>
      <c r="P55">
        <v>5352204906</v>
      </c>
      <c r="Q55">
        <v>12104582596</v>
      </c>
      <c r="R55">
        <v>5352204.9060000004</v>
      </c>
      <c r="S55">
        <v>12104582.5959999</v>
      </c>
    </row>
    <row r="56" spans="1:19" x14ac:dyDescent="0.25">
      <c r="A56">
        <v>2020</v>
      </c>
      <c r="B56">
        <v>2</v>
      </c>
      <c r="C56" t="s">
        <v>11</v>
      </c>
      <c r="D56" t="s">
        <v>81</v>
      </c>
      <c r="E56">
        <v>111979.24</v>
      </c>
      <c r="F56">
        <v>9688.2000000000007</v>
      </c>
      <c r="G56">
        <v>5869</v>
      </c>
      <c r="H56">
        <v>27990.240000000002</v>
      </c>
      <c r="I56">
        <v>1546.73</v>
      </c>
      <c r="J56">
        <v>26558.26</v>
      </c>
      <c r="K56">
        <v>20063.22</v>
      </c>
      <c r="L56">
        <v>1483.8</v>
      </c>
      <c r="M56">
        <v>24447.47</v>
      </c>
      <c r="N56">
        <v>63.21</v>
      </c>
      <c r="O56">
        <v>229689.37</v>
      </c>
      <c r="P56">
        <v>163237537</v>
      </c>
      <c r="Q56">
        <v>596176356</v>
      </c>
      <c r="R56">
        <v>163237.53700000001</v>
      </c>
      <c r="S56">
        <v>596176.35600000003</v>
      </c>
    </row>
    <row r="57" spans="1:19" x14ac:dyDescent="0.25">
      <c r="A57">
        <v>2020</v>
      </c>
      <c r="B57">
        <v>2</v>
      </c>
      <c r="C57" t="s">
        <v>11</v>
      </c>
      <c r="D57" t="s">
        <v>79</v>
      </c>
      <c r="E57">
        <v>24776.53</v>
      </c>
      <c r="F57">
        <v>20860.759999999998</v>
      </c>
      <c r="G57">
        <v>1273.04</v>
      </c>
      <c r="H57">
        <v>6123.54</v>
      </c>
      <c r="I57">
        <v>335.6</v>
      </c>
      <c r="J57">
        <v>5857.93</v>
      </c>
      <c r="K57">
        <v>4432.8500000000004</v>
      </c>
      <c r="L57">
        <v>328.28</v>
      </c>
      <c r="M57">
        <v>4573.63</v>
      </c>
      <c r="N57">
        <v>14.03</v>
      </c>
      <c r="O57">
        <v>68576.2</v>
      </c>
      <c r="P57">
        <v>37506850</v>
      </c>
      <c r="Q57">
        <v>129458238</v>
      </c>
      <c r="R57">
        <v>37506.85</v>
      </c>
      <c r="S57">
        <v>129458.238</v>
      </c>
    </row>
    <row r="58" spans="1:19" x14ac:dyDescent="0.25">
      <c r="A58">
        <v>2020</v>
      </c>
      <c r="B58">
        <v>3</v>
      </c>
      <c r="C58" t="s">
        <v>11</v>
      </c>
      <c r="D58" t="s">
        <v>80</v>
      </c>
      <c r="E58">
        <v>200596.53</v>
      </c>
      <c r="F58">
        <v>40921.06</v>
      </c>
      <c r="G58">
        <v>13125.76</v>
      </c>
      <c r="H58">
        <v>51463.66</v>
      </c>
      <c r="I58">
        <v>5532.8</v>
      </c>
      <c r="J58">
        <v>44869.34</v>
      </c>
      <c r="K58">
        <v>33237.46</v>
      </c>
      <c r="L58">
        <v>2508.25</v>
      </c>
      <c r="M58">
        <v>133273.69</v>
      </c>
      <c r="N58">
        <v>351.45</v>
      </c>
      <c r="O58">
        <v>525879.99</v>
      </c>
      <c r="P58">
        <v>342231205</v>
      </c>
      <c r="Q58">
        <v>1826674950</v>
      </c>
      <c r="R58">
        <v>342231.20500000002</v>
      </c>
      <c r="S58">
        <v>1826674.95</v>
      </c>
    </row>
    <row r="59" spans="1:19" x14ac:dyDescent="0.25">
      <c r="A59">
        <v>2020</v>
      </c>
      <c r="B59">
        <v>3</v>
      </c>
      <c r="C59" t="s">
        <v>11</v>
      </c>
      <c r="D59" t="s">
        <v>82</v>
      </c>
      <c r="E59">
        <v>2313405.48</v>
      </c>
      <c r="F59">
        <v>338656.88</v>
      </c>
      <c r="G59">
        <v>152930.32999999999</v>
      </c>
      <c r="H59">
        <v>593240.69999999995</v>
      </c>
      <c r="I59">
        <v>64187.94</v>
      </c>
      <c r="J59">
        <v>518830.16</v>
      </c>
      <c r="K59">
        <v>384343.56</v>
      </c>
      <c r="L59">
        <v>28917.39</v>
      </c>
      <c r="M59">
        <v>1373594.48</v>
      </c>
      <c r="N59">
        <v>1084752.8</v>
      </c>
      <c r="O59">
        <v>6852859.71</v>
      </c>
      <c r="P59">
        <v>13275871109</v>
      </c>
      <c r="Q59">
        <v>21242154303</v>
      </c>
      <c r="R59">
        <v>13275871.108999999</v>
      </c>
      <c r="S59">
        <v>21242154.302999999</v>
      </c>
    </row>
    <row r="60" spans="1:19" x14ac:dyDescent="0.25">
      <c r="A60">
        <v>2020</v>
      </c>
      <c r="B60">
        <v>3</v>
      </c>
      <c r="C60" t="s">
        <v>11</v>
      </c>
      <c r="D60" t="s">
        <v>81</v>
      </c>
      <c r="E60">
        <v>177191.24</v>
      </c>
      <c r="F60">
        <v>31551.06</v>
      </c>
      <c r="G60">
        <v>11537.6799999999</v>
      </c>
      <c r="H60">
        <v>45461.65</v>
      </c>
      <c r="I60">
        <v>4879.54</v>
      </c>
      <c r="J60">
        <v>39598.269999999997</v>
      </c>
      <c r="K60">
        <v>29333.02</v>
      </c>
      <c r="L60">
        <v>2216.09</v>
      </c>
      <c r="M60">
        <v>121692.44</v>
      </c>
      <c r="N60">
        <v>309.56</v>
      </c>
      <c r="O60">
        <v>463770.55</v>
      </c>
      <c r="P60">
        <v>1033165350</v>
      </c>
      <c r="Q60">
        <v>1609659447</v>
      </c>
      <c r="R60">
        <v>1033165.35</v>
      </c>
      <c r="S60">
        <v>1609659.4469999999</v>
      </c>
    </row>
    <row r="61" spans="1:19" x14ac:dyDescent="0.25">
      <c r="A61">
        <v>2020</v>
      </c>
      <c r="B61">
        <v>3</v>
      </c>
      <c r="C61" t="s">
        <v>11</v>
      </c>
      <c r="D61" t="s">
        <v>79</v>
      </c>
      <c r="E61">
        <v>96874.63</v>
      </c>
      <c r="F61">
        <v>41756.46</v>
      </c>
      <c r="G61">
        <v>6219.7399999999898</v>
      </c>
      <c r="H61">
        <v>24826.959999999999</v>
      </c>
      <c r="I61">
        <v>2683.89</v>
      </c>
      <c r="J61">
        <v>21656.81</v>
      </c>
      <c r="K61">
        <v>16046.08</v>
      </c>
      <c r="L61">
        <v>1213</v>
      </c>
      <c r="M61">
        <v>63594.86</v>
      </c>
      <c r="N61">
        <v>170.01</v>
      </c>
      <c r="O61">
        <v>275042.43</v>
      </c>
      <c r="P61">
        <v>137754331</v>
      </c>
      <c r="Q61">
        <v>883767811</v>
      </c>
      <c r="R61">
        <v>137754.33100000001</v>
      </c>
      <c r="S61">
        <v>883767.81099999999</v>
      </c>
    </row>
    <row r="62" spans="1:19" x14ac:dyDescent="0.25">
      <c r="A62">
        <v>2020</v>
      </c>
      <c r="B62">
        <v>4</v>
      </c>
      <c r="C62" t="s">
        <v>11</v>
      </c>
      <c r="D62" t="s">
        <v>80</v>
      </c>
      <c r="E62">
        <v>132263.70000000001</v>
      </c>
      <c r="F62">
        <v>46628.5</v>
      </c>
      <c r="G62">
        <v>10502.25</v>
      </c>
      <c r="H62">
        <v>38718.46</v>
      </c>
      <c r="I62">
        <v>4453.6400000000003</v>
      </c>
      <c r="J62">
        <v>32930.11</v>
      </c>
      <c r="K62">
        <v>23094.57</v>
      </c>
      <c r="L62">
        <v>1920.74</v>
      </c>
      <c r="M62">
        <v>499.27</v>
      </c>
      <c r="N62">
        <v>314.14999999999998</v>
      </c>
      <c r="O62">
        <v>291325.39</v>
      </c>
      <c r="P62">
        <v>266049190</v>
      </c>
      <c r="Q62">
        <v>1368319375</v>
      </c>
      <c r="R62">
        <v>266049.19</v>
      </c>
      <c r="S62">
        <v>1368319.375</v>
      </c>
    </row>
    <row r="63" spans="1:19" x14ac:dyDescent="0.25">
      <c r="A63">
        <v>2020</v>
      </c>
      <c r="B63">
        <v>4</v>
      </c>
      <c r="C63" t="s">
        <v>11</v>
      </c>
      <c r="D63" t="s">
        <v>82</v>
      </c>
      <c r="E63">
        <v>2013924.99</v>
      </c>
      <c r="F63">
        <v>344778.5</v>
      </c>
      <c r="G63">
        <v>159868.07</v>
      </c>
      <c r="H63">
        <v>569194.65</v>
      </c>
      <c r="I63">
        <v>64701.62</v>
      </c>
      <c r="J63">
        <v>485518.58</v>
      </c>
      <c r="K63">
        <v>339201.11</v>
      </c>
      <c r="L63">
        <v>28540.34</v>
      </c>
      <c r="M63">
        <v>-39069.57</v>
      </c>
      <c r="N63">
        <v>1181904.04</v>
      </c>
      <c r="O63">
        <v>5148562.34</v>
      </c>
      <c r="P63">
        <v>14019665064</v>
      </c>
      <c r="Q63">
        <v>20633364869</v>
      </c>
      <c r="R63">
        <v>14019665.063999999</v>
      </c>
      <c r="S63">
        <v>20633364.868999999</v>
      </c>
    </row>
    <row r="64" spans="1:19" x14ac:dyDescent="0.25">
      <c r="A64">
        <v>2020</v>
      </c>
      <c r="B64">
        <v>4</v>
      </c>
      <c r="C64" t="s">
        <v>11</v>
      </c>
      <c r="D64" t="s">
        <v>81</v>
      </c>
      <c r="E64">
        <v>433706.08</v>
      </c>
      <c r="F64">
        <v>75457.899999999994</v>
      </c>
      <c r="G64">
        <v>34522.75</v>
      </c>
      <c r="H64">
        <v>120309.52</v>
      </c>
      <c r="I64">
        <v>13601.29</v>
      </c>
      <c r="J64">
        <v>102921.34</v>
      </c>
      <c r="K64">
        <v>71906.97</v>
      </c>
      <c r="L64">
        <v>6097.05</v>
      </c>
      <c r="M64">
        <v>-12684.77</v>
      </c>
      <c r="N64">
        <v>1244.58</v>
      </c>
      <c r="O64">
        <v>847082.7</v>
      </c>
      <c r="P64">
        <v>2770799103</v>
      </c>
      <c r="Q64">
        <v>4442112563</v>
      </c>
      <c r="R64">
        <v>2770799.1030000001</v>
      </c>
      <c r="S64">
        <v>4442112.5630000001</v>
      </c>
    </row>
    <row r="65" spans="1:19" x14ac:dyDescent="0.25">
      <c r="A65">
        <v>2020</v>
      </c>
      <c r="B65">
        <v>4</v>
      </c>
      <c r="C65" t="s">
        <v>11</v>
      </c>
      <c r="D65" t="s">
        <v>79</v>
      </c>
      <c r="E65">
        <v>71128.789999999994</v>
      </c>
      <c r="F65">
        <v>50837.81</v>
      </c>
      <c r="G65">
        <v>5638.33</v>
      </c>
      <c r="H65">
        <v>20062.78</v>
      </c>
      <c r="I65">
        <v>2276.37</v>
      </c>
      <c r="J65">
        <v>17099.080000000002</v>
      </c>
      <c r="K65">
        <v>11929.42</v>
      </c>
      <c r="L65">
        <v>1003.83</v>
      </c>
      <c r="M65">
        <v>-1578.08</v>
      </c>
      <c r="N65">
        <v>187.87</v>
      </c>
      <c r="O65">
        <v>178586.21</v>
      </c>
      <c r="P65">
        <v>166025977</v>
      </c>
      <c r="Q65">
        <v>726442823</v>
      </c>
      <c r="R65">
        <v>166025.97700000001</v>
      </c>
      <c r="S65">
        <v>726442.82299999997</v>
      </c>
    </row>
    <row r="66" spans="1:19" x14ac:dyDescent="0.25">
      <c r="A66">
        <v>2021</v>
      </c>
      <c r="B66">
        <v>1</v>
      </c>
      <c r="C66" t="s">
        <v>11</v>
      </c>
      <c r="D66" t="s">
        <v>80</v>
      </c>
      <c r="E66">
        <v>104030.63</v>
      </c>
      <c r="F66">
        <v>67316.59</v>
      </c>
      <c r="G66">
        <v>9554.2600000000093</v>
      </c>
      <c r="H66">
        <v>32997.019999999997</v>
      </c>
      <c r="I66">
        <v>5139.33</v>
      </c>
      <c r="J66">
        <v>29254.880000000001</v>
      </c>
      <c r="K66">
        <v>16099</v>
      </c>
      <c r="L66">
        <v>1428.64</v>
      </c>
      <c r="M66">
        <v>10095.290000000001</v>
      </c>
      <c r="N66">
        <v>236.13</v>
      </c>
      <c r="O66">
        <v>276151.78000000003</v>
      </c>
      <c r="P66">
        <v>199709084</v>
      </c>
      <c r="Q66">
        <v>1151049266</v>
      </c>
      <c r="R66">
        <v>199709.084</v>
      </c>
      <c r="S66">
        <v>1151049.2660000001</v>
      </c>
    </row>
    <row r="67" spans="1:19" x14ac:dyDescent="0.25">
      <c r="A67">
        <v>2021</v>
      </c>
      <c r="B67">
        <v>1</v>
      </c>
      <c r="C67" t="s">
        <v>11</v>
      </c>
      <c r="D67" t="s">
        <v>82</v>
      </c>
      <c r="E67">
        <v>1974770.8</v>
      </c>
      <c r="F67">
        <v>484003.63</v>
      </c>
      <c r="G67">
        <v>178101.18</v>
      </c>
      <c r="H67">
        <v>619240.9</v>
      </c>
      <c r="I67">
        <v>95073.86</v>
      </c>
      <c r="J67">
        <v>546976.82999999996</v>
      </c>
      <c r="K67">
        <v>305923.05</v>
      </c>
      <c r="L67">
        <v>27136.62</v>
      </c>
      <c r="M67">
        <v>111008.76</v>
      </c>
      <c r="N67">
        <v>1134421.81</v>
      </c>
      <c r="O67">
        <v>5476657.4400000004</v>
      </c>
      <c r="P67">
        <v>14373656840</v>
      </c>
      <c r="Q67">
        <v>21757307700</v>
      </c>
      <c r="R67">
        <v>14373656.84</v>
      </c>
      <c r="S67">
        <v>21757307.699999999</v>
      </c>
    </row>
    <row r="68" spans="1:19" x14ac:dyDescent="0.25">
      <c r="A68">
        <v>2021</v>
      </c>
      <c r="B68">
        <v>1</v>
      </c>
      <c r="C68" t="s">
        <v>11</v>
      </c>
      <c r="D68" t="s">
        <v>81</v>
      </c>
      <c r="E68">
        <v>682856.49</v>
      </c>
      <c r="F68">
        <v>153661.69</v>
      </c>
      <c r="G68">
        <v>61309.5</v>
      </c>
      <c r="H68">
        <v>213105.07</v>
      </c>
      <c r="I68">
        <v>32493.919999999998</v>
      </c>
      <c r="J68">
        <v>188593.26</v>
      </c>
      <c r="K68">
        <v>105955.65</v>
      </c>
      <c r="L68">
        <v>9397.89</v>
      </c>
      <c r="M68">
        <v>37603.18</v>
      </c>
      <c r="N68">
        <v>1554.53</v>
      </c>
      <c r="O68">
        <v>1486531.17</v>
      </c>
      <c r="P68">
        <v>3380612600</v>
      </c>
      <c r="Q68">
        <v>7498978451</v>
      </c>
      <c r="R68">
        <v>3380612.6</v>
      </c>
      <c r="S68">
        <v>7498978.4509999901</v>
      </c>
    </row>
    <row r="69" spans="1:19" x14ac:dyDescent="0.25">
      <c r="A69">
        <v>2021</v>
      </c>
      <c r="B69">
        <v>1</v>
      </c>
      <c r="C69" t="s">
        <v>11</v>
      </c>
      <c r="D69" t="s">
        <v>79</v>
      </c>
      <c r="E69">
        <v>72997.919999999998</v>
      </c>
      <c r="F69">
        <v>67787.25</v>
      </c>
      <c r="G69">
        <v>6444.6499999999896</v>
      </c>
      <c r="H69">
        <v>22479.599999999999</v>
      </c>
      <c r="I69">
        <v>3364.99</v>
      </c>
      <c r="J69">
        <v>19905.060000000001</v>
      </c>
      <c r="K69">
        <v>11358.95</v>
      </c>
      <c r="L69">
        <v>1007.15</v>
      </c>
      <c r="M69">
        <v>2221.63</v>
      </c>
      <c r="N69">
        <v>166.57</v>
      </c>
      <c r="O69">
        <v>207733.77</v>
      </c>
      <c r="P69">
        <v>150744396</v>
      </c>
      <c r="Q69">
        <v>795949764</v>
      </c>
      <c r="R69">
        <v>150744.39600000001</v>
      </c>
      <c r="S69">
        <v>795949.76399999997</v>
      </c>
    </row>
    <row r="70" spans="1:19" x14ac:dyDescent="0.25">
      <c r="A70">
        <v>2021</v>
      </c>
      <c r="B70">
        <v>2</v>
      </c>
      <c r="C70" t="s">
        <v>11</v>
      </c>
      <c r="D70" t="s">
        <v>80</v>
      </c>
      <c r="E70">
        <v>260903.97</v>
      </c>
      <c r="F70">
        <v>119389.12</v>
      </c>
      <c r="G70">
        <v>23601.53</v>
      </c>
      <c r="H70">
        <v>103911.53</v>
      </c>
      <c r="I70">
        <v>17680.669999999998</v>
      </c>
      <c r="J70">
        <v>72765.39</v>
      </c>
      <c r="K70">
        <v>38282.269999999997</v>
      </c>
      <c r="L70">
        <v>3389.62</v>
      </c>
      <c r="M70">
        <v>8779.85</v>
      </c>
      <c r="N70">
        <v>966.18</v>
      </c>
      <c r="O70">
        <v>649670.13</v>
      </c>
      <c r="P70">
        <v>939396332</v>
      </c>
      <c r="Q70">
        <v>4034750228</v>
      </c>
      <c r="R70">
        <v>939396.33200000005</v>
      </c>
      <c r="S70">
        <v>4034750.2280000001</v>
      </c>
    </row>
    <row r="71" spans="1:19" x14ac:dyDescent="0.25">
      <c r="A71">
        <v>2021</v>
      </c>
      <c r="B71">
        <v>2</v>
      </c>
      <c r="C71" t="s">
        <v>11</v>
      </c>
      <c r="D71" t="s">
        <v>82</v>
      </c>
      <c r="E71">
        <v>2141367.06</v>
      </c>
      <c r="F71">
        <v>850487.04</v>
      </c>
      <c r="G71">
        <v>192840.13</v>
      </c>
      <c r="H71">
        <v>850433.31</v>
      </c>
      <c r="I71">
        <v>144545.75</v>
      </c>
      <c r="J71">
        <v>597665.52</v>
      </c>
      <c r="K71">
        <v>314455.08</v>
      </c>
      <c r="L71">
        <v>27844.09</v>
      </c>
      <c r="M71">
        <v>63840.47</v>
      </c>
      <c r="N71">
        <v>1198672.02</v>
      </c>
      <c r="O71">
        <v>6382150.4699999997</v>
      </c>
      <c r="P71">
        <v>28327465843</v>
      </c>
      <c r="Q71">
        <v>33020235645</v>
      </c>
      <c r="R71">
        <v>28327465.846000001</v>
      </c>
      <c r="S71">
        <v>33020235.644000001</v>
      </c>
    </row>
    <row r="72" spans="1:19" x14ac:dyDescent="0.25">
      <c r="A72">
        <v>2021</v>
      </c>
      <c r="B72">
        <v>2</v>
      </c>
      <c r="C72" t="s">
        <v>11</v>
      </c>
      <c r="D72" t="s">
        <v>81</v>
      </c>
      <c r="E72">
        <v>534870.67000000004</v>
      </c>
      <c r="F72">
        <v>198342.89</v>
      </c>
      <c r="G72">
        <v>47685.06</v>
      </c>
      <c r="H72">
        <v>210974.94</v>
      </c>
      <c r="I72">
        <v>35647.53</v>
      </c>
      <c r="J72">
        <v>149732.16</v>
      </c>
      <c r="K72">
        <v>78824.899999999994</v>
      </c>
      <c r="L72">
        <v>6979.09</v>
      </c>
      <c r="M72">
        <v>3540.25</v>
      </c>
      <c r="N72">
        <v>1901.95</v>
      </c>
      <c r="O72">
        <v>1268499.44</v>
      </c>
      <c r="P72">
        <v>5745339615</v>
      </c>
      <c r="Q72">
        <v>8172298297</v>
      </c>
      <c r="R72">
        <v>5745339.6150000002</v>
      </c>
      <c r="S72">
        <v>8172298.2970000003</v>
      </c>
    </row>
    <row r="73" spans="1:19" x14ac:dyDescent="0.25">
      <c r="A73">
        <v>2021</v>
      </c>
      <c r="B73">
        <v>2</v>
      </c>
      <c r="C73" t="s">
        <v>11</v>
      </c>
      <c r="D73" t="s">
        <v>79</v>
      </c>
      <c r="E73">
        <v>67049.2</v>
      </c>
      <c r="F73">
        <v>59783.4</v>
      </c>
      <c r="G73">
        <v>5954.81</v>
      </c>
      <c r="H73">
        <v>26383.040000000001</v>
      </c>
      <c r="I73">
        <v>4452.74</v>
      </c>
      <c r="J73">
        <v>18783.79</v>
      </c>
      <c r="K73">
        <v>9889.31</v>
      </c>
      <c r="L73">
        <v>875.62</v>
      </c>
      <c r="M73">
        <v>167.14</v>
      </c>
      <c r="N73">
        <v>236.76</v>
      </c>
      <c r="O73">
        <v>193575.79</v>
      </c>
      <c r="P73">
        <v>241985274</v>
      </c>
      <c r="Q73">
        <v>1021655626</v>
      </c>
      <c r="R73">
        <v>241985.274</v>
      </c>
      <c r="S73">
        <v>1021655.62599999</v>
      </c>
    </row>
    <row r="74" spans="1:19" x14ac:dyDescent="0.25">
      <c r="A74">
        <v>2021</v>
      </c>
      <c r="B74">
        <v>3</v>
      </c>
      <c r="C74" t="s">
        <v>11</v>
      </c>
      <c r="D74" t="s">
        <v>80</v>
      </c>
      <c r="E74">
        <v>369027.16</v>
      </c>
      <c r="F74">
        <v>186106.41</v>
      </c>
      <c r="G74">
        <v>43194.359999999899</v>
      </c>
      <c r="H74">
        <v>151665.13</v>
      </c>
      <c r="I74">
        <v>25852.53</v>
      </c>
      <c r="J74">
        <v>95993.3</v>
      </c>
      <c r="K74">
        <v>51208.08</v>
      </c>
      <c r="L74">
        <v>4521.8999999999996</v>
      </c>
      <c r="M74">
        <v>12331.82</v>
      </c>
      <c r="N74">
        <v>1546.93</v>
      </c>
      <c r="O74">
        <v>941447.61</v>
      </c>
      <c r="P74">
        <v>3162193079</v>
      </c>
      <c r="Q74">
        <v>6033751823</v>
      </c>
      <c r="R74">
        <v>3162193.0789999999</v>
      </c>
      <c r="S74">
        <v>6033751.8229999999</v>
      </c>
    </row>
    <row r="75" spans="1:19" x14ac:dyDescent="0.25">
      <c r="A75">
        <v>2021</v>
      </c>
      <c r="B75">
        <v>3</v>
      </c>
      <c r="C75" t="s">
        <v>11</v>
      </c>
      <c r="D75" t="s">
        <v>82</v>
      </c>
      <c r="E75">
        <v>2312702.56</v>
      </c>
      <c r="F75">
        <v>1070511.2</v>
      </c>
      <c r="G75">
        <v>269689.88</v>
      </c>
      <c r="H75">
        <v>951741.51</v>
      </c>
      <c r="I75">
        <v>162650.01</v>
      </c>
      <c r="J75">
        <v>600969.36</v>
      </c>
      <c r="K75">
        <v>320533.82</v>
      </c>
      <c r="L75">
        <v>28305.84</v>
      </c>
      <c r="M75">
        <v>81196.539999999994</v>
      </c>
      <c r="N75">
        <v>1372671.76</v>
      </c>
      <c r="O75">
        <v>7170972.4699999997</v>
      </c>
      <c r="P75">
        <v>32042676046</v>
      </c>
      <c r="Q75">
        <v>37958700445</v>
      </c>
      <c r="R75">
        <v>32042676.048999999</v>
      </c>
      <c r="S75">
        <v>37958700.450000003</v>
      </c>
    </row>
    <row r="76" spans="1:19" x14ac:dyDescent="0.25">
      <c r="A76">
        <v>2021</v>
      </c>
      <c r="B76">
        <v>3</v>
      </c>
      <c r="C76" t="s">
        <v>11</v>
      </c>
      <c r="D76" t="s">
        <v>81</v>
      </c>
      <c r="E76">
        <v>451701.93</v>
      </c>
      <c r="F76">
        <v>203187.01</v>
      </c>
      <c r="G76">
        <v>52481.929999999898</v>
      </c>
      <c r="H76">
        <v>186159.25</v>
      </c>
      <c r="I76">
        <v>31846.49</v>
      </c>
      <c r="J76">
        <v>117241</v>
      </c>
      <c r="K76">
        <v>62515.68</v>
      </c>
      <c r="L76">
        <v>5521.26</v>
      </c>
      <c r="M76">
        <v>16503.27</v>
      </c>
      <c r="N76">
        <v>1911.41</v>
      </c>
      <c r="O76">
        <v>1129069.21</v>
      </c>
      <c r="P76">
        <v>5535611495</v>
      </c>
      <c r="Q76">
        <v>7436157802</v>
      </c>
      <c r="R76">
        <v>5535611.4950000001</v>
      </c>
      <c r="S76">
        <v>7436157.8019999899</v>
      </c>
    </row>
    <row r="77" spans="1:19" x14ac:dyDescent="0.25">
      <c r="A77">
        <v>2021</v>
      </c>
      <c r="B77">
        <v>3</v>
      </c>
      <c r="C77" t="s">
        <v>11</v>
      </c>
      <c r="D77" t="s">
        <v>79</v>
      </c>
      <c r="E77">
        <v>50720.74</v>
      </c>
      <c r="F77">
        <v>49523.75</v>
      </c>
      <c r="G77">
        <v>5902.37</v>
      </c>
      <c r="H77">
        <v>20967.23</v>
      </c>
      <c r="I77">
        <v>3599.16</v>
      </c>
      <c r="J77">
        <v>13193.29</v>
      </c>
      <c r="K77">
        <v>7037.29</v>
      </c>
      <c r="L77">
        <v>621.37</v>
      </c>
      <c r="M77">
        <v>1897.95</v>
      </c>
      <c r="N77">
        <v>215.57</v>
      </c>
      <c r="O77">
        <v>153678.71</v>
      </c>
      <c r="P77">
        <v>277703826</v>
      </c>
      <c r="Q77">
        <v>838118344</v>
      </c>
      <c r="R77">
        <v>277703.826</v>
      </c>
      <c r="S77">
        <v>838118.34400000004</v>
      </c>
    </row>
    <row r="78" spans="1:19" x14ac:dyDescent="0.25">
      <c r="A78">
        <v>2021</v>
      </c>
      <c r="B78">
        <v>4</v>
      </c>
      <c r="C78" t="s">
        <v>11</v>
      </c>
      <c r="D78" t="s">
        <v>80</v>
      </c>
      <c r="E78">
        <v>331507.40000000002</v>
      </c>
      <c r="F78">
        <v>188136.06</v>
      </c>
      <c r="G78">
        <v>42887.549999999901</v>
      </c>
      <c r="H78">
        <v>141044.79999999999</v>
      </c>
      <c r="I78">
        <v>22882.880000000001</v>
      </c>
      <c r="J78">
        <v>78350.080000000002</v>
      </c>
      <c r="K78">
        <v>52613.55</v>
      </c>
      <c r="L78">
        <v>3788.86</v>
      </c>
      <c r="M78">
        <v>6441.8</v>
      </c>
      <c r="N78">
        <v>1993.23</v>
      </c>
      <c r="O78">
        <v>869646.2</v>
      </c>
      <c r="P78">
        <v>2964660263</v>
      </c>
      <c r="Q78">
        <v>4943774937</v>
      </c>
      <c r="R78">
        <v>2964660.2629999998</v>
      </c>
      <c r="S78">
        <v>4943774.9369999999</v>
      </c>
    </row>
    <row r="79" spans="1:19" x14ac:dyDescent="0.25">
      <c r="A79">
        <v>2021</v>
      </c>
      <c r="B79">
        <v>4</v>
      </c>
      <c r="C79" t="s">
        <v>11</v>
      </c>
      <c r="D79" t="s">
        <v>82</v>
      </c>
      <c r="E79">
        <v>2438939.19</v>
      </c>
      <c r="F79">
        <v>1208922.69</v>
      </c>
      <c r="G79">
        <v>315417.43999999901</v>
      </c>
      <c r="H79">
        <v>1036568.26</v>
      </c>
      <c r="I79">
        <v>169174.07</v>
      </c>
      <c r="J79">
        <v>575476.64</v>
      </c>
      <c r="K79">
        <v>389328.92</v>
      </c>
      <c r="L79">
        <v>27752.42</v>
      </c>
      <c r="M79">
        <v>44826.14</v>
      </c>
      <c r="N79">
        <v>1561737.69</v>
      </c>
      <c r="O79">
        <v>7768143.46</v>
      </c>
      <c r="P79">
        <v>31985680432</v>
      </c>
      <c r="Q79">
        <v>37886041056</v>
      </c>
      <c r="R79">
        <v>31985680.440000001</v>
      </c>
      <c r="S79">
        <v>37886041.060000002</v>
      </c>
    </row>
    <row r="80" spans="1:19" x14ac:dyDescent="0.25">
      <c r="A80">
        <v>2021</v>
      </c>
      <c r="B80">
        <v>4</v>
      </c>
      <c r="C80" t="s">
        <v>11</v>
      </c>
      <c r="D80" t="s">
        <v>81</v>
      </c>
      <c r="E80">
        <v>571423.9</v>
      </c>
      <c r="F80">
        <v>269805.81</v>
      </c>
      <c r="G80">
        <v>73547.109999999899</v>
      </c>
      <c r="H80">
        <v>242729.54</v>
      </c>
      <c r="I80">
        <v>39204.58</v>
      </c>
      <c r="J80">
        <v>132991.29</v>
      </c>
      <c r="K80">
        <v>92655.23</v>
      </c>
      <c r="L80">
        <v>6416.12</v>
      </c>
      <c r="M80">
        <v>9730.16</v>
      </c>
      <c r="N80">
        <v>3527.71</v>
      </c>
      <c r="O80">
        <v>1442031.45</v>
      </c>
      <c r="P80">
        <v>6728944192</v>
      </c>
      <c r="Q80">
        <v>8803467633</v>
      </c>
      <c r="R80">
        <v>6728944.1919999998</v>
      </c>
      <c r="S80">
        <v>8803467.6329999994</v>
      </c>
    </row>
    <row r="81" spans="1:19" x14ac:dyDescent="0.25">
      <c r="A81">
        <v>2021</v>
      </c>
      <c r="B81">
        <v>4</v>
      </c>
      <c r="C81" t="s">
        <v>11</v>
      </c>
      <c r="D81" t="s">
        <v>79</v>
      </c>
      <c r="E81">
        <v>40216.89</v>
      </c>
      <c r="F81">
        <v>42744.5</v>
      </c>
      <c r="G81">
        <v>5202.4799999999996</v>
      </c>
      <c r="H81">
        <v>17095.32</v>
      </c>
      <c r="I81">
        <v>2791.38</v>
      </c>
      <c r="J81">
        <v>9496.31</v>
      </c>
      <c r="K81">
        <v>6415.07</v>
      </c>
      <c r="L81">
        <v>457.95</v>
      </c>
      <c r="M81">
        <v>741.64</v>
      </c>
      <c r="N81">
        <v>242.62</v>
      </c>
      <c r="O81">
        <v>125404.15</v>
      </c>
      <c r="P81">
        <v>457708488</v>
      </c>
      <c r="Q81">
        <v>838259718</v>
      </c>
      <c r="R81">
        <v>457708.48800000001</v>
      </c>
      <c r="S81">
        <v>838259.71799999999</v>
      </c>
    </row>
    <row r="82" spans="1:19" x14ac:dyDescent="0.25">
      <c r="A82">
        <v>2022</v>
      </c>
      <c r="B82">
        <v>1</v>
      </c>
      <c r="C82" t="s">
        <v>11</v>
      </c>
      <c r="D82" t="s">
        <v>80</v>
      </c>
      <c r="E82">
        <v>412480.87</v>
      </c>
      <c r="F82">
        <v>277586.7</v>
      </c>
      <c r="G82">
        <v>55604.089999999902</v>
      </c>
      <c r="H82">
        <v>177470.26</v>
      </c>
      <c r="I82">
        <v>25397.42</v>
      </c>
      <c r="J82">
        <v>101720.59</v>
      </c>
      <c r="K82">
        <v>55535.26</v>
      </c>
      <c r="L82">
        <v>5001.8599999999997</v>
      </c>
      <c r="M82">
        <v>36399.32</v>
      </c>
      <c r="N82">
        <v>2413.06</v>
      </c>
      <c r="O82">
        <v>1149609.42</v>
      </c>
      <c r="P82">
        <v>3522525168</v>
      </c>
      <c r="Q82">
        <v>6256224503</v>
      </c>
      <c r="R82">
        <v>3522525.1680000001</v>
      </c>
      <c r="S82">
        <v>6256224.5029999996</v>
      </c>
    </row>
    <row r="83" spans="1:19" x14ac:dyDescent="0.25">
      <c r="A83">
        <v>2022</v>
      </c>
      <c r="B83">
        <v>1</v>
      </c>
      <c r="C83" t="s">
        <v>11</v>
      </c>
      <c r="D83" t="s">
        <v>82</v>
      </c>
      <c r="E83">
        <v>2222174.35</v>
      </c>
      <c r="F83">
        <v>1279691.48</v>
      </c>
      <c r="G83">
        <v>299299.44999999902</v>
      </c>
      <c r="H83">
        <v>953812.77</v>
      </c>
      <c r="I83">
        <v>136747.57</v>
      </c>
      <c r="J83">
        <v>547919.79</v>
      </c>
      <c r="K83">
        <v>299060.90999999997</v>
      </c>
      <c r="L83">
        <v>26902.97</v>
      </c>
      <c r="M83">
        <v>192923.4</v>
      </c>
      <c r="N83">
        <v>1560439.25</v>
      </c>
      <c r="O83">
        <v>7518971.9299999997</v>
      </c>
      <c r="P83">
        <v>27192745388</v>
      </c>
      <c r="Q83">
        <v>34352759032</v>
      </c>
      <c r="R83">
        <v>27192745.390000001</v>
      </c>
      <c r="S83">
        <v>34352759.030000001</v>
      </c>
    </row>
    <row r="84" spans="1:19" x14ac:dyDescent="0.25">
      <c r="A84">
        <v>2022</v>
      </c>
      <c r="B84">
        <v>1</v>
      </c>
      <c r="C84" t="s">
        <v>11</v>
      </c>
      <c r="D84" t="s">
        <v>81</v>
      </c>
      <c r="E84">
        <v>647861.11</v>
      </c>
      <c r="F84">
        <v>363182</v>
      </c>
      <c r="G84">
        <v>87294.2</v>
      </c>
      <c r="H84">
        <v>277904.71000000002</v>
      </c>
      <c r="I84">
        <v>39854.54</v>
      </c>
      <c r="J84">
        <v>159770.96</v>
      </c>
      <c r="K84">
        <v>87231.26</v>
      </c>
      <c r="L84">
        <v>7848.6</v>
      </c>
      <c r="M84">
        <v>55887.29</v>
      </c>
      <c r="N84">
        <v>3785.54</v>
      </c>
      <c r="O84">
        <v>1730620.21</v>
      </c>
      <c r="P84">
        <v>7459729723</v>
      </c>
      <c r="Q84">
        <v>10012385676</v>
      </c>
      <c r="R84">
        <v>7459729.7230000002</v>
      </c>
      <c r="S84">
        <v>10012385.6759999</v>
      </c>
    </row>
    <row r="85" spans="1:19" x14ac:dyDescent="0.25">
      <c r="A85">
        <v>2022</v>
      </c>
      <c r="B85">
        <v>1</v>
      </c>
      <c r="C85" t="s">
        <v>11</v>
      </c>
      <c r="D85" t="s">
        <v>79</v>
      </c>
      <c r="E85">
        <v>62820.09</v>
      </c>
      <c r="F85">
        <v>59094.37</v>
      </c>
      <c r="G85">
        <v>8465.15</v>
      </c>
      <c r="H85">
        <v>26902.04</v>
      </c>
      <c r="I85">
        <v>3862.23</v>
      </c>
      <c r="J85">
        <v>15494.43</v>
      </c>
      <c r="K85">
        <v>8461.39</v>
      </c>
      <c r="L85">
        <v>761.07</v>
      </c>
      <c r="M85">
        <v>5342.6</v>
      </c>
      <c r="N85">
        <v>366.45</v>
      </c>
      <c r="O85">
        <v>191569.81</v>
      </c>
      <c r="P85">
        <v>483065385</v>
      </c>
      <c r="Q85">
        <v>1093522411</v>
      </c>
      <c r="R85">
        <v>483065.38500000001</v>
      </c>
      <c r="S85">
        <v>1093522.4110000001</v>
      </c>
    </row>
    <row r="86" spans="1:19" x14ac:dyDescent="0.25">
      <c r="A86">
        <v>2022</v>
      </c>
      <c r="B86">
        <v>2</v>
      </c>
      <c r="C86" t="s">
        <v>11</v>
      </c>
      <c r="D86" t="s">
        <v>80</v>
      </c>
      <c r="E86">
        <v>688887.1</v>
      </c>
      <c r="F86">
        <v>694981.79</v>
      </c>
      <c r="G86">
        <v>93910.4399999999</v>
      </c>
      <c r="H86">
        <v>341168.75</v>
      </c>
      <c r="I86">
        <v>42854.9</v>
      </c>
      <c r="J86">
        <v>165437.26999999999</v>
      </c>
      <c r="K86">
        <v>91395.1</v>
      </c>
      <c r="L86">
        <v>8956.7900000000009</v>
      </c>
      <c r="M86">
        <v>26003.040000000001</v>
      </c>
      <c r="N86">
        <v>5455.69</v>
      </c>
      <c r="O86">
        <v>2159050.86</v>
      </c>
      <c r="P86">
        <v>8961049858</v>
      </c>
      <c r="Q86">
        <v>11531947117</v>
      </c>
      <c r="R86">
        <v>8961049.8579999991</v>
      </c>
      <c r="S86">
        <v>11531947.117000001</v>
      </c>
    </row>
    <row r="87" spans="1:19" x14ac:dyDescent="0.25">
      <c r="A87">
        <v>2022</v>
      </c>
      <c r="B87">
        <v>2</v>
      </c>
      <c r="C87" t="s">
        <v>11</v>
      </c>
      <c r="D87" t="s">
        <v>82</v>
      </c>
      <c r="E87">
        <v>2134043.66</v>
      </c>
      <c r="F87">
        <v>1973668.34</v>
      </c>
      <c r="G87">
        <v>290744.74999999901</v>
      </c>
      <c r="H87">
        <v>1056254.57</v>
      </c>
      <c r="I87">
        <v>132590.57</v>
      </c>
      <c r="J87">
        <v>512544.06</v>
      </c>
      <c r="K87">
        <v>283355.44</v>
      </c>
      <c r="L87">
        <v>27772.18</v>
      </c>
      <c r="M87">
        <v>80619.83</v>
      </c>
      <c r="N87">
        <v>1872110.25</v>
      </c>
      <c r="O87">
        <v>8363703.6399999997</v>
      </c>
      <c r="P87">
        <v>32751565837</v>
      </c>
      <c r="Q87">
        <v>36020108524</v>
      </c>
      <c r="R87">
        <v>32751565.84</v>
      </c>
      <c r="S87">
        <v>36020108.519999899</v>
      </c>
    </row>
    <row r="88" spans="1:19" x14ac:dyDescent="0.25">
      <c r="A88">
        <v>2022</v>
      </c>
      <c r="B88">
        <v>2</v>
      </c>
      <c r="C88" t="s">
        <v>11</v>
      </c>
      <c r="D88" t="s">
        <v>81</v>
      </c>
      <c r="E88">
        <v>568468.85</v>
      </c>
      <c r="F88">
        <v>510337.7</v>
      </c>
      <c r="G88">
        <v>77443.570000000007</v>
      </c>
      <c r="H88">
        <v>281340.99</v>
      </c>
      <c r="I88">
        <v>35285.160000000003</v>
      </c>
      <c r="J88">
        <v>136524.56</v>
      </c>
      <c r="K88">
        <v>75518.91</v>
      </c>
      <c r="L88">
        <v>7400.77</v>
      </c>
      <c r="M88">
        <v>21565.23</v>
      </c>
      <c r="N88">
        <v>4495.12</v>
      </c>
      <c r="O88">
        <v>1718380.85</v>
      </c>
      <c r="P88">
        <v>8352617253</v>
      </c>
      <c r="Q88">
        <v>9698269408</v>
      </c>
      <c r="R88">
        <v>8352617.2529999996</v>
      </c>
      <c r="S88">
        <v>9698269.4079999998</v>
      </c>
    </row>
    <row r="89" spans="1:19" x14ac:dyDescent="0.25">
      <c r="A89">
        <v>2022</v>
      </c>
      <c r="B89">
        <v>2</v>
      </c>
      <c r="C89" t="s">
        <v>11</v>
      </c>
      <c r="D89" t="s">
        <v>79</v>
      </c>
      <c r="E89">
        <v>46483.94</v>
      </c>
      <c r="F89">
        <v>46697.66</v>
      </c>
      <c r="G89">
        <v>6324.1699999999901</v>
      </c>
      <c r="H89">
        <v>23000.75</v>
      </c>
      <c r="I89">
        <v>2880.44</v>
      </c>
      <c r="J89">
        <v>11166.63</v>
      </c>
      <c r="K89">
        <v>6182.59</v>
      </c>
      <c r="L89">
        <v>606.15</v>
      </c>
      <c r="M89">
        <v>1757.25</v>
      </c>
      <c r="N89">
        <v>369.02</v>
      </c>
      <c r="O89">
        <v>145468.6</v>
      </c>
      <c r="P89">
        <v>558561539</v>
      </c>
      <c r="Q89">
        <v>786122516</v>
      </c>
      <c r="R89">
        <v>558561.53899999999</v>
      </c>
      <c r="S89">
        <v>786122.51599999995</v>
      </c>
    </row>
    <row r="90" spans="1:19" x14ac:dyDescent="0.25">
      <c r="A90">
        <v>2017</v>
      </c>
      <c r="B90">
        <v>1</v>
      </c>
      <c r="C90" t="s">
        <v>10</v>
      </c>
      <c r="D90" t="s">
        <v>82</v>
      </c>
      <c r="E90">
        <v>330190</v>
      </c>
      <c r="F90">
        <v>189422</v>
      </c>
      <c r="G90">
        <v>53252</v>
      </c>
      <c r="H90">
        <v>148590</v>
      </c>
      <c r="I90">
        <v>21357</v>
      </c>
      <c r="J90">
        <v>48319</v>
      </c>
      <c r="K90">
        <v>57345</v>
      </c>
      <c r="L90">
        <v>0</v>
      </c>
      <c r="M90">
        <v>11213</v>
      </c>
      <c r="N90">
        <v>234237</v>
      </c>
      <c r="O90">
        <v>1093925</v>
      </c>
      <c r="P90">
        <v>7348131253</v>
      </c>
      <c r="Q90">
        <v>8880749753</v>
      </c>
      <c r="R90">
        <v>7348131.2529999996</v>
      </c>
      <c r="S90">
        <v>8880749.7530000005</v>
      </c>
    </row>
    <row r="91" spans="1:19" x14ac:dyDescent="0.25">
      <c r="A91">
        <v>2017</v>
      </c>
      <c r="B91">
        <v>1</v>
      </c>
      <c r="C91" t="s">
        <v>10</v>
      </c>
      <c r="D91" t="s">
        <v>81</v>
      </c>
      <c r="E91">
        <v>31464</v>
      </c>
      <c r="F91">
        <v>18050</v>
      </c>
      <c r="G91">
        <v>5075</v>
      </c>
      <c r="H91">
        <v>14159</v>
      </c>
      <c r="I91">
        <v>2035</v>
      </c>
      <c r="J91">
        <v>4604</v>
      </c>
      <c r="K91">
        <v>5464</v>
      </c>
      <c r="L91">
        <v>0</v>
      </c>
      <c r="M91">
        <v>1068</v>
      </c>
      <c r="N91">
        <v>0</v>
      </c>
      <c r="O91">
        <v>81920</v>
      </c>
      <c r="P91">
        <v>743657846</v>
      </c>
      <c r="Q91">
        <v>918632499</v>
      </c>
      <c r="R91">
        <v>743657.84600000002</v>
      </c>
      <c r="S91">
        <v>918632.49899999995</v>
      </c>
    </row>
    <row r="92" spans="1:19" x14ac:dyDescent="0.25">
      <c r="A92">
        <v>2017</v>
      </c>
      <c r="B92">
        <v>2</v>
      </c>
      <c r="C92" t="s">
        <v>10</v>
      </c>
      <c r="D92" t="s">
        <v>82</v>
      </c>
      <c r="E92">
        <v>336596</v>
      </c>
      <c r="F92">
        <v>201899</v>
      </c>
      <c r="G92">
        <v>52869</v>
      </c>
      <c r="H92">
        <v>173671</v>
      </c>
      <c r="I92">
        <v>22540</v>
      </c>
      <c r="J92">
        <v>36161</v>
      </c>
      <c r="K92">
        <v>58836</v>
      </c>
      <c r="L92">
        <v>0</v>
      </c>
      <c r="M92">
        <v>12896</v>
      </c>
      <c r="N92">
        <v>244933</v>
      </c>
      <c r="O92">
        <v>1140401</v>
      </c>
      <c r="P92">
        <v>8598825893</v>
      </c>
      <c r="Q92">
        <v>9819741643</v>
      </c>
      <c r="R92">
        <v>8598825.8929999992</v>
      </c>
      <c r="S92">
        <v>9819741.6429999992</v>
      </c>
    </row>
    <row r="93" spans="1:19" x14ac:dyDescent="0.25">
      <c r="A93">
        <v>2017</v>
      </c>
      <c r="B93">
        <v>2</v>
      </c>
      <c r="C93" t="s">
        <v>10</v>
      </c>
      <c r="D93" t="s">
        <v>81</v>
      </c>
      <c r="E93">
        <v>23015</v>
      </c>
      <c r="F93">
        <v>13805</v>
      </c>
      <c r="G93">
        <v>3615</v>
      </c>
      <c r="H93">
        <v>11875</v>
      </c>
      <c r="I93">
        <v>1541</v>
      </c>
      <c r="J93">
        <v>2473</v>
      </c>
      <c r="K93">
        <v>4023</v>
      </c>
      <c r="L93">
        <v>0</v>
      </c>
      <c r="M93">
        <v>882</v>
      </c>
      <c r="N93">
        <v>0</v>
      </c>
      <c r="O93">
        <v>61229</v>
      </c>
      <c r="P93">
        <v>625236835</v>
      </c>
      <c r="Q93">
        <v>726812465</v>
      </c>
      <c r="R93">
        <v>625236.83499999996</v>
      </c>
      <c r="S93">
        <v>726812.46499999997</v>
      </c>
    </row>
    <row r="94" spans="1:19" x14ac:dyDescent="0.25">
      <c r="A94">
        <v>2017</v>
      </c>
      <c r="B94">
        <v>3</v>
      </c>
      <c r="C94" t="s">
        <v>10</v>
      </c>
      <c r="D94" t="s">
        <v>82</v>
      </c>
      <c r="E94">
        <v>356982</v>
      </c>
      <c r="F94">
        <v>213614</v>
      </c>
      <c r="G94">
        <v>55794</v>
      </c>
      <c r="H94">
        <v>173332</v>
      </c>
      <c r="I94">
        <v>24577</v>
      </c>
      <c r="J94">
        <v>53443</v>
      </c>
      <c r="K94">
        <v>60257</v>
      </c>
      <c r="L94">
        <v>0</v>
      </c>
      <c r="M94">
        <v>8467</v>
      </c>
      <c r="N94">
        <v>264233</v>
      </c>
      <c r="O94">
        <v>1210698</v>
      </c>
      <c r="P94">
        <v>8702971664</v>
      </c>
      <c r="Q94">
        <v>10070088028</v>
      </c>
      <c r="R94">
        <v>8702971.6640000008</v>
      </c>
      <c r="S94">
        <v>10070088.0279999</v>
      </c>
    </row>
    <row r="95" spans="1:19" x14ac:dyDescent="0.25">
      <c r="A95">
        <v>2017</v>
      </c>
      <c r="B95">
        <v>3</v>
      </c>
      <c r="C95" t="s">
        <v>10</v>
      </c>
      <c r="D95" t="s">
        <v>81</v>
      </c>
      <c r="E95">
        <v>23191</v>
      </c>
      <c r="F95">
        <v>13877</v>
      </c>
      <c r="G95">
        <v>3624</v>
      </c>
      <c r="H95">
        <v>11260</v>
      </c>
      <c r="I95">
        <v>1597</v>
      </c>
      <c r="J95">
        <v>3472</v>
      </c>
      <c r="K95">
        <v>3914</v>
      </c>
      <c r="L95">
        <v>0</v>
      </c>
      <c r="M95">
        <v>550</v>
      </c>
      <c r="N95">
        <v>0</v>
      </c>
      <c r="O95">
        <v>61485</v>
      </c>
      <c r="P95">
        <v>566079362</v>
      </c>
      <c r="Q95">
        <v>709305338</v>
      </c>
      <c r="R95">
        <v>566079.36199999996</v>
      </c>
      <c r="S95">
        <v>709305.33799999999</v>
      </c>
    </row>
    <row r="96" spans="1:19" x14ac:dyDescent="0.25">
      <c r="A96">
        <v>2017</v>
      </c>
      <c r="B96">
        <v>4</v>
      </c>
      <c r="C96" t="s">
        <v>10</v>
      </c>
      <c r="D96" t="s">
        <v>82</v>
      </c>
      <c r="E96">
        <v>377389</v>
      </c>
      <c r="F96">
        <v>224950</v>
      </c>
      <c r="G96">
        <v>56285</v>
      </c>
      <c r="H96">
        <v>201081</v>
      </c>
      <c r="I96">
        <v>22963</v>
      </c>
      <c r="J96">
        <v>50472</v>
      </c>
      <c r="K96">
        <v>60534</v>
      </c>
      <c r="L96">
        <v>0</v>
      </c>
      <c r="M96">
        <v>-7801</v>
      </c>
      <c r="N96">
        <v>275817</v>
      </c>
      <c r="O96">
        <v>1261691</v>
      </c>
      <c r="P96">
        <v>8005139742</v>
      </c>
      <c r="Q96">
        <v>9439081440</v>
      </c>
      <c r="R96">
        <v>8005139.7419999996</v>
      </c>
      <c r="S96">
        <v>9439081.4399999995</v>
      </c>
    </row>
    <row r="97" spans="1:19" x14ac:dyDescent="0.25">
      <c r="A97">
        <v>2017</v>
      </c>
      <c r="B97">
        <v>4</v>
      </c>
      <c r="C97" t="s">
        <v>10</v>
      </c>
      <c r="D97" t="s">
        <v>81</v>
      </c>
      <c r="E97">
        <v>32816</v>
      </c>
      <c r="F97">
        <v>19561</v>
      </c>
      <c r="G97">
        <v>4894</v>
      </c>
      <c r="H97">
        <v>17485</v>
      </c>
      <c r="I97">
        <v>1997</v>
      </c>
      <c r="J97">
        <v>4389</v>
      </c>
      <c r="K97">
        <v>5264</v>
      </c>
      <c r="L97">
        <v>0</v>
      </c>
      <c r="M97">
        <v>-678</v>
      </c>
      <c r="N97">
        <v>0</v>
      </c>
      <c r="O97">
        <v>85728</v>
      </c>
      <c r="P97">
        <v>713633332</v>
      </c>
      <c r="Q97">
        <v>903966690</v>
      </c>
      <c r="R97">
        <v>713633.33199999901</v>
      </c>
      <c r="S97">
        <v>903966.69</v>
      </c>
    </row>
    <row r="98" spans="1:19" x14ac:dyDescent="0.25">
      <c r="A98">
        <v>2018</v>
      </c>
      <c r="B98">
        <v>1</v>
      </c>
      <c r="C98" t="s">
        <v>10</v>
      </c>
      <c r="D98" t="s">
        <v>82</v>
      </c>
      <c r="E98">
        <v>495021</v>
      </c>
      <c r="F98">
        <v>345392</v>
      </c>
      <c r="G98">
        <v>75336</v>
      </c>
      <c r="H98">
        <v>255867</v>
      </c>
      <c r="I98">
        <v>34793</v>
      </c>
      <c r="J98">
        <v>112428</v>
      </c>
      <c r="K98">
        <v>72167</v>
      </c>
      <c r="L98">
        <v>0</v>
      </c>
      <c r="M98">
        <v>33694</v>
      </c>
      <c r="N98">
        <v>293462</v>
      </c>
      <c r="O98">
        <v>1718161</v>
      </c>
      <c r="P98">
        <v>7578180090</v>
      </c>
      <c r="Q98">
        <v>9366026181</v>
      </c>
      <c r="R98">
        <v>7578180.0899999999</v>
      </c>
      <c r="S98">
        <v>9366026.1809999999</v>
      </c>
    </row>
    <row r="99" spans="1:19" x14ac:dyDescent="0.25">
      <c r="A99">
        <v>2018</v>
      </c>
      <c r="B99">
        <v>1</v>
      </c>
      <c r="C99" t="s">
        <v>10</v>
      </c>
      <c r="D99" t="s">
        <v>81</v>
      </c>
      <c r="E99">
        <v>34413</v>
      </c>
      <c r="F99">
        <v>24011</v>
      </c>
      <c r="G99">
        <v>5238</v>
      </c>
      <c r="H99">
        <v>17788</v>
      </c>
      <c r="I99">
        <v>2419</v>
      </c>
      <c r="J99">
        <v>7816</v>
      </c>
      <c r="K99">
        <v>5017</v>
      </c>
      <c r="L99">
        <v>0</v>
      </c>
      <c r="M99">
        <v>2342</v>
      </c>
      <c r="N99">
        <v>0</v>
      </c>
      <c r="O99">
        <v>99043</v>
      </c>
      <c r="P99">
        <v>758910551</v>
      </c>
      <c r="Q99">
        <v>912868379</v>
      </c>
      <c r="R99">
        <v>758910.55099999998</v>
      </c>
      <c r="S99">
        <v>912868.37899999996</v>
      </c>
    </row>
    <row r="100" spans="1:19" x14ac:dyDescent="0.25">
      <c r="A100">
        <v>2018</v>
      </c>
      <c r="B100">
        <v>2</v>
      </c>
      <c r="C100" t="s">
        <v>10</v>
      </c>
      <c r="D100" t="s">
        <v>82</v>
      </c>
      <c r="E100">
        <v>508276</v>
      </c>
      <c r="F100">
        <v>418810</v>
      </c>
      <c r="G100">
        <v>76121</v>
      </c>
      <c r="H100">
        <v>264740</v>
      </c>
      <c r="I100">
        <v>38397</v>
      </c>
      <c r="J100">
        <v>100476</v>
      </c>
      <c r="K100">
        <v>74870</v>
      </c>
      <c r="L100">
        <v>0</v>
      </c>
      <c r="M100">
        <v>14596</v>
      </c>
      <c r="N100">
        <v>314546</v>
      </c>
      <c r="O100">
        <v>1810833</v>
      </c>
      <c r="P100">
        <v>12540401949</v>
      </c>
      <c r="Q100">
        <v>14498145329</v>
      </c>
      <c r="R100">
        <v>12540401.948999999</v>
      </c>
      <c r="S100">
        <v>14498145.329</v>
      </c>
    </row>
    <row r="101" spans="1:19" x14ac:dyDescent="0.25">
      <c r="A101">
        <v>2018</v>
      </c>
      <c r="B101">
        <v>2</v>
      </c>
      <c r="C101" t="s">
        <v>10</v>
      </c>
      <c r="D101" t="s">
        <v>81</v>
      </c>
      <c r="E101">
        <v>26189</v>
      </c>
      <c r="F101">
        <v>21579</v>
      </c>
      <c r="G101">
        <v>3922</v>
      </c>
      <c r="H101">
        <v>13641</v>
      </c>
      <c r="I101">
        <v>1978</v>
      </c>
      <c r="J101">
        <v>5177</v>
      </c>
      <c r="K101">
        <v>3858</v>
      </c>
      <c r="L101">
        <v>0</v>
      </c>
      <c r="M101">
        <v>752</v>
      </c>
      <c r="N101">
        <v>0</v>
      </c>
      <c r="O101">
        <v>77096</v>
      </c>
      <c r="P101">
        <v>681055141</v>
      </c>
      <c r="Q101">
        <v>792174309</v>
      </c>
      <c r="R101">
        <v>681055.14099999995</v>
      </c>
      <c r="S101">
        <v>792174.30900000001</v>
      </c>
    </row>
    <row r="102" spans="1:19" x14ac:dyDescent="0.25">
      <c r="A102">
        <v>2018</v>
      </c>
      <c r="B102">
        <v>3</v>
      </c>
      <c r="C102" t="s">
        <v>10</v>
      </c>
      <c r="D102" t="s">
        <v>82</v>
      </c>
      <c r="E102">
        <v>502085</v>
      </c>
      <c r="F102">
        <v>431248</v>
      </c>
      <c r="G102">
        <v>69589</v>
      </c>
      <c r="H102">
        <v>247693</v>
      </c>
      <c r="I102">
        <v>38731</v>
      </c>
      <c r="J102">
        <v>124304</v>
      </c>
      <c r="K102">
        <v>75909</v>
      </c>
      <c r="L102">
        <v>0</v>
      </c>
      <c r="M102">
        <v>17747</v>
      </c>
      <c r="N102">
        <v>337351</v>
      </c>
      <c r="O102">
        <v>1844656</v>
      </c>
      <c r="P102">
        <v>12522632745</v>
      </c>
      <c r="Q102">
        <v>14676247562</v>
      </c>
      <c r="R102">
        <v>12522632.744999999</v>
      </c>
      <c r="S102">
        <v>14676247.5619999</v>
      </c>
    </row>
    <row r="103" spans="1:19" x14ac:dyDescent="0.25">
      <c r="A103">
        <v>2018</v>
      </c>
      <c r="B103">
        <v>3</v>
      </c>
      <c r="C103" t="s">
        <v>10</v>
      </c>
      <c r="D103" t="s">
        <v>81</v>
      </c>
      <c r="E103">
        <v>22012</v>
      </c>
      <c r="F103">
        <v>18906</v>
      </c>
      <c r="G103">
        <v>3051</v>
      </c>
      <c r="H103">
        <v>10859</v>
      </c>
      <c r="I103">
        <v>1698</v>
      </c>
      <c r="J103">
        <v>5450</v>
      </c>
      <c r="K103">
        <v>3328</v>
      </c>
      <c r="L103">
        <v>0</v>
      </c>
      <c r="M103">
        <v>778</v>
      </c>
      <c r="N103">
        <v>0</v>
      </c>
      <c r="O103">
        <v>66082</v>
      </c>
      <c r="P103">
        <v>577800207</v>
      </c>
      <c r="Q103">
        <v>663548327</v>
      </c>
      <c r="R103">
        <v>577800.20699999901</v>
      </c>
      <c r="S103">
        <v>663548.32700000005</v>
      </c>
    </row>
    <row r="104" spans="1:19" x14ac:dyDescent="0.25">
      <c r="A104">
        <v>2018</v>
      </c>
      <c r="B104">
        <v>4</v>
      </c>
      <c r="C104" t="s">
        <v>10</v>
      </c>
      <c r="D104" t="s">
        <v>82</v>
      </c>
      <c r="E104">
        <v>525080</v>
      </c>
      <c r="F104">
        <v>393770</v>
      </c>
      <c r="G104">
        <v>72077</v>
      </c>
      <c r="H104">
        <v>266953</v>
      </c>
      <c r="I104">
        <v>35185</v>
      </c>
      <c r="J104">
        <v>121549</v>
      </c>
      <c r="K104">
        <v>75911</v>
      </c>
      <c r="L104">
        <v>0</v>
      </c>
      <c r="M104">
        <v>35626</v>
      </c>
      <c r="N104">
        <v>340979</v>
      </c>
      <c r="O104">
        <v>1867130</v>
      </c>
      <c r="P104">
        <v>11409785193</v>
      </c>
      <c r="Q104">
        <v>13629302128</v>
      </c>
      <c r="R104">
        <v>11409785.193</v>
      </c>
      <c r="S104">
        <v>13629302.1279999</v>
      </c>
    </row>
    <row r="105" spans="1:19" x14ac:dyDescent="0.25">
      <c r="A105">
        <v>2018</v>
      </c>
      <c r="B105">
        <v>4</v>
      </c>
      <c r="C105" t="s">
        <v>10</v>
      </c>
      <c r="D105" t="s">
        <v>81</v>
      </c>
      <c r="E105">
        <v>30802</v>
      </c>
      <c r="F105">
        <v>23099</v>
      </c>
      <c r="G105">
        <v>4228</v>
      </c>
      <c r="H105">
        <v>15660</v>
      </c>
      <c r="I105">
        <v>2064</v>
      </c>
      <c r="J105">
        <v>7130</v>
      </c>
      <c r="K105">
        <v>4453</v>
      </c>
      <c r="L105">
        <v>0</v>
      </c>
      <c r="M105">
        <v>2090</v>
      </c>
      <c r="N105">
        <v>0</v>
      </c>
      <c r="O105">
        <v>89526</v>
      </c>
      <c r="P105">
        <v>694619661</v>
      </c>
      <c r="Q105">
        <v>828524600</v>
      </c>
      <c r="R105">
        <v>694619.66099999996</v>
      </c>
      <c r="S105">
        <v>828524.6</v>
      </c>
    </row>
    <row r="106" spans="1:19" x14ac:dyDescent="0.25">
      <c r="A106">
        <v>2019</v>
      </c>
      <c r="B106">
        <v>1</v>
      </c>
      <c r="C106" t="s">
        <v>10</v>
      </c>
      <c r="D106" t="s">
        <v>82</v>
      </c>
      <c r="E106">
        <v>506895</v>
      </c>
      <c r="F106">
        <v>334242</v>
      </c>
      <c r="G106">
        <v>69435</v>
      </c>
      <c r="H106">
        <v>255591</v>
      </c>
      <c r="I106">
        <v>33092</v>
      </c>
      <c r="J106">
        <v>122704</v>
      </c>
      <c r="K106">
        <v>75753</v>
      </c>
      <c r="L106">
        <v>0</v>
      </c>
      <c r="M106">
        <v>13895</v>
      </c>
      <c r="N106">
        <v>340093</v>
      </c>
      <c r="O106">
        <v>1751702</v>
      </c>
      <c r="P106">
        <v>10407727670</v>
      </c>
      <c r="Q106">
        <v>12970622436</v>
      </c>
      <c r="R106">
        <v>10407727.67</v>
      </c>
      <c r="S106">
        <v>12970622.436000001</v>
      </c>
    </row>
    <row r="107" spans="1:19" x14ac:dyDescent="0.25">
      <c r="A107">
        <v>2019</v>
      </c>
      <c r="B107">
        <v>1</v>
      </c>
      <c r="C107" t="s">
        <v>10</v>
      </c>
      <c r="D107" t="s">
        <v>81</v>
      </c>
      <c r="E107">
        <v>34064</v>
      </c>
      <c r="F107">
        <v>22461</v>
      </c>
      <c r="G107">
        <v>4667</v>
      </c>
      <c r="H107">
        <v>17176</v>
      </c>
      <c r="I107">
        <v>2224</v>
      </c>
      <c r="J107">
        <v>8246</v>
      </c>
      <c r="K107">
        <v>5091</v>
      </c>
      <c r="L107">
        <v>0</v>
      </c>
      <c r="M107">
        <v>934</v>
      </c>
      <c r="N107">
        <v>0</v>
      </c>
      <c r="O107">
        <v>94861</v>
      </c>
      <c r="P107">
        <v>765377973</v>
      </c>
      <c r="Q107">
        <v>903650750</v>
      </c>
      <c r="R107">
        <v>765377.973</v>
      </c>
      <c r="S107">
        <v>903650.75</v>
      </c>
    </row>
    <row r="108" spans="1:19" x14ac:dyDescent="0.25">
      <c r="A108">
        <v>2019</v>
      </c>
      <c r="B108">
        <v>2</v>
      </c>
      <c r="C108" t="s">
        <v>10</v>
      </c>
      <c r="D108" t="s">
        <v>82</v>
      </c>
      <c r="E108">
        <v>535098</v>
      </c>
      <c r="F108">
        <v>401571</v>
      </c>
      <c r="G108">
        <v>73386</v>
      </c>
      <c r="H108">
        <v>262957</v>
      </c>
      <c r="I108">
        <v>36656</v>
      </c>
      <c r="J108">
        <v>109149</v>
      </c>
      <c r="K108">
        <v>80723</v>
      </c>
      <c r="L108">
        <v>0</v>
      </c>
      <c r="M108">
        <v>15264</v>
      </c>
      <c r="N108">
        <v>344371</v>
      </c>
      <c r="O108">
        <v>1859174</v>
      </c>
      <c r="P108">
        <v>12606275468</v>
      </c>
      <c r="Q108">
        <v>14562552589</v>
      </c>
      <c r="R108">
        <v>12606275.468</v>
      </c>
      <c r="S108">
        <v>14562552.589</v>
      </c>
    </row>
    <row r="109" spans="1:19" x14ac:dyDescent="0.25">
      <c r="A109">
        <v>2019</v>
      </c>
      <c r="B109">
        <v>2</v>
      </c>
      <c r="C109" t="s">
        <v>10</v>
      </c>
      <c r="D109" t="s">
        <v>81</v>
      </c>
      <c r="E109">
        <v>24607</v>
      </c>
      <c r="F109">
        <v>18467</v>
      </c>
      <c r="G109">
        <v>3375</v>
      </c>
      <c r="H109">
        <v>12092</v>
      </c>
      <c r="I109">
        <v>1686</v>
      </c>
      <c r="J109">
        <v>5019</v>
      </c>
      <c r="K109">
        <v>3712</v>
      </c>
      <c r="L109">
        <v>0</v>
      </c>
      <c r="M109">
        <v>702</v>
      </c>
      <c r="N109">
        <v>0</v>
      </c>
      <c r="O109">
        <v>69661</v>
      </c>
      <c r="P109">
        <v>600847693</v>
      </c>
      <c r="Q109">
        <v>678690860</v>
      </c>
      <c r="R109">
        <v>600847.69299999997</v>
      </c>
      <c r="S109">
        <v>678690.86</v>
      </c>
    </row>
    <row r="110" spans="1:19" x14ac:dyDescent="0.25">
      <c r="A110">
        <v>2019</v>
      </c>
      <c r="B110">
        <v>3</v>
      </c>
      <c r="C110" t="s">
        <v>10</v>
      </c>
      <c r="D110" t="s">
        <v>82</v>
      </c>
      <c r="E110">
        <v>580364</v>
      </c>
      <c r="F110">
        <v>393456</v>
      </c>
      <c r="G110">
        <v>79448</v>
      </c>
      <c r="H110">
        <v>254554</v>
      </c>
      <c r="I110">
        <v>40808</v>
      </c>
      <c r="J110">
        <v>131843</v>
      </c>
      <c r="K110">
        <v>82520</v>
      </c>
      <c r="L110">
        <v>0</v>
      </c>
      <c r="M110">
        <v>13042</v>
      </c>
      <c r="N110">
        <v>350263</v>
      </c>
      <c r="O110">
        <v>1926298</v>
      </c>
      <c r="P110">
        <v>13072169955</v>
      </c>
      <c r="Q110">
        <v>15174282776</v>
      </c>
      <c r="R110">
        <v>13072169.955</v>
      </c>
      <c r="S110">
        <v>15174282.776000001</v>
      </c>
    </row>
    <row r="111" spans="1:19" x14ac:dyDescent="0.25">
      <c r="A111">
        <v>2019</v>
      </c>
      <c r="B111">
        <v>3</v>
      </c>
      <c r="C111" t="s">
        <v>10</v>
      </c>
      <c r="D111" t="s">
        <v>81</v>
      </c>
      <c r="E111">
        <v>19711</v>
      </c>
      <c r="F111">
        <v>13363</v>
      </c>
      <c r="G111">
        <v>2698</v>
      </c>
      <c r="H111">
        <v>8645</v>
      </c>
      <c r="I111">
        <v>1386</v>
      </c>
      <c r="J111">
        <v>4478</v>
      </c>
      <c r="K111">
        <v>2803</v>
      </c>
      <c r="L111">
        <v>0</v>
      </c>
      <c r="M111">
        <v>443</v>
      </c>
      <c r="N111">
        <v>0</v>
      </c>
      <c r="O111">
        <v>53527</v>
      </c>
      <c r="P111">
        <v>466881039</v>
      </c>
      <c r="Q111">
        <v>528495034</v>
      </c>
      <c r="R111">
        <v>466881.03899999999</v>
      </c>
      <c r="S111">
        <v>528495.03399999999</v>
      </c>
    </row>
    <row r="112" spans="1:19" x14ac:dyDescent="0.25">
      <c r="A112">
        <v>2019</v>
      </c>
      <c r="B112">
        <v>4</v>
      </c>
      <c r="C112" t="s">
        <v>10</v>
      </c>
      <c r="D112" t="s">
        <v>82</v>
      </c>
      <c r="E112">
        <v>582148</v>
      </c>
      <c r="F112">
        <v>375728</v>
      </c>
      <c r="G112">
        <v>79356</v>
      </c>
      <c r="H112">
        <v>244048</v>
      </c>
      <c r="I112">
        <v>37154</v>
      </c>
      <c r="J112">
        <v>128890</v>
      </c>
      <c r="K112">
        <v>82037</v>
      </c>
      <c r="L112">
        <v>0</v>
      </c>
      <c r="M112">
        <v>13237</v>
      </c>
      <c r="N112">
        <v>356724</v>
      </c>
      <c r="O112">
        <v>1899322</v>
      </c>
      <c r="P112">
        <v>11807765815</v>
      </c>
      <c r="Q112">
        <v>14097128580</v>
      </c>
      <c r="R112">
        <v>11807765.814999999</v>
      </c>
      <c r="S112">
        <v>14097128.579999899</v>
      </c>
    </row>
    <row r="113" spans="1:19" x14ac:dyDescent="0.25">
      <c r="A113">
        <v>2019</v>
      </c>
      <c r="B113">
        <v>4</v>
      </c>
      <c r="C113" t="s">
        <v>10</v>
      </c>
      <c r="D113" t="s">
        <v>81</v>
      </c>
      <c r="E113">
        <v>31100</v>
      </c>
      <c r="F113">
        <v>20072</v>
      </c>
      <c r="G113">
        <v>4240</v>
      </c>
      <c r="H113">
        <v>13038</v>
      </c>
      <c r="I113">
        <v>1985</v>
      </c>
      <c r="J113">
        <v>6886</v>
      </c>
      <c r="K113">
        <v>4383</v>
      </c>
      <c r="L113">
        <v>0</v>
      </c>
      <c r="M113">
        <v>707</v>
      </c>
      <c r="N113">
        <v>0</v>
      </c>
      <c r="O113">
        <v>82409</v>
      </c>
      <c r="P113">
        <v>688780795</v>
      </c>
      <c r="Q113">
        <v>799085517</v>
      </c>
      <c r="R113">
        <v>688780.79500000004</v>
      </c>
      <c r="S113">
        <v>799085.51699999999</v>
      </c>
    </row>
    <row r="114" spans="1:19" x14ac:dyDescent="0.25">
      <c r="A114">
        <v>2020</v>
      </c>
      <c r="B114">
        <v>1</v>
      </c>
      <c r="C114" t="s">
        <v>10</v>
      </c>
      <c r="D114" t="s">
        <v>82</v>
      </c>
      <c r="E114">
        <v>528700</v>
      </c>
      <c r="F114">
        <v>288869</v>
      </c>
      <c r="G114">
        <v>64544</v>
      </c>
      <c r="H114">
        <v>244090</v>
      </c>
      <c r="I114">
        <v>32135</v>
      </c>
      <c r="J114">
        <v>118088</v>
      </c>
      <c r="K114">
        <v>82256</v>
      </c>
      <c r="L114">
        <v>0</v>
      </c>
      <c r="M114">
        <v>98327</v>
      </c>
      <c r="N114">
        <v>331424</v>
      </c>
      <c r="O114">
        <v>1788433</v>
      </c>
      <c r="P114">
        <v>8841598821</v>
      </c>
      <c r="Q114">
        <v>12751190099</v>
      </c>
      <c r="R114">
        <v>8841598.8210000005</v>
      </c>
      <c r="S114">
        <v>12751190.098999999</v>
      </c>
    </row>
    <row r="115" spans="1:19" x14ac:dyDescent="0.25">
      <c r="A115">
        <v>2020</v>
      </c>
      <c r="B115">
        <v>1</v>
      </c>
      <c r="C115" t="s">
        <v>10</v>
      </c>
      <c r="D115" t="s">
        <v>81</v>
      </c>
      <c r="E115">
        <v>37538</v>
      </c>
      <c r="F115">
        <v>20510</v>
      </c>
      <c r="G115">
        <v>4582</v>
      </c>
      <c r="H115">
        <v>17331</v>
      </c>
      <c r="I115">
        <v>2282</v>
      </c>
      <c r="J115">
        <v>8384</v>
      </c>
      <c r="K115">
        <v>5840</v>
      </c>
      <c r="L115">
        <v>0</v>
      </c>
      <c r="M115">
        <v>6981</v>
      </c>
      <c r="N115">
        <v>0</v>
      </c>
      <c r="O115">
        <v>103448</v>
      </c>
      <c r="P115">
        <v>741184191</v>
      </c>
      <c r="Q115">
        <v>946585256</v>
      </c>
      <c r="R115">
        <v>741184.19099999999</v>
      </c>
      <c r="S115">
        <v>946585.25600000005</v>
      </c>
    </row>
    <row r="116" spans="1:19" x14ac:dyDescent="0.25">
      <c r="A116">
        <v>2020</v>
      </c>
      <c r="B116">
        <v>2</v>
      </c>
      <c r="C116" t="s">
        <v>10</v>
      </c>
      <c r="D116" t="s">
        <v>82</v>
      </c>
      <c r="E116">
        <v>414784</v>
      </c>
      <c r="F116">
        <v>39632</v>
      </c>
      <c r="G116">
        <v>21358</v>
      </c>
      <c r="H116">
        <v>89538</v>
      </c>
      <c r="I116">
        <v>8532</v>
      </c>
      <c r="J116">
        <v>88249</v>
      </c>
      <c r="K116">
        <v>85145</v>
      </c>
      <c r="L116">
        <v>0</v>
      </c>
      <c r="M116">
        <v>78080</v>
      </c>
      <c r="N116">
        <v>229231</v>
      </c>
      <c r="O116">
        <v>1054548</v>
      </c>
      <c r="P116">
        <v>1236210519</v>
      </c>
      <c r="Q116">
        <v>3240063279</v>
      </c>
      <c r="R116">
        <v>1236210.5189999901</v>
      </c>
      <c r="S116">
        <v>3240063.2790000001</v>
      </c>
    </row>
    <row r="117" spans="1:19" x14ac:dyDescent="0.25">
      <c r="A117">
        <v>2020</v>
      </c>
      <c r="B117">
        <v>2</v>
      </c>
      <c r="C117" t="s">
        <v>10</v>
      </c>
      <c r="D117" t="s">
        <v>81</v>
      </c>
      <c r="E117">
        <v>16126</v>
      </c>
      <c r="F117">
        <v>1541</v>
      </c>
      <c r="G117">
        <v>830</v>
      </c>
      <c r="H117">
        <v>3481</v>
      </c>
      <c r="I117">
        <v>332</v>
      </c>
      <c r="J117">
        <v>3431</v>
      </c>
      <c r="K117">
        <v>3310</v>
      </c>
      <c r="L117">
        <v>0</v>
      </c>
      <c r="M117">
        <v>3036</v>
      </c>
      <c r="N117">
        <v>0</v>
      </c>
      <c r="O117">
        <v>32086</v>
      </c>
      <c r="P117">
        <v>39896317</v>
      </c>
      <c r="Q117">
        <v>122851998</v>
      </c>
      <c r="R117">
        <v>39896.316999999901</v>
      </c>
      <c r="S117">
        <v>122851.997999999</v>
      </c>
    </row>
    <row r="118" spans="1:19" x14ac:dyDescent="0.25">
      <c r="A118">
        <v>2020</v>
      </c>
      <c r="B118">
        <v>3</v>
      </c>
      <c r="C118" t="s">
        <v>10</v>
      </c>
      <c r="D118" t="s">
        <v>82</v>
      </c>
      <c r="E118">
        <v>451127</v>
      </c>
      <c r="F118">
        <v>82699</v>
      </c>
      <c r="G118">
        <v>24930</v>
      </c>
      <c r="H118">
        <v>155531</v>
      </c>
      <c r="I118">
        <v>15666</v>
      </c>
      <c r="J118">
        <v>100426</v>
      </c>
      <c r="K118">
        <v>83353</v>
      </c>
      <c r="L118">
        <v>0</v>
      </c>
      <c r="M118">
        <v>427268</v>
      </c>
      <c r="N118">
        <v>285305</v>
      </c>
      <c r="O118">
        <v>1626306</v>
      </c>
      <c r="P118">
        <v>2811782492</v>
      </c>
      <c r="Q118">
        <v>6010734852</v>
      </c>
      <c r="R118">
        <v>2811782.4920000001</v>
      </c>
      <c r="S118">
        <v>6010734.852</v>
      </c>
    </row>
    <row r="119" spans="1:19" x14ac:dyDescent="0.25">
      <c r="A119">
        <v>2020</v>
      </c>
      <c r="B119">
        <v>3</v>
      </c>
      <c r="C119" t="s">
        <v>10</v>
      </c>
      <c r="D119" t="s">
        <v>81</v>
      </c>
      <c r="E119">
        <v>20110</v>
      </c>
      <c r="F119">
        <v>3686</v>
      </c>
      <c r="G119">
        <v>1112</v>
      </c>
      <c r="H119">
        <v>6933</v>
      </c>
      <c r="I119">
        <v>698</v>
      </c>
      <c r="J119">
        <v>4477</v>
      </c>
      <c r="K119">
        <v>3716</v>
      </c>
      <c r="L119">
        <v>0</v>
      </c>
      <c r="M119">
        <v>19046</v>
      </c>
      <c r="N119">
        <v>0</v>
      </c>
      <c r="O119">
        <v>59778</v>
      </c>
      <c r="P119">
        <v>146766305</v>
      </c>
      <c r="Q119">
        <v>269494669</v>
      </c>
      <c r="R119">
        <v>146766.30499999999</v>
      </c>
      <c r="S119">
        <v>269494.66899999999</v>
      </c>
    </row>
    <row r="120" spans="1:19" x14ac:dyDescent="0.25">
      <c r="A120">
        <v>2020</v>
      </c>
      <c r="B120">
        <v>4</v>
      </c>
      <c r="C120" t="s">
        <v>10</v>
      </c>
      <c r="D120" t="s">
        <v>82</v>
      </c>
      <c r="E120">
        <v>439830</v>
      </c>
      <c r="F120">
        <v>107460</v>
      </c>
      <c r="G120">
        <v>33915</v>
      </c>
      <c r="H120">
        <v>133141</v>
      </c>
      <c r="I120">
        <v>18374</v>
      </c>
      <c r="J120">
        <v>77116</v>
      </c>
      <c r="K120">
        <v>75085</v>
      </c>
      <c r="L120">
        <v>0</v>
      </c>
      <c r="M120">
        <v>155088</v>
      </c>
      <c r="N120">
        <v>308155</v>
      </c>
      <c r="O120">
        <v>1348164</v>
      </c>
      <c r="P120">
        <v>3220834387</v>
      </c>
      <c r="Q120">
        <v>7280342762</v>
      </c>
      <c r="R120">
        <v>3220834.3870000001</v>
      </c>
      <c r="S120">
        <v>7280342.7620000001</v>
      </c>
    </row>
    <row r="121" spans="1:19" x14ac:dyDescent="0.25">
      <c r="A121">
        <v>2020</v>
      </c>
      <c r="B121">
        <v>4</v>
      </c>
      <c r="C121" t="s">
        <v>10</v>
      </c>
      <c r="D121" t="s">
        <v>81</v>
      </c>
      <c r="E121">
        <v>44815</v>
      </c>
      <c r="F121">
        <v>10949</v>
      </c>
      <c r="G121">
        <v>3456</v>
      </c>
      <c r="H121">
        <v>13566</v>
      </c>
      <c r="I121">
        <v>1872</v>
      </c>
      <c r="J121">
        <v>7857</v>
      </c>
      <c r="K121">
        <v>7650</v>
      </c>
      <c r="L121">
        <v>0</v>
      </c>
      <c r="M121">
        <v>15802</v>
      </c>
      <c r="N121">
        <v>0</v>
      </c>
      <c r="O121">
        <v>105967</v>
      </c>
      <c r="P121">
        <v>401070779</v>
      </c>
      <c r="Q121">
        <v>767515601</v>
      </c>
      <c r="R121">
        <v>401070.77899999998</v>
      </c>
      <c r="S121">
        <v>767515.60100000002</v>
      </c>
    </row>
    <row r="122" spans="1:19" x14ac:dyDescent="0.25">
      <c r="A122">
        <v>2021</v>
      </c>
      <c r="B122">
        <v>1</v>
      </c>
      <c r="C122" t="s">
        <v>10</v>
      </c>
      <c r="D122" t="s">
        <v>82</v>
      </c>
      <c r="E122">
        <v>416319</v>
      </c>
      <c r="F122">
        <v>155051</v>
      </c>
      <c r="G122">
        <v>44621</v>
      </c>
      <c r="H122">
        <v>147372</v>
      </c>
      <c r="I122">
        <v>21501</v>
      </c>
      <c r="J122">
        <v>94042</v>
      </c>
      <c r="K122">
        <v>71513</v>
      </c>
      <c r="L122">
        <v>0</v>
      </c>
      <c r="M122">
        <v>32488</v>
      </c>
      <c r="N122">
        <v>316594</v>
      </c>
      <c r="O122">
        <v>1299501</v>
      </c>
      <c r="P122">
        <v>4129018550</v>
      </c>
      <c r="Q122">
        <v>7944981808</v>
      </c>
      <c r="R122">
        <v>4129018.55</v>
      </c>
      <c r="S122">
        <v>7944981.8080000002</v>
      </c>
    </row>
    <row r="123" spans="1:19" x14ac:dyDescent="0.25">
      <c r="A123">
        <v>2021</v>
      </c>
      <c r="B123">
        <v>1</v>
      </c>
      <c r="C123" t="s">
        <v>10</v>
      </c>
      <c r="D123" t="s">
        <v>81</v>
      </c>
      <c r="E123">
        <v>45972</v>
      </c>
      <c r="F123">
        <v>17121</v>
      </c>
      <c r="G123">
        <v>4928</v>
      </c>
      <c r="H123">
        <v>16273</v>
      </c>
      <c r="I123">
        <v>2374</v>
      </c>
      <c r="J123">
        <v>10385</v>
      </c>
      <c r="K123">
        <v>7897</v>
      </c>
      <c r="L123">
        <v>0</v>
      </c>
      <c r="M123">
        <v>3587</v>
      </c>
      <c r="N123">
        <v>0</v>
      </c>
      <c r="O123">
        <v>108537</v>
      </c>
      <c r="P123">
        <v>460328844</v>
      </c>
      <c r="Q123">
        <v>908983415</v>
      </c>
      <c r="R123">
        <v>460328.84399999998</v>
      </c>
      <c r="S123">
        <v>908983.41500000004</v>
      </c>
    </row>
    <row r="124" spans="1:19" x14ac:dyDescent="0.25">
      <c r="A124">
        <v>2021</v>
      </c>
      <c r="B124">
        <v>2</v>
      </c>
      <c r="C124" t="s">
        <v>10</v>
      </c>
      <c r="D124" t="s">
        <v>82</v>
      </c>
      <c r="E124">
        <v>456947</v>
      </c>
      <c r="F124">
        <v>245519</v>
      </c>
      <c r="G124">
        <v>57093</v>
      </c>
      <c r="H124">
        <v>187720</v>
      </c>
      <c r="I124">
        <v>29983</v>
      </c>
      <c r="J124">
        <v>104477</v>
      </c>
      <c r="K124">
        <v>75033</v>
      </c>
      <c r="L124">
        <v>0</v>
      </c>
      <c r="M124">
        <v>-18172</v>
      </c>
      <c r="N124">
        <v>351467</v>
      </c>
      <c r="O124">
        <v>1490068</v>
      </c>
      <c r="P124">
        <v>8335356163</v>
      </c>
      <c r="Q124">
        <v>10870628751</v>
      </c>
      <c r="R124">
        <v>8335356.1629999997</v>
      </c>
      <c r="S124">
        <v>10870628.751</v>
      </c>
    </row>
    <row r="125" spans="1:19" x14ac:dyDescent="0.25">
      <c r="A125">
        <v>2021</v>
      </c>
      <c r="B125">
        <v>2</v>
      </c>
      <c r="C125" t="s">
        <v>10</v>
      </c>
      <c r="D125" t="s">
        <v>81</v>
      </c>
      <c r="E125">
        <v>31386</v>
      </c>
      <c r="F125">
        <v>16864</v>
      </c>
      <c r="G125">
        <v>3921</v>
      </c>
      <c r="H125">
        <v>12894</v>
      </c>
      <c r="I125">
        <v>2059</v>
      </c>
      <c r="J125">
        <v>7176</v>
      </c>
      <c r="K125">
        <v>5154</v>
      </c>
      <c r="L125">
        <v>0</v>
      </c>
      <c r="M125">
        <v>-1248</v>
      </c>
      <c r="N125">
        <v>0</v>
      </c>
      <c r="O125">
        <v>78206</v>
      </c>
      <c r="P125">
        <v>631695642</v>
      </c>
      <c r="Q125">
        <v>741238194</v>
      </c>
      <c r="R125">
        <v>631695.64199999999</v>
      </c>
      <c r="S125">
        <v>741238.19400000002</v>
      </c>
    </row>
    <row r="126" spans="1:19" x14ac:dyDescent="0.25">
      <c r="A126">
        <v>2021</v>
      </c>
      <c r="B126">
        <v>3</v>
      </c>
      <c r="C126" t="s">
        <v>10</v>
      </c>
      <c r="D126" t="s">
        <v>82</v>
      </c>
      <c r="E126">
        <v>523322</v>
      </c>
      <c r="F126">
        <v>300876</v>
      </c>
      <c r="G126">
        <v>62495</v>
      </c>
      <c r="H126">
        <v>200191</v>
      </c>
      <c r="I126">
        <v>27417</v>
      </c>
      <c r="J126">
        <v>107540</v>
      </c>
      <c r="K126">
        <v>77302</v>
      </c>
      <c r="L126">
        <v>0</v>
      </c>
      <c r="M126">
        <v>-3936</v>
      </c>
      <c r="N126">
        <v>365250</v>
      </c>
      <c r="O126">
        <v>1660457</v>
      </c>
      <c r="P126">
        <v>9637196703</v>
      </c>
      <c r="Q126">
        <v>11939431255</v>
      </c>
      <c r="R126">
        <v>9637196.7029999997</v>
      </c>
      <c r="S126">
        <v>11939431.2549999</v>
      </c>
    </row>
    <row r="127" spans="1:19" x14ac:dyDescent="0.25">
      <c r="A127">
        <v>2021</v>
      </c>
      <c r="B127">
        <v>3</v>
      </c>
      <c r="C127" t="s">
        <v>10</v>
      </c>
      <c r="D127" t="s">
        <v>81</v>
      </c>
      <c r="E127">
        <v>27010</v>
      </c>
      <c r="F127">
        <v>15529</v>
      </c>
      <c r="G127">
        <v>3226</v>
      </c>
      <c r="H127">
        <v>10332</v>
      </c>
      <c r="I127">
        <v>1415</v>
      </c>
      <c r="J127">
        <v>5550</v>
      </c>
      <c r="K127">
        <v>3990</v>
      </c>
      <c r="L127">
        <v>0</v>
      </c>
      <c r="M127">
        <v>-203</v>
      </c>
      <c r="N127">
        <v>0</v>
      </c>
      <c r="O127">
        <v>66849</v>
      </c>
      <c r="P127">
        <v>485263809</v>
      </c>
      <c r="Q127">
        <v>601896250</v>
      </c>
      <c r="R127">
        <v>485263.80900000001</v>
      </c>
      <c r="S127">
        <v>601896.25</v>
      </c>
    </row>
    <row r="128" spans="1:19" x14ac:dyDescent="0.25">
      <c r="A128">
        <v>2021</v>
      </c>
      <c r="B128">
        <v>4</v>
      </c>
      <c r="C128" t="s">
        <v>10</v>
      </c>
      <c r="D128" t="s">
        <v>82</v>
      </c>
      <c r="E128">
        <v>564516</v>
      </c>
      <c r="F128">
        <v>334692</v>
      </c>
      <c r="G128">
        <v>70163</v>
      </c>
      <c r="H128">
        <v>201604</v>
      </c>
      <c r="I128">
        <v>28900</v>
      </c>
      <c r="J128">
        <v>113263</v>
      </c>
      <c r="K128">
        <v>76377</v>
      </c>
      <c r="L128">
        <v>0</v>
      </c>
      <c r="M128">
        <v>9710</v>
      </c>
      <c r="N128">
        <v>323760</v>
      </c>
      <c r="O128">
        <v>1722986</v>
      </c>
      <c r="P128">
        <v>9262615954</v>
      </c>
      <c r="Q128">
        <v>11728866741</v>
      </c>
      <c r="R128">
        <v>9262615.9539999999</v>
      </c>
      <c r="S128">
        <v>11728866.741</v>
      </c>
    </row>
    <row r="129" spans="1:19" x14ac:dyDescent="0.25">
      <c r="A129">
        <v>2021</v>
      </c>
      <c r="B129">
        <v>4</v>
      </c>
      <c r="C129" t="s">
        <v>10</v>
      </c>
      <c r="D129" t="s">
        <v>81</v>
      </c>
      <c r="E129">
        <v>47347</v>
      </c>
      <c r="F129">
        <v>28071</v>
      </c>
      <c r="G129">
        <v>5885</v>
      </c>
      <c r="H129">
        <v>16909</v>
      </c>
      <c r="I129">
        <v>2424</v>
      </c>
      <c r="J129">
        <v>9499</v>
      </c>
      <c r="K129">
        <v>6406</v>
      </c>
      <c r="L129">
        <v>0</v>
      </c>
      <c r="M129">
        <v>814</v>
      </c>
      <c r="N129">
        <v>0</v>
      </c>
      <c r="O129">
        <v>117354</v>
      </c>
      <c r="P129">
        <v>816349304</v>
      </c>
      <c r="Q129">
        <v>1013282394</v>
      </c>
      <c r="R129">
        <v>816349.304</v>
      </c>
      <c r="S129">
        <v>1013282.394</v>
      </c>
    </row>
    <row r="130" spans="1:19" x14ac:dyDescent="0.25">
      <c r="A130">
        <v>2022</v>
      </c>
      <c r="B130">
        <v>1</v>
      </c>
      <c r="C130" t="s">
        <v>10</v>
      </c>
      <c r="D130" t="s">
        <v>82</v>
      </c>
      <c r="E130">
        <v>538602</v>
      </c>
      <c r="F130">
        <v>386836</v>
      </c>
      <c r="G130">
        <v>63785</v>
      </c>
      <c r="H130">
        <v>257378</v>
      </c>
      <c r="I130">
        <v>30729</v>
      </c>
      <c r="J130">
        <v>113607</v>
      </c>
      <c r="K130">
        <v>77174</v>
      </c>
      <c r="L130">
        <v>0</v>
      </c>
      <c r="M130">
        <v>9590</v>
      </c>
      <c r="N130">
        <v>334512</v>
      </c>
      <c r="O130">
        <v>1812213</v>
      </c>
      <c r="P130">
        <v>8636424930</v>
      </c>
      <c r="Q130">
        <v>11271791611</v>
      </c>
      <c r="R130">
        <v>8636424.9299999997</v>
      </c>
      <c r="S130">
        <v>11271791.611</v>
      </c>
    </row>
    <row r="131" spans="1:19" x14ac:dyDescent="0.25">
      <c r="A131">
        <v>2022</v>
      </c>
      <c r="B131">
        <v>1</v>
      </c>
      <c r="C131" t="s">
        <v>10</v>
      </c>
      <c r="D131" t="s">
        <v>81</v>
      </c>
      <c r="E131">
        <v>51404</v>
      </c>
      <c r="F131">
        <v>36919</v>
      </c>
      <c r="G131">
        <v>6088</v>
      </c>
      <c r="H131">
        <v>24564</v>
      </c>
      <c r="I131">
        <v>2933</v>
      </c>
      <c r="J131">
        <v>10842</v>
      </c>
      <c r="K131">
        <v>7365</v>
      </c>
      <c r="L131">
        <v>0</v>
      </c>
      <c r="M131">
        <v>915</v>
      </c>
      <c r="N131">
        <v>0</v>
      </c>
      <c r="O131">
        <v>141030</v>
      </c>
      <c r="P131">
        <v>876061363</v>
      </c>
      <c r="Q131">
        <v>1117630194</v>
      </c>
      <c r="R131">
        <v>876061.36300000001</v>
      </c>
      <c r="S131">
        <v>1117630.1939999999</v>
      </c>
    </row>
    <row r="132" spans="1:19" x14ac:dyDescent="0.25">
      <c r="A132">
        <v>2022</v>
      </c>
      <c r="B132">
        <v>2</v>
      </c>
      <c r="C132" t="s">
        <v>10</v>
      </c>
      <c r="D132" t="s">
        <v>82</v>
      </c>
      <c r="E132">
        <v>607811</v>
      </c>
      <c r="F132">
        <v>648838</v>
      </c>
      <c r="G132">
        <v>77736</v>
      </c>
      <c r="H132">
        <v>255066</v>
      </c>
      <c r="I132">
        <v>32352</v>
      </c>
      <c r="J132">
        <v>108597</v>
      </c>
      <c r="K132">
        <v>81263</v>
      </c>
      <c r="L132">
        <v>0</v>
      </c>
      <c r="M132">
        <v>150360</v>
      </c>
      <c r="N132">
        <v>408504</v>
      </c>
      <c r="O132">
        <v>2370527</v>
      </c>
      <c r="P132">
        <v>11668218223</v>
      </c>
      <c r="Q132">
        <v>13171448579</v>
      </c>
      <c r="R132">
        <v>11668218.222999999</v>
      </c>
      <c r="S132">
        <v>13171448.579</v>
      </c>
    </row>
    <row r="133" spans="1:19" x14ac:dyDescent="0.25">
      <c r="A133">
        <v>2022</v>
      </c>
      <c r="B133">
        <v>2</v>
      </c>
      <c r="C133" t="s">
        <v>10</v>
      </c>
      <c r="D133" t="s">
        <v>81</v>
      </c>
      <c r="E133">
        <v>40446</v>
      </c>
      <c r="F133">
        <v>43176</v>
      </c>
      <c r="G133">
        <v>5173</v>
      </c>
      <c r="H133">
        <v>16973</v>
      </c>
      <c r="I133">
        <v>2153</v>
      </c>
      <c r="J133">
        <v>7226</v>
      </c>
      <c r="K133">
        <v>5408</v>
      </c>
      <c r="L133">
        <v>0</v>
      </c>
      <c r="M133">
        <v>10006</v>
      </c>
      <c r="N133">
        <v>0</v>
      </c>
      <c r="O133">
        <v>130561</v>
      </c>
      <c r="P133">
        <v>792995369</v>
      </c>
      <c r="Q133">
        <v>892507363</v>
      </c>
      <c r="R133">
        <v>792995.36899999995</v>
      </c>
      <c r="S133">
        <v>892507.36300000001</v>
      </c>
    </row>
    <row r="134" spans="1:19" x14ac:dyDescent="0.25">
      <c r="A134">
        <v>2017</v>
      </c>
      <c r="B134">
        <v>1</v>
      </c>
      <c r="C134" t="s">
        <v>16</v>
      </c>
      <c r="D134" t="s">
        <v>82</v>
      </c>
      <c r="E134">
        <v>412878.11</v>
      </c>
      <c r="F134">
        <v>263329.84000000003</v>
      </c>
      <c r="G134">
        <v>32609.089999999898</v>
      </c>
      <c r="H134">
        <v>286073.64</v>
      </c>
      <c r="I134">
        <v>42388.83</v>
      </c>
      <c r="J134">
        <v>68570.05</v>
      </c>
      <c r="K134">
        <v>73427.88</v>
      </c>
      <c r="L134">
        <v>11799.43</v>
      </c>
      <c r="M134">
        <v>15011.64</v>
      </c>
      <c r="N134">
        <v>292.56</v>
      </c>
      <c r="O134">
        <v>1206381.06</v>
      </c>
      <c r="P134">
        <v>9043549157</v>
      </c>
      <c r="Q134">
        <v>10700063295</v>
      </c>
      <c r="R134">
        <v>9043549.1569999997</v>
      </c>
      <c r="S134">
        <v>10700063.295</v>
      </c>
    </row>
    <row r="135" spans="1:19" x14ac:dyDescent="0.25">
      <c r="A135">
        <v>2017</v>
      </c>
      <c r="B135">
        <v>1</v>
      </c>
      <c r="C135" t="s">
        <v>16</v>
      </c>
      <c r="D135" t="s">
        <v>81</v>
      </c>
      <c r="E135">
        <v>81315.31</v>
      </c>
      <c r="F135">
        <v>59353.83</v>
      </c>
      <c r="G135">
        <v>4848.4799999999896</v>
      </c>
      <c r="H135">
        <v>71979.45</v>
      </c>
      <c r="I135">
        <v>2616.39</v>
      </c>
      <c r="J135">
        <v>6877.21</v>
      </c>
      <c r="K135">
        <v>16700.599999999999</v>
      </c>
      <c r="L135">
        <v>2807.19</v>
      </c>
      <c r="M135">
        <v>3303.79</v>
      </c>
      <c r="N135">
        <v>69.599999999999994</v>
      </c>
      <c r="O135">
        <v>249871.85</v>
      </c>
      <c r="P135">
        <v>2358105043</v>
      </c>
      <c r="Q135">
        <v>2880148957</v>
      </c>
      <c r="R135">
        <v>2358105.0430000001</v>
      </c>
      <c r="S135">
        <v>2880148.9569999999</v>
      </c>
    </row>
    <row r="136" spans="1:19" x14ac:dyDescent="0.25">
      <c r="A136">
        <v>2017</v>
      </c>
      <c r="B136">
        <v>2</v>
      </c>
      <c r="C136" t="s">
        <v>16</v>
      </c>
      <c r="D136" t="s">
        <v>82</v>
      </c>
      <c r="E136">
        <v>415294.66</v>
      </c>
      <c r="F136">
        <v>265953.18</v>
      </c>
      <c r="G136">
        <v>34913.39</v>
      </c>
      <c r="H136">
        <v>298090.15999999997</v>
      </c>
      <c r="I136">
        <v>43895.99</v>
      </c>
      <c r="J136">
        <v>71878.64</v>
      </c>
      <c r="K136">
        <v>77022.06</v>
      </c>
      <c r="L136">
        <v>12169.34</v>
      </c>
      <c r="M136">
        <v>16914.03</v>
      </c>
      <c r="N136">
        <v>438.25</v>
      </c>
      <c r="O136">
        <v>1236569.69</v>
      </c>
      <c r="P136">
        <v>9712398883</v>
      </c>
      <c r="Q136">
        <v>11353857064</v>
      </c>
      <c r="R136">
        <v>9712398.8829999994</v>
      </c>
      <c r="S136">
        <v>11353857.063999999</v>
      </c>
    </row>
    <row r="137" spans="1:19" x14ac:dyDescent="0.25">
      <c r="A137">
        <v>2017</v>
      </c>
      <c r="B137">
        <v>2</v>
      </c>
      <c r="C137" t="s">
        <v>16</v>
      </c>
      <c r="D137" t="s">
        <v>81</v>
      </c>
      <c r="E137">
        <v>80307.240000000005</v>
      </c>
      <c r="F137">
        <v>59265.62</v>
      </c>
      <c r="G137">
        <v>4771.1999999999898</v>
      </c>
      <c r="H137">
        <v>74127.649999999994</v>
      </c>
      <c r="I137">
        <v>2695.79</v>
      </c>
      <c r="J137">
        <v>6860.93</v>
      </c>
      <c r="K137">
        <v>17381.45</v>
      </c>
      <c r="L137">
        <v>2801.21</v>
      </c>
      <c r="M137">
        <v>3598.09</v>
      </c>
      <c r="N137">
        <v>100.86</v>
      </c>
      <c r="O137">
        <v>251910.04</v>
      </c>
      <c r="P137">
        <v>2422209840</v>
      </c>
      <c r="Q137">
        <v>2922763993</v>
      </c>
      <c r="R137">
        <v>2422209.84</v>
      </c>
      <c r="S137">
        <v>2922763.9929999998</v>
      </c>
    </row>
    <row r="138" spans="1:19" x14ac:dyDescent="0.25">
      <c r="A138">
        <v>2017</v>
      </c>
      <c r="B138">
        <v>3</v>
      </c>
      <c r="C138" t="s">
        <v>16</v>
      </c>
      <c r="D138" t="s">
        <v>82</v>
      </c>
      <c r="E138">
        <v>402219.54</v>
      </c>
      <c r="F138">
        <v>280199.40000000002</v>
      </c>
      <c r="G138">
        <v>32773.069999999898</v>
      </c>
      <c r="H138">
        <v>283509.68</v>
      </c>
      <c r="I138">
        <v>38925.31</v>
      </c>
      <c r="J138">
        <v>70217.55</v>
      </c>
      <c r="K138">
        <v>78902.740000000005</v>
      </c>
      <c r="L138">
        <v>12277.07</v>
      </c>
      <c r="M138">
        <v>15175.95</v>
      </c>
      <c r="N138">
        <v>641.29999999999995</v>
      </c>
      <c r="O138">
        <v>1214841.6000000001</v>
      </c>
      <c r="P138">
        <v>9436244264</v>
      </c>
      <c r="Q138">
        <v>11121846528</v>
      </c>
      <c r="R138">
        <v>9436244.2640000004</v>
      </c>
      <c r="S138">
        <v>11121846.528000001</v>
      </c>
    </row>
    <row r="139" spans="1:19" x14ac:dyDescent="0.25">
      <c r="A139">
        <v>2017</v>
      </c>
      <c r="B139">
        <v>3</v>
      </c>
      <c r="C139" t="s">
        <v>16</v>
      </c>
      <c r="D139" t="s">
        <v>81</v>
      </c>
      <c r="E139">
        <v>94975.38</v>
      </c>
      <c r="F139">
        <v>66825.98</v>
      </c>
      <c r="G139">
        <v>7324.41</v>
      </c>
      <c r="H139">
        <v>79756.570000000007</v>
      </c>
      <c r="I139">
        <v>8229.36</v>
      </c>
      <c r="J139">
        <v>11208.56</v>
      </c>
      <c r="K139">
        <v>19225.47</v>
      </c>
      <c r="L139">
        <v>3117.88</v>
      </c>
      <c r="M139">
        <v>4695.2299999999996</v>
      </c>
      <c r="N139">
        <v>162.85</v>
      </c>
      <c r="O139">
        <v>295521.69</v>
      </c>
      <c r="P139">
        <v>2746433734</v>
      </c>
      <c r="Q139">
        <v>3181038937</v>
      </c>
      <c r="R139">
        <v>2746433.7339999899</v>
      </c>
      <c r="S139">
        <v>3181038.9369999999</v>
      </c>
    </row>
    <row r="140" spans="1:19" x14ac:dyDescent="0.25">
      <c r="A140">
        <v>2017</v>
      </c>
      <c r="B140">
        <v>4</v>
      </c>
      <c r="C140" t="s">
        <v>16</v>
      </c>
      <c r="D140" t="s">
        <v>82</v>
      </c>
      <c r="E140">
        <v>423191.38</v>
      </c>
      <c r="F140">
        <v>297385.43</v>
      </c>
      <c r="G140">
        <v>34584.989999999903</v>
      </c>
      <c r="H140">
        <v>296188.96000000002</v>
      </c>
      <c r="I140">
        <v>36632.5</v>
      </c>
      <c r="J140">
        <v>66503.72</v>
      </c>
      <c r="K140">
        <v>80968.52</v>
      </c>
      <c r="L140">
        <v>14876.19</v>
      </c>
      <c r="M140">
        <v>15867.41</v>
      </c>
      <c r="N140">
        <v>44.56</v>
      </c>
      <c r="O140">
        <v>1266243.6599999999</v>
      </c>
      <c r="P140">
        <v>9224241947</v>
      </c>
      <c r="Q140">
        <v>10993219174</v>
      </c>
      <c r="R140">
        <v>9224241.9470000006</v>
      </c>
      <c r="S140">
        <v>10993219.1739999</v>
      </c>
    </row>
    <row r="141" spans="1:19" x14ac:dyDescent="0.25">
      <c r="A141">
        <v>2017</v>
      </c>
      <c r="B141">
        <v>4</v>
      </c>
      <c r="C141" t="s">
        <v>16</v>
      </c>
      <c r="D141" t="s">
        <v>81</v>
      </c>
      <c r="E141">
        <v>97487.93</v>
      </c>
      <c r="F141">
        <v>71020.23</v>
      </c>
      <c r="G141">
        <v>7407.5900000000101</v>
      </c>
      <c r="H141">
        <v>79788.160000000003</v>
      </c>
      <c r="I141">
        <v>7249.43</v>
      </c>
      <c r="J141">
        <v>10186.66</v>
      </c>
      <c r="K141">
        <v>19702.53</v>
      </c>
      <c r="L141">
        <v>3470.42</v>
      </c>
      <c r="M141">
        <v>4300.9399999999996</v>
      </c>
      <c r="N141">
        <v>10.4</v>
      </c>
      <c r="O141">
        <v>300624.28000000003</v>
      </c>
      <c r="P141">
        <v>2306133412</v>
      </c>
      <c r="Q141">
        <v>2886401122</v>
      </c>
      <c r="R141">
        <v>2306133.412</v>
      </c>
      <c r="S141">
        <v>2886401.122</v>
      </c>
    </row>
    <row r="142" spans="1:19" x14ac:dyDescent="0.25">
      <c r="A142">
        <v>2018</v>
      </c>
      <c r="B142">
        <v>1</v>
      </c>
      <c r="C142" t="s">
        <v>16</v>
      </c>
      <c r="D142" t="s">
        <v>82</v>
      </c>
      <c r="E142">
        <v>428803.61</v>
      </c>
      <c r="F142">
        <v>332102.78000000003</v>
      </c>
      <c r="G142">
        <v>37343.369999999901</v>
      </c>
      <c r="H142">
        <v>289915.28000000003</v>
      </c>
      <c r="I142">
        <v>38169.22</v>
      </c>
      <c r="J142">
        <v>67071.77</v>
      </c>
      <c r="K142">
        <v>80476.78</v>
      </c>
      <c r="L142">
        <v>12775.6</v>
      </c>
      <c r="M142">
        <v>16580.5</v>
      </c>
      <c r="N142">
        <v>511.52</v>
      </c>
      <c r="O142">
        <v>1303750.42</v>
      </c>
      <c r="P142">
        <v>9410696970</v>
      </c>
      <c r="Q142">
        <v>11284491972</v>
      </c>
      <c r="R142">
        <v>9410696.9699999895</v>
      </c>
      <c r="S142">
        <v>11284491.971999999</v>
      </c>
    </row>
    <row r="143" spans="1:19" x14ac:dyDescent="0.25">
      <c r="A143">
        <v>2018</v>
      </c>
      <c r="B143">
        <v>1</v>
      </c>
      <c r="C143" t="s">
        <v>16</v>
      </c>
      <c r="D143" t="s">
        <v>81</v>
      </c>
      <c r="E143">
        <v>102588.31</v>
      </c>
      <c r="F143">
        <v>84856.82</v>
      </c>
      <c r="G143">
        <v>8109.6799999999903</v>
      </c>
      <c r="H143">
        <v>78150.83</v>
      </c>
      <c r="I143">
        <v>7730.88</v>
      </c>
      <c r="J143">
        <v>10547.99</v>
      </c>
      <c r="K143">
        <v>20676.12</v>
      </c>
      <c r="L143">
        <v>3043.26</v>
      </c>
      <c r="M143">
        <v>4865.25</v>
      </c>
      <c r="N143">
        <v>121.85</v>
      </c>
      <c r="O143">
        <v>320690.98</v>
      </c>
      <c r="P143">
        <v>2468085982</v>
      </c>
      <c r="Q143">
        <v>2967028963</v>
      </c>
      <c r="R143">
        <v>2468085.9819999998</v>
      </c>
      <c r="S143">
        <v>2967028.963</v>
      </c>
    </row>
    <row r="144" spans="1:19" x14ac:dyDescent="0.25">
      <c r="A144">
        <v>2018</v>
      </c>
      <c r="B144">
        <v>2</v>
      </c>
      <c r="C144" t="s">
        <v>16</v>
      </c>
      <c r="D144" t="s">
        <v>82</v>
      </c>
      <c r="E144">
        <v>422078.78</v>
      </c>
      <c r="F144">
        <v>394488.45</v>
      </c>
      <c r="G144">
        <v>42060.049999999901</v>
      </c>
      <c r="H144">
        <v>330578.90999999997</v>
      </c>
      <c r="I144">
        <v>41179.61</v>
      </c>
      <c r="J144">
        <v>71931.97</v>
      </c>
      <c r="K144">
        <v>83239.5</v>
      </c>
      <c r="L144">
        <v>13175.11</v>
      </c>
      <c r="M144">
        <v>17360.96</v>
      </c>
      <c r="N144">
        <v>519.44000000000005</v>
      </c>
      <c r="O144">
        <v>1416612.78</v>
      </c>
      <c r="P144">
        <v>10432018733</v>
      </c>
      <c r="Q144">
        <v>12354648508</v>
      </c>
      <c r="R144">
        <v>10432018.732999999</v>
      </c>
      <c r="S144">
        <v>12354648.507999999</v>
      </c>
    </row>
    <row r="145" spans="1:19" x14ac:dyDescent="0.25">
      <c r="A145">
        <v>2018</v>
      </c>
      <c r="B145">
        <v>2</v>
      </c>
      <c r="C145" t="s">
        <v>16</v>
      </c>
      <c r="D145" t="s">
        <v>81</v>
      </c>
      <c r="E145">
        <v>97585.42</v>
      </c>
      <c r="F145">
        <v>96676.479999999996</v>
      </c>
      <c r="G145">
        <v>8974.7999999999993</v>
      </c>
      <c r="H145">
        <v>89227.34</v>
      </c>
      <c r="I145">
        <v>8172.75</v>
      </c>
      <c r="J145">
        <v>11253.38</v>
      </c>
      <c r="K145">
        <v>20477.54</v>
      </c>
      <c r="L145">
        <v>3032.56</v>
      </c>
      <c r="M145">
        <v>4739.1000000000004</v>
      </c>
      <c r="N145">
        <v>119.56</v>
      </c>
      <c r="O145">
        <v>340258.92</v>
      </c>
      <c r="P145">
        <v>2616681369</v>
      </c>
      <c r="Q145">
        <v>3077525720</v>
      </c>
      <c r="R145">
        <v>2616681.3689999999</v>
      </c>
      <c r="S145">
        <v>3077525.71999999</v>
      </c>
    </row>
    <row r="146" spans="1:19" x14ac:dyDescent="0.25">
      <c r="A146">
        <v>2018</v>
      </c>
      <c r="B146">
        <v>3</v>
      </c>
      <c r="C146" t="s">
        <v>16</v>
      </c>
      <c r="D146" t="s">
        <v>82</v>
      </c>
      <c r="E146">
        <v>448027.84</v>
      </c>
      <c r="F146">
        <v>403353.5</v>
      </c>
      <c r="G146">
        <v>38973.349999999897</v>
      </c>
      <c r="H146">
        <v>353286.98</v>
      </c>
      <c r="I146">
        <v>40036.879999999997</v>
      </c>
      <c r="J146">
        <v>77169.42</v>
      </c>
      <c r="K146">
        <v>82834.559999999998</v>
      </c>
      <c r="L146">
        <v>15304.64</v>
      </c>
      <c r="M146">
        <v>17337.34</v>
      </c>
      <c r="N146">
        <v>667.97</v>
      </c>
      <c r="O146">
        <v>1476992.5</v>
      </c>
      <c r="P146">
        <v>9995985196</v>
      </c>
      <c r="Q146">
        <v>11597912028</v>
      </c>
      <c r="R146">
        <v>9995985.1960000005</v>
      </c>
      <c r="S146">
        <v>11597912.028000001</v>
      </c>
    </row>
    <row r="147" spans="1:19" x14ac:dyDescent="0.25">
      <c r="A147">
        <v>2018</v>
      </c>
      <c r="B147">
        <v>3</v>
      </c>
      <c r="C147" t="s">
        <v>16</v>
      </c>
      <c r="D147" t="s">
        <v>81</v>
      </c>
      <c r="E147">
        <v>119503.38</v>
      </c>
      <c r="F147">
        <v>111669.16</v>
      </c>
      <c r="G147">
        <v>9602.78999999999</v>
      </c>
      <c r="H147">
        <v>104877.44</v>
      </c>
      <c r="I147">
        <v>9168</v>
      </c>
      <c r="J147">
        <v>14226.11</v>
      </c>
      <c r="K147">
        <v>23088.06</v>
      </c>
      <c r="L147">
        <v>4102.49</v>
      </c>
      <c r="M147">
        <v>5575.56</v>
      </c>
      <c r="N147">
        <v>179.05</v>
      </c>
      <c r="O147">
        <v>401992.03</v>
      </c>
      <c r="P147">
        <v>3372730002</v>
      </c>
      <c r="Q147">
        <v>3958135540</v>
      </c>
      <c r="R147">
        <v>3372730.0019999999</v>
      </c>
      <c r="S147">
        <v>3958135.54</v>
      </c>
    </row>
    <row r="148" spans="1:19" x14ac:dyDescent="0.25">
      <c r="A148">
        <v>2018</v>
      </c>
      <c r="B148">
        <v>4</v>
      </c>
      <c r="C148" t="s">
        <v>16</v>
      </c>
      <c r="D148" t="s">
        <v>82</v>
      </c>
      <c r="E148">
        <v>463397.74</v>
      </c>
      <c r="F148">
        <v>378390.45</v>
      </c>
      <c r="G148">
        <v>41296.699999999997</v>
      </c>
      <c r="H148">
        <v>289989.52</v>
      </c>
      <c r="I148">
        <v>38349.599999999999</v>
      </c>
      <c r="J148">
        <v>66204.55</v>
      </c>
      <c r="K148">
        <v>88519.18</v>
      </c>
      <c r="L148">
        <v>13557.88</v>
      </c>
      <c r="M148">
        <v>12788.89</v>
      </c>
      <c r="N148">
        <v>360.07</v>
      </c>
      <c r="O148">
        <v>1392854.57</v>
      </c>
      <c r="P148">
        <v>9937024583</v>
      </c>
      <c r="Q148">
        <v>11836378044</v>
      </c>
      <c r="R148">
        <v>9937024.5830000006</v>
      </c>
      <c r="S148">
        <v>11836378.044</v>
      </c>
    </row>
    <row r="149" spans="1:19" x14ac:dyDescent="0.25">
      <c r="A149">
        <v>2018</v>
      </c>
      <c r="B149">
        <v>4</v>
      </c>
      <c r="C149" t="s">
        <v>16</v>
      </c>
      <c r="D149" t="s">
        <v>81</v>
      </c>
      <c r="E149">
        <v>116337.03</v>
      </c>
      <c r="F149">
        <v>98007.94</v>
      </c>
      <c r="G149">
        <v>9593.6699999999892</v>
      </c>
      <c r="H149">
        <v>80551.48</v>
      </c>
      <c r="I149">
        <v>8541.26</v>
      </c>
      <c r="J149">
        <v>11347.55</v>
      </c>
      <c r="K149">
        <v>23287.5</v>
      </c>
      <c r="L149">
        <v>3386.59</v>
      </c>
      <c r="M149">
        <v>3776.4</v>
      </c>
      <c r="N149">
        <v>89.94</v>
      </c>
      <c r="O149">
        <v>354919.36</v>
      </c>
      <c r="P149">
        <v>2588548096</v>
      </c>
      <c r="Q149">
        <v>3335470356</v>
      </c>
      <c r="R149">
        <v>2588548.0959999999</v>
      </c>
      <c r="S149">
        <v>3335470.3559999899</v>
      </c>
    </row>
    <row r="150" spans="1:19" x14ac:dyDescent="0.25">
      <c r="A150">
        <v>2019</v>
      </c>
      <c r="B150">
        <v>1</v>
      </c>
      <c r="C150" t="s">
        <v>16</v>
      </c>
      <c r="D150" t="s">
        <v>82</v>
      </c>
      <c r="E150">
        <v>478157.49</v>
      </c>
      <c r="F150">
        <v>339263.36</v>
      </c>
      <c r="G150">
        <v>39860.980000000003</v>
      </c>
      <c r="H150">
        <v>308266.17</v>
      </c>
      <c r="I150">
        <v>39126.04</v>
      </c>
      <c r="J150">
        <v>76638.98</v>
      </c>
      <c r="K150">
        <v>87574.48</v>
      </c>
      <c r="L150">
        <v>8704.67</v>
      </c>
      <c r="M150">
        <v>17619.3</v>
      </c>
      <c r="N150">
        <v>293.18</v>
      </c>
      <c r="O150">
        <v>1395504.65</v>
      </c>
      <c r="P150">
        <v>9829027512</v>
      </c>
      <c r="Q150">
        <v>11766554682</v>
      </c>
      <c r="R150">
        <v>9829027.5120000001</v>
      </c>
      <c r="S150">
        <v>11766554.682</v>
      </c>
    </row>
    <row r="151" spans="1:19" x14ac:dyDescent="0.25">
      <c r="A151">
        <v>2019</v>
      </c>
      <c r="B151">
        <v>1</v>
      </c>
      <c r="C151" t="s">
        <v>16</v>
      </c>
      <c r="D151" t="s">
        <v>81</v>
      </c>
      <c r="E151">
        <v>132727.82999999999</v>
      </c>
      <c r="F151">
        <v>97996.06</v>
      </c>
      <c r="G151">
        <v>9921.94</v>
      </c>
      <c r="H151">
        <v>94193.54</v>
      </c>
      <c r="I151">
        <v>9540.35</v>
      </c>
      <c r="J151">
        <v>14633.59</v>
      </c>
      <c r="K151">
        <v>25471.84</v>
      </c>
      <c r="L151">
        <v>2371.58</v>
      </c>
      <c r="M151">
        <v>5542.39</v>
      </c>
      <c r="N151">
        <v>79.849999999999994</v>
      </c>
      <c r="O151">
        <v>392478.98</v>
      </c>
      <c r="P151">
        <v>2906981514</v>
      </c>
      <c r="Q151">
        <v>3672845722</v>
      </c>
      <c r="R151">
        <v>2906981.514</v>
      </c>
      <c r="S151">
        <v>3672845.7220000001</v>
      </c>
    </row>
    <row r="152" spans="1:19" x14ac:dyDescent="0.25">
      <c r="A152">
        <v>2019</v>
      </c>
      <c r="B152">
        <v>2</v>
      </c>
      <c r="C152" t="s">
        <v>16</v>
      </c>
      <c r="D152" t="s">
        <v>82</v>
      </c>
      <c r="E152">
        <v>479770.8</v>
      </c>
      <c r="F152">
        <v>374991.01</v>
      </c>
      <c r="G152">
        <v>40342.229999999901</v>
      </c>
      <c r="H152">
        <v>310588.19</v>
      </c>
      <c r="I152">
        <v>40372.61</v>
      </c>
      <c r="J152">
        <v>80037.289999999994</v>
      </c>
      <c r="K152">
        <v>89594.63</v>
      </c>
      <c r="L152">
        <v>8909.5</v>
      </c>
      <c r="M152">
        <v>17692.53</v>
      </c>
      <c r="N152">
        <v>445.51</v>
      </c>
      <c r="O152">
        <v>1442744.3</v>
      </c>
      <c r="P152">
        <v>10702505776</v>
      </c>
      <c r="Q152">
        <v>12266655464</v>
      </c>
      <c r="R152">
        <v>10702505.776000001</v>
      </c>
      <c r="S152">
        <v>12266655.464</v>
      </c>
    </row>
    <row r="153" spans="1:19" x14ac:dyDescent="0.25">
      <c r="A153">
        <v>2019</v>
      </c>
      <c r="B153">
        <v>2</v>
      </c>
      <c r="C153" t="s">
        <v>16</v>
      </c>
      <c r="D153" t="s">
        <v>81</v>
      </c>
      <c r="E153">
        <v>134859.79999999999</v>
      </c>
      <c r="F153">
        <v>109382.3</v>
      </c>
      <c r="G153">
        <v>10220.83</v>
      </c>
      <c r="H153">
        <v>98723.47</v>
      </c>
      <c r="I153">
        <v>9729.4500000000007</v>
      </c>
      <c r="J153">
        <v>15357.48</v>
      </c>
      <c r="K153">
        <v>26299.99</v>
      </c>
      <c r="L153">
        <v>2441.1999999999998</v>
      </c>
      <c r="M153">
        <v>5672.69</v>
      </c>
      <c r="N153">
        <v>122.07</v>
      </c>
      <c r="O153">
        <v>412809.27</v>
      </c>
      <c r="P153">
        <v>3082196669</v>
      </c>
      <c r="Q153">
        <v>3765771189</v>
      </c>
      <c r="R153">
        <v>3082196.66899999</v>
      </c>
      <c r="S153">
        <v>3765771.1889999998</v>
      </c>
    </row>
    <row r="154" spans="1:19" x14ac:dyDescent="0.25">
      <c r="A154">
        <v>2019</v>
      </c>
      <c r="B154">
        <v>3</v>
      </c>
      <c r="C154" t="s">
        <v>16</v>
      </c>
      <c r="D154" t="s">
        <v>82</v>
      </c>
      <c r="E154">
        <v>475427.69</v>
      </c>
      <c r="F154">
        <v>359988.68</v>
      </c>
      <c r="G154">
        <v>39090.989999999903</v>
      </c>
      <c r="H154">
        <v>298665.96000000002</v>
      </c>
      <c r="I154">
        <v>40944.660000000003</v>
      </c>
      <c r="J154">
        <v>81063.350000000006</v>
      </c>
      <c r="K154">
        <v>91695.87</v>
      </c>
      <c r="L154">
        <v>10452.24</v>
      </c>
      <c r="M154">
        <v>16504.79</v>
      </c>
      <c r="N154">
        <v>451.31</v>
      </c>
      <c r="O154">
        <v>1414285.54</v>
      </c>
      <c r="P154">
        <v>10381289400</v>
      </c>
      <c r="Q154">
        <v>12039312615</v>
      </c>
      <c r="R154">
        <v>10381289.4</v>
      </c>
      <c r="S154">
        <v>12039312.615</v>
      </c>
    </row>
    <row r="155" spans="1:19" x14ac:dyDescent="0.25">
      <c r="A155">
        <v>2019</v>
      </c>
      <c r="B155">
        <v>3</v>
      </c>
      <c r="C155" t="s">
        <v>16</v>
      </c>
      <c r="D155" t="s">
        <v>81</v>
      </c>
      <c r="E155">
        <v>141198.06</v>
      </c>
      <c r="F155">
        <v>111280.26</v>
      </c>
      <c r="G155">
        <v>10225.540000000001</v>
      </c>
      <c r="H155">
        <v>99509.58</v>
      </c>
      <c r="I155">
        <v>10728.59</v>
      </c>
      <c r="J155">
        <v>17526.830000000002</v>
      </c>
      <c r="K155">
        <v>28804.91</v>
      </c>
      <c r="L155">
        <v>3110.27</v>
      </c>
      <c r="M155">
        <v>6175.83</v>
      </c>
      <c r="N155">
        <v>134.30000000000001</v>
      </c>
      <c r="O155">
        <v>428694.17</v>
      </c>
      <c r="P155">
        <v>3545382383</v>
      </c>
      <c r="Q155">
        <v>4239293897</v>
      </c>
      <c r="R155">
        <v>3545382.3829999999</v>
      </c>
      <c r="S155">
        <v>4239293.8969999999</v>
      </c>
    </row>
    <row r="156" spans="1:19" x14ac:dyDescent="0.25">
      <c r="A156">
        <v>2019</v>
      </c>
      <c r="B156">
        <v>4</v>
      </c>
      <c r="C156" t="s">
        <v>16</v>
      </c>
      <c r="D156" t="s">
        <v>82</v>
      </c>
      <c r="E156">
        <v>500995.3</v>
      </c>
      <c r="F156">
        <v>362105.39</v>
      </c>
      <c r="G156">
        <v>41769.679999999898</v>
      </c>
      <c r="H156">
        <v>297322.12</v>
      </c>
      <c r="I156">
        <v>41558.89</v>
      </c>
      <c r="J156">
        <v>71483.320000000007</v>
      </c>
      <c r="K156">
        <v>98749.16</v>
      </c>
      <c r="L156">
        <v>12508.63</v>
      </c>
      <c r="M156">
        <v>12246.35</v>
      </c>
      <c r="N156">
        <v>469.46</v>
      </c>
      <c r="O156">
        <v>1439208.3</v>
      </c>
      <c r="P156">
        <v>10450485889</v>
      </c>
      <c r="Q156">
        <v>12602423660</v>
      </c>
      <c r="R156">
        <v>10450485.889</v>
      </c>
      <c r="S156">
        <v>12602423.66</v>
      </c>
    </row>
    <row r="157" spans="1:19" x14ac:dyDescent="0.25">
      <c r="A157">
        <v>2019</v>
      </c>
      <c r="B157">
        <v>4</v>
      </c>
      <c r="C157" t="s">
        <v>16</v>
      </c>
      <c r="D157" t="s">
        <v>81</v>
      </c>
      <c r="E157">
        <v>124602.25</v>
      </c>
      <c r="F157">
        <v>92798.19</v>
      </c>
      <c r="G157">
        <v>9359.53999999999</v>
      </c>
      <c r="H157">
        <v>82536.070000000007</v>
      </c>
      <c r="I157">
        <v>9178.4500000000007</v>
      </c>
      <c r="J157">
        <v>12884.33</v>
      </c>
      <c r="K157">
        <v>25602.71</v>
      </c>
      <c r="L157">
        <v>3117.07</v>
      </c>
      <c r="M157">
        <v>3838.72</v>
      </c>
      <c r="N157">
        <v>116.99</v>
      </c>
      <c r="O157">
        <v>364034.3</v>
      </c>
      <c r="P157">
        <v>2722325921</v>
      </c>
      <c r="Q157">
        <v>3479125425</v>
      </c>
      <c r="R157">
        <v>2722325.9210000001</v>
      </c>
      <c r="S157">
        <v>3479125.4249999998</v>
      </c>
    </row>
    <row r="158" spans="1:19" x14ac:dyDescent="0.25">
      <c r="A158">
        <v>2020</v>
      </c>
      <c r="B158">
        <v>1</v>
      </c>
      <c r="C158" t="s">
        <v>16</v>
      </c>
      <c r="D158" t="s">
        <v>82</v>
      </c>
      <c r="E158">
        <v>516491.68</v>
      </c>
      <c r="F158">
        <v>295023.63</v>
      </c>
      <c r="G158">
        <v>35654.76</v>
      </c>
      <c r="H158">
        <v>305095.32</v>
      </c>
      <c r="I158">
        <v>38425.120000000003</v>
      </c>
      <c r="J158">
        <v>75081.539999999994</v>
      </c>
      <c r="K158">
        <v>102077.9</v>
      </c>
      <c r="L158">
        <v>10099.290000000001</v>
      </c>
      <c r="M158">
        <v>15832.46</v>
      </c>
      <c r="N158">
        <v>425.35</v>
      </c>
      <c r="O158">
        <v>1394207.05</v>
      </c>
      <c r="P158">
        <v>8153211979</v>
      </c>
      <c r="Q158">
        <v>11952412349</v>
      </c>
      <c r="R158">
        <v>8153211.9790000003</v>
      </c>
      <c r="S158">
        <v>11952412.348999999</v>
      </c>
    </row>
    <row r="159" spans="1:19" x14ac:dyDescent="0.25">
      <c r="A159">
        <v>2020</v>
      </c>
      <c r="B159">
        <v>1</v>
      </c>
      <c r="C159" t="s">
        <v>16</v>
      </c>
      <c r="D159" t="s">
        <v>81</v>
      </c>
      <c r="E159">
        <v>119293.23</v>
      </c>
      <c r="F159">
        <v>70237.45</v>
      </c>
      <c r="G159">
        <v>7238.79</v>
      </c>
      <c r="H159">
        <v>78010.559999999998</v>
      </c>
      <c r="I159">
        <v>7550.93</v>
      </c>
      <c r="J159">
        <v>11672.72</v>
      </c>
      <c r="K159">
        <v>24650.560000000001</v>
      </c>
      <c r="L159">
        <v>2237.65</v>
      </c>
      <c r="M159">
        <v>4139.53</v>
      </c>
      <c r="N159">
        <v>94.24</v>
      </c>
      <c r="O159">
        <v>325125.65999999997</v>
      </c>
      <c r="P159">
        <v>2238885086</v>
      </c>
      <c r="Q159">
        <v>2938313678</v>
      </c>
      <c r="R159">
        <v>2238885.0860000001</v>
      </c>
      <c r="S159">
        <v>2938313.6779999998</v>
      </c>
    </row>
    <row r="160" spans="1:19" x14ac:dyDescent="0.25">
      <c r="A160">
        <v>2020</v>
      </c>
      <c r="B160">
        <v>2</v>
      </c>
      <c r="C160" t="s">
        <v>16</v>
      </c>
      <c r="D160" t="s">
        <v>82</v>
      </c>
      <c r="E160">
        <v>463685</v>
      </c>
      <c r="F160">
        <v>27865.57</v>
      </c>
      <c r="G160">
        <v>15197.46</v>
      </c>
      <c r="H160">
        <v>163200.4</v>
      </c>
      <c r="I160">
        <v>6701.31</v>
      </c>
      <c r="J160">
        <v>68291.570000000007</v>
      </c>
      <c r="K160">
        <v>123236.89</v>
      </c>
      <c r="L160">
        <v>10950.85</v>
      </c>
      <c r="M160">
        <v>10064.9</v>
      </c>
      <c r="N160">
        <v>0</v>
      </c>
      <c r="O160">
        <v>889193.94</v>
      </c>
      <c r="P160">
        <v>771659088</v>
      </c>
      <c r="Q160">
        <v>2305919545</v>
      </c>
      <c r="R160">
        <v>771659.08799999999</v>
      </c>
      <c r="S160">
        <v>2305919.5449999999</v>
      </c>
    </row>
    <row r="161" spans="1:19" x14ac:dyDescent="0.25">
      <c r="A161">
        <v>2020</v>
      </c>
      <c r="B161">
        <v>2</v>
      </c>
      <c r="C161" t="s">
        <v>16</v>
      </c>
      <c r="D161" t="s">
        <v>81</v>
      </c>
      <c r="E161">
        <v>21053.119999999999</v>
      </c>
      <c r="F161">
        <v>1255</v>
      </c>
      <c r="G161">
        <v>590.4</v>
      </c>
      <c r="H161">
        <v>7494.81</v>
      </c>
      <c r="I161">
        <v>403.62</v>
      </c>
      <c r="J161">
        <v>2289.77</v>
      </c>
      <c r="K161">
        <v>5557.57</v>
      </c>
      <c r="L161">
        <v>479.07</v>
      </c>
      <c r="M161">
        <v>573.28</v>
      </c>
      <c r="N161">
        <v>0</v>
      </c>
      <c r="O161">
        <v>39696.629999999997</v>
      </c>
      <c r="P161">
        <v>48846500</v>
      </c>
      <c r="Q161">
        <v>114271940</v>
      </c>
      <c r="R161">
        <v>48846.5</v>
      </c>
      <c r="S161">
        <v>114271.94</v>
      </c>
    </row>
    <row r="162" spans="1:19" x14ac:dyDescent="0.25">
      <c r="A162">
        <v>2020</v>
      </c>
      <c r="B162">
        <v>3</v>
      </c>
      <c r="C162" t="s">
        <v>16</v>
      </c>
      <c r="D162" t="s">
        <v>82</v>
      </c>
      <c r="E162">
        <v>422084.9</v>
      </c>
      <c r="F162">
        <v>76288.289999999994</v>
      </c>
      <c r="G162">
        <v>16711.25</v>
      </c>
      <c r="H162">
        <v>187925.37</v>
      </c>
      <c r="I162">
        <v>18127.099999999999</v>
      </c>
      <c r="J162">
        <v>67331.259999999995</v>
      </c>
      <c r="K162">
        <v>89669.02</v>
      </c>
      <c r="L162">
        <v>6974.36</v>
      </c>
      <c r="M162">
        <v>9674.7999999999993</v>
      </c>
      <c r="N162">
        <v>0</v>
      </c>
      <c r="O162">
        <v>894786.34</v>
      </c>
      <c r="P162">
        <v>2101816312</v>
      </c>
      <c r="Q162">
        <v>5080425688</v>
      </c>
      <c r="R162">
        <v>2101816.3119999999</v>
      </c>
      <c r="S162">
        <v>5080425.6880000001</v>
      </c>
    </row>
    <row r="163" spans="1:19" x14ac:dyDescent="0.25">
      <c r="A163">
        <v>2020</v>
      </c>
      <c r="B163">
        <v>3</v>
      </c>
      <c r="C163" t="s">
        <v>16</v>
      </c>
      <c r="D163" t="s">
        <v>81</v>
      </c>
      <c r="E163">
        <v>132665.67000000001</v>
      </c>
      <c r="F163">
        <v>25671.279999999999</v>
      </c>
      <c r="G163">
        <v>5020.3999999999996</v>
      </c>
      <c r="H163">
        <v>63501.01</v>
      </c>
      <c r="I163">
        <v>5489.27</v>
      </c>
      <c r="J163">
        <v>16085.4</v>
      </c>
      <c r="K163">
        <v>28377.61</v>
      </c>
      <c r="L163">
        <v>2319.9899999999998</v>
      </c>
      <c r="M163">
        <v>3275.31</v>
      </c>
      <c r="N163">
        <v>0</v>
      </c>
      <c r="O163">
        <v>282405.93</v>
      </c>
      <c r="P163">
        <v>845566435</v>
      </c>
      <c r="Q163">
        <v>1829613750</v>
      </c>
      <c r="R163">
        <v>845566.43500000006</v>
      </c>
      <c r="S163">
        <v>1829613.75</v>
      </c>
    </row>
    <row r="164" spans="1:19" x14ac:dyDescent="0.25">
      <c r="A164">
        <v>2020</v>
      </c>
      <c r="B164">
        <v>4</v>
      </c>
      <c r="C164" t="s">
        <v>16</v>
      </c>
      <c r="D164" t="s">
        <v>82</v>
      </c>
      <c r="E164">
        <v>362778.14</v>
      </c>
      <c r="F164">
        <v>105863.7</v>
      </c>
      <c r="G164">
        <v>24279.5</v>
      </c>
      <c r="H164">
        <v>196034.19</v>
      </c>
      <c r="I164">
        <v>26570.42</v>
      </c>
      <c r="J164">
        <v>75474.66</v>
      </c>
      <c r="K164">
        <v>93100.98</v>
      </c>
      <c r="L164">
        <v>8117.71</v>
      </c>
      <c r="M164">
        <v>18605.66</v>
      </c>
      <c r="N164">
        <v>199.11</v>
      </c>
      <c r="O164">
        <v>911024.07</v>
      </c>
      <c r="P164">
        <v>3218193225</v>
      </c>
      <c r="Q164">
        <v>6179516785</v>
      </c>
      <c r="R164">
        <v>3218193.2250000001</v>
      </c>
      <c r="S164">
        <v>6179516.7850000001</v>
      </c>
    </row>
    <row r="165" spans="1:19" x14ac:dyDescent="0.25">
      <c r="A165">
        <v>2020</v>
      </c>
      <c r="B165">
        <v>4</v>
      </c>
      <c r="C165" t="s">
        <v>16</v>
      </c>
      <c r="D165" t="s">
        <v>81</v>
      </c>
      <c r="E165">
        <v>92432.77</v>
      </c>
      <c r="F165">
        <v>28550.22</v>
      </c>
      <c r="G165">
        <v>6364.9499999999898</v>
      </c>
      <c r="H165">
        <v>56045.93</v>
      </c>
      <c r="I165">
        <v>7020.13</v>
      </c>
      <c r="J165">
        <v>16134.31</v>
      </c>
      <c r="K165">
        <v>24824.94</v>
      </c>
      <c r="L165">
        <v>2325.77</v>
      </c>
      <c r="M165">
        <v>5468.7</v>
      </c>
      <c r="N165">
        <v>56.99</v>
      </c>
      <c r="O165">
        <v>239224.71</v>
      </c>
      <c r="P165">
        <v>1231589835</v>
      </c>
      <c r="Q165">
        <v>2309313962</v>
      </c>
      <c r="R165">
        <v>1231589.835</v>
      </c>
      <c r="S165">
        <v>2309313.9619999998</v>
      </c>
    </row>
    <row r="166" spans="1:19" x14ac:dyDescent="0.25">
      <c r="A166">
        <v>2021</v>
      </c>
      <c r="B166">
        <v>1</v>
      </c>
      <c r="C166" t="s">
        <v>16</v>
      </c>
      <c r="D166" t="s">
        <v>82</v>
      </c>
      <c r="E166">
        <v>403332.93</v>
      </c>
      <c r="F166">
        <v>143488.48000000001</v>
      </c>
      <c r="G166">
        <v>22042.229999999901</v>
      </c>
      <c r="H166">
        <v>194283.05</v>
      </c>
      <c r="I166">
        <v>30226.62</v>
      </c>
      <c r="J166">
        <v>77597.919999999998</v>
      </c>
      <c r="K166">
        <v>85824.18</v>
      </c>
      <c r="L166">
        <v>5853.98</v>
      </c>
      <c r="M166">
        <v>13013.44</v>
      </c>
      <c r="N166">
        <v>171.72</v>
      </c>
      <c r="O166">
        <v>975834.55</v>
      </c>
      <c r="P166">
        <v>4302698945</v>
      </c>
      <c r="Q166">
        <v>6319689784</v>
      </c>
      <c r="R166">
        <v>4302698.9450000003</v>
      </c>
      <c r="S166">
        <v>6319689.784</v>
      </c>
    </row>
    <row r="167" spans="1:19" x14ac:dyDescent="0.25">
      <c r="A167">
        <v>2021</v>
      </c>
      <c r="B167">
        <v>1</v>
      </c>
      <c r="C167" t="s">
        <v>16</v>
      </c>
      <c r="D167" t="s">
        <v>81</v>
      </c>
      <c r="E167">
        <v>137337.39000000001</v>
      </c>
      <c r="F167">
        <v>49965.65</v>
      </c>
      <c r="G167">
        <v>7570.4799999999896</v>
      </c>
      <c r="H167">
        <v>73315.45</v>
      </c>
      <c r="I167">
        <v>10654.86</v>
      </c>
      <c r="J167">
        <v>20771.3</v>
      </c>
      <c r="K167">
        <v>30631.63</v>
      </c>
      <c r="L167">
        <v>2292.2399999999998</v>
      </c>
      <c r="M167">
        <v>5363.68</v>
      </c>
      <c r="N167">
        <v>67.239999999999995</v>
      </c>
      <c r="O167">
        <v>337969.93</v>
      </c>
      <c r="P167">
        <v>1508287254</v>
      </c>
      <c r="Q167">
        <v>2777433376</v>
      </c>
      <c r="R167">
        <v>1508287.254</v>
      </c>
      <c r="S167">
        <v>2777433.3760000002</v>
      </c>
    </row>
    <row r="168" spans="1:19" x14ac:dyDescent="0.25">
      <c r="A168">
        <v>2021</v>
      </c>
      <c r="B168">
        <v>2</v>
      </c>
      <c r="C168" t="s">
        <v>16</v>
      </c>
      <c r="D168" t="s">
        <v>82</v>
      </c>
      <c r="E168">
        <v>450944.86</v>
      </c>
      <c r="F168">
        <v>253979.93</v>
      </c>
      <c r="G168">
        <v>30022.400000000001</v>
      </c>
      <c r="H168">
        <v>271771.67</v>
      </c>
      <c r="I168">
        <v>52884.4</v>
      </c>
      <c r="J168">
        <v>103861.49</v>
      </c>
      <c r="K168">
        <v>91668.43</v>
      </c>
      <c r="L168">
        <v>8505.39</v>
      </c>
      <c r="M168">
        <v>27963.46</v>
      </c>
      <c r="N168">
        <v>350.66</v>
      </c>
      <c r="O168">
        <v>1291952.7</v>
      </c>
      <c r="P168">
        <v>8143516037</v>
      </c>
      <c r="Q168">
        <v>9874826462</v>
      </c>
      <c r="R168">
        <v>8143516.0369999995</v>
      </c>
      <c r="S168">
        <v>9874826.4619999994</v>
      </c>
    </row>
    <row r="169" spans="1:19" x14ac:dyDescent="0.25">
      <c r="A169">
        <v>2021</v>
      </c>
      <c r="B169">
        <v>2</v>
      </c>
      <c r="C169" t="s">
        <v>16</v>
      </c>
      <c r="D169" t="s">
        <v>81</v>
      </c>
      <c r="E169">
        <v>146734.71</v>
      </c>
      <c r="F169">
        <v>82253.42</v>
      </c>
      <c r="G169">
        <v>9121.14</v>
      </c>
      <c r="H169">
        <v>92361.98</v>
      </c>
      <c r="I169">
        <v>16434.32</v>
      </c>
      <c r="J169">
        <v>26432.59</v>
      </c>
      <c r="K169">
        <v>30273.55</v>
      </c>
      <c r="L169">
        <v>2917.51</v>
      </c>
      <c r="M169">
        <v>9748.57</v>
      </c>
      <c r="N169">
        <v>120.28</v>
      </c>
      <c r="O169">
        <v>416398.07</v>
      </c>
      <c r="P169">
        <v>2667074755</v>
      </c>
      <c r="Q169">
        <v>3778268747</v>
      </c>
      <c r="R169">
        <v>2667074.7549999999</v>
      </c>
      <c r="S169">
        <v>3778268.747</v>
      </c>
    </row>
    <row r="170" spans="1:19" x14ac:dyDescent="0.25">
      <c r="A170">
        <v>2021</v>
      </c>
      <c r="B170">
        <v>3</v>
      </c>
      <c r="C170" t="s">
        <v>16</v>
      </c>
      <c r="D170" t="s">
        <v>80</v>
      </c>
      <c r="E170">
        <v>1692.2</v>
      </c>
      <c r="F170">
        <v>485.88</v>
      </c>
      <c r="G170">
        <v>143.46</v>
      </c>
      <c r="H170">
        <v>636.48</v>
      </c>
      <c r="I170">
        <v>128.05000000000001</v>
      </c>
      <c r="J170">
        <v>460.83</v>
      </c>
      <c r="K170">
        <v>154.87</v>
      </c>
      <c r="L170">
        <v>32.119999999999997</v>
      </c>
      <c r="M170">
        <v>82.97</v>
      </c>
      <c r="N170">
        <v>1.54</v>
      </c>
      <c r="O170">
        <v>3818.39</v>
      </c>
    </row>
    <row r="171" spans="1:19" x14ac:dyDescent="0.25">
      <c r="A171">
        <v>2021</v>
      </c>
      <c r="B171">
        <v>3</v>
      </c>
      <c r="C171" t="s">
        <v>16</v>
      </c>
      <c r="D171" t="s">
        <v>82</v>
      </c>
      <c r="E171">
        <v>489889.76</v>
      </c>
      <c r="F171">
        <v>327587.58</v>
      </c>
      <c r="G171">
        <v>34512.799999999901</v>
      </c>
      <c r="H171">
        <v>323528.21000000002</v>
      </c>
      <c r="I171">
        <v>58050.85</v>
      </c>
      <c r="J171">
        <v>104509.18</v>
      </c>
      <c r="K171">
        <v>93537.64</v>
      </c>
      <c r="L171">
        <v>9648.39</v>
      </c>
      <c r="M171">
        <v>19952.52</v>
      </c>
      <c r="N171">
        <v>462.87</v>
      </c>
      <c r="O171">
        <v>1461679.8</v>
      </c>
      <c r="P171">
        <v>9347393782</v>
      </c>
      <c r="Q171">
        <v>11512882343</v>
      </c>
      <c r="R171">
        <v>9347393.7819999997</v>
      </c>
      <c r="S171">
        <v>11512882.343</v>
      </c>
    </row>
    <row r="172" spans="1:19" x14ac:dyDescent="0.25">
      <c r="A172">
        <v>2021</v>
      </c>
      <c r="B172">
        <v>3</v>
      </c>
      <c r="C172" t="s">
        <v>16</v>
      </c>
      <c r="D172" t="s">
        <v>81</v>
      </c>
      <c r="E172">
        <v>168454.87</v>
      </c>
      <c r="F172">
        <v>115350.43</v>
      </c>
      <c r="G172">
        <v>10772.43</v>
      </c>
      <c r="H172">
        <v>122649.43</v>
      </c>
      <c r="I172">
        <v>17638.71</v>
      </c>
      <c r="J172">
        <v>25931.95</v>
      </c>
      <c r="K172">
        <v>32771.78</v>
      </c>
      <c r="L172">
        <v>3465.66</v>
      </c>
      <c r="M172">
        <v>8634.7800000000007</v>
      </c>
      <c r="N172">
        <v>166.26</v>
      </c>
      <c r="O172">
        <v>505836.29</v>
      </c>
      <c r="P172">
        <v>3586208788</v>
      </c>
      <c r="Q172">
        <v>4679516887</v>
      </c>
      <c r="R172">
        <v>3586208.7879999899</v>
      </c>
      <c r="S172">
        <v>4679516.8870000001</v>
      </c>
    </row>
    <row r="173" spans="1:19" x14ac:dyDescent="0.25">
      <c r="A173">
        <v>2021</v>
      </c>
      <c r="B173">
        <v>4</v>
      </c>
      <c r="C173" t="s">
        <v>16</v>
      </c>
      <c r="D173" t="s">
        <v>80</v>
      </c>
      <c r="E173">
        <v>7037.28</v>
      </c>
      <c r="F173">
        <v>2111.42</v>
      </c>
      <c r="G173">
        <v>679.86</v>
      </c>
      <c r="H173">
        <v>3383.98</v>
      </c>
      <c r="I173">
        <v>981.1</v>
      </c>
      <c r="J173">
        <v>1258.97</v>
      </c>
      <c r="K173">
        <v>675.35</v>
      </c>
      <c r="L173">
        <v>135.62</v>
      </c>
      <c r="M173">
        <v>432.68</v>
      </c>
      <c r="N173">
        <v>7.12</v>
      </c>
      <c r="O173">
        <v>16703.38</v>
      </c>
    </row>
    <row r="174" spans="1:19" x14ac:dyDescent="0.25">
      <c r="A174">
        <v>2021</v>
      </c>
      <c r="B174">
        <v>4</v>
      </c>
      <c r="C174" t="s">
        <v>16</v>
      </c>
      <c r="D174" t="s">
        <v>82</v>
      </c>
      <c r="E174">
        <v>516547.61</v>
      </c>
      <c r="F174">
        <v>351270.86</v>
      </c>
      <c r="G174">
        <v>44103.91</v>
      </c>
      <c r="H174">
        <v>296894.21000000002</v>
      </c>
      <c r="I174">
        <v>56115.45</v>
      </c>
      <c r="J174">
        <v>88049.3</v>
      </c>
      <c r="K174">
        <v>97807.49</v>
      </c>
      <c r="L174">
        <v>9660.34</v>
      </c>
      <c r="M174">
        <v>15948.32</v>
      </c>
      <c r="N174">
        <v>507.12</v>
      </c>
      <c r="O174">
        <v>1476904.6</v>
      </c>
      <c r="P174">
        <v>8789153170</v>
      </c>
      <c r="Q174">
        <v>10956840963</v>
      </c>
      <c r="R174">
        <v>8789153.1699999999</v>
      </c>
      <c r="S174">
        <v>10956840.963</v>
      </c>
    </row>
    <row r="175" spans="1:19" x14ac:dyDescent="0.25">
      <c r="A175">
        <v>2021</v>
      </c>
      <c r="B175">
        <v>4</v>
      </c>
      <c r="C175" t="s">
        <v>16</v>
      </c>
      <c r="D175" t="s">
        <v>81</v>
      </c>
      <c r="E175">
        <v>162880.91</v>
      </c>
      <c r="F175">
        <v>109340.68</v>
      </c>
      <c r="G175">
        <v>13280.12</v>
      </c>
      <c r="H175">
        <v>102087.58</v>
      </c>
      <c r="I175">
        <v>15585.75</v>
      </c>
      <c r="J175">
        <v>19157.939999999999</v>
      </c>
      <c r="K175">
        <v>30580.94</v>
      </c>
      <c r="L175">
        <v>3194.1</v>
      </c>
      <c r="M175">
        <v>5750.13</v>
      </c>
      <c r="N175">
        <v>167.67</v>
      </c>
      <c r="O175">
        <v>462025.82</v>
      </c>
      <c r="P175">
        <v>2848481565</v>
      </c>
      <c r="Q175">
        <v>4267308503</v>
      </c>
      <c r="R175">
        <v>2848481.5649999999</v>
      </c>
      <c r="S175">
        <v>4267308.5029999996</v>
      </c>
    </row>
    <row r="176" spans="1:19" x14ac:dyDescent="0.25">
      <c r="A176">
        <v>2022</v>
      </c>
      <c r="B176">
        <v>1</v>
      </c>
      <c r="C176" t="s">
        <v>16</v>
      </c>
      <c r="D176" t="s">
        <v>80</v>
      </c>
      <c r="E176">
        <v>8294.6200000000008</v>
      </c>
      <c r="F176">
        <v>2486.6999999999998</v>
      </c>
      <c r="G176">
        <v>644.09</v>
      </c>
      <c r="H176">
        <v>3526.44</v>
      </c>
      <c r="I176">
        <v>515.03</v>
      </c>
      <c r="J176">
        <v>1376.58</v>
      </c>
      <c r="K176">
        <v>753.02</v>
      </c>
      <c r="L176">
        <v>150.88</v>
      </c>
      <c r="M176">
        <v>407.82</v>
      </c>
      <c r="N176">
        <v>6.66</v>
      </c>
      <c r="O176">
        <v>18161.830000000002</v>
      </c>
    </row>
    <row r="177" spans="1:19" x14ac:dyDescent="0.25">
      <c r="A177">
        <v>2022</v>
      </c>
      <c r="B177">
        <v>1</v>
      </c>
      <c r="C177" t="s">
        <v>16</v>
      </c>
      <c r="D177" t="s">
        <v>82</v>
      </c>
      <c r="E177">
        <v>552409.30000000005</v>
      </c>
      <c r="F177">
        <v>430285.38</v>
      </c>
      <c r="G177">
        <v>38731.679999999898</v>
      </c>
      <c r="H177">
        <v>313122.86</v>
      </c>
      <c r="I177">
        <v>39392.94</v>
      </c>
      <c r="J177">
        <v>85288.5</v>
      </c>
      <c r="K177">
        <v>98014.93</v>
      </c>
      <c r="L177">
        <v>9639.76</v>
      </c>
      <c r="M177">
        <v>22858.04</v>
      </c>
      <c r="N177">
        <v>425.67</v>
      </c>
      <c r="O177">
        <v>1590169.06</v>
      </c>
      <c r="P177">
        <v>7960554957</v>
      </c>
      <c r="Q177">
        <v>11072094691</v>
      </c>
      <c r="R177">
        <v>7960554.9569999902</v>
      </c>
      <c r="S177">
        <v>11072094.691</v>
      </c>
    </row>
    <row r="178" spans="1:19" x14ac:dyDescent="0.25">
      <c r="A178">
        <v>2022</v>
      </c>
      <c r="B178">
        <v>1</v>
      </c>
      <c r="C178" t="s">
        <v>16</v>
      </c>
      <c r="D178" t="s">
        <v>81</v>
      </c>
      <c r="E178">
        <v>170414.54</v>
      </c>
      <c r="F178">
        <v>137909.85999999999</v>
      </c>
      <c r="G178">
        <v>11338.34</v>
      </c>
      <c r="H178">
        <v>102309.56</v>
      </c>
      <c r="I178">
        <v>10531.59</v>
      </c>
      <c r="J178">
        <v>20672.47</v>
      </c>
      <c r="K178">
        <v>31749.99</v>
      </c>
      <c r="L178">
        <v>3128.29</v>
      </c>
      <c r="M178">
        <v>8701.0499999999993</v>
      </c>
      <c r="N178">
        <v>138.13999999999999</v>
      </c>
      <c r="O178">
        <v>496893.82</v>
      </c>
      <c r="P178">
        <v>2974189262</v>
      </c>
      <c r="Q178">
        <v>4318224736</v>
      </c>
      <c r="R178">
        <v>2974189.2620000001</v>
      </c>
      <c r="S178">
        <v>4318224.7359999996</v>
      </c>
    </row>
    <row r="179" spans="1:19" x14ac:dyDescent="0.25">
      <c r="A179">
        <v>2022</v>
      </c>
      <c r="B179">
        <v>2</v>
      </c>
      <c r="C179" t="s">
        <v>16</v>
      </c>
      <c r="D179" t="s">
        <v>80</v>
      </c>
      <c r="E179">
        <v>8042.22</v>
      </c>
      <c r="F179">
        <v>3893.92</v>
      </c>
      <c r="G179">
        <v>587.29999999999995</v>
      </c>
      <c r="H179">
        <v>3487.75</v>
      </c>
      <c r="I179">
        <v>667.63</v>
      </c>
      <c r="J179">
        <v>-118.18</v>
      </c>
      <c r="K179">
        <v>727.73</v>
      </c>
      <c r="L179">
        <v>146.38</v>
      </c>
      <c r="M179">
        <v>717.99</v>
      </c>
      <c r="N179">
        <v>9.99</v>
      </c>
      <c r="O179">
        <v>18162.72</v>
      </c>
    </row>
    <row r="180" spans="1:19" x14ac:dyDescent="0.25">
      <c r="A180">
        <v>2022</v>
      </c>
      <c r="B180">
        <v>2</v>
      </c>
      <c r="C180" t="s">
        <v>16</v>
      </c>
      <c r="D180" t="s">
        <v>82</v>
      </c>
      <c r="E180">
        <v>575894.9</v>
      </c>
      <c r="F180">
        <v>682331.76</v>
      </c>
      <c r="G180">
        <v>39308.099999999897</v>
      </c>
      <c r="H180">
        <v>340112.89</v>
      </c>
      <c r="I180">
        <v>43292.65</v>
      </c>
      <c r="J180">
        <v>98303.53</v>
      </c>
      <c r="K180">
        <v>98062.29</v>
      </c>
      <c r="L180">
        <v>9997.49</v>
      </c>
      <c r="M180">
        <v>49902.21</v>
      </c>
      <c r="N180">
        <v>682.26</v>
      </c>
      <c r="O180">
        <v>1937888.08</v>
      </c>
      <c r="P180">
        <v>10379129268</v>
      </c>
      <c r="Q180">
        <v>12000152285</v>
      </c>
      <c r="R180">
        <v>10379129.267999999</v>
      </c>
      <c r="S180">
        <v>12000152.285</v>
      </c>
    </row>
    <row r="181" spans="1:19" x14ac:dyDescent="0.25">
      <c r="A181">
        <v>2022</v>
      </c>
      <c r="B181">
        <v>2</v>
      </c>
      <c r="C181" t="s">
        <v>16</v>
      </c>
      <c r="D181" t="s">
        <v>81</v>
      </c>
      <c r="E181">
        <v>168928.05</v>
      </c>
      <c r="F181">
        <v>224025.53</v>
      </c>
      <c r="G181">
        <v>10956.25</v>
      </c>
      <c r="H181">
        <v>105488.49</v>
      </c>
      <c r="I181">
        <v>10886.34</v>
      </c>
      <c r="J181">
        <v>22726.47</v>
      </c>
      <c r="K181">
        <v>32543.49</v>
      </c>
      <c r="L181">
        <v>3093.57</v>
      </c>
      <c r="M181">
        <v>17164.189999999999</v>
      </c>
      <c r="N181">
        <v>211.11</v>
      </c>
      <c r="O181">
        <v>596023.49</v>
      </c>
      <c r="P181">
        <v>3592895327</v>
      </c>
      <c r="Q181">
        <v>4411205946</v>
      </c>
      <c r="R181">
        <v>3592895.327</v>
      </c>
      <c r="S181">
        <v>4411205.9459999902</v>
      </c>
    </row>
    <row r="182" spans="1:19" x14ac:dyDescent="0.25">
      <c r="A182">
        <v>2017</v>
      </c>
      <c r="B182">
        <v>1</v>
      </c>
      <c r="C182" t="s">
        <v>15</v>
      </c>
      <c r="D182" t="s">
        <v>80</v>
      </c>
      <c r="E182">
        <v>332868</v>
      </c>
      <c r="F182">
        <v>205632</v>
      </c>
      <c r="G182">
        <v>50400</v>
      </c>
      <c r="H182">
        <v>162642</v>
      </c>
      <c r="I182">
        <v>14311</v>
      </c>
      <c r="J182">
        <v>36932</v>
      </c>
      <c r="K182">
        <v>52926</v>
      </c>
      <c r="L182">
        <v>8519</v>
      </c>
      <c r="M182">
        <v>13809</v>
      </c>
      <c r="N182">
        <v>13884</v>
      </c>
      <c r="O182">
        <v>891923</v>
      </c>
      <c r="P182">
        <v>6791473224</v>
      </c>
      <c r="Q182">
        <v>8821910133</v>
      </c>
      <c r="R182">
        <v>6791473.2239999902</v>
      </c>
      <c r="S182">
        <v>8821910.1329999994</v>
      </c>
    </row>
    <row r="183" spans="1:19" x14ac:dyDescent="0.25">
      <c r="A183">
        <v>2017</v>
      </c>
      <c r="B183">
        <v>1</v>
      </c>
      <c r="C183" t="s">
        <v>15</v>
      </c>
      <c r="D183" t="s">
        <v>82</v>
      </c>
      <c r="E183">
        <v>1860802</v>
      </c>
      <c r="F183">
        <v>741339</v>
      </c>
      <c r="G183">
        <v>302791</v>
      </c>
      <c r="H183">
        <v>979468</v>
      </c>
      <c r="I183">
        <v>85437</v>
      </c>
      <c r="J183">
        <v>221565</v>
      </c>
      <c r="K183">
        <v>323132</v>
      </c>
      <c r="L183">
        <v>52007</v>
      </c>
      <c r="M183">
        <v>82454</v>
      </c>
      <c r="N183">
        <v>1293067</v>
      </c>
      <c r="O183">
        <v>5942062</v>
      </c>
      <c r="P183">
        <v>26161101957</v>
      </c>
      <c r="Q183">
        <v>30859899112</v>
      </c>
      <c r="R183">
        <v>26161101.954999998</v>
      </c>
      <c r="S183">
        <v>30859899.105</v>
      </c>
    </row>
    <row r="184" spans="1:19" x14ac:dyDescent="0.25">
      <c r="A184">
        <v>2017</v>
      </c>
      <c r="B184">
        <v>1</v>
      </c>
      <c r="C184" t="s">
        <v>15</v>
      </c>
      <c r="D184" t="s">
        <v>81</v>
      </c>
      <c r="E184">
        <v>261038</v>
      </c>
      <c r="F184">
        <v>134814</v>
      </c>
      <c r="G184">
        <v>41370</v>
      </c>
      <c r="H184">
        <v>138852</v>
      </c>
      <c r="I184">
        <v>10522</v>
      </c>
      <c r="J184">
        <v>29619</v>
      </c>
      <c r="K184">
        <v>55152</v>
      </c>
      <c r="L184">
        <v>8876</v>
      </c>
      <c r="M184">
        <v>10192</v>
      </c>
      <c r="N184">
        <v>33268</v>
      </c>
      <c r="O184">
        <v>723703</v>
      </c>
      <c r="P184">
        <v>5263238127</v>
      </c>
      <c r="Q184">
        <v>6153145557</v>
      </c>
      <c r="R184">
        <v>5263238.1270000003</v>
      </c>
      <c r="S184">
        <v>6153145.557</v>
      </c>
    </row>
    <row r="185" spans="1:19" x14ac:dyDescent="0.25">
      <c r="A185">
        <v>2017</v>
      </c>
      <c r="B185">
        <v>1</v>
      </c>
      <c r="C185" t="s">
        <v>15</v>
      </c>
      <c r="D185" t="s">
        <v>79</v>
      </c>
      <c r="E185">
        <v>210802</v>
      </c>
      <c r="F185">
        <v>147619</v>
      </c>
      <c r="G185">
        <v>30828</v>
      </c>
      <c r="H185">
        <v>99052</v>
      </c>
      <c r="I185">
        <v>8853</v>
      </c>
      <c r="J185">
        <v>22647</v>
      </c>
      <c r="K185">
        <v>31424</v>
      </c>
      <c r="L185">
        <v>5057</v>
      </c>
      <c r="M185">
        <v>8538</v>
      </c>
      <c r="N185">
        <v>5654</v>
      </c>
      <c r="O185">
        <v>570474</v>
      </c>
      <c r="P185">
        <v>4860110945</v>
      </c>
      <c r="Q185">
        <v>5656270269</v>
      </c>
      <c r="R185">
        <v>4860110.9450000003</v>
      </c>
      <c r="S185">
        <v>5656270.2689999901</v>
      </c>
    </row>
    <row r="186" spans="1:19" x14ac:dyDescent="0.25">
      <c r="A186">
        <v>2017</v>
      </c>
      <c r="B186">
        <v>2</v>
      </c>
      <c r="C186" t="s">
        <v>15</v>
      </c>
      <c r="D186" t="s">
        <v>80</v>
      </c>
      <c r="E186">
        <v>518708</v>
      </c>
      <c r="F186">
        <v>332367</v>
      </c>
      <c r="G186">
        <v>75320</v>
      </c>
      <c r="H186">
        <v>244125</v>
      </c>
      <c r="I186">
        <v>22906</v>
      </c>
      <c r="J186">
        <v>50997</v>
      </c>
      <c r="K186">
        <v>73403</v>
      </c>
      <c r="L186">
        <v>12182</v>
      </c>
      <c r="M186">
        <v>21901</v>
      </c>
      <c r="N186">
        <v>17521</v>
      </c>
      <c r="O186">
        <v>1369430</v>
      </c>
      <c r="P186">
        <v>12155849445</v>
      </c>
      <c r="Q186">
        <v>14013500163</v>
      </c>
      <c r="R186">
        <v>12155849.445</v>
      </c>
      <c r="S186">
        <v>14013500.1629999</v>
      </c>
    </row>
    <row r="187" spans="1:19" x14ac:dyDescent="0.25">
      <c r="A187">
        <v>2017</v>
      </c>
      <c r="B187">
        <v>2</v>
      </c>
      <c r="C187" t="s">
        <v>15</v>
      </c>
      <c r="D187" t="s">
        <v>82</v>
      </c>
      <c r="E187">
        <v>2046640</v>
      </c>
      <c r="F187">
        <v>824923</v>
      </c>
      <c r="G187">
        <v>317217</v>
      </c>
      <c r="H187">
        <v>1029464</v>
      </c>
      <c r="I187">
        <v>96012</v>
      </c>
      <c r="J187">
        <v>214640</v>
      </c>
      <c r="K187">
        <v>313207</v>
      </c>
      <c r="L187">
        <v>51983</v>
      </c>
      <c r="M187">
        <v>91825</v>
      </c>
      <c r="N187">
        <v>1284968</v>
      </c>
      <c r="O187">
        <v>6270879</v>
      </c>
      <c r="P187">
        <v>29997903488</v>
      </c>
      <c r="Q187">
        <v>34052982377</v>
      </c>
      <c r="R187">
        <v>29997903.486000001</v>
      </c>
      <c r="S187">
        <v>34052982.390000001</v>
      </c>
    </row>
    <row r="188" spans="1:19" x14ac:dyDescent="0.25">
      <c r="A188">
        <v>2017</v>
      </c>
      <c r="B188">
        <v>2</v>
      </c>
      <c r="C188" t="s">
        <v>15</v>
      </c>
      <c r="D188" t="s">
        <v>81</v>
      </c>
      <c r="E188">
        <v>222739</v>
      </c>
      <c r="F188">
        <v>118802</v>
      </c>
      <c r="G188">
        <v>33562</v>
      </c>
      <c r="H188">
        <v>111517</v>
      </c>
      <c r="I188">
        <v>9213</v>
      </c>
      <c r="J188">
        <v>22406</v>
      </c>
      <c r="K188">
        <v>41464</v>
      </c>
      <c r="L188">
        <v>6883</v>
      </c>
      <c r="M188">
        <v>8853</v>
      </c>
      <c r="N188">
        <v>27980</v>
      </c>
      <c r="O188">
        <v>603419</v>
      </c>
      <c r="P188">
        <v>4830757482</v>
      </c>
      <c r="Q188">
        <v>5504591192</v>
      </c>
      <c r="R188">
        <v>4830757.4819999998</v>
      </c>
      <c r="S188">
        <v>5504591.1919999998</v>
      </c>
    </row>
    <row r="189" spans="1:19" x14ac:dyDescent="0.25">
      <c r="A189">
        <v>2017</v>
      </c>
      <c r="B189">
        <v>2</v>
      </c>
      <c r="C189" t="s">
        <v>15</v>
      </c>
      <c r="D189" t="s">
        <v>79</v>
      </c>
      <c r="E189">
        <v>212348</v>
      </c>
      <c r="F189">
        <v>161668</v>
      </c>
      <c r="G189">
        <v>29473</v>
      </c>
      <c r="H189">
        <v>95594</v>
      </c>
      <c r="I189">
        <v>8940</v>
      </c>
      <c r="J189">
        <v>19948</v>
      </c>
      <c r="K189">
        <v>28928</v>
      </c>
      <c r="L189">
        <v>4802</v>
      </c>
      <c r="M189">
        <v>8550</v>
      </c>
      <c r="N189">
        <v>4685</v>
      </c>
      <c r="O189">
        <v>574936</v>
      </c>
      <c r="P189">
        <v>5153086171</v>
      </c>
      <c r="Q189">
        <v>6043762964</v>
      </c>
      <c r="R189">
        <v>5153086.1710000001</v>
      </c>
      <c r="S189">
        <v>6043762.9639999997</v>
      </c>
    </row>
    <row r="190" spans="1:19" x14ac:dyDescent="0.25">
      <c r="A190">
        <v>2017</v>
      </c>
      <c r="B190">
        <v>3</v>
      </c>
      <c r="C190" t="s">
        <v>15</v>
      </c>
      <c r="D190" t="s">
        <v>80</v>
      </c>
      <c r="E190">
        <v>588340</v>
      </c>
      <c r="F190">
        <v>372867</v>
      </c>
      <c r="G190">
        <v>94253</v>
      </c>
      <c r="H190">
        <v>279712</v>
      </c>
      <c r="I190">
        <v>26933</v>
      </c>
      <c r="J190">
        <v>59539</v>
      </c>
      <c r="K190">
        <v>85345</v>
      </c>
      <c r="L190">
        <v>14173</v>
      </c>
      <c r="M190">
        <v>21667</v>
      </c>
      <c r="N190">
        <v>16969</v>
      </c>
      <c r="O190">
        <v>1559798</v>
      </c>
      <c r="P190">
        <v>13886938742</v>
      </c>
      <c r="Q190">
        <v>15868263141</v>
      </c>
      <c r="R190">
        <v>13886938.7419999</v>
      </c>
      <c r="S190">
        <v>15868263.1409999</v>
      </c>
    </row>
    <row r="191" spans="1:19" x14ac:dyDescent="0.25">
      <c r="A191">
        <v>2017</v>
      </c>
      <c r="B191">
        <v>3</v>
      </c>
      <c r="C191" t="s">
        <v>15</v>
      </c>
      <c r="D191" t="s">
        <v>82</v>
      </c>
      <c r="E191">
        <v>2039480</v>
      </c>
      <c r="F191">
        <v>853670</v>
      </c>
      <c r="G191">
        <v>345687</v>
      </c>
      <c r="H191">
        <v>1033516</v>
      </c>
      <c r="I191">
        <v>96702</v>
      </c>
      <c r="J191">
        <v>218072</v>
      </c>
      <c r="K191">
        <v>334428</v>
      </c>
      <c r="L191">
        <v>55542</v>
      </c>
      <c r="M191">
        <v>77925</v>
      </c>
      <c r="N191">
        <v>1448786</v>
      </c>
      <c r="O191">
        <v>6503808</v>
      </c>
      <c r="P191">
        <v>31610391231</v>
      </c>
      <c r="Q191">
        <v>36235952797</v>
      </c>
      <c r="R191">
        <v>31610391.233999901</v>
      </c>
      <c r="S191">
        <v>36235952.799999997</v>
      </c>
    </row>
    <row r="192" spans="1:19" x14ac:dyDescent="0.25">
      <c r="A192">
        <v>2017</v>
      </c>
      <c r="B192">
        <v>3</v>
      </c>
      <c r="C192" t="s">
        <v>15</v>
      </c>
      <c r="D192" t="s">
        <v>81</v>
      </c>
      <c r="E192">
        <v>207190</v>
      </c>
      <c r="F192">
        <v>107551</v>
      </c>
      <c r="G192">
        <v>34236</v>
      </c>
      <c r="H192">
        <v>104116</v>
      </c>
      <c r="I192">
        <v>9096</v>
      </c>
      <c r="J192">
        <v>21529</v>
      </c>
      <c r="K192">
        <v>38072</v>
      </c>
      <c r="L192">
        <v>6324</v>
      </c>
      <c r="M192">
        <v>7364</v>
      </c>
      <c r="N192">
        <v>30561</v>
      </c>
      <c r="O192">
        <v>566039</v>
      </c>
      <c r="P192">
        <v>4305067507</v>
      </c>
      <c r="Q192">
        <v>4848385086</v>
      </c>
      <c r="R192">
        <v>4305067.5070000002</v>
      </c>
      <c r="S192">
        <v>4848385.0860000001</v>
      </c>
    </row>
    <row r="193" spans="1:19" x14ac:dyDescent="0.25">
      <c r="A193">
        <v>2017</v>
      </c>
      <c r="B193">
        <v>3</v>
      </c>
      <c r="C193" t="s">
        <v>15</v>
      </c>
      <c r="D193" t="s">
        <v>79</v>
      </c>
      <c r="E193">
        <v>240664</v>
      </c>
      <c r="F193">
        <v>173879</v>
      </c>
      <c r="G193">
        <v>37247</v>
      </c>
      <c r="H193">
        <v>109986</v>
      </c>
      <c r="I193">
        <v>10794</v>
      </c>
      <c r="J193">
        <v>23553</v>
      </c>
      <c r="K193">
        <v>32181</v>
      </c>
      <c r="L193">
        <v>5345</v>
      </c>
      <c r="M193">
        <v>8674</v>
      </c>
      <c r="N193">
        <v>5972</v>
      </c>
      <c r="O193">
        <v>648295</v>
      </c>
      <c r="P193">
        <v>5775281304</v>
      </c>
      <c r="Q193">
        <v>6554148086</v>
      </c>
      <c r="R193">
        <v>5775281.3039999995</v>
      </c>
      <c r="S193">
        <v>6554148.0860000001</v>
      </c>
    </row>
    <row r="194" spans="1:19" x14ac:dyDescent="0.25">
      <c r="A194">
        <v>2017</v>
      </c>
      <c r="B194">
        <v>4</v>
      </c>
      <c r="C194" t="s">
        <v>15</v>
      </c>
      <c r="D194" t="s">
        <v>80</v>
      </c>
      <c r="E194">
        <v>428607</v>
      </c>
      <c r="F194">
        <v>302268</v>
      </c>
      <c r="G194">
        <v>63395</v>
      </c>
      <c r="H194">
        <v>203910</v>
      </c>
      <c r="I194">
        <v>18262</v>
      </c>
      <c r="J194">
        <v>45547</v>
      </c>
      <c r="K194">
        <v>68074</v>
      </c>
      <c r="L194">
        <v>11157</v>
      </c>
      <c r="M194">
        <v>14845</v>
      </c>
      <c r="N194">
        <v>3602</v>
      </c>
      <c r="O194">
        <v>1159667</v>
      </c>
      <c r="P194">
        <v>8805359265</v>
      </c>
      <c r="Q194">
        <v>10690993789</v>
      </c>
      <c r="R194">
        <v>8805359.2650000006</v>
      </c>
      <c r="S194">
        <v>10690993.789000001</v>
      </c>
    </row>
    <row r="195" spans="1:19" x14ac:dyDescent="0.25">
      <c r="A195">
        <v>2017</v>
      </c>
      <c r="B195">
        <v>4</v>
      </c>
      <c r="C195" t="s">
        <v>15</v>
      </c>
      <c r="D195" t="s">
        <v>82</v>
      </c>
      <c r="E195">
        <v>2054414</v>
      </c>
      <c r="F195">
        <v>918213</v>
      </c>
      <c r="G195">
        <v>324878</v>
      </c>
      <c r="H195">
        <v>1047289</v>
      </c>
      <c r="I195">
        <v>92955</v>
      </c>
      <c r="J195">
        <v>233326</v>
      </c>
      <c r="K195">
        <v>355942</v>
      </c>
      <c r="L195">
        <v>58340</v>
      </c>
      <c r="M195">
        <v>75613</v>
      </c>
      <c r="N195">
        <v>1583134</v>
      </c>
      <c r="O195">
        <v>6744104</v>
      </c>
      <c r="P195">
        <v>28239880360</v>
      </c>
      <c r="Q195">
        <v>32557324650</v>
      </c>
      <c r="R195">
        <v>28239880.359999999</v>
      </c>
      <c r="S195">
        <v>32557324.640000001</v>
      </c>
    </row>
    <row r="196" spans="1:19" x14ac:dyDescent="0.25">
      <c r="A196">
        <v>2017</v>
      </c>
      <c r="B196">
        <v>4</v>
      </c>
      <c r="C196" t="s">
        <v>15</v>
      </c>
      <c r="D196" t="s">
        <v>81</v>
      </c>
      <c r="E196">
        <v>209325</v>
      </c>
      <c r="F196">
        <v>123226</v>
      </c>
      <c r="G196">
        <v>31974</v>
      </c>
      <c r="H196">
        <v>105942</v>
      </c>
      <c r="I196">
        <v>8397</v>
      </c>
      <c r="J196">
        <v>22879</v>
      </c>
      <c r="K196">
        <v>43583</v>
      </c>
      <c r="L196">
        <v>7140</v>
      </c>
      <c r="M196">
        <v>6891</v>
      </c>
      <c r="N196">
        <v>28201</v>
      </c>
      <c r="O196">
        <v>587558</v>
      </c>
      <c r="P196">
        <v>4093464762</v>
      </c>
      <c r="Q196">
        <v>4833339544</v>
      </c>
      <c r="R196">
        <v>4093464.7620000001</v>
      </c>
      <c r="S196">
        <v>4833339.5439999998</v>
      </c>
    </row>
    <row r="197" spans="1:19" x14ac:dyDescent="0.25">
      <c r="A197">
        <v>2017</v>
      </c>
      <c r="B197">
        <v>4</v>
      </c>
      <c r="C197" t="s">
        <v>15</v>
      </c>
      <c r="D197" t="s">
        <v>79</v>
      </c>
      <c r="E197">
        <v>220965</v>
      </c>
      <c r="F197">
        <v>171201</v>
      </c>
      <c r="G197">
        <v>31170</v>
      </c>
      <c r="H197">
        <v>100345</v>
      </c>
      <c r="I197">
        <v>8951</v>
      </c>
      <c r="J197">
        <v>22389</v>
      </c>
      <c r="K197">
        <v>33769</v>
      </c>
      <c r="L197">
        <v>5535</v>
      </c>
      <c r="M197">
        <v>7278</v>
      </c>
      <c r="N197">
        <v>8430</v>
      </c>
      <c r="O197">
        <v>610033</v>
      </c>
      <c r="P197">
        <v>4952346845</v>
      </c>
      <c r="Q197">
        <v>5721927944</v>
      </c>
      <c r="R197">
        <v>4952346.8449999997</v>
      </c>
      <c r="S197">
        <v>5721927.9440000001</v>
      </c>
    </row>
    <row r="198" spans="1:19" x14ac:dyDescent="0.25">
      <c r="A198">
        <v>2018</v>
      </c>
      <c r="B198">
        <v>1</v>
      </c>
      <c r="C198" t="s">
        <v>15</v>
      </c>
      <c r="D198" t="s">
        <v>80</v>
      </c>
      <c r="E198">
        <v>378370</v>
      </c>
      <c r="F198">
        <v>267942</v>
      </c>
      <c r="G198">
        <v>60281</v>
      </c>
      <c r="H198">
        <v>191872</v>
      </c>
      <c r="I198">
        <v>17147</v>
      </c>
      <c r="J198">
        <v>42056</v>
      </c>
      <c r="K198">
        <v>61663</v>
      </c>
      <c r="L198">
        <v>8989</v>
      </c>
      <c r="M198">
        <v>13622</v>
      </c>
      <c r="N198">
        <v>12576</v>
      </c>
      <c r="O198">
        <v>1054518</v>
      </c>
      <c r="P198">
        <v>7176508460</v>
      </c>
      <c r="Q198">
        <v>9080170314</v>
      </c>
      <c r="R198">
        <v>7176508.46</v>
      </c>
      <c r="S198">
        <v>9080170.3139999993</v>
      </c>
    </row>
    <row r="199" spans="1:19" x14ac:dyDescent="0.25">
      <c r="A199">
        <v>2018</v>
      </c>
      <c r="B199">
        <v>1</v>
      </c>
      <c r="C199" t="s">
        <v>15</v>
      </c>
      <c r="D199" t="s">
        <v>82</v>
      </c>
      <c r="E199">
        <v>1948948</v>
      </c>
      <c r="F199">
        <v>952339</v>
      </c>
      <c r="G199">
        <v>327991</v>
      </c>
      <c r="H199">
        <v>1060150</v>
      </c>
      <c r="I199">
        <v>90220</v>
      </c>
      <c r="J199">
        <v>228824</v>
      </c>
      <c r="K199">
        <v>372602</v>
      </c>
      <c r="L199">
        <v>54323</v>
      </c>
      <c r="M199">
        <v>71711</v>
      </c>
      <c r="N199">
        <v>1499976</v>
      </c>
      <c r="O199">
        <v>6607084</v>
      </c>
      <c r="P199">
        <v>27284930637</v>
      </c>
      <c r="Q199">
        <v>32448765941</v>
      </c>
      <c r="R199">
        <v>27284930.636</v>
      </c>
      <c r="S199">
        <v>32448765.943</v>
      </c>
    </row>
    <row r="200" spans="1:19" x14ac:dyDescent="0.25">
      <c r="A200">
        <v>2018</v>
      </c>
      <c r="B200">
        <v>1</v>
      </c>
      <c r="C200" t="s">
        <v>15</v>
      </c>
      <c r="D200" t="s">
        <v>81</v>
      </c>
      <c r="E200">
        <v>288464</v>
      </c>
      <c r="F200">
        <v>174630</v>
      </c>
      <c r="G200">
        <v>47139</v>
      </c>
      <c r="H200">
        <v>156558</v>
      </c>
      <c r="I200">
        <v>12170</v>
      </c>
      <c r="J200">
        <v>32886</v>
      </c>
      <c r="K200">
        <v>63142</v>
      </c>
      <c r="L200">
        <v>9208</v>
      </c>
      <c r="M200">
        <v>9686</v>
      </c>
      <c r="N200">
        <v>24304</v>
      </c>
      <c r="O200">
        <v>818187</v>
      </c>
      <c r="P200">
        <v>5541121538</v>
      </c>
      <c r="Q200">
        <v>6482775016</v>
      </c>
      <c r="R200">
        <v>5541121.5379999997</v>
      </c>
      <c r="S200">
        <v>6482775.0159999998</v>
      </c>
    </row>
    <row r="201" spans="1:19" x14ac:dyDescent="0.25">
      <c r="A201">
        <v>2018</v>
      </c>
      <c r="B201">
        <v>1</v>
      </c>
      <c r="C201" t="s">
        <v>15</v>
      </c>
      <c r="D201" t="s">
        <v>79</v>
      </c>
      <c r="E201">
        <v>220045</v>
      </c>
      <c r="F201">
        <v>166099</v>
      </c>
      <c r="G201">
        <v>33239</v>
      </c>
      <c r="H201">
        <v>106164</v>
      </c>
      <c r="I201">
        <v>9387</v>
      </c>
      <c r="J201">
        <v>23190</v>
      </c>
      <c r="K201">
        <v>34832</v>
      </c>
      <c r="L201">
        <v>5078</v>
      </c>
      <c r="M201">
        <v>7458</v>
      </c>
      <c r="N201">
        <v>10171</v>
      </c>
      <c r="O201">
        <v>615663</v>
      </c>
      <c r="P201">
        <v>4783711018</v>
      </c>
      <c r="Q201">
        <v>5539761864</v>
      </c>
      <c r="R201">
        <v>4783711.0180000002</v>
      </c>
      <c r="S201">
        <v>5539761.8640000001</v>
      </c>
    </row>
    <row r="202" spans="1:19" x14ac:dyDescent="0.25">
      <c r="A202">
        <v>2018</v>
      </c>
      <c r="B202">
        <v>2</v>
      </c>
      <c r="C202" t="s">
        <v>15</v>
      </c>
      <c r="D202" t="s">
        <v>80</v>
      </c>
      <c r="E202">
        <v>537579</v>
      </c>
      <c r="F202">
        <v>459644</v>
      </c>
      <c r="G202">
        <v>69236</v>
      </c>
      <c r="H202">
        <v>267770</v>
      </c>
      <c r="I202">
        <v>26302</v>
      </c>
      <c r="J202">
        <v>57241</v>
      </c>
      <c r="K202">
        <v>78617</v>
      </c>
      <c r="L202">
        <v>12473</v>
      </c>
      <c r="M202">
        <v>16585</v>
      </c>
      <c r="N202">
        <v>7204</v>
      </c>
      <c r="O202">
        <v>1532651</v>
      </c>
      <c r="P202">
        <v>12453627597</v>
      </c>
      <c r="Q202">
        <v>14353381767</v>
      </c>
      <c r="R202">
        <v>12453627.596999999</v>
      </c>
      <c r="S202">
        <v>14353381.767000001</v>
      </c>
    </row>
    <row r="203" spans="1:19" x14ac:dyDescent="0.25">
      <c r="A203">
        <v>2018</v>
      </c>
      <c r="B203">
        <v>2</v>
      </c>
      <c r="C203" t="s">
        <v>15</v>
      </c>
      <c r="D203" t="s">
        <v>82</v>
      </c>
      <c r="E203">
        <v>2068191</v>
      </c>
      <c r="F203">
        <v>1177133</v>
      </c>
      <c r="G203">
        <v>275344</v>
      </c>
      <c r="H203">
        <v>1097851</v>
      </c>
      <c r="I203">
        <v>103596</v>
      </c>
      <c r="J203">
        <v>232859</v>
      </c>
      <c r="K203">
        <v>353235</v>
      </c>
      <c r="L203">
        <v>56047</v>
      </c>
      <c r="M203">
        <v>65507</v>
      </c>
      <c r="N203">
        <v>1848099</v>
      </c>
      <c r="O203">
        <v>7277862</v>
      </c>
      <c r="P203">
        <v>31982632053</v>
      </c>
      <c r="Q203">
        <v>36566926918</v>
      </c>
      <c r="R203">
        <v>31982632.050000001</v>
      </c>
      <c r="S203">
        <v>36566926.93</v>
      </c>
    </row>
    <row r="204" spans="1:19" x14ac:dyDescent="0.25">
      <c r="A204">
        <v>2018</v>
      </c>
      <c r="B204">
        <v>2</v>
      </c>
      <c r="C204" t="s">
        <v>15</v>
      </c>
      <c r="D204" t="s">
        <v>81</v>
      </c>
      <c r="E204">
        <v>220941</v>
      </c>
      <c r="F204">
        <v>161797</v>
      </c>
      <c r="G204">
        <v>27099</v>
      </c>
      <c r="H204">
        <v>115870</v>
      </c>
      <c r="I204">
        <v>9956</v>
      </c>
      <c r="J204">
        <v>24155</v>
      </c>
      <c r="K204">
        <v>44408</v>
      </c>
      <c r="L204">
        <v>7047</v>
      </c>
      <c r="M204">
        <v>6339</v>
      </c>
      <c r="N204">
        <v>27724</v>
      </c>
      <c r="O204">
        <v>645336</v>
      </c>
      <c r="P204">
        <v>4628465317</v>
      </c>
      <c r="Q204">
        <v>5367335282</v>
      </c>
      <c r="R204">
        <v>4628465.3169999998</v>
      </c>
      <c r="S204">
        <v>5367335.2819999997</v>
      </c>
    </row>
    <row r="205" spans="1:19" x14ac:dyDescent="0.25">
      <c r="A205">
        <v>2018</v>
      </c>
      <c r="B205">
        <v>2</v>
      </c>
      <c r="C205" t="s">
        <v>15</v>
      </c>
      <c r="D205" t="s">
        <v>79</v>
      </c>
      <c r="E205">
        <v>212918</v>
      </c>
      <c r="F205">
        <v>191809</v>
      </c>
      <c r="G205">
        <v>25784</v>
      </c>
      <c r="H205">
        <v>100497</v>
      </c>
      <c r="I205">
        <v>9772</v>
      </c>
      <c r="J205">
        <v>21440</v>
      </c>
      <c r="K205">
        <v>30233</v>
      </c>
      <c r="L205">
        <v>4797</v>
      </c>
      <c r="M205">
        <v>6167</v>
      </c>
      <c r="N205">
        <v>7998</v>
      </c>
      <c r="O205">
        <v>611415</v>
      </c>
      <c r="P205">
        <v>5102517795</v>
      </c>
      <c r="Q205">
        <v>5854943775</v>
      </c>
      <c r="R205">
        <v>5102517.7949999999</v>
      </c>
      <c r="S205">
        <v>5854943.7750000004</v>
      </c>
    </row>
    <row r="206" spans="1:19" x14ac:dyDescent="0.25">
      <c r="A206">
        <v>2018</v>
      </c>
      <c r="B206">
        <v>3</v>
      </c>
      <c r="C206" t="s">
        <v>15</v>
      </c>
      <c r="D206" t="s">
        <v>80</v>
      </c>
      <c r="E206">
        <v>599519</v>
      </c>
      <c r="F206">
        <v>528137</v>
      </c>
      <c r="G206">
        <v>77748</v>
      </c>
      <c r="H206">
        <v>293444</v>
      </c>
      <c r="I206">
        <v>30200</v>
      </c>
      <c r="J206">
        <v>64510</v>
      </c>
      <c r="K206">
        <v>83527</v>
      </c>
      <c r="L206">
        <v>14090</v>
      </c>
      <c r="M206">
        <v>17434</v>
      </c>
      <c r="N206">
        <v>897</v>
      </c>
      <c r="O206">
        <v>1709506</v>
      </c>
      <c r="P206">
        <v>14375405894</v>
      </c>
      <c r="Q206">
        <v>16293376986</v>
      </c>
      <c r="R206">
        <v>14375405.893999999</v>
      </c>
      <c r="S206">
        <v>16293376.986</v>
      </c>
    </row>
    <row r="207" spans="1:19" x14ac:dyDescent="0.25">
      <c r="A207">
        <v>2018</v>
      </c>
      <c r="B207">
        <v>3</v>
      </c>
      <c r="C207" t="s">
        <v>15</v>
      </c>
      <c r="D207" t="s">
        <v>82</v>
      </c>
      <c r="E207">
        <v>2074280</v>
      </c>
      <c r="F207">
        <v>1247766</v>
      </c>
      <c r="G207">
        <v>273681</v>
      </c>
      <c r="H207">
        <v>1074154</v>
      </c>
      <c r="I207">
        <v>105975</v>
      </c>
      <c r="J207">
        <v>235209</v>
      </c>
      <c r="K207">
        <v>342002</v>
      </c>
      <c r="L207">
        <v>57694</v>
      </c>
      <c r="M207">
        <v>61379</v>
      </c>
      <c r="N207">
        <v>1879880</v>
      </c>
      <c r="O207">
        <v>7352020</v>
      </c>
      <c r="P207">
        <v>33796720149</v>
      </c>
      <c r="Q207">
        <v>38763140829</v>
      </c>
      <c r="R207">
        <v>33796720.151000001</v>
      </c>
      <c r="S207">
        <v>38763140.829999998</v>
      </c>
    </row>
    <row r="208" spans="1:19" x14ac:dyDescent="0.25">
      <c r="A208">
        <v>2018</v>
      </c>
      <c r="B208">
        <v>3</v>
      </c>
      <c r="C208" t="s">
        <v>15</v>
      </c>
      <c r="D208" t="s">
        <v>81</v>
      </c>
      <c r="E208">
        <v>202388</v>
      </c>
      <c r="F208">
        <v>150773</v>
      </c>
      <c r="G208">
        <v>24733</v>
      </c>
      <c r="H208">
        <v>102677</v>
      </c>
      <c r="I208">
        <v>9533</v>
      </c>
      <c r="J208">
        <v>22362</v>
      </c>
      <c r="K208">
        <v>37427</v>
      </c>
      <c r="L208">
        <v>6314</v>
      </c>
      <c r="M208">
        <v>5547</v>
      </c>
      <c r="N208">
        <v>28429</v>
      </c>
      <c r="O208">
        <v>590183</v>
      </c>
      <c r="P208">
        <v>4316296691</v>
      </c>
      <c r="Q208">
        <v>4984799535</v>
      </c>
      <c r="R208">
        <v>4316296.6909999996</v>
      </c>
      <c r="S208">
        <v>4984799.5350000001</v>
      </c>
    </row>
    <row r="209" spans="1:19" x14ac:dyDescent="0.25">
      <c r="A209">
        <v>2018</v>
      </c>
      <c r="B209">
        <v>3</v>
      </c>
      <c r="C209" t="s">
        <v>15</v>
      </c>
      <c r="D209" t="s">
        <v>79</v>
      </c>
      <c r="E209">
        <v>235910</v>
      </c>
      <c r="F209">
        <v>212031</v>
      </c>
      <c r="G209">
        <v>29311</v>
      </c>
      <c r="H209">
        <v>109928</v>
      </c>
      <c r="I209">
        <v>11391</v>
      </c>
      <c r="J209">
        <v>24183</v>
      </c>
      <c r="K209">
        <v>30672</v>
      </c>
      <c r="L209">
        <v>5173</v>
      </c>
      <c r="M209">
        <v>6573</v>
      </c>
      <c r="N209">
        <v>7742</v>
      </c>
      <c r="O209">
        <v>672914</v>
      </c>
      <c r="P209">
        <v>5593722791</v>
      </c>
      <c r="Q209">
        <v>6441728765</v>
      </c>
      <c r="R209">
        <v>5593722.7910000002</v>
      </c>
      <c r="S209">
        <v>6441728.7649999997</v>
      </c>
    </row>
    <row r="210" spans="1:19" x14ac:dyDescent="0.25">
      <c r="A210">
        <v>2018</v>
      </c>
      <c r="B210">
        <v>4</v>
      </c>
      <c r="C210" t="s">
        <v>15</v>
      </c>
      <c r="D210" t="s">
        <v>80</v>
      </c>
      <c r="E210">
        <v>430513</v>
      </c>
      <c r="F210">
        <v>391470</v>
      </c>
      <c r="G210">
        <v>54587</v>
      </c>
      <c r="H210">
        <v>205546</v>
      </c>
      <c r="I210">
        <v>20009</v>
      </c>
      <c r="J210">
        <v>49431</v>
      </c>
      <c r="K210">
        <v>62519</v>
      </c>
      <c r="L210">
        <v>11288</v>
      </c>
      <c r="M210">
        <v>11037</v>
      </c>
      <c r="N210">
        <v>-2823</v>
      </c>
      <c r="O210">
        <v>1233577</v>
      </c>
      <c r="P210">
        <v>9264750950</v>
      </c>
      <c r="Q210">
        <v>11009739869</v>
      </c>
      <c r="R210">
        <v>9264750.9499999993</v>
      </c>
      <c r="S210">
        <v>11009739.8689999</v>
      </c>
    </row>
    <row r="211" spans="1:19" x14ac:dyDescent="0.25">
      <c r="A211">
        <v>2018</v>
      </c>
      <c r="B211">
        <v>4</v>
      </c>
      <c r="C211" t="s">
        <v>15</v>
      </c>
      <c r="D211" t="s">
        <v>82</v>
      </c>
      <c r="E211">
        <v>2080087</v>
      </c>
      <c r="F211">
        <v>1240530</v>
      </c>
      <c r="G211">
        <v>275756</v>
      </c>
      <c r="H211">
        <v>1060500</v>
      </c>
      <c r="I211">
        <v>100492</v>
      </c>
      <c r="J211">
        <v>254319</v>
      </c>
      <c r="K211">
        <v>345559</v>
      </c>
      <c r="L211">
        <v>62397</v>
      </c>
      <c r="M211">
        <v>55518</v>
      </c>
      <c r="N211">
        <v>1610568</v>
      </c>
      <c r="O211">
        <v>7085726</v>
      </c>
      <c r="P211">
        <v>30116837587</v>
      </c>
      <c r="Q211">
        <v>34773746649</v>
      </c>
      <c r="R211">
        <v>30116837.590999998</v>
      </c>
      <c r="S211">
        <v>34773746.649999999</v>
      </c>
    </row>
    <row r="212" spans="1:19" x14ac:dyDescent="0.25">
      <c r="A212">
        <v>2018</v>
      </c>
      <c r="B212">
        <v>4</v>
      </c>
      <c r="C212" t="s">
        <v>15</v>
      </c>
      <c r="D212" t="s">
        <v>81</v>
      </c>
      <c r="E212">
        <v>210575</v>
      </c>
      <c r="F212">
        <v>159937</v>
      </c>
      <c r="G212">
        <v>25565</v>
      </c>
      <c r="H212">
        <v>104959</v>
      </c>
      <c r="I212">
        <v>9140</v>
      </c>
      <c r="J212">
        <v>24961</v>
      </c>
      <c r="K212">
        <v>40947</v>
      </c>
      <c r="L212">
        <v>7394</v>
      </c>
      <c r="M212">
        <v>5080</v>
      </c>
      <c r="N212">
        <v>19276</v>
      </c>
      <c r="O212">
        <v>607834</v>
      </c>
      <c r="P212">
        <v>4021938886</v>
      </c>
      <c r="Q212">
        <v>4836032655</v>
      </c>
      <c r="R212">
        <v>4021938.8859999999</v>
      </c>
      <c r="S212">
        <v>4836032.6550000003</v>
      </c>
    </row>
    <row r="213" spans="1:19" x14ac:dyDescent="0.25">
      <c r="A213">
        <v>2018</v>
      </c>
      <c r="B213">
        <v>4</v>
      </c>
      <c r="C213" t="s">
        <v>15</v>
      </c>
      <c r="D213" t="s">
        <v>79</v>
      </c>
      <c r="E213">
        <v>214676</v>
      </c>
      <c r="F213">
        <v>202878</v>
      </c>
      <c r="G213">
        <v>25435</v>
      </c>
      <c r="H213">
        <v>96666</v>
      </c>
      <c r="I213">
        <v>9300</v>
      </c>
      <c r="J213">
        <v>23219</v>
      </c>
      <c r="K213">
        <v>30329</v>
      </c>
      <c r="L213">
        <v>5478</v>
      </c>
      <c r="M213">
        <v>5133</v>
      </c>
      <c r="N213">
        <v>6503</v>
      </c>
      <c r="O213">
        <v>619617</v>
      </c>
      <c r="P213">
        <v>4883107086</v>
      </c>
      <c r="Q213">
        <v>5791406056</v>
      </c>
      <c r="R213">
        <v>4883107.0860000001</v>
      </c>
      <c r="S213">
        <v>5791406.0559999999</v>
      </c>
    </row>
    <row r="214" spans="1:19" x14ac:dyDescent="0.25">
      <c r="A214">
        <v>2019</v>
      </c>
      <c r="B214">
        <v>1</v>
      </c>
      <c r="C214" t="s">
        <v>15</v>
      </c>
      <c r="D214" t="s">
        <v>80</v>
      </c>
      <c r="E214">
        <v>379833</v>
      </c>
      <c r="F214">
        <v>291361</v>
      </c>
      <c r="G214">
        <v>48147</v>
      </c>
      <c r="H214">
        <v>171652</v>
      </c>
      <c r="I214">
        <v>17461</v>
      </c>
      <c r="J214">
        <v>43941</v>
      </c>
      <c r="K214">
        <v>59807</v>
      </c>
      <c r="L214">
        <v>9373</v>
      </c>
      <c r="M214">
        <v>10330</v>
      </c>
      <c r="N214">
        <v>1539</v>
      </c>
      <c r="O214">
        <v>1033444</v>
      </c>
      <c r="P214">
        <v>7569820530</v>
      </c>
      <c r="Q214">
        <v>9602466586</v>
      </c>
      <c r="R214">
        <v>7569820.52999999</v>
      </c>
      <c r="S214">
        <v>9602466.5859999992</v>
      </c>
    </row>
    <row r="215" spans="1:19" x14ac:dyDescent="0.25">
      <c r="A215">
        <v>2019</v>
      </c>
      <c r="B215">
        <v>1</v>
      </c>
      <c r="C215" t="s">
        <v>15</v>
      </c>
      <c r="D215" t="s">
        <v>82</v>
      </c>
      <c r="E215">
        <v>2097566</v>
      </c>
      <c r="F215">
        <v>1044293</v>
      </c>
      <c r="G215">
        <v>280849</v>
      </c>
      <c r="H215">
        <v>1020712</v>
      </c>
      <c r="I215">
        <v>101152</v>
      </c>
      <c r="J215">
        <v>259662</v>
      </c>
      <c r="K215">
        <v>376062</v>
      </c>
      <c r="L215">
        <v>58932</v>
      </c>
      <c r="M215">
        <v>59882</v>
      </c>
      <c r="N215">
        <v>1775797</v>
      </c>
      <c r="O215">
        <v>7074907</v>
      </c>
      <c r="P215">
        <v>29263855376</v>
      </c>
      <c r="Q215">
        <v>34735493772</v>
      </c>
      <c r="R215">
        <v>29263855.375</v>
      </c>
      <c r="S215">
        <v>34735493.769999899</v>
      </c>
    </row>
    <row r="216" spans="1:19" x14ac:dyDescent="0.25">
      <c r="A216">
        <v>2019</v>
      </c>
      <c r="B216">
        <v>1</v>
      </c>
      <c r="C216" t="s">
        <v>15</v>
      </c>
      <c r="D216" t="s">
        <v>81</v>
      </c>
      <c r="E216">
        <v>282174</v>
      </c>
      <c r="F216">
        <v>174472</v>
      </c>
      <c r="G216">
        <v>34821</v>
      </c>
      <c r="H216">
        <v>135956</v>
      </c>
      <c r="I216">
        <v>12206</v>
      </c>
      <c r="J216">
        <v>33816</v>
      </c>
      <c r="K216">
        <v>59759</v>
      </c>
      <c r="L216">
        <v>9364</v>
      </c>
      <c r="M216">
        <v>7249</v>
      </c>
      <c r="N216">
        <v>25452</v>
      </c>
      <c r="O216">
        <v>775269</v>
      </c>
      <c r="P216">
        <v>5378207616</v>
      </c>
      <c r="Q216">
        <v>6364364701</v>
      </c>
      <c r="R216">
        <v>5378207.6160000004</v>
      </c>
      <c r="S216">
        <v>6364364.7010000004</v>
      </c>
    </row>
    <row r="217" spans="1:19" x14ac:dyDescent="0.25">
      <c r="A217">
        <v>2019</v>
      </c>
      <c r="B217">
        <v>1</v>
      </c>
      <c r="C217" t="s">
        <v>15</v>
      </c>
      <c r="D217" t="s">
        <v>79</v>
      </c>
      <c r="E217">
        <v>216007</v>
      </c>
      <c r="F217">
        <v>168562</v>
      </c>
      <c r="G217">
        <v>25873</v>
      </c>
      <c r="H217">
        <v>92599</v>
      </c>
      <c r="I217">
        <v>9370</v>
      </c>
      <c r="J217">
        <v>23675</v>
      </c>
      <c r="K217">
        <v>32638</v>
      </c>
      <c r="L217">
        <v>5115</v>
      </c>
      <c r="M217">
        <v>5544</v>
      </c>
      <c r="N217">
        <v>8973</v>
      </c>
      <c r="O217">
        <v>588356</v>
      </c>
      <c r="P217">
        <v>4858159058</v>
      </c>
      <c r="Q217">
        <v>5699380738</v>
      </c>
      <c r="R217">
        <v>4858159.0580000002</v>
      </c>
      <c r="S217">
        <v>5699380.7379999999</v>
      </c>
    </row>
    <row r="218" spans="1:19" x14ac:dyDescent="0.25">
      <c r="A218">
        <v>2019</v>
      </c>
      <c r="B218">
        <v>2</v>
      </c>
      <c r="C218" t="s">
        <v>15</v>
      </c>
      <c r="D218" t="s">
        <v>80</v>
      </c>
      <c r="E218">
        <v>596158</v>
      </c>
      <c r="F218">
        <v>457496</v>
      </c>
      <c r="G218">
        <v>75521</v>
      </c>
      <c r="H218">
        <v>253030</v>
      </c>
      <c r="I218">
        <v>27020</v>
      </c>
      <c r="J218">
        <v>62093</v>
      </c>
      <c r="K218">
        <v>98149</v>
      </c>
      <c r="L218">
        <v>12934</v>
      </c>
      <c r="M218">
        <v>16836</v>
      </c>
      <c r="N218">
        <v>3131</v>
      </c>
      <c r="O218">
        <v>1602368</v>
      </c>
      <c r="P218">
        <v>12973660434</v>
      </c>
      <c r="Q218">
        <v>15009733384</v>
      </c>
      <c r="R218">
        <v>12973660.434</v>
      </c>
      <c r="S218">
        <v>15009733.384</v>
      </c>
    </row>
    <row r="219" spans="1:19" x14ac:dyDescent="0.25">
      <c r="A219">
        <v>2019</v>
      </c>
      <c r="B219">
        <v>2</v>
      </c>
      <c r="C219" t="s">
        <v>15</v>
      </c>
      <c r="D219" t="s">
        <v>82</v>
      </c>
      <c r="E219">
        <v>2359669</v>
      </c>
      <c r="F219">
        <v>1168483</v>
      </c>
      <c r="G219">
        <v>314430</v>
      </c>
      <c r="H219">
        <v>1067406</v>
      </c>
      <c r="I219">
        <v>111359</v>
      </c>
      <c r="J219">
        <v>261389</v>
      </c>
      <c r="K219">
        <v>440106</v>
      </c>
      <c r="L219">
        <v>57999</v>
      </c>
      <c r="M219">
        <v>69471</v>
      </c>
      <c r="N219">
        <v>1784846</v>
      </c>
      <c r="O219">
        <v>7635158</v>
      </c>
      <c r="P219">
        <v>34900297905</v>
      </c>
      <c r="Q219">
        <v>38872244716</v>
      </c>
      <c r="R219">
        <v>34900297.899999999</v>
      </c>
      <c r="S219">
        <v>38872244.719999999</v>
      </c>
    </row>
    <row r="220" spans="1:19" x14ac:dyDescent="0.25">
      <c r="A220">
        <v>2019</v>
      </c>
      <c r="B220">
        <v>2</v>
      </c>
      <c r="C220" t="s">
        <v>15</v>
      </c>
      <c r="D220" t="s">
        <v>81</v>
      </c>
      <c r="E220">
        <v>230146</v>
      </c>
      <c r="F220">
        <v>143293</v>
      </c>
      <c r="G220">
        <v>29114</v>
      </c>
      <c r="H220">
        <v>102818</v>
      </c>
      <c r="I220">
        <v>9987</v>
      </c>
      <c r="J220">
        <v>25020</v>
      </c>
      <c r="K220">
        <v>49736</v>
      </c>
      <c r="L220">
        <v>6554</v>
      </c>
      <c r="M220">
        <v>6253</v>
      </c>
      <c r="N220">
        <v>23661</v>
      </c>
      <c r="O220">
        <v>626582</v>
      </c>
      <c r="P220">
        <v>4536223383</v>
      </c>
      <c r="Q220">
        <v>5177417180</v>
      </c>
      <c r="R220">
        <v>4536223.3830000004</v>
      </c>
      <c r="S220">
        <v>5177417.18</v>
      </c>
    </row>
    <row r="221" spans="1:19" x14ac:dyDescent="0.25">
      <c r="A221">
        <v>2019</v>
      </c>
      <c r="B221">
        <v>2</v>
      </c>
      <c r="C221" t="s">
        <v>15</v>
      </c>
      <c r="D221" t="s">
        <v>79</v>
      </c>
      <c r="E221">
        <v>232909</v>
      </c>
      <c r="F221">
        <v>193879</v>
      </c>
      <c r="G221">
        <v>27306</v>
      </c>
      <c r="H221">
        <v>92690</v>
      </c>
      <c r="I221">
        <v>9672</v>
      </c>
      <c r="J221">
        <v>22698</v>
      </c>
      <c r="K221">
        <v>38197</v>
      </c>
      <c r="L221">
        <v>5034</v>
      </c>
      <c r="M221">
        <v>6033</v>
      </c>
      <c r="N221">
        <v>8183</v>
      </c>
      <c r="O221">
        <v>636601</v>
      </c>
      <c r="P221">
        <v>5480332267</v>
      </c>
      <c r="Q221">
        <v>6425387056</v>
      </c>
      <c r="R221">
        <v>5480332.267</v>
      </c>
      <c r="S221">
        <v>6425387.0559999999</v>
      </c>
    </row>
    <row r="222" spans="1:19" x14ac:dyDescent="0.25">
      <c r="A222">
        <v>2019</v>
      </c>
      <c r="B222">
        <v>3</v>
      </c>
      <c r="C222" t="s">
        <v>15</v>
      </c>
      <c r="D222" t="s">
        <v>80</v>
      </c>
      <c r="E222">
        <v>671221</v>
      </c>
      <c r="F222">
        <v>484019</v>
      </c>
      <c r="G222">
        <v>83525</v>
      </c>
      <c r="H222">
        <v>288463</v>
      </c>
      <c r="I222">
        <v>32310</v>
      </c>
      <c r="J222">
        <v>68430</v>
      </c>
      <c r="K222">
        <v>91251</v>
      </c>
      <c r="L222">
        <v>15978</v>
      </c>
      <c r="M222">
        <v>15466</v>
      </c>
      <c r="N222">
        <v>2387</v>
      </c>
      <c r="O222">
        <v>1753050</v>
      </c>
      <c r="P222">
        <v>15147455878</v>
      </c>
      <c r="Q222">
        <v>17084078104</v>
      </c>
      <c r="R222">
        <v>15147455.8779999</v>
      </c>
      <c r="S222">
        <v>17084078.103999998</v>
      </c>
    </row>
    <row r="223" spans="1:19" x14ac:dyDescent="0.25">
      <c r="A223">
        <v>2019</v>
      </c>
      <c r="B223">
        <v>3</v>
      </c>
      <c r="C223" t="s">
        <v>15</v>
      </c>
      <c r="D223" t="s">
        <v>82</v>
      </c>
      <c r="E223">
        <v>2412043</v>
      </c>
      <c r="F223">
        <v>1127617</v>
      </c>
      <c r="G223">
        <v>313630</v>
      </c>
      <c r="H223">
        <v>1103493</v>
      </c>
      <c r="I223">
        <v>120469</v>
      </c>
      <c r="J223">
        <v>261160</v>
      </c>
      <c r="K223">
        <v>372434</v>
      </c>
      <c r="L223">
        <v>65211</v>
      </c>
      <c r="M223">
        <v>57767</v>
      </c>
      <c r="N223">
        <v>1724648</v>
      </c>
      <c r="O223">
        <v>7558472</v>
      </c>
      <c r="P223">
        <v>36571400691</v>
      </c>
      <c r="Q223">
        <v>40999265190</v>
      </c>
      <c r="R223">
        <v>36571400.689999998</v>
      </c>
      <c r="S223">
        <v>40999265.189999998</v>
      </c>
    </row>
    <row r="224" spans="1:19" x14ac:dyDescent="0.25">
      <c r="A224">
        <v>2019</v>
      </c>
      <c r="B224">
        <v>3</v>
      </c>
      <c r="C224" t="s">
        <v>15</v>
      </c>
      <c r="D224" t="s">
        <v>81</v>
      </c>
      <c r="E224">
        <v>214093</v>
      </c>
      <c r="F224">
        <v>125802</v>
      </c>
      <c r="G224">
        <v>26289</v>
      </c>
      <c r="H224">
        <v>96817</v>
      </c>
      <c r="I224">
        <v>9916</v>
      </c>
      <c r="J224">
        <v>22784</v>
      </c>
      <c r="K224">
        <v>37553</v>
      </c>
      <c r="L224">
        <v>6575</v>
      </c>
      <c r="M224">
        <v>4775</v>
      </c>
      <c r="N224">
        <v>20984</v>
      </c>
      <c r="O224">
        <v>565588</v>
      </c>
      <c r="P224">
        <v>4211216209</v>
      </c>
      <c r="Q224">
        <v>4842018055</v>
      </c>
      <c r="R224">
        <v>4211216.2089999998</v>
      </c>
      <c r="S224">
        <v>4842018.0549999997</v>
      </c>
    </row>
    <row r="225" spans="1:19" x14ac:dyDescent="0.25">
      <c r="A225">
        <v>2019</v>
      </c>
      <c r="B225">
        <v>3</v>
      </c>
      <c r="C225" t="s">
        <v>15</v>
      </c>
      <c r="D225" t="s">
        <v>79</v>
      </c>
      <c r="E225">
        <v>247686</v>
      </c>
      <c r="F225">
        <v>185902</v>
      </c>
      <c r="G225">
        <v>29176</v>
      </c>
      <c r="H225">
        <v>100685</v>
      </c>
      <c r="I225">
        <v>11290</v>
      </c>
      <c r="J225">
        <v>23887</v>
      </c>
      <c r="K225">
        <v>31756</v>
      </c>
      <c r="L225">
        <v>5560</v>
      </c>
      <c r="M225">
        <v>5404</v>
      </c>
      <c r="N225">
        <v>9185</v>
      </c>
      <c r="O225">
        <v>650531</v>
      </c>
      <c r="P225">
        <v>5747409136</v>
      </c>
      <c r="Q225">
        <v>6651661966</v>
      </c>
      <c r="R225">
        <v>5747409.1359999999</v>
      </c>
      <c r="S225">
        <v>6651661.966</v>
      </c>
    </row>
    <row r="226" spans="1:19" x14ac:dyDescent="0.25">
      <c r="A226">
        <v>2019</v>
      </c>
      <c r="B226">
        <v>4</v>
      </c>
      <c r="C226" t="s">
        <v>15</v>
      </c>
      <c r="D226" t="s">
        <v>80</v>
      </c>
      <c r="E226">
        <v>486315</v>
      </c>
      <c r="F226">
        <v>333078</v>
      </c>
      <c r="G226">
        <v>54559</v>
      </c>
      <c r="H226">
        <v>197988</v>
      </c>
      <c r="I226">
        <v>22223</v>
      </c>
      <c r="J226">
        <v>47979</v>
      </c>
      <c r="K226">
        <v>64431</v>
      </c>
      <c r="L226">
        <v>13249</v>
      </c>
      <c r="M226">
        <v>14080</v>
      </c>
      <c r="N226">
        <v>27016</v>
      </c>
      <c r="O226">
        <v>1260918</v>
      </c>
      <c r="P226">
        <v>9676744520</v>
      </c>
      <c r="Q226">
        <v>11269269997</v>
      </c>
      <c r="R226">
        <v>9676744.5199999996</v>
      </c>
      <c r="S226">
        <v>11269269.997</v>
      </c>
    </row>
    <row r="227" spans="1:19" x14ac:dyDescent="0.25">
      <c r="A227">
        <v>2019</v>
      </c>
      <c r="B227">
        <v>4</v>
      </c>
      <c r="C227" t="s">
        <v>15</v>
      </c>
      <c r="D227" t="s">
        <v>82</v>
      </c>
      <c r="E227">
        <v>2504787</v>
      </c>
      <c r="F227">
        <v>1081750</v>
      </c>
      <c r="G227">
        <v>292966</v>
      </c>
      <c r="H227">
        <v>1087975</v>
      </c>
      <c r="I227">
        <v>119088</v>
      </c>
      <c r="J227">
        <v>262614</v>
      </c>
      <c r="K227">
        <v>375009</v>
      </c>
      <c r="L227">
        <v>77120</v>
      </c>
      <c r="M227">
        <v>75548</v>
      </c>
      <c r="N227">
        <v>1713004</v>
      </c>
      <c r="O227">
        <v>7589861</v>
      </c>
      <c r="P227">
        <v>32496211789</v>
      </c>
      <c r="Q227">
        <v>37547258955</v>
      </c>
      <c r="R227">
        <v>32496211.789999999</v>
      </c>
      <c r="S227">
        <v>37547258.960000001</v>
      </c>
    </row>
    <row r="228" spans="1:19" x14ac:dyDescent="0.25">
      <c r="A228">
        <v>2019</v>
      </c>
      <c r="B228">
        <v>4</v>
      </c>
      <c r="C228" t="s">
        <v>15</v>
      </c>
      <c r="D228" t="s">
        <v>81</v>
      </c>
      <c r="E228">
        <v>239493</v>
      </c>
      <c r="F228">
        <v>130756</v>
      </c>
      <c r="G228">
        <v>26035</v>
      </c>
      <c r="H228">
        <v>103520</v>
      </c>
      <c r="I228">
        <v>10517</v>
      </c>
      <c r="J228">
        <v>24712</v>
      </c>
      <c r="K228">
        <v>41311</v>
      </c>
      <c r="L228">
        <v>8496</v>
      </c>
      <c r="M228">
        <v>6698</v>
      </c>
      <c r="N228">
        <v>17608</v>
      </c>
      <c r="O228">
        <v>609146</v>
      </c>
      <c r="P228">
        <v>4097602251</v>
      </c>
      <c r="Q228">
        <v>4832046042</v>
      </c>
      <c r="R228">
        <v>4097602.2510000002</v>
      </c>
      <c r="S228">
        <v>4832046.0419999901</v>
      </c>
    </row>
    <row r="229" spans="1:19" x14ac:dyDescent="0.25">
      <c r="A229">
        <v>2019</v>
      </c>
      <c r="B229">
        <v>4</v>
      </c>
      <c r="C229" t="s">
        <v>15</v>
      </c>
      <c r="D229" t="s">
        <v>79</v>
      </c>
      <c r="E229">
        <v>235420</v>
      </c>
      <c r="F229">
        <v>171253</v>
      </c>
      <c r="G229">
        <v>24694</v>
      </c>
      <c r="H229">
        <v>90649</v>
      </c>
      <c r="I229">
        <v>10048</v>
      </c>
      <c r="J229">
        <v>21925</v>
      </c>
      <c r="K229">
        <v>30374</v>
      </c>
      <c r="L229">
        <v>6246</v>
      </c>
      <c r="M229">
        <v>6370</v>
      </c>
      <c r="N229">
        <v>10316</v>
      </c>
      <c r="O229">
        <v>607295</v>
      </c>
      <c r="P229">
        <v>4995939029</v>
      </c>
      <c r="Q229">
        <v>6028388812</v>
      </c>
      <c r="R229">
        <v>4995939.0290000001</v>
      </c>
      <c r="S229">
        <v>6028388.8119999999</v>
      </c>
    </row>
    <row r="230" spans="1:19" x14ac:dyDescent="0.25">
      <c r="A230">
        <v>2020</v>
      </c>
      <c r="B230">
        <v>1</v>
      </c>
      <c r="C230" t="s">
        <v>15</v>
      </c>
      <c r="D230" t="s">
        <v>80</v>
      </c>
      <c r="E230">
        <v>343002</v>
      </c>
      <c r="F230">
        <v>224059</v>
      </c>
      <c r="G230">
        <v>59407</v>
      </c>
      <c r="H230">
        <v>160755</v>
      </c>
      <c r="I230">
        <v>16859</v>
      </c>
      <c r="J230">
        <v>46642</v>
      </c>
      <c r="K230">
        <v>58192</v>
      </c>
      <c r="L230">
        <v>11183</v>
      </c>
      <c r="M230">
        <v>12447</v>
      </c>
      <c r="N230">
        <v>4438</v>
      </c>
      <c r="O230">
        <v>936984</v>
      </c>
      <c r="P230">
        <v>6104282809</v>
      </c>
      <c r="Q230">
        <v>8441602221</v>
      </c>
      <c r="R230">
        <v>6104282.8090000004</v>
      </c>
      <c r="S230">
        <v>8441602.2210000008</v>
      </c>
    </row>
    <row r="231" spans="1:19" x14ac:dyDescent="0.25">
      <c r="A231">
        <v>2020</v>
      </c>
      <c r="B231">
        <v>1</v>
      </c>
      <c r="C231" t="s">
        <v>15</v>
      </c>
      <c r="D231" t="s">
        <v>82</v>
      </c>
      <c r="E231">
        <v>2093112</v>
      </c>
      <c r="F231">
        <v>896310</v>
      </c>
      <c r="G231">
        <v>386283</v>
      </c>
      <c r="H231">
        <v>1066220</v>
      </c>
      <c r="I231">
        <v>105266</v>
      </c>
      <c r="J231">
        <v>300764</v>
      </c>
      <c r="K231">
        <v>423396</v>
      </c>
      <c r="L231">
        <v>81369</v>
      </c>
      <c r="M231">
        <v>78247</v>
      </c>
      <c r="N231">
        <v>1339542</v>
      </c>
      <c r="O231">
        <v>6770509</v>
      </c>
      <c r="P231">
        <v>25580487788</v>
      </c>
      <c r="Q231">
        <v>34803166267</v>
      </c>
      <c r="R231">
        <v>25580487.792999901</v>
      </c>
      <c r="S231">
        <v>34803166.269999899</v>
      </c>
    </row>
    <row r="232" spans="1:19" x14ac:dyDescent="0.25">
      <c r="A232">
        <v>2020</v>
      </c>
      <c r="B232">
        <v>1</v>
      </c>
      <c r="C232" t="s">
        <v>15</v>
      </c>
      <c r="D232" t="s">
        <v>81</v>
      </c>
      <c r="E232">
        <v>285617</v>
      </c>
      <c r="F232">
        <v>138109</v>
      </c>
      <c r="G232">
        <v>52127</v>
      </c>
      <c r="H232">
        <v>145539</v>
      </c>
      <c r="I232">
        <v>13860</v>
      </c>
      <c r="J232">
        <v>40387</v>
      </c>
      <c r="K232">
        <v>60699</v>
      </c>
      <c r="L232">
        <v>11666</v>
      </c>
      <c r="M232">
        <v>10347</v>
      </c>
      <c r="N232">
        <v>18489</v>
      </c>
      <c r="O232">
        <v>776840</v>
      </c>
      <c r="P232">
        <v>4606227894</v>
      </c>
      <c r="Q232">
        <v>5841069313</v>
      </c>
      <c r="R232">
        <v>4606227.8940000003</v>
      </c>
      <c r="S232">
        <v>5841069.3130000001</v>
      </c>
    </row>
    <row r="233" spans="1:19" x14ac:dyDescent="0.25">
      <c r="A233">
        <v>2020</v>
      </c>
      <c r="B233">
        <v>1</v>
      </c>
      <c r="C233" t="s">
        <v>15</v>
      </c>
      <c r="D233" t="s">
        <v>79</v>
      </c>
      <c r="E233">
        <v>166194</v>
      </c>
      <c r="F233">
        <v>106480</v>
      </c>
      <c r="G233">
        <v>27600</v>
      </c>
      <c r="H233">
        <v>74206</v>
      </c>
      <c r="I233">
        <v>7933</v>
      </c>
      <c r="J233">
        <v>21727</v>
      </c>
      <c r="K233">
        <v>26000</v>
      </c>
      <c r="L233">
        <v>4998</v>
      </c>
      <c r="M233">
        <v>5844</v>
      </c>
      <c r="N233">
        <v>7470</v>
      </c>
      <c r="O233">
        <v>448452</v>
      </c>
      <c r="P233">
        <v>3207782105</v>
      </c>
      <c r="Q233">
        <v>4191093144</v>
      </c>
      <c r="R233">
        <v>3207782.105</v>
      </c>
      <c r="S233">
        <v>4191093.1439999999</v>
      </c>
    </row>
    <row r="234" spans="1:19" x14ac:dyDescent="0.25">
      <c r="A234">
        <v>2020</v>
      </c>
      <c r="B234">
        <v>2</v>
      </c>
      <c r="C234" t="s">
        <v>15</v>
      </c>
      <c r="D234" t="s">
        <v>80</v>
      </c>
      <c r="E234">
        <v>247488</v>
      </c>
      <c r="F234">
        <v>46001</v>
      </c>
      <c r="G234">
        <v>17437</v>
      </c>
      <c r="H234">
        <v>60207</v>
      </c>
      <c r="I234">
        <v>5122</v>
      </c>
      <c r="J234">
        <v>54366</v>
      </c>
      <c r="K234">
        <v>34053</v>
      </c>
      <c r="L234">
        <v>8192</v>
      </c>
      <c r="M234">
        <v>8778</v>
      </c>
      <c r="N234">
        <v>13452</v>
      </c>
      <c r="O234">
        <v>495096</v>
      </c>
      <c r="P234">
        <v>297434554</v>
      </c>
      <c r="Q234">
        <v>820116961</v>
      </c>
      <c r="R234">
        <v>297434.554</v>
      </c>
      <c r="S234">
        <v>820116.96100000001</v>
      </c>
    </row>
    <row r="235" spans="1:19" x14ac:dyDescent="0.25">
      <c r="A235">
        <v>2020</v>
      </c>
      <c r="B235">
        <v>2</v>
      </c>
      <c r="C235" t="s">
        <v>15</v>
      </c>
      <c r="D235" t="s">
        <v>82</v>
      </c>
      <c r="E235">
        <v>1634751</v>
      </c>
      <c r="F235">
        <v>253480</v>
      </c>
      <c r="G235">
        <v>86312</v>
      </c>
      <c r="H235">
        <v>391995</v>
      </c>
      <c r="I235">
        <v>25529</v>
      </c>
      <c r="J235">
        <v>313769</v>
      </c>
      <c r="K235">
        <v>407110</v>
      </c>
      <c r="L235">
        <v>97954</v>
      </c>
      <c r="M235">
        <v>45690</v>
      </c>
      <c r="N235">
        <v>859669</v>
      </c>
      <c r="O235">
        <v>4116259</v>
      </c>
      <c r="P235">
        <v>2699227613</v>
      </c>
      <c r="Q235">
        <v>7750802973</v>
      </c>
      <c r="R235">
        <v>2699227.6129999999</v>
      </c>
      <c r="S235">
        <v>7750802.97299999</v>
      </c>
    </row>
    <row r="236" spans="1:19" x14ac:dyDescent="0.25">
      <c r="A236">
        <v>2020</v>
      </c>
      <c r="B236">
        <v>2</v>
      </c>
      <c r="C236" t="s">
        <v>15</v>
      </c>
      <c r="D236" t="s">
        <v>81</v>
      </c>
      <c r="E236">
        <v>39257</v>
      </c>
      <c r="F236">
        <v>3780</v>
      </c>
      <c r="G236">
        <v>3195</v>
      </c>
      <c r="H236">
        <v>10573</v>
      </c>
      <c r="I236">
        <v>937</v>
      </c>
      <c r="J236">
        <v>9742</v>
      </c>
      <c r="K236">
        <v>5096</v>
      </c>
      <c r="L236">
        <v>1225</v>
      </c>
      <c r="M236">
        <v>1597</v>
      </c>
      <c r="N236">
        <v>18184</v>
      </c>
      <c r="O236">
        <v>93586</v>
      </c>
      <c r="P236">
        <v>54906295</v>
      </c>
      <c r="Q236">
        <v>131833848</v>
      </c>
      <c r="R236">
        <v>54906.294999999998</v>
      </c>
      <c r="S236">
        <v>131833.848</v>
      </c>
    </row>
    <row r="237" spans="1:19" x14ac:dyDescent="0.25">
      <c r="A237">
        <v>2020</v>
      </c>
      <c r="B237">
        <v>2</v>
      </c>
      <c r="C237" t="s">
        <v>15</v>
      </c>
      <c r="D237" t="s">
        <v>79</v>
      </c>
      <c r="E237">
        <v>150697</v>
      </c>
      <c r="F237">
        <v>39253</v>
      </c>
      <c r="G237">
        <v>6583</v>
      </c>
      <c r="H237">
        <v>29457</v>
      </c>
      <c r="I237">
        <v>1946</v>
      </c>
      <c r="J237">
        <v>23723</v>
      </c>
      <c r="K237">
        <v>29937</v>
      </c>
      <c r="L237">
        <v>7203</v>
      </c>
      <c r="M237">
        <v>3474</v>
      </c>
      <c r="N237">
        <v>-7589</v>
      </c>
      <c r="O237">
        <v>284684</v>
      </c>
      <c r="P237">
        <v>208666302</v>
      </c>
      <c r="Q237">
        <v>631353388</v>
      </c>
      <c r="R237">
        <v>208666.302</v>
      </c>
      <c r="S237">
        <v>631353.38800000004</v>
      </c>
    </row>
    <row r="238" spans="1:19" x14ac:dyDescent="0.25">
      <c r="A238">
        <v>2020</v>
      </c>
      <c r="B238">
        <v>3</v>
      </c>
      <c r="C238" t="s">
        <v>15</v>
      </c>
      <c r="D238" t="s">
        <v>80</v>
      </c>
      <c r="E238">
        <v>184754</v>
      </c>
      <c r="F238">
        <v>51401</v>
      </c>
      <c r="G238">
        <v>14081</v>
      </c>
      <c r="H238">
        <v>55866</v>
      </c>
      <c r="I238">
        <v>7550</v>
      </c>
      <c r="J238">
        <v>36064</v>
      </c>
      <c r="K238">
        <v>29926</v>
      </c>
      <c r="L238">
        <v>7725</v>
      </c>
      <c r="M238">
        <v>5602</v>
      </c>
      <c r="N238">
        <v>2768</v>
      </c>
      <c r="O238">
        <v>395737</v>
      </c>
      <c r="P238">
        <v>805470981</v>
      </c>
      <c r="Q238">
        <v>2696957649</v>
      </c>
      <c r="R238">
        <v>805470.98100000003</v>
      </c>
      <c r="S238">
        <v>2696957.6490000002</v>
      </c>
    </row>
    <row r="239" spans="1:19" x14ac:dyDescent="0.25">
      <c r="A239">
        <v>2020</v>
      </c>
      <c r="B239">
        <v>3</v>
      </c>
      <c r="C239" t="s">
        <v>15</v>
      </c>
      <c r="D239" t="s">
        <v>82</v>
      </c>
      <c r="E239">
        <v>1648560</v>
      </c>
      <c r="F239">
        <v>316973</v>
      </c>
      <c r="G239">
        <v>123023</v>
      </c>
      <c r="H239">
        <v>522336</v>
      </c>
      <c r="I239">
        <v>61503</v>
      </c>
      <c r="J239">
        <v>320949</v>
      </c>
      <c r="K239">
        <v>375995</v>
      </c>
      <c r="L239">
        <v>97064</v>
      </c>
      <c r="M239">
        <v>46493</v>
      </c>
      <c r="N239">
        <v>1102322</v>
      </c>
      <c r="O239">
        <v>4615218</v>
      </c>
      <c r="P239">
        <v>8593399112</v>
      </c>
      <c r="Q239">
        <v>19932399747</v>
      </c>
      <c r="R239">
        <v>8593399.1119999997</v>
      </c>
      <c r="S239">
        <v>19932399.747000001</v>
      </c>
    </row>
    <row r="240" spans="1:19" x14ac:dyDescent="0.25">
      <c r="A240">
        <v>2020</v>
      </c>
      <c r="B240">
        <v>3</v>
      </c>
      <c r="C240" t="s">
        <v>15</v>
      </c>
      <c r="D240" t="s">
        <v>81</v>
      </c>
      <c r="E240">
        <v>76836</v>
      </c>
      <c r="F240">
        <v>12053</v>
      </c>
      <c r="G240">
        <v>6644</v>
      </c>
      <c r="H240">
        <v>26210</v>
      </c>
      <c r="I240">
        <v>3583</v>
      </c>
      <c r="J240">
        <v>16994</v>
      </c>
      <c r="K240">
        <v>13611</v>
      </c>
      <c r="L240">
        <v>3515</v>
      </c>
      <c r="M240">
        <v>2655</v>
      </c>
      <c r="N240">
        <v>4186</v>
      </c>
      <c r="O240">
        <v>166287</v>
      </c>
      <c r="P240">
        <v>572542047</v>
      </c>
      <c r="Q240">
        <v>1242510020</v>
      </c>
      <c r="R240">
        <v>572542.04700000002</v>
      </c>
      <c r="S240">
        <v>1242510.02</v>
      </c>
    </row>
    <row r="241" spans="1:19" x14ac:dyDescent="0.25">
      <c r="A241">
        <v>2020</v>
      </c>
      <c r="B241">
        <v>3</v>
      </c>
      <c r="C241" t="s">
        <v>15</v>
      </c>
      <c r="D241" t="s">
        <v>79</v>
      </c>
      <c r="E241">
        <v>86196</v>
      </c>
      <c r="F241">
        <v>22923</v>
      </c>
      <c r="G241">
        <v>6093</v>
      </c>
      <c r="H241">
        <v>24291</v>
      </c>
      <c r="I241">
        <v>3253</v>
      </c>
      <c r="J241">
        <v>15629</v>
      </c>
      <c r="K241">
        <v>13336</v>
      </c>
      <c r="L241">
        <v>3443</v>
      </c>
      <c r="M241">
        <v>2415</v>
      </c>
      <c r="N241">
        <v>2272</v>
      </c>
      <c r="O241">
        <v>179851</v>
      </c>
      <c r="P241">
        <v>331222749</v>
      </c>
      <c r="Q241">
        <v>1451190548</v>
      </c>
      <c r="R241">
        <v>331222.74900000001</v>
      </c>
      <c r="S241">
        <v>1451190.548</v>
      </c>
    </row>
    <row r="242" spans="1:19" x14ac:dyDescent="0.25">
      <c r="A242">
        <v>2020</v>
      </c>
      <c r="B242">
        <v>4</v>
      </c>
      <c r="C242" t="s">
        <v>15</v>
      </c>
      <c r="D242" t="s">
        <v>80</v>
      </c>
      <c r="E242">
        <v>174605</v>
      </c>
      <c r="F242">
        <v>78104</v>
      </c>
      <c r="G242">
        <v>15414</v>
      </c>
      <c r="H242">
        <v>55547</v>
      </c>
      <c r="I242">
        <v>8068</v>
      </c>
      <c r="J242">
        <v>26888</v>
      </c>
      <c r="K242">
        <v>29385</v>
      </c>
      <c r="L242">
        <v>7970</v>
      </c>
      <c r="M242">
        <v>1968</v>
      </c>
      <c r="N242">
        <v>512</v>
      </c>
      <c r="O242">
        <v>398461</v>
      </c>
      <c r="P242">
        <v>1060621522</v>
      </c>
      <c r="Q242">
        <v>3503225644</v>
      </c>
      <c r="R242">
        <v>1060621.5219999901</v>
      </c>
      <c r="S242">
        <v>3503225.6439999999</v>
      </c>
    </row>
    <row r="243" spans="1:19" x14ac:dyDescent="0.25">
      <c r="A243">
        <v>2020</v>
      </c>
      <c r="B243">
        <v>4</v>
      </c>
      <c r="C243" t="s">
        <v>15</v>
      </c>
      <c r="D243" t="s">
        <v>82</v>
      </c>
      <c r="E243">
        <v>1553603</v>
      </c>
      <c r="F243">
        <v>451916</v>
      </c>
      <c r="G243">
        <v>147619</v>
      </c>
      <c r="H243">
        <v>545978</v>
      </c>
      <c r="I243">
        <v>73325</v>
      </c>
      <c r="J243">
        <v>257039</v>
      </c>
      <c r="K243">
        <v>319840</v>
      </c>
      <c r="L243">
        <v>86745</v>
      </c>
      <c r="M243">
        <v>18266</v>
      </c>
      <c r="N243">
        <v>1315662</v>
      </c>
      <c r="O243">
        <v>4769993</v>
      </c>
      <c r="P243">
        <v>10641893783</v>
      </c>
      <c r="Q243">
        <v>24316892925</v>
      </c>
      <c r="R243">
        <v>10641893.783</v>
      </c>
      <c r="S243">
        <v>24316892.925000001</v>
      </c>
    </row>
    <row r="244" spans="1:19" x14ac:dyDescent="0.25">
      <c r="A244">
        <v>2020</v>
      </c>
      <c r="B244">
        <v>4</v>
      </c>
      <c r="C244" t="s">
        <v>15</v>
      </c>
      <c r="D244" t="s">
        <v>81</v>
      </c>
      <c r="E244">
        <v>157884</v>
      </c>
      <c r="F244">
        <v>49483</v>
      </c>
      <c r="G244">
        <v>15213</v>
      </c>
      <c r="H244">
        <v>55686</v>
      </c>
      <c r="I244">
        <v>7720</v>
      </c>
      <c r="J244">
        <v>26510</v>
      </c>
      <c r="K244">
        <v>31365</v>
      </c>
      <c r="L244">
        <v>8509</v>
      </c>
      <c r="M244">
        <v>1907</v>
      </c>
      <c r="N244">
        <v>4854</v>
      </c>
      <c r="O244">
        <v>359131</v>
      </c>
      <c r="P244">
        <v>1458803302</v>
      </c>
      <c r="Q244">
        <v>3200219967</v>
      </c>
      <c r="R244">
        <v>1458803.3019999999</v>
      </c>
      <c r="S244">
        <v>3200219.9670000002</v>
      </c>
    </row>
    <row r="245" spans="1:19" x14ac:dyDescent="0.25">
      <c r="A245">
        <v>2020</v>
      </c>
      <c r="B245">
        <v>4</v>
      </c>
      <c r="C245" t="s">
        <v>15</v>
      </c>
      <c r="D245" t="s">
        <v>79</v>
      </c>
      <c r="E245">
        <v>84632</v>
      </c>
      <c r="F245">
        <v>32033</v>
      </c>
      <c r="G245">
        <v>7265</v>
      </c>
      <c r="H245">
        <v>25398</v>
      </c>
      <c r="I245">
        <v>4023</v>
      </c>
      <c r="J245">
        <v>12699</v>
      </c>
      <c r="K245">
        <v>11700</v>
      </c>
      <c r="L245">
        <v>3174</v>
      </c>
      <c r="M245">
        <v>962</v>
      </c>
      <c r="N245">
        <v>1341</v>
      </c>
      <c r="O245">
        <v>183227</v>
      </c>
      <c r="P245">
        <v>340359571</v>
      </c>
      <c r="Q245">
        <v>1784099400</v>
      </c>
      <c r="R245">
        <v>340359.571</v>
      </c>
      <c r="S245">
        <v>1784099.4</v>
      </c>
    </row>
    <row r="246" spans="1:19" x14ac:dyDescent="0.25">
      <c r="A246">
        <v>2021</v>
      </c>
      <c r="B246">
        <v>1</v>
      </c>
      <c r="C246" t="s">
        <v>15</v>
      </c>
      <c r="D246" t="s">
        <v>80</v>
      </c>
      <c r="E246">
        <v>167816</v>
      </c>
      <c r="F246">
        <v>87194</v>
      </c>
      <c r="G246">
        <v>18684</v>
      </c>
      <c r="H246">
        <v>66896</v>
      </c>
      <c r="I246">
        <v>11995</v>
      </c>
      <c r="J246">
        <v>32282</v>
      </c>
      <c r="K246">
        <v>23136</v>
      </c>
      <c r="L246">
        <v>6403</v>
      </c>
      <c r="M246">
        <v>5945</v>
      </c>
      <c r="N246">
        <v>541</v>
      </c>
      <c r="O246">
        <v>420892</v>
      </c>
      <c r="P246">
        <v>991284820</v>
      </c>
      <c r="Q246">
        <v>3094616259</v>
      </c>
      <c r="R246">
        <v>991284.82</v>
      </c>
      <c r="S246">
        <v>3094616.2590000001</v>
      </c>
    </row>
    <row r="247" spans="1:19" x14ac:dyDescent="0.25">
      <c r="A247">
        <v>2021</v>
      </c>
      <c r="B247">
        <v>1</v>
      </c>
      <c r="C247" t="s">
        <v>15</v>
      </c>
      <c r="D247" t="s">
        <v>82</v>
      </c>
      <c r="E247">
        <v>1706125</v>
      </c>
      <c r="F247">
        <v>623774</v>
      </c>
      <c r="G247">
        <v>202459</v>
      </c>
      <c r="H247">
        <v>742516</v>
      </c>
      <c r="I247">
        <v>120575</v>
      </c>
      <c r="J247">
        <v>341671</v>
      </c>
      <c r="K247">
        <v>303216</v>
      </c>
      <c r="L247">
        <v>83910</v>
      </c>
      <c r="M247">
        <v>59892</v>
      </c>
      <c r="N247">
        <v>1238359</v>
      </c>
      <c r="O247">
        <v>5422497</v>
      </c>
      <c r="P247">
        <v>12713975215</v>
      </c>
      <c r="Q247">
        <v>25968556139</v>
      </c>
      <c r="R247">
        <v>12713975.215</v>
      </c>
      <c r="S247">
        <v>25968556.138999999</v>
      </c>
    </row>
    <row r="248" spans="1:19" x14ac:dyDescent="0.25">
      <c r="A248">
        <v>2021</v>
      </c>
      <c r="B248">
        <v>1</v>
      </c>
      <c r="C248" t="s">
        <v>15</v>
      </c>
      <c r="D248" t="s">
        <v>81</v>
      </c>
      <c r="E248">
        <v>231354</v>
      </c>
      <c r="F248">
        <v>110232</v>
      </c>
      <c r="G248">
        <v>26377</v>
      </c>
      <c r="H248">
        <v>99905</v>
      </c>
      <c r="I248">
        <v>14025</v>
      </c>
      <c r="J248">
        <v>43058</v>
      </c>
      <c r="K248">
        <v>48911</v>
      </c>
      <c r="L248">
        <v>13534</v>
      </c>
      <c r="M248">
        <v>6992</v>
      </c>
      <c r="N248">
        <v>6834</v>
      </c>
      <c r="O248">
        <v>601222</v>
      </c>
      <c r="P248">
        <v>2039186256</v>
      </c>
      <c r="Q248">
        <v>5353790136</v>
      </c>
      <c r="R248">
        <v>2039186.2560000001</v>
      </c>
      <c r="S248">
        <v>5353790.1359999999</v>
      </c>
    </row>
    <row r="249" spans="1:19" x14ac:dyDescent="0.25">
      <c r="A249">
        <v>2021</v>
      </c>
      <c r="B249">
        <v>1</v>
      </c>
      <c r="C249" t="s">
        <v>15</v>
      </c>
      <c r="D249" t="s">
        <v>79</v>
      </c>
      <c r="E249">
        <v>83983</v>
      </c>
      <c r="F249">
        <v>39561</v>
      </c>
      <c r="G249">
        <v>8938</v>
      </c>
      <c r="H249">
        <v>31676</v>
      </c>
      <c r="I249">
        <v>5916</v>
      </c>
      <c r="J249">
        <v>15600</v>
      </c>
      <c r="K249">
        <v>10086</v>
      </c>
      <c r="L249">
        <v>2791</v>
      </c>
      <c r="M249">
        <v>2929</v>
      </c>
      <c r="N249">
        <v>1480</v>
      </c>
      <c r="O249">
        <v>202960</v>
      </c>
      <c r="P249">
        <v>297072323</v>
      </c>
      <c r="Q249">
        <v>1744669323</v>
      </c>
      <c r="R249">
        <v>297072.32299999997</v>
      </c>
      <c r="S249">
        <v>1744669.3230000001</v>
      </c>
    </row>
    <row r="250" spans="1:19" x14ac:dyDescent="0.25">
      <c r="A250">
        <v>2021</v>
      </c>
      <c r="B250">
        <v>2</v>
      </c>
      <c r="C250" t="s">
        <v>15</v>
      </c>
      <c r="D250" t="s">
        <v>80</v>
      </c>
      <c r="E250">
        <v>181372</v>
      </c>
      <c r="F250">
        <v>143528</v>
      </c>
      <c r="G250">
        <v>21726</v>
      </c>
      <c r="H250">
        <v>77680</v>
      </c>
      <c r="I250">
        <v>11971</v>
      </c>
      <c r="J250">
        <v>28254</v>
      </c>
      <c r="K250">
        <v>26672</v>
      </c>
      <c r="L250">
        <v>7648</v>
      </c>
      <c r="M250">
        <v>6169</v>
      </c>
      <c r="N250">
        <v>548</v>
      </c>
      <c r="O250">
        <v>505568</v>
      </c>
      <c r="P250">
        <v>2074668147</v>
      </c>
      <c r="Q250">
        <v>4810701323</v>
      </c>
      <c r="R250">
        <v>2074668.1469999901</v>
      </c>
      <c r="S250">
        <v>4810701.3229999999</v>
      </c>
    </row>
    <row r="251" spans="1:19" x14ac:dyDescent="0.25">
      <c r="A251">
        <v>2021</v>
      </c>
      <c r="B251">
        <v>2</v>
      </c>
      <c r="C251" t="s">
        <v>15</v>
      </c>
      <c r="D251" t="s">
        <v>82</v>
      </c>
      <c r="E251">
        <v>1858246</v>
      </c>
      <c r="F251">
        <v>947509</v>
      </c>
      <c r="G251">
        <v>243705</v>
      </c>
      <c r="H251">
        <v>875661</v>
      </c>
      <c r="I251">
        <v>131957</v>
      </c>
      <c r="J251">
        <v>316205</v>
      </c>
      <c r="K251">
        <v>314006</v>
      </c>
      <c r="L251">
        <v>90047</v>
      </c>
      <c r="M251">
        <v>68039</v>
      </c>
      <c r="N251">
        <v>1545156</v>
      </c>
      <c r="O251">
        <v>6390531</v>
      </c>
      <c r="P251">
        <v>24109970922</v>
      </c>
      <c r="Q251">
        <v>32172667761</v>
      </c>
      <c r="R251">
        <v>24109970.921999998</v>
      </c>
      <c r="S251">
        <v>32172667.761999998</v>
      </c>
    </row>
    <row r="252" spans="1:19" x14ac:dyDescent="0.25">
      <c r="A252">
        <v>2021</v>
      </c>
      <c r="B252">
        <v>2</v>
      </c>
      <c r="C252" t="s">
        <v>15</v>
      </c>
      <c r="D252" t="s">
        <v>81</v>
      </c>
      <c r="E252">
        <v>206727</v>
      </c>
      <c r="F252">
        <v>118068</v>
      </c>
      <c r="G252">
        <v>26525</v>
      </c>
      <c r="H252">
        <v>96466</v>
      </c>
      <c r="I252">
        <v>13748</v>
      </c>
      <c r="J252">
        <v>34225</v>
      </c>
      <c r="K252">
        <v>38115</v>
      </c>
      <c r="L252">
        <v>10927</v>
      </c>
      <c r="M252">
        <v>7105</v>
      </c>
      <c r="N252">
        <v>9976</v>
      </c>
      <c r="O252">
        <v>561882</v>
      </c>
      <c r="P252">
        <v>3117319460</v>
      </c>
      <c r="Q252">
        <v>4541131077</v>
      </c>
      <c r="R252">
        <v>3117319.46</v>
      </c>
      <c r="S252">
        <v>4541131.0769999996</v>
      </c>
    </row>
    <row r="253" spans="1:19" x14ac:dyDescent="0.25">
      <c r="A253">
        <v>2021</v>
      </c>
      <c r="B253">
        <v>2</v>
      </c>
      <c r="C253" t="s">
        <v>15</v>
      </c>
      <c r="D253" t="s">
        <v>79</v>
      </c>
      <c r="E253">
        <v>75543</v>
      </c>
      <c r="F253">
        <v>59407</v>
      </c>
      <c r="G253">
        <v>8253</v>
      </c>
      <c r="H253">
        <v>29602</v>
      </c>
      <c r="I253">
        <v>4495</v>
      </c>
      <c r="J253">
        <v>10715</v>
      </c>
      <c r="K253">
        <v>10464</v>
      </c>
      <c r="L253">
        <v>2999</v>
      </c>
      <c r="M253">
        <v>2318</v>
      </c>
      <c r="N253">
        <v>1077</v>
      </c>
      <c r="O253">
        <v>204873</v>
      </c>
      <c r="P253">
        <v>389198847</v>
      </c>
      <c r="Q253">
        <v>2092131136</v>
      </c>
      <c r="R253">
        <v>389198.84700000001</v>
      </c>
      <c r="S253">
        <v>2092131.1359999999</v>
      </c>
    </row>
    <row r="254" spans="1:19" x14ac:dyDescent="0.25">
      <c r="A254">
        <v>2021</v>
      </c>
      <c r="B254">
        <v>3</v>
      </c>
      <c r="C254" t="s">
        <v>15</v>
      </c>
      <c r="D254" t="s">
        <v>80</v>
      </c>
      <c r="E254">
        <v>302456</v>
      </c>
      <c r="F254">
        <v>201692</v>
      </c>
      <c r="G254">
        <v>45910</v>
      </c>
      <c r="H254">
        <v>147186</v>
      </c>
      <c r="I254">
        <v>24532</v>
      </c>
      <c r="J254">
        <v>46120</v>
      </c>
      <c r="K254">
        <v>37827</v>
      </c>
      <c r="L254">
        <v>10617</v>
      </c>
      <c r="M254">
        <v>9702</v>
      </c>
      <c r="N254">
        <v>1811</v>
      </c>
      <c r="O254">
        <v>827853</v>
      </c>
      <c r="P254">
        <v>5312548639</v>
      </c>
      <c r="Q254">
        <v>7519515577</v>
      </c>
      <c r="R254">
        <v>5312548.6389999902</v>
      </c>
      <c r="S254">
        <v>7519515.5769999996</v>
      </c>
    </row>
    <row r="255" spans="1:19" x14ac:dyDescent="0.25">
      <c r="A255">
        <v>2021</v>
      </c>
      <c r="B255">
        <v>3</v>
      </c>
      <c r="C255" t="s">
        <v>15</v>
      </c>
      <c r="D255" t="s">
        <v>82</v>
      </c>
      <c r="E255">
        <v>2008792</v>
      </c>
      <c r="F255">
        <v>948355</v>
      </c>
      <c r="G255">
        <v>325731</v>
      </c>
      <c r="H255">
        <v>1055869</v>
      </c>
      <c r="I255">
        <v>162518</v>
      </c>
      <c r="J255">
        <v>320289</v>
      </c>
      <c r="K255">
        <v>312694</v>
      </c>
      <c r="L255">
        <v>87768</v>
      </c>
      <c r="M255">
        <v>64424</v>
      </c>
      <c r="N255">
        <v>1755195</v>
      </c>
      <c r="O255">
        <v>7041635</v>
      </c>
      <c r="P255">
        <v>29636943065</v>
      </c>
      <c r="Q255">
        <v>34995781077</v>
      </c>
      <c r="R255">
        <v>29636943.059999999</v>
      </c>
      <c r="S255">
        <v>34995781.079999998</v>
      </c>
    </row>
    <row r="256" spans="1:19" x14ac:dyDescent="0.25">
      <c r="A256">
        <v>2021</v>
      </c>
      <c r="B256">
        <v>3</v>
      </c>
      <c r="C256" t="s">
        <v>15</v>
      </c>
      <c r="D256" t="s">
        <v>81</v>
      </c>
      <c r="E256">
        <v>192008</v>
      </c>
      <c r="F256">
        <v>97019</v>
      </c>
      <c r="G256">
        <v>31167</v>
      </c>
      <c r="H256">
        <v>101272</v>
      </c>
      <c r="I256">
        <v>15302</v>
      </c>
      <c r="J256">
        <v>30497</v>
      </c>
      <c r="K256">
        <v>30866</v>
      </c>
      <c r="L256">
        <v>8665</v>
      </c>
      <c r="M256">
        <v>6068</v>
      </c>
      <c r="N256">
        <v>11400</v>
      </c>
      <c r="O256">
        <v>524264</v>
      </c>
      <c r="P256">
        <v>3402954676</v>
      </c>
      <c r="Q256">
        <v>4319967768</v>
      </c>
      <c r="R256">
        <v>3402954.676</v>
      </c>
      <c r="S256">
        <v>4319967.7680000002</v>
      </c>
    </row>
    <row r="257" spans="1:19" x14ac:dyDescent="0.25">
      <c r="A257">
        <v>2021</v>
      </c>
      <c r="B257">
        <v>3</v>
      </c>
      <c r="C257" t="s">
        <v>15</v>
      </c>
      <c r="D257" t="s">
        <v>79</v>
      </c>
      <c r="E257">
        <v>81162</v>
      </c>
      <c r="F257">
        <v>55723</v>
      </c>
      <c r="G257">
        <v>11379</v>
      </c>
      <c r="H257">
        <v>36635</v>
      </c>
      <c r="I257">
        <v>5932</v>
      </c>
      <c r="J257">
        <v>11342</v>
      </c>
      <c r="K257">
        <v>9947</v>
      </c>
      <c r="L257">
        <v>2794</v>
      </c>
      <c r="M257">
        <v>2348</v>
      </c>
      <c r="N257">
        <v>1606</v>
      </c>
      <c r="O257">
        <v>218868</v>
      </c>
      <c r="P257">
        <v>571945135</v>
      </c>
      <c r="Q257">
        <v>2177035495</v>
      </c>
      <c r="R257">
        <v>571945.13500000001</v>
      </c>
      <c r="S257">
        <v>2177035.4950000001</v>
      </c>
    </row>
    <row r="258" spans="1:19" x14ac:dyDescent="0.25">
      <c r="A258">
        <v>2021</v>
      </c>
      <c r="B258">
        <v>4</v>
      </c>
      <c r="C258" t="s">
        <v>15</v>
      </c>
      <c r="D258" t="s">
        <v>80</v>
      </c>
      <c r="E258">
        <v>283877</v>
      </c>
      <c r="F258">
        <v>184993</v>
      </c>
      <c r="G258">
        <v>39760</v>
      </c>
      <c r="H258">
        <v>134143</v>
      </c>
      <c r="I258">
        <v>20877</v>
      </c>
      <c r="J258">
        <v>43485</v>
      </c>
      <c r="K258">
        <v>33802</v>
      </c>
      <c r="L258">
        <v>9375</v>
      </c>
      <c r="M258">
        <v>8875</v>
      </c>
      <c r="N258">
        <v>830</v>
      </c>
      <c r="O258">
        <v>760017</v>
      </c>
      <c r="P258">
        <v>4521745159</v>
      </c>
      <c r="Q258">
        <v>6564163758</v>
      </c>
      <c r="R258">
        <v>4521745.159</v>
      </c>
      <c r="S258">
        <v>6564163.7579999901</v>
      </c>
    </row>
    <row r="259" spans="1:19" x14ac:dyDescent="0.25">
      <c r="A259">
        <v>2021</v>
      </c>
      <c r="B259">
        <v>4</v>
      </c>
      <c r="C259" t="s">
        <v>15</v>
      </c>
      <c r="D259" t="s">
        <v>82</v>
      </c>
      <c r="E259">
        <v>2172031</v>
      </c>
      <c r="F259">
        <v>963114</v>
      </c>
      <c r="G259">
        <v>319923</v>
      </c>
      <c r="H259">
        <v>1114682</v>
      </c>
      <c r="I259">
        <v>161748</v>
      </c>
      <c r="J259">
        <v>351717</v>
      </c>
      <c r="K259">
        <v>316939</v>
      </c>
      <c r="L259">
        <v>87910</v>
      </c>
      <c r="M259">
        <v>68983</v>
      </c>
      <c r="N259">
        <v>1952583</v>
      </c>
      <c r="O259">
        <v>7509630</v>
      </c>
      <c r="P259">
        <v>28168033235</v>
      </c>
      <c r="Q259">
        <v>34076189893</v>
      </c>
      <c r="R259">
        <v>28168033.234999999</v>
      </c>
      <c r="S259">
        <v>34076189.890000001</v>
      </c>
    </row>
    <row r="260" spans="1:19" x14ac:dyDescent="0.25">
      <c r="A260">
        <v>2021</v>
      </c>
      <c r="B260">
        <v>4</v>
      </c>
      <c r="C260" t="s">
        <v>15</v>
      </c>
      <c r="D260" t="s">
        <v>81</v>
      </c>
      <c r="E260">
        <v>228420</v>
      </c>
      <c r="F260">
        <v>114593</v>
      </c>
      <c r="G260">
        <v>33340</v>
      </c>
      <c r="H260">
        <v>117825</v>
      </c>
      <c r="I260">
        <v>16563</v>
      </c>
      <c r="J260">
        <v>36738</v>
      </c>
      <c r="K260">
        <v>35147</v>
      </c>
      <c r="L260">
        <v>9750</v>
      </c>
      <c r="M260">
        <v>7075</v>
      </c>
      <c r="N260">
        <v>19955</v>
      </c>
      <c r="O260">
        <v>619406</v>
      </c>
      <c r="P260">
        <v>3438850616</v>
      </c>
      <c r="Q260">
        <v>4523532264</v>
      </c>
      <c r="R260">
        <v>3438850.6159999999</v>
      </c>
      <c r="S260">
        <v>4523532.2640000004</v>
      </c>
    </row>
    <row r="261" spans="1:19" x14ac:dyDescent="0.25">
      <c r="A261">
        <v>2021</v>
      </c>
      <c r="B261">
        <v>4</v>
      </c>
      <c r="C261" t="s">
        <v>15</v>
      </c>
      <c r="D261" t="s">
        <v>79</v>
      </c>
      <c r="E261">
        <v>75534</v>
      </c>
      <c r="F261">
        <v>49810</v>
      </c>
      <c r="G261">
        <v>9773</v>
      </c>
      <c r="H261">
        <v>33386</v>
      </c>
      <c r="I261">
        <v>5059</v>
      </c>
      <c r="J261">
        <v>10711</v>
      </c>
      <c r="K261">
        <v>8836</v>
      </c>
      <c r="L261">
        <v>2449</v>
      </c>
      <c r="M261">
        <v>2153</v>
      </c>
      <c r="N261">
        <v>1717</v>
      </c>
      <c r="O261">
        <v>199428</v>
      </c>
      <c r="P261">
        <v>601711293</v>
      </c>
      <c r="Q261">
        <v>1853403133</v>
      </c>
      <c r="R261">
        <v>601711.29299999995</v>
      </c>
      <c r="S261">
        <v>1853403.1329999999</v>
      </c>
    </row>
    <row r="262" spans="1:19" x14ac:dyDescent="0.25">
      <c r="A262">
        <v>2022</v>
      </c>
      <c r="B262">
        <v>1</v>
      </c>
      <c r="C262" t="s">
        <v>15</v>
      </c>
      <c r="D262" t="s">
        <v>80</v>
      </c>
      <c r="E262">
        <v>282436</v>
      </c>
      <c r="F262">
        <v>245930</v>
      </c>
      <c r="G262">
        <v>46818</v>
      </c>
      <c r="H262">
        <v>132963</v>
      </c>
      <c r="I262">
        <v>16261</v>
      </c>
      <c r="J262">
        <v>40730</v>
      </c>
      <c r="K262">
        <v>33643</v>
      </c>
      <c r="L262">
        <v>9073</v>
      </c>
      <c r="M262">
        <v>9651</v>
      </c>
      <c r="N262">
        <v>1338</v>
      </c>
      <c r="O262">
        <v>818843</v>
      </c>
      <c r="P262">
        <v>4165908553</v>
      </c>
      <c r="Q262">
        <v>6432917024</v>
      </c>
      <c r="R262">
        <v>4165908.5529999998</v>
      </c>
      <c r="S262">
        <v>6432917.0240000002</v>
      </c>
    </row>
    <row r="263" spans="1:19" x14ac:dyDescent="0.25">
      <c r="A263">
        <v>2022</v>
      </c>
      <c r="B263">
        <v>1</v>
      </c>
      <c r="C263" t="s">
        <v>15</v>
      </c>
      <c r="D263" t="s">
        <v>82</v>
      </c>
      <c r="E263">
        <v>2256281</v>
      </c>
      <c r="F263">
        <v>1286976</v>
      </c>
      <c r="G263">
        <v>400433</v>
      </c>
      <c r="H263">
        <v>1153500</v>
      </c>
      <c r="I263">
        <v>135152</v>
      </c>
      <c r="J263">
        <v>347696</v>
      </c>
      <c r="K263">
        <v>312628</v>
      </c>
      <c r="L263">
        <v>84304</v>
      </c>
      <c r="M263">
        <v>80283</v>
      </c>
      <c r="N263">
        <v>2124545</v>
      </c>
      <c r="O263">
        <v>8181798</v>
      </c>
      <c r="P263">
        <v>26822250715</v>
      </c>
      <c r="Q263">
        <v>33893387675</v>
      </c>
      <c r="R263">
        <v>26822250.717</v>
      </c>
      <c r="S263">
        <v>33893387.68</v>
      </c>
    </row>
    <row r="264" spans="1:19" x14ac:dyDescent="0.25">
      <c r="A264">
        <v>2022</v>
      </c>
      <c r="B264">
        <v>1</v>
      </c>
      <c r="C264" t="s">
        <v>15</v>
      </c>
      <c r="D264" t="s">
        <v>81</v>
      </c>
      <c r="E264">
        <v>282480</v>
      </c>
      <c r="F264">
        <v>192966</v>
      </c>
      <c r="G264">
        <v>49129</v>
      </c>
      <c r="H264">
        <v>144938</v>
      </c>
      <c r="I264">
        <v>15757</v>
      </c>
      <c r="J264">
        <v>42521</v>
      </c>
      <c r="K264">
        <v>43584</v>
      </c>
      <c r="L264">
        <v>11754</v>
      </c>
      <c r="M264">
        <v>9377</v>
      </c>
      <c r="N264">
        <v>29955</v>
      </c>
      <c r="O264">
        <v>822461</v>
      </c>
      <c r="P264">
        <v>4189580142</v>
      </c>
      <c r="Q264">
        <v>5455275444</v>
      </c>
      <c r="R264">
        <v>4189580.142</v>
      </c>
      <c r="S264">
        <v>5455275.4440000001</v>
      </c>
    </row>
    <row r="265" spans="1:19" x14ac:dyDescent="0.25">
      <c r="A265">
        <v>2022</v>
      </c>
      <c r="B265">
        <v>1</v>
      </c>
      <c r="C265" t="s">
        <v>15</v>
      </c>
      <c r="D265" t="s">
        <v>79</v>
      </c>
      <c r="E265">
        <v>80149</v>
      </c>
      <c r="F265">
        <v>66041</v>
      </c>
      <c r="G265">
        <v>12646</v>
      </c>
      <c r="H265">
        <v>35650</v>
      </c>
      <c r="I265">
        <v>4454</v>
      </c>
      <c r="J265">
        <v>11011</v>
      </c>
      <c r="K265">
        <v>8688</v>
      </c>
      <c r="L265">
        <v>2343</v>
      </c>
      <c r="M265">
        <v>2642</v>
      </c>
      <c r="N265">
        <v>2846</v>
      </c>
      <c r="O265">
        <v>226470</v>
      </c>
      <c r="P265">
        <v>610882264</v>
      </c>
      <c r="Q265">
        <v>1789217293</v>
      </c>
      <c r="R265">
        <v>610882.26399999997</v>
      </c>
      <c r="S265">
        <v>1789217.2930000001</v>
      </c>
    </row>
    <row r="266" spans="1:19" x14ac:dyDescent="0.25">
      <c r="A266">
        <v>2022</v>
      </c>
      <c r="B266">
        <v>2</v>
      </c>
      <c r="C266" t="s">
        <v>15</v>
      </c>
      <c r="D266" t="s">
        <v>80</v>
      </c>
      <c r="E266">
        <v>526363</v>
      </c>
      <c r="F266">
        <v>635659</v>
      </c>
      <c r="G266">
        <v>101156</v>
      </c>
      <c r="H266">
        <v>277339</v>
      </c>
      <c r="I266">
        <v>28233</v>
      </c>
      <c r="J266">
        <v>80061</v>
      </c>
      <c r="K266">
        <v>59049</v>
      </c>
      <c r="L266">
        <v>15523</v>
      </c>
      <c r="M266">
        <v>18620</v>
      </c>
      <c r="N266">
        <v>6554</v>
      </c>
      <c r="O266">
        <v>1748557</v>
      </c>
      <c r="P266">
        <v>10407190513</v>
      </c>
      <c r="Q266">
        <v>12420861765</v>
      </c>
      <c r="R266">
        <v>10407190.513</v>
      </c>
      <c r="S266">
        <v>12420861.765000001</v>
      </c>
    </row>
    <row r="267" spans="1:19" x14ac:dyDescent="0.25">
      <c r="A267">
        <v>2022</v>
      </c>
      <c r="B267">
        <v>2</v>
      </c>
      <c r="C267" t="s">
        <v>15</v>
      </c>
      <c r="D267" t="s">
        <v>82</v>
      </c>
      <c r="E267">
        <v>2301915</v>
      </c>
      <c r="F267">
        <v>1802184</v>
      </c>
      <c r="G267">
        <v>470136</v>
      </c>
      <c r="H267">
        <v>1298566</v>
      </c>
      <c r="I267">
        <v>126062</v>
      </c>
      <c r="J267">
        <v>369161</v>
      </c>
      <c r="K267">
        <v>303904</v>
      </c>
      <c r="L267">
        <v>79883</v>
      </c>
      <c r="M267">
        <v>83289</v>
      </c>
      <c r="N267">
        <v>2649425</v>
      </c>
      <c r="O267">
        <v>9484525</v>
      </c>
      <c r="P267">
        <v>32302616315</v>
      </c>
      <c r="Q267">
        <v>35709815846</v>
      </c>
      <c r="R267">
        <v>32302616.309999999</v>
      </c>
      <c r="S267">
        <v>35709815.850000001</v>
      </c>
    </row>
    <row r="268" spans="1:19" x14ac:dyDescent="0.25">
      <c r="A268">
        <v>2022</v>
      </c>
      <c r="B268">
        <v>2</v>
      </c>
      <c r="C268" t="s">
        <v>15</v>
      </c>
      <c r="D268" t="s">
        <v>81</v>
      </c>
      <c r="E268">
        <v>217701</v>
      </c>
      <c r="F268">
        <v>217924</v>
      </c>
      <c r="G268">
        <v>43552</v>
      </c>
      <c r="H268">
        <v>122011</v>
      </c>
      <c r="I268">
        <v>10755</v>
      </c>
      <c r="J268">
        <v>33671</v>
      </c>
      <c r="K268">
        <v>33422</v>
      </c>
      <c r="L268">
        <v>8786</v>
      </c>
      <c r="M268">
        <v>7133</v>
      </c>
      <c r="N268">
        <v>38825</v>
      </c>
      <c r="O268">
        <v>733780</v>
      </c>
      <c r="P268">
        <v>3895440417</v>
      </c>
      <c r="Q268">
        <v>4596770272</v>
      </c>
      <c r="R268">
        <v>3895440.4169999999</v>
      </c>
      <c r="S268">
        <v>4596770.2719999999</v>
      </c>
    </row>
    <row r="269" spans="1:19" x14ac:dyDescent="0.25">
      <c r="A269">
        <v>2022</v>
      </c>
      <c r="B269">
        <v>2</v>
      </c>
      <c r="C269" t="s">
        <v>15</v>
      </c>
      <c r="D269" t="s">
        <v>79</v>
      </c>
      <c r="E269">
        <v>69579</v>
      </c>
      <c r="F269">
        <v>80320</v>
      </c>
      <c r="G269">
        <v>12645</v>
      </c>
      <c r="H269">
        <v>34591</v>
      </c>
      <c r="I269">
        <v>3573</v>
      </c>
      <c r="J269">
        <v>10034</v>
      </c>
      <c r="K269">
        <v>7134</v>
      </c>
      <c r="L269">
        <v>1876</v>
      </c>
      <c r="M269">
        <v>2356</v>
      </c>
      <c r="N269">
        <v>5891</v>
      </c>
      <c r="O269">
        <v>227999</v>
      </c>
      <c r="P269">
        <v>1064706988</v>
      </c>
      <c r="Q269">
        <v>1650713959</v>
      </c>
      <c r="R269">
        <v>1064706.9879999999</v>
      </c>
      <c r="S269">
        <v>1650713.959</v>
      </c>
    </row>
    <row r="270" spans="1:19" x14ac:dyDescent="0.25">
      <c r="A270">
        <v>2017</v>
      </c>
      <c r="B270">
        <v>1</v>
      </c>
      <c r="C270" t="s">
        <v>14</v>
      </c>
      <c r="D270" t="s">
        <v>82</v>
      </c>
      <c r="E270">
        <v>117221.29</v>
      </c>
      <c r="F270">
        <v>128878.85</v>
      </c>
      <c r="G270">
        <v>17946.75</v>
      </c>
      <c r="H270">
        <v>112254.52</v>
      </c>
      <c r="I270">
        <v>17767.490000000002</v>
      </c>
      <c r="J270">
        <v>52618.44</v>
      </c>
      <c r="K270">
        <v>16860.03</v>
      </c>
      <c r="L270">
        <v>12190.92</v>
      </c>
      <c r="M270">
        <v>15079.45</v>
      </c>
      <c r="N270">
        <v>0</v>
      </c>
      <c r="O270">
        <v>490817.74</v>
      </c>
      <c r="P270">
        <v>5209505545</v>
      </c>
      <c r="Q270">
        <v>6375310156</v>
      </c>
      <c r="R270">
        <v>5209505.5449999999</v>
      </c>
      <c r="S270">
        <v>6375310.1560000004</v>
      </c>
    </row>
    <row r="271" spans="1:19" x14ac:dyDescent="0.25">
      <c r="A271">
        <v>2017</v>
      </c>
      <c r="B271">
        <v>1</v>
      </c>
      <c r="C271" t="s">
        <v>14</v>
      </c>
      <c r="D271" t="s">
        <v>81</v>
      </c>
      <c r="E271">
        <v>9916.77</v>
      </c>
      <c r="F271">
        <v>10902.98</v>
      </c>
      <c r="G271">
        <v>1518.28</v>
      </c>
      <c r="H271">
        <v>9496.59</v>
      </c>
      <c r="I271">
        <v>1503.11</v>
      </c>
      <c r="J271">
        <v>4451.45</v>
      </c>
      <c r="K271">
        <v>1426.34</v>
      </c>
      <c r="L271">
        <v>1031.3399999999999</v>
      </c>
      <c r="M271">
        <v>1275.7</v>
      </c>
      <c r="N271">
        <v>0</v>
      </c>
      <c r="O271">
        <v>41522.54</v>
      </c>
      <c r="P271">
        <v>403707372</v>
      </c>
      <c r="Q271">
        <v>542716412</v>
      </c>
      <c r="R271">
        <v>403707.37199999997</v>
      </c>
      <c r="S271">
        <v>542716.41200000001</v>
      </c>
    </row>
    <row r="272" spans="1:19" x14ac:dyDescent="0.25">
      <c r="A272">
        <v>2017</v>
      </c>
      <c r="B272">
        <v>2</v>
      </c>
      <c r="C272" t="s">
        <v>14</v>
      </c>
      <c r="D272" t="s">
        <v>82</v>
      </c>
      <c r="E272">
        <v>118720.94</v>
      </c>
      <c r="F272">
        <v>130056.67</v>
      </c>
      <c r="G272">
        <v>18718.5099999999</v>
      </c>
      <c r="H272">
        <v>121905.67</v>
      </c>
      <c r="I272">
        <v>19144.71</v>
      </c>
      <c r="J272">
        <v>48045.31</v>
      </c>
      <c r="K272">
        <v>18906.43</v>
      </c>
      <c r="L272">
        <v>13386.4</v>
      </c>
      <c r="M272">
        <v>31132.25</v>
      </c>
      <c r="N272">
        <v>0</v>
      </c>
      <c r="O272">
        <v>520016.89</v>
      </c>
      <c r="P272">
        <v>5719356354</v>
      </c>
      <c r="Q272">
        <v>6667624120</v>
      </c>
      <c r="R272">
        <v>5719356.3540000003</v>
      </c>
      <c r="S272">
        <v>6667624.1200000001</v>
      </c>
    </row>
    <row r="273" spans="1:19" x14ac:dyDescent="0.25">
      <c r="A273">
        <v>2017</v>
      </c>
      <c r="B273">
        <v>2</v>
      </c>
      <c r="C273" t="s">
        <v>14</v>
      </c>
      <c r="D273" t="s">
        <v>81</v>
      </c>
      <c r="E273">
        <v>11170.68</v>
      </c>
      <c r="F273">
        <v>12237.28</v>
      </c>
      <c r="G273">
        <v>1761.26</v>
      </c>
      <c r="H273">
        <v>11470.34</v>
      </c>
      <c r="I273">
        <v>1801.36</v>
      </c>
      <c r="J273">
        <v>4520.67</v>
      </c>
      <c r="K273">
        <v>1778.94</v>
      </c>
      <c r="L273">
        <v>1259.55</v>
      </c>
      <c r="M273">
        <v>2929.29</v>
      </c>
      <c r="N273">
        <v>0</v>
      </c>
      <c r="O273">
        <v>48929.38</v>
      </c>
      <c r="P273">
        <v>498806317</v>
      </c>
      <c r="Q273">
        <v>617866206</v>
      </c>
      <c r="R273">
        <v>498806.31699999998</v>
      </c>
      <c r="S273">
        <v>617866.20600000001</v>
      </c>
    </row>
    <row r="274" spans="1:19" x14ac:dyDescent="0.25">
      <c r="A274">
        <v>2017</v>
      </c>
      <c r="B274">
        <v>3</v>
      </c>
      <c r="C274" t="s">
        <v>14</v>
      </c>
      <c r="D274" t="s">
        <v>82</v>
      </c>
      <c r="E274">
        <v>124189.48</v>
      </c>
      <c r="F274">
        <v>146585.97</v>
      </c>
      <c r="G274">
        <v>17268.4899999999</v>
      </c>
      <c r="H274">
        <v>122627.78</v>
      </c>
      <c r="I274">
        <v>19984.72</v>
      </c>
      <c r="J274">
        <v>49444.42</v>
      </c>
      <c r="K274">
        <v>20972.81</v>
      </c>
      <c r="L274">
        <v>13142.15</v>
      </c>
      <c r="M274">
        <v>25760.28</v>
      </c>
      <c r="N274">
        <v>0</v>
      </c>
      <c r="O274">
        <v>539976.09</v>
      </c>
      <c r="P274">
        <v>5949980920</v>
      </c>
      <c r="Q274">
        <v>7092286285</v>
      </c>
      <c r="R274">
        <v>5949980.9199999999</v>
      </c>
      <c r="S274">
        <v>7092286.2850000001</v>
      </c>
    </row>
    <row r="275" spans="1:19" x14ac:dyDescent="0.25">
      <c r="A275">
        <v>2017</v>
      </c>
      <c r="B275">
        <v>3</v>
      </c>
      <c r="C275" t="s">
        <v>14</v>
      </c>
      <c r="D275" t="s">
        <v>81</v>
      </c>
      <c r="E275">
        <v>9924.43</v>
      </c>
      <c r="F275">
        <v>11714.21</v>
      </c>
      <c r="G275">
        <v>1379.99</v>
      </c>
      <c r="H275">
        <v>9799.6299999999992</v>
      </c>
      <c r="I275">
        <v>1597.05</v>
      </c>
      <c r="J275">
        <v>3951.28</v>
      </c>
      <c r="K275">
        <v>1676.01</v>
      </c>
      <c r="L275">
        <v>1050.24</v>
      </c>
      <c r="M275">
        <v>2058.6</v>
      </c>
      <c r="N275">
        <v>0</v>
      </c>
      <c r="O275">
        <v>43151.44</v>
      </c>
      <c r="P275">
        <v>502056402</v>
      </c>
      <c r="Q275">
        <v>573766764</v>
      </c>
      <c r="R275">
        <v>502056.402</v>
      </c>
      <c r="S275">
        <v>573766.76399999997</v>
      </c>
    </row>
    <row r="276" spans="1:19" x14ac:dyDescent="0.25">
      <c r="A276">
        <v>2017</v>
      </c>
      <c r="B276">
        <v>4</v>
      </c>
      <c r="C276" t="s">
        <v>14</v>
      </c>
      <c r="D276" t="s">
        <v>82</v>
      </c>
      <c r="E276">
        <v>126964.48</v>
      </c>
      <c r="F276">
        <v>162590.45000000001</v>
      </c>
      <c r="G276">
        <v>19473.609999999899</v>
      </c>
      <c r="H276">
        <v>121906.1</v>
      </c>
      <c r="I276">
        <v>20218.02</v>
      </c>
      <c r="J276">
        <v>39736.61</v>
      </c>
      <c r="K276">
        <v>22899.64</v>
      </c>
      <c r="L276">
        <v>10945.96</v>
      </c>
      <c r="M276">
        <v>8748.17</v>
      </c>
      <c r="N276">
        <v>0</v>
      </c>
      <c r="O276">
        <v>533483.04</v>
      </c>
      <c r="P276">
        <v>5849457213</v>
      </c>
      <c r="Q276">
        <v>7151714211</v>
      </c>
      <c r="R276">
        <v>5849457.2130000005</v>
      </c>
      <c r="S276">
        <v>7151714.2110000001</v>
      </c>
    </row>
    <row r="277" spans="1:19" x14ac:dyDescent="0.25">
      <c r="A277">
        <v>2017</v>
      </c>
      <c r="B277">
        <v>4</v>
      </c>
      <c r="C277" t="s">
        <v>14</v>
      </c>
      <c r="D277" t="s">
        <v>81</v>
      </c>
      <c r="E277">
        <v>9850.69</v>
      </c>
      <c r="F277">
        <v>12614.78</v>
      </c>
      <c r="G277">
        <v>1510.8799999999901</v>
      </c>
      <c r="H277">
        <v>9458.23</v>
      </c>
      <c r="I277">
        <v>1568.64</v>
      </c>
      <c r="J277">
        <v>3083.01</v>
      </c>
      <c r="K277">
        <v>1776.7</v>
      </c>
      <c r="L277">
        <v>849.26</v>
      </c>
      <c r="M277">
        <v>678.74</v>
      </c>
      <c r="N277">
        <v>0</v>
      </c>
      <c r="O277">
        <v>41390.93</v>
      </c>
      <c r="P277">
        <v>470687566</v>
      </c>
      <c r="Q277">
        <v>563711884</v>
      </c>
      <c r="R277">
        <v>470687.56599999999</v>
      </c>
      <c r="S277">
        <v>563711.88399999996</v>
      </c>
    </row>
    <row r="278" spans="1:19" x14ac:dyDescent="0.25">
      <c r="A278">
        <v>2018</v>
      </c>
      <c r="B278">
        <v>1</v>
      </c>
      <c r="C278" t="s">
        <v>14</v>
      </c>
      <c r="D278" t="s">
        <v>82</v>
      </c>
      <c r="E278">
        <v>142688.17000000001</v>
      </c>
      <c r="F278">
        <v>188273.99</v>
      </c>
      <c r="G278">
        <v>23220.22</v>
      </c>
      <c r="H278">
        <v>136261.82</v>
      </c>
      <c r="I278">
        <v>18588.47</v>
      </c>
      <c r="J278">
        <v>46175.59</v>
      </c>
      <c r="K278">
        <v>25472.47</v>
      </c>
      <c r="L278">
        <v>10750.23</v>
      </c>
      <c r="M278">
        <v>92068.99</v>
      </c>
      <c r="N278">
        <v>0</v>
      </c>
      <c r="O278">
        <v>683499.94</v>
      </c>
      <c r="P278">
        <v>6264270507</v>
      </c>
      <c r="Q278">
        <v>7670738453</v>
      </c>
      <c r="R278">
        <v>6264270.5070000002</v>
      </c>
      <c r="S278">
        <v>7670738.4529999997</v>
      </c>
    </row>
    <row r="279" spans="1:19" x14ac:dyDescent="0.25">
      <c r="A279">
        <v>2018</v>
      </c>
      <c r="B279">
        <v>1</v>
      </c>
      <c r="C279" t="s">
        <v>14</v>
      </c>
      <c r="D279" t="s">
        <v>81</v>
      </c>
      <c r="E279">
        <v>12407.67</v>
      </c>
      <c r="F279">
        <v>16371.65</v>
      </c>
      <c r="G279">
        <v>2019.1499999999901</v>
      </c>
      <c r="H279">
        <v>11848.85</v>
      </c>
      <c r="I279">
        <v>1616.39</v>
      </c>
      <c r="J279">
        <v>4015.27</v>
      </c>
      <c r="K279">
        <v>2215</v>
      </c>
      <c r="L279">
        <v>934.8</v>
      </c>
      <c r="M279">
        <v>8006</v>
      </c>
      <c r="N279">
        <v>0</v>
      </c>
      <c r="O279">
        <v>59434.78</v>
      </c>
      <c r="P279">
        <v>549207793</v>
      </c>
      <c r="Q279">
        <v>699678471</v>
      </c>
      <c r="R279">
        <v>549207.79299999995</v>
      </c>
      <c r="S279">
        <v>699678.47100000002</v>
      </c>
    </row>
    <row r="280" spans="1:19" x14ac:dyDescent="0.25">
      <c r="A280">
        <v>2018</v>
      </c>
      <c r="B280">
        <v>2</v>
      </c>
      <c r="C280" t="s">
        <v>14</v>
      </c>
      <c r="D280" t="s">
        <v>82</v>
      </c>
      <c r="E280">
        <v>169355.9</v>
      </c>
      <c r="F280">
        <v>222054.41</v>
      </c>
      <c r="G280">
        <v>21314.98</v>
      </c>
      <c r="H280">
        <v>144236.69</v>
      </c>
      <c r="I280">
        <v>22458.71</v>
      </c>
      <c r="J280">
        <v>37653.699999999997</v>
      </c>
      <c r="K280">
        <v>32399.919999999998</v>
      </c>
      <c r="L280">
        <v>8747.6299999999992</v>
      </c>
      <c r="M280">
        <v>12189.99</v>
      </c>
      <c r="N280">
        <v>0</v>
      </c>
      <c r="O280">
        <v>670411.92000000004</v>
      </c>
      <c r="P280">
        <v>7261736199</v>
      </c>
      <c r="Q280">
        <v>8579562218</v>
      </c>
      <c r="R280">
        <v>7261736.1989999898</v>
      </c>
      <c r="S280">
        <v>8579562.2180000003</v>
      </c>
    </row>
    <row r="281" spans="1:19" x14ac:dyDescent="0.25">
      <c r="A281">
        <v>2018</v>
      </c>
      <c r="B281">
        <v>2</v>
      </c>
      <c r="C281" t="s">
        <v>14</v>
      </c>
      <c r="D281" t="s">
        <v>81</v>
      </c>
      <c r="E281">
        <v>18400.09</v>
      </c>
      <c r="F281">
        <v>24125.65</v>
      </c>
      <c r="G281">
        <v>2315.8099999999899</v>
      </c>
      <c r="H281">
        <v>15670.95</v>
      </c>
      <c r="I281">
        <v>2440.08</v>
      </c>
      <c r="J281">
        <v>4090.98</v>
      </c>
      <c r="K281">
        <v>3520.17</v>
      </c>
      <c r="L281">
        <v>950.41</v>
      </c>
      <c r="M281">
        <v>1324.41</v>
      </c>
      <c r="N281">
        <v>0</v>
      </c>
      <c r="O281">
        <v>72838.55</v>
      </c>
      <c r="P281">
        <v>700341322</v>
      </c>
      <c r="Q281">
        <v>887787309</v>
      </c>
      <c r="R281">
        <v>700341.32200000004</v>
      </c>
      <c r="S281">
        <v>887787.30900000001</v>
      </c>
    </row>
    <row r="282" spans="1:19" x14ac:dyDescent="0.25">
      <c r="A282">
        <v>2018</v>
      </c>
      <c r="B282">
        <v>3</v>
      </c>
      <c r="C282" t="s">
        <v>14</v>
      </c>
      <c r="D282" t="s">
        <v>82</v>
      </c>
      <c r="E282">
        <v>167649.26999999999</v>
      </c>
      <c r="F282">
        <v>234489.39</v>
      </c>
      <c r="G282">
        <v>24047.179999999898</v>
      </c>
      <c r="H282">
        <v>149986.04</v>
      </c>
      <c r="I282">
        <v>21214.9</v>
      </c>
      <c r="J282">
        <v>38669.769999999997</v>
      </c>
      <c r="K282">
        <v>31918.28</v>
      </c>
      <c r="L282">
        <v>7739.86</v>
      </c>
      <c r="M282">
        <v>12125.07</v>
      </c>
      <c r="N282">
        <v>0</v>
      </c>
      <c r="O282">
        <v>687839.75</v>
      </c>
      <c r="P282">
        <v>7509022981</v>
      </c>
      <c r="Q282">
        <v>8642250548</v>
      </c>
      <c r="R282">
        <v>7509022.9809999997</v>
      </c>
      <c r="S282">
        <v>8642250.5480000004</v>
      </c>
    </row>
    <row r="283" spans="1:19" x14ac:dyDescent="0.25">
      <c r="A283">
        <v>2018</v>
      </c>
      <c r="B283">
        <v>3</v>
      </c>
      <c r="C283" t="s">
        <v>14</v>
      </c>
      <c r="D283" t="s">
        <v>81</v>
      </c>
      <c r="E283">
        <v>17394.07</v>
      </c>
      <c r="F283">
        <v>24328.92</v>
      </c>
      <c r="G283">
        <v>2494.96</v>
      </c>
      <c r="H283">
        <v>15561.47</v>
      </c>
      <c r="I283">
        <v>2201.11</v>
      </c>
      <c r="J283">
        <v>4012.1</v>
      </c>
      <c r="K283">
        <v>3311.61</v>
      </c>
      <c r="L283">
        <v>803.03</v>
      </c>
      <c r="M283">
        <v>1258.01</v>
      </c>
      <c r="N283">
        <v>0</v>
      </c>
      <c r="O283">
        <v>71365.27</v>
      </c>
      <c r="P283">
        <v>700118713</v>
      </c>
      <c r="Q283">
        <v>824400875</v>
      </c>
      <c r="R283">
        <v>700118.71299999999</v>
      </c>
      <c r="S283">
        <v>824400.875</v>
      </c>
    </row>
    <row r="284" spans="1:19" x14ac:dyDescent="0.25">
      <c r="A284">
        <v>2018</v>
      </c>
      <c r="B284">
        <v>4</v>
      </c>
      <c r="C284" t="s">
        <v>14</v>
      </c>
      <c r="D284" t="s">
        <v>82</v>
      </c>
      <c r="E284">
        <v>170457.15</v>
      </c>
      <c r="F284">
        <v>204185.53</v>
      </c>
      <c r="G284">
        <v>22807.32</v>
      </c>
      <c r="H284">
        <v>136121.35</v>
      </c>
      <c r="I284">
        <v>19859.3</v>
      </c>
      <c r="J284">
        <v>38247.599999999999</v>
      </c>
      <c r="K284">
        <v>32539.86</v>
      </c>
      <c r="L284">
        <v>10098.83</v>
      </c>
      <c r="M284">
        <v>11746.43</v>
      </c>
      <c r="N284">
        <v>0</v>
      </c>
      <c r="O284">
        <v>646063.37</v>
      </c>
      <c r="P284">
        <v>6919446487</v>
      </c>
      <c r="Q284">
        <v>8046500383</v>
      </c>
      <c r="R284">
        <v>6919446.4869999997</v>
      </c>
      <c r="S284">
        <v>8046500.3829999901</v>
      </c>
    </row>
    <row r="285" spans="1:19" x14ac:dyDescent="0.25">
      <c r="A285">
        <v>2018</v>
      </c>
      <c r="B285">
        <v>4</v>
      </c>
      <c r="C285" t="s">
        <v>14</v>
      </c>
      <c r="D285" t="s">
        <v>81</v>
      </c>
      <c r="E285">
        <v>21283.18</v>
      </c>
      <c r="F285">
        <v>25494.48</v>
      </c>
      <c r="G285">
        <v>2847.70999999999</v>
      </c>
      <c r="H285">
        <v>16996.03</v>
      </c>
      <c r="I285">
        <v>2479.62</v>
      </c>
      <c r="J285">
        <v>4775.57</v>
      </c>
      <c r="K285">
        <v>4062.91</v>
      </c>
      <c r="L285">
        <v>1260.93</v>
      </c>
      <c r="M285">
        <v>1466.65</v>
      </c>
      <c r="N285">
        <v>0</v>
      </c>
      <c r="O285">
        <v>80667.08</v>
      </c>
      <c r="P285">
        <v>687822455</v>
      </c>
      <c r="Q285">
        <v>919308881</v>
      </c>
      <c r="R285">
        <v>687822.45499999996</v>
      </c>
      <c r="S285">
        <v>919308.880999999</v>
      </c>
    </row>
    <row r="286" spans="1:19" x14ac:dyDescent="0.25">
      <c r="A286">
        <v>2019</v>
      </c>
      <c r="B286">
        <v>1</v>
      </c>
      <c r="C286" t="s">
        <v>14</v>
      </c>
      <c r="D286" t="s">
        <v>82</v>
      </c>
      <c r="E286">
        <v>179432.85</v>
      </c>
      <c r="F286">
        <v>202079.75</v>
      </c>
      <c r="G286">
        <v>22747.269999999899</v>
      </c>
      <c r="H286">
        <v>154589.15</v>
      </c>
      <c r="I286">
        <v>21010.83</v>
      </c>
      <c r="J286">
        <v>40288.550000000003</v>
      </c>
      <c r="K286">
        <v>33151.83</v>
      </c>
      <c r="L286">
        <v>11487.07</v>
      </c>
      <c r="M286">
        <v>11045.4</v>
      </c>
      <c r="N286">
        <v>0</v>
      </c>
      <c r="O286">
        <v>675832.69</v>
      </c>
      <c r="P286">
        <v>7252898790</v>
      </c>
      <c r="Q286">
        <v>8635242130</v>
      </c>
      <c r="R286">
        <v>7252898.79</v>
      </c>
      <c r="S286">
        <v>8635242.1300000008</v>
      </c>
    </row>
    <row r="287" spans="1:19" x14ac:dyDescent="0.25">
      <c r="A287">
        <v>2019</v>
      </c>
      <c r="B287">
        <v>1</v>
      </c>
      <c r="C287" t="s">
        <v>14</v>
      </c>
      <c r="D287" t="s">
        <v>81</v>
      </c>
      <c r="E287">
        <v>24468.12</v>
      </c>
      <c r="F287">
        <v>27556.33</v>
      </c>
      <c r="G287">
        <v>3101.8999999999901</v>
      </c>
      <c r="H287">
        <v>21080.34</v>
      </c>
      <c r="I287">
        <v>2865.11</v>
      </c>
      <c r="J287">
        <v>5493.89</v>
      </c>
      <c r="K287">
        <v>4520.7</v>
      </c>
      <c r="L287">
        <v>1566.42</v>
      </c>
      <c r="M287">
        <v>1506.19</v>
      </c>
      <c r="N287">
        <v>0</v>
      </c>
      <c r="O287">
        <v>92159</v>
      </c>
      <c r="P287">
        <v>880230781</v>
      </c>
      <c r="Q287">
        <v>1194055279</v>
      </c>
      <c r="R287">
        <v>880230.78099999996</v>
      </c>
      <c r="S287">
        <v>1194055.2790000001</v>
      </c>
    </row>
    <row r="288" spans="1:19" x14ac:dyDescent="0.25">
      <c r="A288">
        <v>2019</v>
      </c>
      <c r="B288">
        <v>2</v>
      </c>
      <c r="C288" t="s">
        <v>14</v>
      </c>
      <c r="D288" t="s">
        <v>82</v>
      </c>
      <c r="E288">
        <v>190193.98</v>
      </c>
      <c r="F288">
        <v>232939.79</v>
      </c>
      <c r="G288">
        <v>26020.2399999999</v>
      </c>
      <c r="H288">
        <v>165247.96</v>
      </c>
      <c r="I288">
        <v>23093.759999999998</v>
      </c>
      <c r="J288">
        <v>40892.74</v>
      </c>
      <c r="K288">
        <v>35302.160000000003</v>
      </c>
      <c r="L288">
        <v>12966.31</v>
      </c>
      <c r="M288">
        <v>19629.46</v>
      </c>
      <c r="N288">
        <v>0</v>
      </c>
      <c r="O288">
        <v>746286.4</v>
      </c>
      <c r="P288">
        <v>8200539759</v>
      </c>
      <c r="Q288">
        <v>9526545618</v>
      </c>
      <c r="R288">
        <v>8200539.7589999996</v>
      </c>
      <c r="S288">
        <v>9526545.6180000007</v>
      </c>
    </row>
    <row r="289" spans="1:19" x14ac:dyDescent="0.25">
      <c r="A289">
        <v>2019</v>
      </c>
      <c r="B289">
        <v>2</v>
      </c>
      <c r="C289" t="s">
        <v>14</v>
      </c>
      <c r="D289" t="s">
        <v>81</v>
      </c>
      <c r="E289">
        <v>26181.42</v>
      </c>
      <c r="F289">
        <v>32065.66</v>
      </c>
      <c r="G289">
        <v>3581.85</v>
      </c>
      <c r="H289">
        <v>22747.439999999999</v>
      </c>
      <c r="I289">
        <v>3179</v>
      </c>
      <c r="J289">
        <v>5629.15</v>
      </c>
      <c r="K289">
        <v>4859.57</v>
      </c>
      <c r="L289">
        <v>1784.9</v>
      </c>
      <c r="M289">
        <v>2702.12</v>
      </c>
      <c r="N289">
        <v>0</v>
      </c>
      <c r="O289">
        <v>102731.12</v>
      </c>
      <c r="P289">
        <v>957271417</v>
      </c>
      <c r="Q289">
        <v>1249616429</v>
      </c>
      <c r="R289">
        <v>957271.41700000002</v>
      </c>
      <c r="S289">
        <v>1249616.429</v>
      </c>
    </row>
    <row r="290" spans="1:19" x14ac:dyDescent="0.25">
      <c r="A290">
        <v>2019</v>
      </c>
      <c r="B290">
        <v>3</v>
      </c>
      <c r="C290" t="s">
        <v>14</v>
      </c>
      <c r="D290" t="s">
        <v>82</v>
      </c>
      <c r="E290">
        <v>198972.21</v>
      </c>
      <c r="F290">
        <v>225416.13</v>
      </c>
      <c r="G290">
        <v>25297.040000000001</v>
      </c>
      <c r="H290">
        <v>175342.25</v>
      </c>
      <c r="I290">
        <v>24798.14</v>
      </c>
      <c r="J290">
        <v>35543.699999999997</v>
      </c>
      <c r="K290">
        <v>36692.36</v>
      </c>
      <c r="L290">
        <v>14556.86</v>
      </c>
      <c r="M290">
        <v>33531.01</v>
      </c>
      <c r="N290">
        <v>0</v>
      </c>
      <c r="O290">
        <v>770149.69</v>
      </c>
      <c r="P290">
        <v>8110190217</v>
      </c>
      <c r="Q290">
        <v>9561249038</v>
      </c>
      <c r="R290">
        <v>8110190.2170000002</v>
      </c>
      <c r="S290">
        <v>9561249.0380000006</v>
      </c>
    </row>
    <row r="291" spans="1:19" x14ac:dyDescent="0.25">
      <c r="A291">
        <v>2019</v>
      </c>
      <c r="B291">
        <v>3</v>
      </c>
      <c r="C291" t="s">
        <v>14</v>
      </c>
      <c r="D291" t="s">
        <v>81</v>
      </c>
      <c r="E291">
        <v>25095.59</v>
      </c>
      <c r="F291">
        <v>28430.86</v>
      </c>
      <c r="G291">
        <v>3190.6199999999899</v>
      </c>
      <c r="H291">
        <v>22115.24</v>
      </c>
      <c r="I291">
        <v>3127.69</v>
      </c>
      <c r="J291">
        <v>4482.99</v>
      </c>
      <c r="K291">
        <v>4627.87</v>
      </c>
      <c r="L291">
        <v>1836</v>
      </c>
      <c r="M291">
        <v>4229.1400000000003</v>
      </c>
      <c r="N291">
        <v>0</v>
      </c>
      <c r="O291">
        <v>97136</v>
      </c>
      <c r="P291">
        <v>947859805</v>
      </c>
      <c r="Q291">
        <v>1159840780</v>
      </c>
      <c r="R291">
        <v>947859.80500000005</v>
      </c>
      <c r="S291">
        <v>1159840.78</v>
      </c>
    </row>
    <row r="292" spans="1:19" x14ac:dyDescent="0.25">
      <c r="A292">
        <v>2019</v>
      </c>
      <c r="B292">
        <v>4</v>
      </c>
      <c r="C292" t="s">
        <v>14</v>
      </c>
      <c r="D292" t="s">
        <v>82</v>
      </c>
      <c r="E292">
        <v>197723.81</v>
      </c>
      <c r="F292">
        <v>219509.84</v>
      </c>
      <c r="G292">
        <v>27294.619999999901</v>
      </c>
      <c r="H292">
        <v>177025.17</v>
      </c>
      <c r="I292">
        <v>23914.01</v>
      </c>
      <c r="J292">
        <v>45049.81</v>
      </c>
      <c r="K292">
        <v>38300.370000000003</v>
      </c>
      <c r="L292">
        <v>17173.54</v>
      </c>
      <c r="M292">
        <v>11301.26</v>
      </c>
      <c r="N292">
        <v>0</v>
      </c>
      <c r="O292">
        <v>757292.43</v>
      </c>
      <c r="P292">
        <v>8026669655</v>
      </c>
      <c r="Q292">
        <v>9384385949</v>
      </c>
      <c r="R292">
        <v>8026669.6550000003</v>
      </c>
      <c r="S292">
        <v>9384385.9489999991</v>
      </c>
    </row>
    <row r="293" spans="1:19" x14ac:dyDescent="0.25">
      <c r="A293">
        <v>2019</v>
      </c>
      <c r="B293">
        <v>4</v>
      </c>
      <c r="C293" t="s">
        <v>14</v>
      </c>
      <c r="D293" t="s">
        <v>81</v>
      </c>
      <c r="E293">
        <v>22950.09</v>
      </c>
      <c r="F293">
        <v>25478.82</v>
      </c>
      <c r="G293">
        <v>3168.13</v>
      </c>
      <c r="H293">
        <v>20547.560000000001</v>
      </c>
      <c r="I293">
        <v>2775.73</v>
      </c>
      <c r="J293">
        <v>5229</v>
      </c>
      <c r="K293">
        <v>4445.58</v>
      </c>
      <c r="L293">
        <v>1993.36</v>
      </c>
      <c r="M293">
        <v>1311.75</v>
      </c>
      <c r="N293">
        <v>0</v>
      </c>
      <c r="O293">
        <v>87900.01</v>
      </c>
      <c r="P293">
        <v>869613604</v>
      </c>
      <c r="Q293">
        <v>1106391327</v>
      </c>
      <c r="R293">
        <v>869613.60400000005</v>
      </c>
      <c r="S293">
        <v>1106391.327</v>
      </c>
    </row>
    <row r="294" spans="1:19" x14ac:dyDescent="0.25">
      <c r="A294">
        <v>2020</v>
      </c>
      <c r="B294">
        <v>1</v>
      </c>
      <c r="C294" t="s">
        <v>14</v>
      </c>
      <c r="D294" t="s">
        <v>82</v>
      </c>
      <c r="E294">
        <v>217634.32</v>
      </c>
      <c r="F294">
        <v>192953.22</v>
      </c>
      <c r="G294">
        <v>28269.799999999901</v>
      </c>
      <c r="H294">
        <v>177486.19</v>
      </c>
      <c r="I294">
        <v>24201.8</v>
      </c>
      <c r="J294">
        <v>40857.040000000001</v>
      </c>
      <c r="K294">
        <v>41257.46</v>
      </c>
      <c r="L294">
        <v>18464.03</v>
      </c>
      <c r="M294">
        <v>9187.11</v>
      </c>
      <c r="N294">
        <v>0</v>
      </c>
      <c r="O294">
        <v>750310.96</v>
      </c>
      <c r="P294">
        <v>7088068444</v>
      </c>
      <c r="Q294">
        <v>9974544448</v>
      </c>
      <c r="R294">
        <v>7088068.4440000001</v>
      </c>
      <c r="S294">
        <v>9974544.4479999896</v>
      </c>
    </row>
    <row r="295" spans="1:19" x14ac:dyDescent="0.25">
      <c r="A295">
        <v>2020</v>
      </c>
      <c r="B295">
        <v>1</v>
      </c>
      <c r="C295" t="s">
        <v>14</v>
      </c>
      <c r="D295" t="s">
        <v>81</v>
      </c>
      <c r="E295">
        <v>22845.59</v>
      </c>
      <c r="F295">
        <v>20254.759999999998</v>
      </c>
      <c r="G295">
        <v>2967.55</v>
      </c>
      <c r="H295">
        <v>18631.150000000001</v>
      </c>
      <c r="I295">
        <v>2540.52</v>
      </c>
      <c r="J295">
        <v>4288.8599999999997</v>
      </c>
      <c r="K295">
        <v>4330.8900000000003</v>
      </c>
      <c r="L295">
        <v>1938.21</v>
      </c>
      <c r="M295">
        <v>964.39</v>
      </c>
      <c r="N295">
        <v>0</v>
      </c>
      <c r="O295">
        <v>78761.919999999998</v>
      </c>
      <c r="P295">
        <v>856561461</v>
      </c>
      <c r="Q295">
        <v>1151994358</v>
      </c>
      <c r="R295">
        <v>856561.46100000001</v>
      </c>
      <c r="S295">
        <v>1151994.358</v>
      </c>
    </row>
    <row r="296" spans="1:19" x14ac:dyDescent="0.25">
      <c r="A296">
        <v>2020</v>
      </c>
      <c r="B296">
        <v>2</v>
      </c>
      <c r="C296" t="s">
        <v>14</v>
      </c>
      <c r="D296" t="s">
        <v>82</v>
      </c>
      <c r="E296">
        <v>207172.11</v>
      </c>
      <c r="F296">
        <v>19312.63</v>
      </c>
      <c r="G296">
        <v>16003.66</v>
      </c>
      <c r="H296">
        <v>100223.37</v>
      </c>
      <c r="I296">
        <v>4002.6</v>
      </c>
      <c r="J296">
        <v>47778.48</v>
      </c>
      <c r="K296">
        <v>45930.94</v>
      </c>
      <c r="L296">
        <v>21108.75</v>
      </c>
      <c r="M296">
        <v>4866.74</v>
      </c>
      <c r="N296">
        <v>0</v>
      </c>
      <c r="O296">
        <v>466399.28</v>
      </c>
      <c r="P296">
        <v>867718198</v>
      </c>
      <c r="Q296">
        <v>1763985896</v>
      </c>
      <c r="R296">
        <v>867718.19799999997</v>
      </c>
      <c r="S296">
        <v>1763985.8959999999</v>
      </c>
    </row>
    <row r="297" spans="1:19" x14ac:dyDescent="0.25">
      <c r="A297">
        <v>2020</v>
      </c>
      <c r="B297">
        <v>2</v>
      </c>
      <c r="C297" t="s">
        <v>14</v>
      </c>
      <c r="D297" t="s">
        <v>81</v>
      </c>
      <c r="E297">
        <v>6407.39</v>
      </c>
      <c r="F297">
        <v>597.29999999999995</v>
      </c>
      <c r="G297">
        <v>494.96</v>
      </c>
      <c r="H297">
        <v>3099.69</v>
      </c>
      <c r="I297">
        <v>123.79</v>
      </c>
      <c r="J297">
        <v>1477.69</v>
      </c>
      <c r="K297">
        <v>1420.55</v>
      </c>
      <c r="L297">
        <v>652.85</v>
      </c>
      <c r="M297">
        <v>150.52000000000001</v>
      </c>
      <c r="N297">
        <v>0</v>
      </c>
      <c r="O297">
        <v>14424.72</v>
      </c>
      <c r="P297">
        <v>27171659</v>
      </c>
      <c r="Q297">
        <v>51553326</v>
      </c>
      <c r="R297">
        <v>27171.659</v>
      </c>
      <c r="S297">
        <v>51553.326000000001</v>
      </c>
    </row>
    <row r="298" spans="1:19" x14ac:dyDescent="0.25">
      <c r="A298">
        <v>2020</v>
      </c>
      <c r="B298">
        <v>3</v>
      </c>
      <c r="C298" t="s">
        <v>14</v>
      </c>
      <c r="D298" t="s">
        <v>82</v>
      </c>
      <c r="E298">
        <v>217408.08</v>
      </c>
      <c r="F298">
        <v>89758.92</v>
      </c>
      <c r="G298">
        <v>21709.439999999999</v>
      </c>
      <c r="H298">
        <v>151924.14000000001</v>
      </c>
      <c r="I298">
        <v>19311.47</v>
      </c>
      <c r="J298">
        <v>47009</v>
      </c>
      <c r="K298">
        <v>45993.75</v>
      </c>
      <c r="L298">
        <v>21932.82</v>
      </c>
      <c r="M298">
        <v>5707.91</v>
      </c>
      <c r="N298">
        <v>0</v>
      </c>
      <c r="O298">
        <v>620755.51</v>
      </c>
      <c r="P298">
        <v>4648256396</v>
      </c>
      <c r="Q298">
        <v>6805632624</v>
      </c>
      <c r="R298">
        <v>4648256.3959999997</v>
      </c>
      <c r="S298">
        <v>6805632.6239999998</v>
      </c>
    </row>
    <row r="299" spans="1:19" x14ac:dyDescent="0.25">
      <c r="A299">
        <v>2020</v>
      </c>
      <c r="B299">
        <v>3</v>
      </c>
      <c r="C299" t="s">
        <v>14</v>
      </c>
      <c r="D299" t="s">
        <v>81</v>
      </c>
      <c r="E299">
        <v>10961.75</v>
      </c>
      <c r="F299">
        <v>4525.66</v>
      </c>
      <c r="G299">
        <v>1094.5899999999999</v>
      </c>
      <c r="H299">
        <v>7660.04</v>
      </c>
      <c r="I299">
        <v>973.69</v>
      </c>
      <c r="J299">
        <v>2370.1999999999998</v>
      </c>
      <c r="K299">
        <v>2319.0100000000002</v>
      </c>
      <c r="L299">
        <v>1105.8599999999999</v>
      </c>
      <c r="M299">
        <v>287.79000000000002</v>
      </c>
      <c r="N299">
        <v>0</v>
      </c>
      <c r="O299">
        <v>31298.6</v>
      </c>
      <c r="P299">
        <v>231127620</v>
      </c>
      <c r="Q299">
        <v>359457078</v>
      </c>
      <c r="R299">
        <v>231127.62</v>
      </c>
      <c r="S299">
        <v>359457.07799999998</v>
      </c>
    </row>
    <row r="300" spans="1:19" x14ac:dyDescent="0.25">
      <c r="A300">
        <v>2020</v>
      </c>
      <c r="B300">
        <v>4</v>
      </c>
      <c r="C300" t="s">
        <v>14</v>
      </c>
      <c r="D300" t="s">
        <v>82</v>
      </c>
      <c r="E300">
        <v>202390.33</v>
      </c>
      <c r="F300">
        <v>92201.45</v>
      </c>
      <c r="G300">
        <v>22630.87</v>
      </c>
      <c r="H300">
        <v>138985.71</v>
      </c>
      <c r="I300">
        <v>19095.28</v>
      </c>
      <c r="J300">
        <v>46794.57</v>
      </c>
      <c r="K300">
        <v>43084.65</v>
      </c>
      <c r="L300">
        <v>21113.94</v>
      </c>
      <c r="M300">
        <v>2095.0300000000002</v>
      </c>
      <c r="N300">
        <v>0</v>
      </c>
      <c r="O300">
        <v>588391.82999999996</v>
      </c>
      <c r="P300">
        <v>5017951457</v>
      </c>
      <c r="Q300">
        <v>6936549184</v>
      </c>
      <c r="R300">
        <v>5017951.4570000004</v>
      </c>
      <c r="S300">
        <v>6936549.1839999901</v>
      </c>
    </row>
    <row r="301" spans="1:19" x14ac:dyDescent="0.25">
      <c r="A301">
        <v>2020</v>
      </c>
      <c r="B301">
        <v>4</v>
      </c>
      <c r="C301" t="s">
        <v>14</v>
      </c>
      <c r="D301" t="s">
        <v>81</v>
      </c>
      <c r="E301">
        <v>25014.54</v>
      </c>
      <c r="F301">
        <v>11395.68</v>
      </c>
      <c r="G301">
        <v>2797.08</v>
      </c>
      <c r="H301">
        <v>17178.009999999998</v>
      </c>
      <c r="I301">
        <v>2360.09</v>
      </c>
      <c r="J301">
        <v>5783.6</v>
      </c>
      <c r="K301">
        <v>5325.07</v>
      </c>
      <c r="L301">
        <v>2609.59</v>
      </c>
      <c r="M301">
        <v>258.94</v>
      </c>
      <c r="N301">
        <v>0</v>
      </c>
      <c r="O301">
        <v>72722.59</v>
      </c>
      <c r="P301">
        <v>578662656</v>
      </c>
      <c r="Q301">
        <v>894137108</v>
      </c>
      <c r="R301">
        <v>578662.65599999996</v>
      </c>
      <c r="S301">
        <v>894137.10800000001</v>
      </c>
    </row>
    <row r="302" spans="1:19" x14ac:dyDescent="0.25">
      <c r="A302">
        <v>2021</v>
      </c>
      <c r="B302">
        <v>1</v>
      </c>
      <c r="C302" t="s">
        <v>14</v>
      </c>
      <c r="D302" t="s">
        <v>82</v>
      </c>
      <c r="E302">
        <v>217682.68</v>
      </c>
      <c r="F302">
        <v>126636.41</v>
      </c>
      <c r="G302">
        <v>21321.889999999901</v>
      </c>
      <c r="H302">
        <v>148756.68</v>
      </c>
      <c r="I302">
        <v>21362.71</v>
      </c>
      <c r="J302">
        <v>48536.51</v>
      </c>
      <c r="K302">
        <v>44696.23</v>
      </c>
      <c r="L302">
        <v>21144.14</v>
      </c>
      <c r="M302">
        <v>6887.29</v>
      </c>
      <c r="N302">
        <v>0</v>
      </c>
      <c r="O302">
        <v>657024.53</v>
      </c>
      <c r="P302">
        <v>5278850895</v>
      </c>
      <c r="Q302">
        <v>7026699778</v>
      </c>
      <c r="R302">
        <v>5278850.8949999996</v>
      </c>
      <c r="S302">
        <v>7026699.7779999999</v>
      </c>
    </row>
    <row r="303" spans="1:19" x14ac:dyDescent="0.25">
      <c r="A303">
        <v>2021</v>
      </c>
      <c r="B303">
        <v>1</v>
      </c>
      <c r="C303" t="s">
        <v>14</v>
      </c>
      <c r="D303" t="s">
        <v>81</v>
      </c>
      <c r="E303">
        <v>28008.83</v>
      </c>
      <c r="F303">
        <v>16294.08</v>
      </c>
      <c r="G303">
        <v>2743.44</v>
      </c>
      <c r="H303">
        <v>19140.25</v>
      </c>
      <c r="I303">
        <v>2748.7</v>
      </c>
      <c r="J303">
        <v>6245.11</v>
      </c>
      <c r="K303">
        <v>5750.98</v>
      </c>
      <c r="L303">
        <v>2720.58</v>
      </c>
      <c r="M303">
        <v>886.17</v>
      </c>
      <c r="N303">
        <v>0</v>
      </c>
      <c r="O303">
        <v>84538.14</v>
      </c>
      <c r="P303">
        <v>469091217</v>
      </c>
      <c r="Q303">
        <v>950412127</v>
      </c>
      <c r="R303">
        <v>469091.217</v>
      </c>
      <c r="S303">
        <v>950412.12699999998</v>
      </c>
    </row>
    <row r="304" spans="1:19" x14ac:dyDescent="0.25">
      <c r="A304">
        <v>2021</v>
      </c>
      <c r="B304">
        <v>2</v>
      </c>
      <c r="C304" t="s">
        <v>14</v>
      </c>
      <c r="D304" t="s">
        <v>82</v>
      </c>
      <c r="E304">
        <v>230740.49</v>
      </c>
      <c r="F304">
        <v>192697.7</v>
      </c>
      <c r="G304">
        <v>27908.629999999899</v>
      </c>
      <c r="H304">
        <v>183356.56</v>
      </c>
      <c r="I304">
        <v>28699.3</v>
      </c>
      <c r="J304">
        <v>57981.85</v>
      </c>
      <c r="K304">
        <v>45843.98</v>
      </c>
      <c r="L304">
        <v>20267.34</v>
      </c>
      <c r="M304">
        <v>3362.84</v>
      </c>
      <c r="N304">
        <v>0</v>
      </c>
      <c r="O304">
        <v>790858.7</v>
      </c>
      <c r="P304">
        <v>7801345087</v>
      </c>
      <c r="Q304">
        <v>9175931965</v>
      </c>
      <c r="R304">
        <v>7801345.08699999</v>
      </c>
      <c r="S304">
        <v>9175931.9649999999</v>
      </c>
    </row>
    <row r="305" spans="1:19" x14ac:dyDescent="0.25">
      <c r="A305">
        <v>2021</v>
      </c>
      <c r="B305">
        <v>2</v>
      </c>
      <c r="C305" t="s">
        <v>14</v>
      </c>
      <c r="D305" t="s">
        <v>81</v>
      </c>
      <c r="E305">
        <v>26495.29</v>
      </c>
      <c r="F305">
        <v>22126.94</v>
      </c>
      <c r="G305">
        <v>3204.67</v>
      </c>
      <c r="H305">
        <v>21054.32</v>
      </c>
      <c r="I305">
        <v>3295.46</v>
      </c>
      <c r="J305">
        <v>6657.89</v>
      </c>
      <c r="K305">
        <v>5264.14</v>
      </c>
      <c r="L305">
        <v>2327.2399999999998</v>
      </c>
      <c r="M305">
        <v>386.15</v>
      </c>
      <c r="N305">
        <v>0</v>
      </c>
      <c r="O305">
        <v>90812.09</v>
      </c>
      <c r="P305">
        <v>834941886</v>
      </c>
      <c r="Q305">
        <v>1051440731</v>
      </c>
      <c r="R305">
        <v>834941.88599999901</v>
      </c>
      <c r="S305">
        <v>1051440.7309999999</v>
      </c>
    </row>
    <row r="306" spans="1:19" x14ac:dyDescent="0.25">
      <c r="A306">
        <v>2021</v>
      </c>
      <c r="B306">
        <v>3</v>
      </c>
      <c r="C306" t="s">
        <v>14</v>
      </c>
      <c r="D306" t="s">
        <v>82</v>
      </c>
      <c r="E306">
        <v>241035.97</v>
      </c>
      <c r="F306">
        <v>225607.71</v>
      </c>
      <c r="G306">
        <v>28582.44</v>
      </c>
      <c r="H306">
        <v>184945.11</v>
      </c>
      <c r="I306">
        <v>27757.85</v>
      </c>
      <c r="J306">
        <v>57243.24</v>
      </c>
      <c r="K306">
        <v>44792.99</v>
      </c>
      <c r="L306">
        <v>19739.16</v>
      </c>
      <c r="M306">
        <v>34946.699999999997</v>
      </c>
      <c r="N306">
        <v>0</v>
      </c>
      <c r="O306">
        <v>864651.16</v>
      </c>
      <c r="P306">
        <v>7522455016</v>
      </c>
      <c r="Q306">
        <v>9603636041</v>
      </c>
      <c r="R306">
        <v>7522455.0159999998</v>
      </c>
      <c r="S306">
        <v>9603636.0409999993</v>
      </c>
    </row>
    <row r="307" spans="1:19" x14ac:dyDescent="0.25">
      <c r="A307">
        <v>2021</v>
      </c>
      <c r="B307">
        <v>3</v>
      </c>
      <c r="C307" t="s">
        <v>14</v>
      </c>
      <c r="D307" t="s">
        <v>81</v>
      </c>
      <c r="E307">
        <v>36335.69</v>
      </c>
      <c r="F307">
        <v>34009.910000000003</v>
      </c>
      <c r="G307">
        <v>4308.7399999999898</v>
      </c>
      <c r="H307">
        <v>27880.1</v>
      </c>
      <c r="I307">
        <v>4184.4399999999996</v>
      </c>
      <c r="J307">
        <v>8629.2999999999993</v>
      </c>
      <c r="K307">
        <v>6752.45</v>
      </c>
      <c r="L307">
        <v>2975.64</v>
      </c>
      <c r="M307">
        <v>5268.14</v>
      </c>
      <c r="N307">
        <v>0</v>
      </c>
      <c r="O307">
        <v>130344.42</v>
      </c>
      <c r="P307">
        <v>1057688672</v>
      </c>
      <c r="Q307">
        <v>1457316821</v>
      </c>
      <c r="R307">
        <v>1057688.672</v>
      </c>
      <c r="S307">
        <v>1457316.821</v>
      </c>
    </row>
    <row r="308" spans="1:19" x14ac:dyDescent="0.25">
      <c r="A308">
        <v>2021</v>
      </c>
      <c r="B308">
        <v>4</v>
      </c>
      <c r="C308" t="s">
        <v>14</v>
      </c>
      <c r="D308" t="s">
        <v>82</v>
      </c>
      <c r="E308">
        <v>242957.24</v>
      </c>
      <c r="F308">
        <v>252679.3</v>
      </c>
      <c r="G308">
        <v>29820.95</v>
      </c>
      <c r="H308">
        <v>198076.88</v>
      </c>
      <c r="I308">
        <v>26500.51</v>
      </c>
      <c r="J308">
        <v>52232.22</v>
      </c>
      <c r="K308">
        <v>44459.27</v>
      </c>
      <c r="L308">
        <v>19386.330000000002</v>
      </c>
      <c r="M308">
        <v>27725.360000000001</v>
      </c>
      <c r="N308">
        <v>0</v>
      </c>
      <c r="O308">
        <v>893838.06</v>
      </c>
      <c r="P308">
        <v>7995903675</v>
      </c>
      <c r="Q308">
        <v>9770677505</v>
      </c>
      <c r="R308">
        <v>7995903.6749999998</v>
      </c>
      <c r="S308">
        <v>9770677.5049999896</v>
      </c>
    </row>
    <row r="309" spans="1:19" x14ac:dyDescent="0.25">
      <c r="A309">
        <v>2021</v>
      </c>
      <c r="B309">
        <v>4</v>
      </c>
      <c r="C309" t="s">
        <v>14</v>
      </c>
      <c r="D309" t="s">
        <v>81</v>
      </c>
      <c r="E309">
        <v>42203.839999999997</v>
      </c>
      <c r="F309">
        <v>43892.65</v>
      </c>
      <c r="G309">
        <v>5180.1599999999899</v>
      </c>
      <c r="H309">
        <v>34407.72</v>
      </c>
      <c r="I309">
        <v>4603.37</v>
      </c>
      <c r="J309">
        <v>9073.2000000000007</v>
      </c>
      <c r="K309">
        <v>7722.97</v>
      </c>
      <c r="L309">
        <v>3367.58</v>
      </c>
      <c r="M309">
        <v>4816.1400000000003</v>
      </c>
      <c r="N309">
        <v>0</v>
      </c>
      <c r="O309">
        <v>155267.64000000001</v>
      </c>
      <c r="P309">
        <v>1166100119</v>
      </c>
      <c r="Q309">
        <v>1717342659</v>
      </c>
      <c r="R309">
        <v>1166100.1189999999</v>
      </c>
      <c r="S309">
        <v>1717342.659</v>
      </c>
    </row>
    <row r="310" spans="1:19" x14ac:dyDescent="0.25">
      <c r="A310">
        <v>2022</v>
      </c>
      <c r="B310">
        <v>1</v>
      </c>
      <c r="C310" t="s">
        <v>14</v>
      </c>
      <c r="D310" t="s">
        <v>82</v>
      </c>
      <c r="E310">
        <v>261536.3</v>
      </c>
      <c r="F310">
        <v>315140.06</v>
      </c>
      <c r="G310">
        <v>32580.58</v>
      </c>
      <c r="H310">
        <v>211208.94</v>
      </c>
      <c r="I310">
        <v>24524.57</v>
      </c>
      <c r="J310">
        <v>56467.96</v>
      </c>
      <c r="K310">
        <v>45069.67</v>
      </c>
      <c r="L310">
        <v>20073.77</v>
      </c>
      <c r="M310">
        <v>41257.449999999997</v>
      </c>
      <c r="N310">
        <v>0</v>
      </c>
      <c r="O310">
        <v>1007859.29</v>
      </c>
      <c r="P310">
        <v>7966002758</v>
      </c>
      <c r="Q310">
        <v>10006922325</v>
      </c>
      <c r="R310">
        <v>7966002.7579999901</v>
      </c>
      <c r="S310">
        <v>10006922.324999999</v>
      </c>
    </row>
    <row r="311" spans="1:19" x14ac:dyDescent="0.25">
      <c r="A311">
        <v>2022</v>
      </c>
      <c r="B311">
        <v>1</v>
      </c>
      <c r="C311" t="s">
        <v>14</v>
      </c>
      <c r="D311" t="s">
        <v>81</v>
      </c>
      <c r="E311">
        <v>44354.11</v>
      </c>
      <c r="F311">
        <v>53444.81</v>
      </c>
      <c r="G311">
        <v>5525.36</v>
      </c>
      <c r="H311">
        <v>35819.06</v>
      </c>
      <c r="I311">
        <v>4159.1400000000003</v>
      </c>
      <c r="J311">
        <v>9576.44</v>
      </c>
      <c r="K311">
        <v>7643.39</v>
      </c>
      <c r="L311">
        <v>3404.32</v>
      </c>
      <c r="M311">
        <v>6996.88</v>
      </c>
      <c r="N311">
        <v>0</v>
      </c>
      <c r="O311">
        <v>170923.51</v>
      </c>
      <c r="P311">
        <v>1084608910</v>
      </c>
      <c r="Q311">
        <v>1713631451</v>
      </c>
      <c r="R311">
        <v>1084608.9099999999</v>
      </c>
      <c r="S311">
        <v>1713631.4509999999</v>
      </c>
    </row>
    <row r="312" spans="1:19" x14ac:dyDescent="0.25">
      <c r="A312">
        <v>2022</v>
      </c>
      <c r="B312">
        <v>2</v>
      </c>
      <c r="C312" t="s">
        <v>14</v>
      </c>
      <c r="D312" t="s">
        <v>82</v>
      </c>
      <c r="E312">
        <v>263264.38</v>
      </c>
      <c r="F312">
        <v>476514.04</v>
      </c>
      <c r="G312">
        <v>31173.7</v>
      </c>
      <c r="H312">
        <v>229403.19</v>
      </c>
      <c r="I312">
        <v>24579.72</v>
      </c>
      <c r="J312">
        <v>58543.3</v>
      </c>
      <c r="K312">
        <v>46056.61</v>
      </c>
      <c r="L312">
        <v>19171.47</v>
      </c>
      <c r="M312">
        <v>55706.42</v>
      </c>
      <c r="N312">
        <v>0</v>
      </c>
      <c r="O312">
        <v>1204412.8500000001</v>
      </c>
      <c r="P312">
        <v>8834303784</v>
      </c>
      <c r="Q312">
        <v>10101679038</v>
      </c>
      <c r="R312">
        <v>8834303.784</v>
      </c>
      <c r="S312">
        <v>10101679.038000001</v>
      </c>
    </row>
    <row r="313" spans="1:19" x14ac:dyDescent="0.25">
      <c r="A313">
        <v>2022</v>
      </c>
      <c r="B313">
        <v>2</v>
      </c>
      <c r="C313" t="s">
        <v>14</v>
      </c>
      <c r="D313" t="s">
        <v>81</v>
      </c>
      <c r="E313">
        <v>45369.13</v>
      </c>
      <c r="F313">
        <v>82119.070000000007</v>
      </c>
      <c r="G313">
        <v>5372.25</v>
      </c>
      <c r="H313">
        <v>39533.730000000003</v>
      </c>
      <c r="I313">
        <v>4235.8999999999996</v>
      </c>
      <c r="J313">
        <v>10088.94</v>
      </c>
      <c r="K313">
        <v>7937.07</v>
      </c>
      <c r="L313">
        <v>3303.88</v>
      </c>
      <c r="M313">
        <v>9600.0499999999993</v>
      </c>
      <c r="N313">
        <v>0</v>
      </c>
      <c r="O313">
        <v>207560.01</v>
      </c>
      <c r="P313">
        <v>1359091641</v>
      </c>
      <c r="Q313">
        <v>1745856959</v>
      </c>
      <c r="R313">
        <v>1359091.6410000001</v>
      </c>
      <c r="S313">
        <v>1745856.959</v>
      </c>
    </row>
    <row r="314" spans="1:19" x14ac:dyDescent="0.25">
      <c r="A314">
        <v>2017</v>
      </c>
      <c r="B314">
        <v>1</v>
      </c>
      <c r="C314" t="s">
        <v>13</v>
      </c>
      <c r="D314" t="s">
        <v>80</v>
      </c>
      <c r="E314">
        <v>422020.97</v>
      </c>
      <c r="F314">
        <v>244942.95</v>
      </c>
      <c r="G314">
        <v>55289.589999999902</v>
      </c>
      <c r="H314">
        <v>220929.5</v>
      </c>
      <c r="I314">
        <v>19854.349999999999</v>
      </c>
      <c r="J314">
        <v>33946.94</v>
      </c>
      <c r="K314">
        <v>77768.929999999993</v>
      </c>
      <c r="L314">
        <v>11958.68</v>
      </c>
      <c r="M314">
        <v>23344.52</v>
      </c>
      <c r="N314">
        <v>28106.42</v>
      </c>
      <c r="O314">
        <v>1138162.8700000001</v>
      </c>
      <c r="P314">
        <v>6425982700</v>
      </c>
      <c r="Q314">
        <v>9478608290</v>
      </c>
      <c r="R314">
        <v>6425982.7000000002</v>
      </c>
      <c r="S314">
        <v>9478608.2899999991</v>
      </c>
    </row>
    <row r="315" spans="1:19" x14ac:dyDescent="0.25">
      <c r="A315">
        <v>2017</v>
      </c>
      <c r="B315">
        <v>1</v>
      </c>
      <c r="C315" t="s">
        <v>13</v>
      </c>
      <c r="D315" t="s">
        <v>82</v>
      </c>
      <c r="E315">
        <v>1561607.97</v>
      </c>
      <c r="F315">
        <v>600892.9</v>
      </c>
      <c r="G315">
        <v>144747.03999999899</v>
      </c>
      <c r="H315">
        <v>680895.72</v>
      </c>
      <c r="I315">
        <v>108172.89</v>
      </c>
      <c r="J315">
        <v>252631.22</v>
      </c>
      <c r="K315">
        <v>210544.85</v>
      </c>
      <c r="L315">
        <v>35095.279999999999</v>
      </c>
      <c r="M315">
        <v>53162.16</v>
      </c>
      <c r="N315">
        <v>1157808.94</v>
      </c>
      <c r="O315">
        <v>4805558.97</v>
      </c>
      <c r="P315">
        <v>22582667833</v>
      </c>
      <c r="Q315">
        <v>26920646191</v>
      </c>
      <c r="R315">
        <v>22582667.833000001</v>
      </c>
      <c r="S315">
        <v>26920646.195999999</v>
      </c>
    </row>
    <row r="316" spans="1:19" x14ac:dyDescent="0.25">
      <c r="A316">
        <v>2017</v>
      </c>
      <c r="B316">
        <v>1</v>
      </c>
      <c r="C316" t="s">
        <v>13</v>
      </c>
      <c r="D316" t="s">
        <v>81</v>
      </c>
      <c r="E316">
        <v>357261.39</v>
      </c>
      <c r="F316">
        <v>160982.06</v>
      </c>
      <c r="G316">
        <v>36237.19</v>
      </c>
      <c r="H316">
        <v>148589.26999999999</v>
      </c>
      <c r="I316">
        <v>22335.43</v>
      </c>
      <c r="J316">
        <v>49682.3</v>
      </c>
      <c r="K316">
        <v>49877.18</v>
      </c>
      <c r="L316">
        <v>7158.49</v>
      </c>
      <c r="M316">
        <v>15945.48</v>
      </c>
      <c r="N316">
        <v>62833.5</v>
      </c>
      <c r="O316">
        <v>910902.29</v>
      </c>
      <c r="P316">
        <v>5163413378</v>
      </c>
      <c r="Q316">
        <v>6316639560</v>
      </c>
      <c r="R316">
        <v>5163413.3779999996</v>
      </c>
      <c r="S316">
        <v>6316639.5599999996</v>
      </c>
    </row>
    <row r="317" spans="1:19" x14ac:dyDescent="0.25">
      <c r="A317">
        <v>2017</v>
      </c>
      <c r="B317">
        <v>1</v>
      </c>
      <c r="C317" t="s">
        <v>13</v>
      </c>
      <c r="D317" t="s">
        <v>79</v>
      </c>
      <c r="E317">
        <v>474148.52</v>
      </c>
      <c r="F317">
        <v>285663.77</v>
      </c>
      <c r="G317">
        <v>61111.109999999899</v>
      </c>
      <c r="H317">
        <v>226864.28</v>
      </c>
      <c r="I317">
        <v>20126.62</v>
      </c>
      <c r="J317">
        <v>52411.33</v>
      </c>
      <c r="K317">
        <v>107029.31</v>
      </c>
      <c r="L317">
        <v>9703.9500000000007</v>
      </c>
      <c r="M317">
        <v>20516.400000000001</v>
      </c>
      <c r="N317">
        <v>29552.400000000001</v>
      </c>
      <c r="O317">
        <v>1287127.69</v>
      </c>
      <c r="P317">
        <v>8003549039</v>
      </c>
      <c r="Q317">
        <v>10326077487</v>
      </c>
      <c r="R317">
        <v>8003549.0389999999</v>
      </c>
      <c r="S317">
        <v>10326077.487</v>
      </c>
    </row>
    <row r="318" spans="1:19" x14ac:dyDescent="0.25">
      <c r="A318">
        <v>2017</v>
      </c>
      <c r="B318">
        <v>2</v>
      </c>
      <c r="C318" t="s">
        <v>13</v>
      </c>
      <c r="D318" t="s">
        <v>80</v>
      </c>
      <c r="E318">
        <v>540226.57999999996</v>
      </c>
      <c r="F318">
        <v>316650.55</v>
      </c>
      <c r="G318">
        <v>73631.58</v>
      </c>
      <c r="H318">
        <v>273786.59000000003</v>
      </c>
      <c r="I318">
        <v>25785.51</v>
      </c>
      <c r="J318">
        <v>36786.449999999997</v>
      </c>
      <c r="K318">
        <v>100405.96</v>
      </c>
      <c r="L318">
        <v>13729.37</v>
      </c>
      <c r="M318">
        <v>31521.91</v>
      </c>
      <c r="N318">
        <v>34810.6</v>
      </c>
      <c r="O318">
        <v>1447335.12</v>
      </c>
      <c r="P318">
        <v>9943883049</v>
      </c>
      <c r="Q318">
        <v>12874458929</v>
      </c>
      <c r="R318">
        <v>9943883.0490000006</v>
      </c>
      <c r="S318">
        <v>12874458.929</v>
      </c>
    </row>
    <row r="319" spans="1:19" x14ac:dyDescent="0.25">
      <c r="A319">
        <v>2017</v>
      </c>
      <c r="B319">
        <v>2</v>
      </c>
      <c r="C319" t="s">
        <v>13</v>
      </c>
      <c r="D319" t="s">
        <v>82</v>
      </c>
      <c r="E319">
        <v>1698575.14</v>
      </c>
      <c r="F319">
        <v>664254.94999999995</v>
      </c>
      <c r="G319">
        <v>153135.21</v>
      </c>
      <c r="H319">
        <v>724712.07</v>
      </c>
      <c r="I319">
        <v>121564.87</v>
      </c>
      <c r="J319">
        <v>235076.15</v>
      </c>
      <c r="K319">
        <v>222780.6</v>
      </c>
      <c r="L319">
        <v>35263.589999999997</v>
      </c>
      <c r="M319">
        <v>61893.36</v>
      </c>
      <c r="N319">
        <v>1181048.67</v>
      </c>
      <c r="O319">
        <v>5098304.63</v>
      </c>
      <c r="P319">
        <v>27292091361</v>
      </c>
      <c r="Q319">
        <v>31145284235</v>
      </c>
      <c r="R319">
        <v>27292091.361000001</v>
      </c>
      <c r="S319">
        <v>31145284.230999999</v>
      </c>
    </row>
    <row r="320" spans="1:19" x14ac:dyDescent="0.25">
      <c r="A320">
        <v>2017</v>
      </c>
      <c r="B320">
        <v>2</v>
      </c>
      <c r="C320" t="s">
        <v>13</v>
      </c>
      <c r="D320" t="s">
        <v>81</v>
      </c>
      <c r="E320">
        <v>321692.62</v>
      </c>
      <c r="F320">
        <v>144287.78</v>
      </c>
      <c r="G320">
        <v>32366.1499999999</v>
      </c>
      <c r="H320">
        <v>134886.79</v>
      </c>
      <c r="I320">
        <v>19555.689999999999</v>
      </c>
      <c r="J320">
        <v>37777.050000000003</v>
      </c>
      <c r="K320">
        <v>43982.15</v>
      </c>
      <c r="L320">
        <v>5767.95</v>
      </c>
      <c r="M320">
        <v>14985.45</v>
      </c>
      <c r="N320">
        <v>61660.01</v>
      </c>
      <c r="O320">
        <v>816961.64</v>
      </c>
      <c r="P320">
        <v>4922808608</v>
      </c>
      <c r="Q320">
        <v>5981116861</v>
      </c>
      <c r="R320">
        <v>4922808.608</v>
      </c>
      <c r="S320">
        <v>5981116.8609999996</v>
      </c>
    </row>
    <row r="321" spans="1:19" x14ac:dyDescent="0.25">
      <c r="A321">
        <v>2017</v>
      </c>
      <c r="B321">
        <v>2</v>
      </c>
      <c r="C321" t="s">
        <v>13</v>
      </c>
      <c r="D321" t="s">
        <v>79</v>
      </c>
      <c r="E321">
        <v>464617.69</v>
      </c>
      <c r="F321">
        <v>276858.33</v>
      </c>
      <c r="G321">
        <v>56609.51</v>
      </c>
      <c r="H321">
        <v>228268.12</v>
      </c>
      <c r="I321">
        <v>19988.73</v>
      </c>
      <c r="J321">
        <v>36763.129999999997</v>
      </c>
      <c r="K321">
        <v>94464.69</v>
      </c>
      <c r="L321">
        <v>8511.7199999999993</v>
      </c>
      <c r="M321">
        <v>22057.62</v>
      </c>
      <c r="N321">
        <v>29220.39</v>
      </c>
      <c r="O321">
        <v>1237359.93</v>
      </c>
      <c r="P321">
        <v>8392239102</v>
      </c>
      <c r="Q321">
        <v>10467113893</v>
      </c>
      <c r="R321">
        <v>8392239.102</v>
      </c>
      <c r="S321">
        <v>10467113.892999999</v>
      </c>
    </row>
    <row r="322" spans="1:19" x14ac:dyDescent="0.25">
      <c r="A322">
        <v>2017</v>
      </c>
      <c r="B322">
        <v>3</v>
      </c>
      <c r="C322" t="s">
        <v>13</v>
      </c>
      <c r="D322" t="s">
        <v>80</v>
      </c>
      <c r="E322">
        <v>561382.17000000004</v>
      </c>
      <c r="F322">
        <v>366227.1</v>
      </c>
      <c r="G322">
        <v>82134.39</v>
      </c>
      <c r="H322">
        <v>305926.71000000002</v>
      </c>
      <c r="I322">
        <v>33346.32</v>
      </c>
      <c r="J322">
        <v>58585.01</v>
      </c>
      <c r="K322">
        <v>118561.23</v>
      </c>
      <c r="L322">
        <v>14121.18</v>
      </c>
      <c r="M322">
        <v>33462.94</v>
      </c>
      <c r="N322">
        <v>35671.85</v>
      </c>
      <c r="O322">
        <v>1609418.89</v>
      </c>
      <c r="P322">
        <v>11667870895</v>
      </c>
      <c r="Q322">
        <v>14190881435</v>
      </c>
      <c r="R322">
        <v>11667870.895</v>
      </c>
      <c r="S322">
        <v>14190881.4349999</v>
      </c>
    </row>
    <row r="323" spans="1:19" x14ac:dyDescent="0.25">
      <c r="A323">
        <v>2017</v>
      </c>
      <c r="B323">
        <v>3</v>
      </c>
      <c r="C323" t="s">
        <v>13</v>
      </c>
      <c r="D323" t="s">
        <v>82</v>
      </c>
      <c r="E323">
        <v>1696817.38</v>
      </c>
      <c r="F323">
        <v>744827.64</v>
      </c>
      <c r="G323">
        <v>148318.94999999899</v>
      </c>
      <c r="H323">
        <v>734024.95</v>
      </c>
      <c r="I323">
        <v>134630.95000000001</v>
      </c>
      <c r="J323">
        <v>214029.9</v>
      </c>
      <c r="K323">
        <v>222371.29</v>
      </c>
      <c r="L323">
        <v>34817.660000000003</v>
      </c>
      <c r="M323">
        <v>63353.14</v>
      </c>
      <c r="N323">
        <v>1212229.76</v>
      </c>
      <c r="O323">
        <v>5205421.63</v>
      </c>
      <c r="P323">
        <v>28391347393</v>
      </c>
      <c r="Q323">
        <v>32981980152</v>
      </c>
      <c r="R323">
        <v>28391347.394000001</v>
      </c>
      <c r="S323">
        <v>32981980.155999999</v>
      </c>
    </row>
    <row r="324" spans="1:19" x14ac:dyDescent="0.25">
      <c r="A324">
        <v>2017</v>
      </c>
      <c r="B324">
        <v>3</v>
      </c>
      <c r="C324" t="s">
        <v>13</v>
      </c>
      <c r="D324" t="s">
        <v>81</v>
      </c>
      <c r="E324">
        <v>279589.05</v>
      </c>
      <c r="F324">
        <v>137727.44</v>
      </c>
      <c r="G324">
        <v>30040.32</v>
      </c>
      <c r="H324">
        <v>124192.65</v>
      </c>
      <c r="I324">
        <v>20671.29</v>
      </c>
      <c r="J324">
        <v>34280.33</v>
      </c>
      <c r="K324">
        <v>39877.230000000003</v>
      </c>
      <c r="L324">
        <v>5026.1000000000004</v>
      </c>
      <c r="M324">
        <v>13292.65</v>
      </c>
      <c r="N324">
        <v>60375.58</v>
      </c>
      <c r="O324">
        <v>745072.63</v>
      </c>
      <c r="P324">
        <v>4725914314</v>
      </c>
      <c r="Q324">
        <v>5446392694</v>
      </c>
      <c r="R324">
        <v>4725914.3140000002</v>
      </c>
      <c r="S324">
        <v>5446392.6940000001</v>
      </c>
    </row>
    <row r="325" spans="1:19" x14ac:dyDescent="0.25">
      <c r="A325">
        <v>2017</v>
      </c>
      <c r="B325">
        <v>3</v>
      </c>
      <c r="C325" t="s">
        <v>13</v>
      </c>
      <c r="D325" t="s">
        <v>79</v>
      </c>
      <c r="E325">
        <v>446684.33</v>
      </c>
      <c r="F325">
        <v>278084.59999999998</v>
      </c>
      <c r="G325">
        <v>56937.21</v>
      </c>
      <c r="H325">
        <v>215346.99</v>
      </c>
      <c r="I325">
        <v>21947.37</v>
      </c>
      <c r="J325">
        <v>52933.55</v>
      </c>
      <c r="K325">
        <v>97644.2</v>
      </c>
      <c r="L325">
        <v>8094.7</v>
      </c>
      <c r="M325">
        <v>20082.89</v>
      </c>
      <c r="N325">
        <v>27651.79</v>
      </c>
      <c r="O325">
        <v>1225407.6299999999</v>
      </c>
      <c r="P325">
        <v>8728664943</v>
      </c>
      <c r="Q325">
        <v>10560284575</v>
      </c>
      <c r="R325">
        <v>8728664.943</v>
      </c>
      <c r="S325">
        <v>10560284.574999999</v>
      </c>
    </row>
    <row r="326" spans="1:19" x14ac:dyDescent="0.25">
      <c r="A326">
        <v>2017</v>
      </c>
      <c r="B326">
        <v>4</v>
      </c>
      <c r="C326" t="s">
        <v>13</v>
      </c>
      <c r="D326" t="s">
        <v>80</v>
      </c>
      <c r="E326">
        <v>455589.82</v>
      </c>
      <c r="F326">
        <v>319040.08</v>
      </c>
      <c r="G326">
        <v>66291.719999999899</v>
      </c>
      <c r="H326">
        <v>272543.38</v>
      </c>
      <c r="I326">
        <v>25048.71</v>
      </c>
      <c r="J326">
        <v>35512.300000000003</v>
      </c>
      <c r="K326">
        <v>101057.2</v>
      </c>
      <c r="L326">
        <v>12005.29</v>
      </c>
      <c r="M326">
        <v>20633.77</v>
      </c>
      <c r="N326">
        <v>30754.799999999999</v>
      </c>
      <c r="O326">
        <v>1338477.06</v>
      </c>
      <c r="P326">
        <v>8289300585</v>
      </c>
      <c r="Q326">
        <v>10920351262</v>
      </c>
      <c r="R326">
        <v>8289300.585</v>
      </c>
      <c r="S326">
        <v>10920351.262</v>
      </c>
    </row>
    <row r="327" spans="1:19" x14ac:dyDescent="0.25">
      <c r="A327">
        <v>2017</v>
      </c>
      <c r="B327">
        <v>4</v>
      </c>
      <c r="C327" t="s">
        <v>13</v>
      </c>
      <c r="D327" t="s">
        <v>82</v>
      </c>
      <c r="E327">
        <v>1690752.95</v>
      </c>
      <c r="F327">
        <v>771500.8</v>
      </c>
      <c r="G327">
        <v>157237.639999999</v>
      </c>
      <c r="H327">
        <v>773711.94</v>
      </c>
      <c r="I327">
        <v>124209.3</v>
      </c>
      <c r="J327">
        <v>258987.77</v>
      </c>
      <c r="K327">
        <v>230121.01</v>
      </c>
      <c r="L327">
        <v>33024.959999999999</v>
      </c>
      <c r="M327">
        <v>42807.22</v>
      </c>
      <c r="N327">
        <v>1281576.53</v>
      </c>
      <c r="O327">
        <v>5363930.13</v>
      </c>
      <c r="P327">
        <v>26258083515</v>
      </c>
      <c r="Q327">
        <v>30737710455</v>
      </c>
      <c r="R327">
        <v>26258083.515000001</v>
      </c>
      <c r="S327">
        <v>30737710.452</v>
      </c>
    </row>
    <row r="328" spans="1:19" x14ac:dyDescent="0.25">
      <c r="A328">
        <v>2017</v>
      </c>
      <c r="B328">
        <v>4</v>
      </c>
      <c r="C328" t="s">
        <v>13</v>
      </c>
      <c r="D328" t="s">
        <v>81</v>
      </c>
      <c r="E328">
        <v>278315.46999999997</v>
      </c>
      <c r="F328">
        <v>159439.22</v>
      </c>
      <c r="G328">
        <v>32364.54</v>
      </c>
      <c r="H328">
        <v>135312.72</v>
      </c>
      <c r="I328">
        <v>17798.689999999999</v>
      </c>
      <c r="J328">
        <v>34003.839999999997</v>
      </c>
      <c r="K328">
        <v>42186.05</v>
      </c>
      <c r="L328">
        <v>5019.58</v>
      </c>
      <c r="M328">
        <v>9408.91</v>
      </c>
      <c r="N328">
        <v>64238.400000000001</v>
      </c>
      <c r="O328">
        <v>778087.42</v>
      </c>
      <c r="P328">
        <v>4605511080</v>
      </c>
      <c r="Q328">
        <v>5714009012</v>
      </c>
      <c r="R328">
        <v>4605511.08</v>
      </c>
      <c r="S328">
        <v>5714009.0120000001</v>
      </c>
    </row>
    <row r="329" spans="1:19" x14ac:dyDescent="0.25">
      <c r="A329">
        <v>2017</v>
      </c>
      <c r="B329">
        <v>4</v>
      </c>
      <c r="C329" t="s">
        <v>13</v>
      </c>
      <c r="D329" t="s">
        <v>79</v>
      </c>
      <c r="E329">
        <v>446650.68</v>
      </c>
      <c r="F329">
        <v>300992.93</v>
      </c>
      <c r="G329">
        <v>54589.22</v>
      </c>
      <c r="H329">
        <v>235362.09</v>
      </c>
      <c r="I329">
        <v>19133.91</v>
      </c>
      <c r="J329">
        <v>34660.120000000003</v>
      </c>
      <c r="K329">
        <v>87319.38</v>
      </c>
      <c r="L329">
        <v>7749.89</v>
      </c>
      <c r="M329">
        <v>13831.23</v>
      </c>
      <c r="N329">
        <v>28879.95</v>
      </c>
      <c r="O329">
        <v>1229169.3899999999</v>
      </c>
      <c r="P329">
        <v>8033800973</v>
      </c>
      <c r="Q329">
        <v>10485326164</v>
      </c>
      <c r="R329">
        <v>8033800.9730000002</v>
      </c>
      <c r="S329">
        <v>10485326.164000001</v>
      </c>
    </row>
    <row r="330" spans="1:19" x14ac:dyDescent="0.25">
      <c r="A330">
        <v>2018</v>
      </c>
      <c r="B330">
        <v>1</v>
      </c>
      <c r="C330" t="s">
        <v>13</v>
      </c>
      <c r="D330" t="s">
        <v>80</v>
      </c>
      <c r="E330">
        <v>428773.8</v>
      </c>
      <c r="F330">
        <v>307660.68</v>
      </c>
      <c r="G330">
        <v>62788.45</v>
      </c>
      <c r="H330">
        <v>239773.56</v>
      </c>
      <c r="I330">
        <v>23378.91</v>
      </c>
      <c r="J330">
        <v>29449.1</v>
      </c>
      <c r="K330">
        <v>96904</v>
      </c>
      <c r="L330">
        <v>11467.77</v>
      </c>
      <c r="M330">
        <v>20067.689999999999</v>
      </c>
      <c r="N330">
        <v>19815.580000000002</v>
      </c>
      <c r="O330">
        <v>1240079.54</v>
      </c>
      <c r="P330">
        <v>7097688752</v>
      </c>
      <c r="Q330">
        <v>9722457086</v>
      </c>
      <c r="R330">
        <v>7097688.7520000003</v>
      </c>
      <c r="S330">
        <v>9722457.0859999992</v>
      </c>
    </row>
    <row r="331" spans="1:19" x14ac:dyDescent="0.25">
      <c r="A331">
        <v>2018</v>
      </c>
      <c r="B331">
        <v>1</v>
      </c>
      <c r="C331" t="s">
        <v>13</v>
      </c>
      <c r="D331" t="s">
        <v>82</v>
      </c>
      <c r="E331">
        <v>1627150.8</v>
      </c>
      <c r="F331">
        <v>777391.67</v>
      </c>
      <c r="G331">
        <v>160462.179999999</v>
      </c>
      <c r="H331">
        <v>755059.41</v>
      </c>
      <c r="I331">
        <v>113139.68</v>
      </c>
      <c r="J331">
        <v>231656.04</v>
      </c>
      <c r="K331">
        <v>219144.81</v>
      </c>
      <c r="L331">
        <v>29633.919999999998</v>
      </c>
      <c r="M331">
        <v>44232.33</v>
      </c>
      <c r="N331">
        <v>1319306.23</v>
      </c>
      <c r="O331">
        <v>5277177.07</v>
      </c>
      <c r="P331">
        <v>23221660083</v>
      </c>
      <c r="Q331">
        <v>27844608842</v>
      </c>
      <c r="R331">
        <v>23221660.083000001</v>
      </c>
      <c r="S331">
        <v>27844608.842999998</v>
      </c>
    </row>
    <row r="332" spans="1:19" x14ac:dyDescent="0.25">
      <c r="A332">
        <v>2018</v>
      </c>
      <c r="B332">
        <v>1</v>
      </c>
      <c r="C332" t="s">
        <v>13</v>
      </c>
      <c r="D332" t="s">
        <v>81</v>
      </c>
      <c r="E332">
        <v>352499.99</v>
      </c>
      <c r="F332">
        <v>195818.45</v>
      </c>
      <c r="G332">
        <v>37900.78</v>
      </c>
      <c r="H332">
        <v>158409.07999999999</v>
      </c>
      <c r="I332">
        <v>21914.7</v>
      </c>
      <c r="J332">
        <v>41846.75</v>
      </c>
      <c r="K332">
        <v>54859.08</v>
      </c>
      <c r="L332">
        <v>6043.55</v>
      </c>
      <c r="M332">
        <v>12360.66</v>
      </c>
      <c r="N332">
        <v>64701.58</v>
      </c>
      <c r="O332">
        <v>946354.63</v>
      </c>
      <c r="P332">
        <v>5509407939</v>
      </c>
      <c r="Q332">
        <v>6578415002</v>
      </c>
      <c r="R332">
        <v>5509407.9390000002</v>
      </c>
      <c r="S332">
        <v>6578415.0019999901</v>
      </c>
    </row>
    <row r="333" spans="1:19" x14ac:dyDescent="0.25">
      <c r="A333">
        <v>2018</v>
      </c>
      <c r="B333">
        <v>1</v>
      </c>
      <c r="C333" t="s">
        <v>13</v>
      </c>
      <c r="D333" t="s">
        <v>79</v>
      </c>
      <c r="E333">
        <v>488529.48</v>
      </c>
      <c r="F333">
        <v>330891.12</v>
      </c>
      <c r="G333">
        <v>62678.109999999899</v>
      </c>
      <c r="H333">
        <v>215465.74</v>
      </c>
      <c r="I333">
        <v>19269.57</v>
      </c>
      <c r="J333">
        <v>33413.31</v>
      </c>
      <c r="K333">
        <v>93432.01</v>
      </c>
      <c r="L333">
        <v>7821.53</v>
      </c>
      <c r="M333">
        <v>16813.740000000002</v>
      </c>
      <c r="N333">
        <v>23219.11</v>
      </c>
      <c r="O333">
        <v>1291533.73</v>
      </c>
      <c r="P333">
        <v>8274834895</v>
      </c>
      <c r="Q333">
        <v>10642060108</v>
      </c>
      <c r="R333">
        <v>8274834.8949999996</v>
      </c>
      <c r="S333">
        <v>10642060.107999999</v>
      </c>
    </row>
    <row r="334" spans="1:19" x14ac:dyDescent="0.25">
      <c r="A334">
        <v>2018</v>
      </c>
      <c r="B334">
        <v>2</v>
      </c>
      <c r="C334" t="s">
        <v>13</v>
      </c>
      <c r="D334" t="s">
        <v>80</v>
      </c>
      <c r="E334">
        <v>540981.37</v>
      </c>
      <c r="F334">
        <v>452123.95</v>
      </c>
      <c r="G334">
        <v>75732.399999999907</v>
      </c>
      <c r="H334">
        <v>302970.88</v>
      </c>
      <c r="I334">
        <v>31235.74</v>
      </c>
      <c r="J334">
        <v>33536.870000000003</v>
      </c>
      <c r="K334">
        <v>115432.38</v>
      </c>
      <c r="L334">
        <v>10803.02</v>
      </c>
      <c r="M334">
        <v>42390.1</v>
      </c>
      <c r="N334">
        <v>25342.89</v>
      </c>
      <c r="O334">
        <v>1630549.6</v>
      </c>
      <c r="P334">
        <v>11093531134</v>
      </c>
      <c r="Q334">
        <v>13440483653</v>
      </c>
      <c r="R334">
        <v>11093531.134</v>
      </c>
      <c r="S334">
        <v>13440483.653000001</v>
      </c>
    </row>
    <row r="335" spans="1:19" x14ac:dyDescent="0.25">
      <c r="A335">
        <v>2018</v>
      </c>
      <c r="B335">
        <v>2</v>
      </c>
      <c r="C335" t="s">
        <v>13</v>
      </c>
      <c r="D335" t="s">
        <v>82</v>
      </c>
      <c r="E335">
        <v>1788447.84</v>
      </c>
      <c r="F335">
        <v>984206.64</v>
      </c>
      <c r="G335">
        <v>150618.88</v>
      </c>
      <c r="H335">
        <v>854677.94</v>
      </c>
      <c r="I335">
        <v>134959.10999999999</v>
      </c>
      <c r="J335">
        <v>263022.21999999997</v>
      </c>
      <c r="K335">
        <v>241252.5</v>
      </c>
      <c r="L335">
        <v>29520.38</v>
      </c>
      <c r="M335">
        <v>99732.76</v>
      </c>
      <c r="N335">
        <v>1376427.73</v>
      </c>
      <c r="O335">
        <v>5922866</v>
      </c>
      <c r="P335">
        <v>29078026781</v>
      </c>
      <c r="Q335">
        <v>33187817112</v>
      </c>
      <c r="R335">
        <v>29078026.785999998</v>
      </c>
      <c r="S335">
        <v>33187817.1199999</v>
      </c>
    </row>
    <row r="336" spans="1:19" x14ac:dyDescent="0.25">
      <c r="A336">
        <v>2018</v>
      </c>
      <c r="B336">
        <v>2</v>
      </c>
      <c r="C336" t="s">
        <v>13</v>
      </c>
      <c r="D336" t="s">
        <v>81</v>
      </c>
      <c r="E336">
        <v>287410.05</v>
      </c>
      <c r="F336">
        <v>196890.07</v>
      </c>
      <c r="G336">
        <v>28965.929999999898</v>
      </c>
      <c r="H336">
        <v>139450.13</v>
      </c>
      <c r="I336">
        <v>18624.79</v>
      </c>
      <c r="J336">
        <v>34076.9</v>
      </c>
      <c r="K336">
        <v>43592.33</v>
      </c>
      <c r="L336">
        <v>4554.63</v>
      </c>
      <c r="M336">
        <v>20095.740000000002</v>
      </c>
      <c r="N336">
        <v>64446.59</v>
      </c>
      <c r="O336">
        <v>838107.16</v>
      </c>
      <c r="P336">
        <v>4978874502</v>
      </c>
      <c r="Q336">
        <v>5942775408</v>
      </c>
      <c r="R336">
        <v>4978874.5020000003</v>
      </c>
      <c r="S336">
        <v>5942775.4079999998</v>
      </c>
    </row>
    <row r="337" spans="1:19" x14ac:dyDescent="0.25">
      <c r="A337">
        <v>2018</v>
      </c>
      <c r="B337">
        <v>2</v>
      </c>
      <c r="C337" t="s">
        <v>13</v>
      </c>
      <c r="D337" t="s">
        <v>79</v>
      </c>
      <c r="E337">
        <v>444847.82</v>
      </c>
      <c r="F337">
        <v>345993.55</v>
      </c>
      <c r="G337">
        <v>50015.75</v>
      </c>
      <c r="H337">
        <v>195424.36</v>
      </c>
      <c r="I337">
        <v>18891.580000000002</v>
      </c>
      <c r="J337">
        <v>27521.18</v>
      </c>
      <c r="K337">
        <v>84875.15</v>
      </c>
      <c r="L337">
        <v>4647.6499999999996</v>
      </c>
      <c r="M337">
        <v>30952.81</v>
      </c>
      <c r="N337">
        <v>21059.95</v>
      </c>
      <c r="O337">
        <v>1224229.81</v>
      </c>
      <c r="P337">
        <v>8333561092</v>
      </c>
      <c r="Q337">
        <v>10486134285</v>
      </c>
      <c r="R337">
        <v>8333561.0920000002</v>
      </c>
      <c r="S337">
        <v>10486134.285</v>
      </c>
    </row>
    <row r="338" spans="1:19" x14ac:dyDescent="0.25">
      <c r="A338">
        <v>2018</v>
      </c>
      <c r="B338">
        <v>3</v>
      </c>
      <c r="C338" t="s">
        <v>13</v>
      </c>
      <c r="D338" t="s">
        <v>80</v>
      </c>
      <c r="E338">
        <v>579128.98</v>
      </c>
      <c r="F338">
        <v>506091.63</v>
      </c>
      <c r="G338">
        <v>82597.219999999899</v>
      </c>
      <c r="H338">
        <v>323642.69</v>
      </c>
      <c r="I338">
        <v>31000.61</v>
      </c>
      <c r="J338">
        <v>33309.18</v>
      </c>
      <c r="K338">
        <v>128381.63</v>
      </c>
      <c r="L338">
        <v>9690.14</v>
      </c>
      <c r="M338">
        <v>27302.18</v>
      </c>
      <c r="N338">
        <v>25406.11</v>
      </c>
      <c r="O338">
        <v>1746550.37</v>
      </c>
      <c r="P338">
        <v>12882055541</v>
      </c>
      <c r="Q338">
        <v>14806361844</v>
      </c>
      <c r="R338">
        <v>12882055.540999999</v>
      </c>
      <c r="S338">
        <v>14806361.844000001</v>
      </c>
    </row>
    <row r="339" spans="1:19" x14ac:dyDescent="0.25">
      <c r="A339">
        <v>2018</v>
      </c>
      <c r="B339">
        <v>3</v>
      </c>
      <c r="C339" t="s">
        <v>13</v>
      </c>
      <c r="D339" t="s">
        <v>82</v>
      </c>
      <c r="E339">
        <v>1841191.12</v>
      </c>
      <c r="F339">
        <v>1074494.8600000001</v>
      </c>
      <c r="G339">
        <v>153586.579999999</v>
      </c>
      <c r="H339">
        <v>891050.87</v>
      </c>
      <c r="I339">
        <v>144256.1</v>
      </c>
      <c r="J339">
        <v>251636.66</v>
      </c>
      <c r="K339">
        <v>250994.09</v>
      </c>
      <c r="L339">
        <v>17480.97</v>
      </c>
      <c r="M339">
        <v>61449.760000000002</v>
      </c>
      <c r="N339">
        <v>1367523.5</v>
      </c>
      <c r="O339">
        <v>6053664.5199999996</v>
      </c>
      <c r="P339">
        <v>30573663663</v>
      </c>
      <c r="Q339">
        <v>35032293571</v>
      </c>
      <c r="R339">
        <v>30573663.670000002</v>
      </c>
      <c r="S339">
        <v>35032293.57</v>
      </c>
    </row>
    <row r="340" spans="1:19" x14ac:dyDescent="0.25">
      <c r="A340">
        <v>2018</v>
      </c>
      <c r="B340">
        <v>3</v>
      </c>
      <c r="C340" t="s">
        <v>13</v>
      </c>
      <c r="D340" t="s">
        <v>81</v>
      </c>
      <c r="E340">
        <v>264923.26</v>
      </c>
      <c r="F340">
        <v>194051.36</v>
      </c>
      <c r="G340">
        <v>27498.959999999999</v>
      </c>
      <c r="H340">
        <v>136104.74</v>
      </c>
      <c r="I340">
        <v>18858.48</v>
      </c>
      <c r="J340">
        <v>30553.62</v>
      </c>
      <c r="K340">
        <v>42592.13</v>
      </c>
      <c r="L340">
        <v>3027.48</v>
      </c>
      <c r="M340">
        <v>10392.74</v>
      </c>
      <c r="N340">
        <v>62420.34</v>
      </c>
      <c r="O340">
        <v>790423.1</v>
      </c>
      <c r="P340">
        <v>4761265618</v>
      </c>
      <c r="Q340">
        <v>5625525148</v>
      </c>
      <c r="R340">
        <v>4761265.6179999998</v>
      </c>
      <c r="S340">
        <v>5625525.148</v>
      </c>
    </row>
    <row r="341" spans="1:19" x14ac:dyDescent="0.25">
      <c r="A341">
        <v>2018</v>
      </c>
      <c r="B341">
        <v>3</v>
      </c>
      <c r="C341" t="s">
        <v>13</v>
      </c>
      <c r="D341" t="s">
        <v>79</v>
      </c>
      <c r="E341">
        <v>432276.32</v>
      </c>
      <c r="F341">
        <v>359632.44</v>
      </c>
      <c r="G341">
        <v>51701.31</v>
      </c>
      <c r="H341">
        <v>204855.89</v>
      </c>
      <c r="I341">
        <v>15576.07</v>
      </c>
      <c r="J341">
        <v>23987.58</v>
      </c>
      <c r="K341">
        <v>86332.33</v>
      </c>
      <c r="L341">
        <v>3375.06</v>
      </c>
      <c r="M341">
        <v>14434.01</v>
      </c>
      <c r="N341">
        <v>16724.669999999998</v>
      </c>
      <c r="O341">
        <v>1208895.67</v>
      </c>
      <c r="P341">
        <v>8569994148</v>
      </c>
      <c r="Q341">
        <v>10353088105</v>
      </c>
      <c r="R341">
        <v>8569994.148</v>
      </c>
      <c r="S341">
        <v>10353088.105</v>
      </c>
    </row>
    <row r="342" spans="1:19" x14ac:dyDescent="0.25">
      <c r="A342">
        <v>2018</v>
      </c>
      <c r="B342">
        <v>4</v>
      </c>
      <c r="C342" t="s">
        <v>13</v>
      </c>
      <c r="D342" t="s">
        <v>80</v>
      </c>
      <c r="E342">
        <v>493465.54</v>
      </c>
      <c r="F342">
        <v>402578.1</v>
      </c>
      <c r="G342">
        <v>70224.27</v>
      </c>
      <c r="H342">
        <v>279054.46999999997</v>
      </c>
      <c r="I342">
        <v>26413.4</v>
      </c>
      <c r="J342">
        <v>26070.12</v>
      </c>
      <c r="K342">
        <v>113775.71</v>
      </c>
      <c r="L342">
        <v>8751.7000000000007</v>
      </c>
      <c r="M342">
        <v>61233.53</v>
      </c>
      <c r="N342">
        <v>24098.85</v>
      </c>
      <c r="O342">
        <v>1505665.7</v>
      </c>
      <c r="P342">
        <v>9539220614</v>
      </c>
      <c r="Q342">
        <v>11755875111</v>
      </c>
      <c r="R342">
        <v>9539220.6140000001</v>
      </c>
      <c r="S342">
        <v>11755875.111</v>
      </c>
    </row>
    <row r="343" spans="1:19" x14ac:dyDescent="0.25">
      <c r="A343">
        <v>2018</v>
      </c>
      <c r="B343">
        <v>4</v>
      </c>
      <c r="C343" t="s">
        <v>13</v>
      </c>
      <c r="D343" t="s">
        <v>82</v>
      </c>
      <c r="E343">
        <v>1841465.63</v>
      </c>
      <c r="F343">
        <v>988609.06</v>
      </c>
      <c r="G343">
        <v>173835.96999999901</v>
      </c>
      <c r="H343">
        <v>941834.32</v>
      </c>
      <c r="I343">
        <v>135860.04</v>
      </c>
      <c r="J343">
        <v>259774.58</v>
      </c>
      <c r="K343">
        <v>259625.89</v>
      </c>
      <c r="L343">
        <v>17676.46</v>
      </c>
      <c r="M343">
        <v>167268.04</v>
      </c>
      <c r="N343">
        <v>1341365.1000000001</v>
      </c>
      <c r="O343">
        <v>6127315.0999999996</v>
      </c>
      <c r="P343">
        <v>27794348820</v>
      </c>
      <c r="Q343">
        <v>32722372936</v>
      </c>
      <c r="R343">
        <v>27794348.82</v>
      </c>
      <c r="S343">
        <v>32722372.939999901</v>
      </c>
    </row>
    <row r="344" spans="1:19" x14ac:dyDescent="0.25">
      <c r="A344">
        <v>2018</v>
      </c>
      <c r="B344">
        <v>4</v>
      </c>
      <c r="C344" t="s">
        <v>13</v>
      </c>
      <c r="D344" t="s">
        <v>81</v>
      </c>
      <c r="E344">
        <v>286055.65999999997</v>
      </c>
      <c r="F344">
        <v>194064.08</v>
      </c>
      <c r="G344">
        <v>31469.919999999998</v>
      </c>
      <c r="H344">
        <v>145665.78</v>
      </c>
      <c r="I344">
        <v>15689.23</v>
      </c>
      <c r="J344">
        <v>31040.25</v>
      </c>
      <c r="K344">
        <v>46224.15</v>
      </c>
      <c r="L344">
        <v>3313.68</v>
      </c>
      <c r="M344">
        <v>29445.73</v>
      </c>
      <c r="N344">
        <v>62749.66</v>
      </c>
      <c r="O344">
        <v>845718.15</v>
      </c>
      <c r="P344">
        <v>4719602513</v>
      </c>
      <c r="Q344">
        <v>5717055155</v>
      </c>
      <c r="R344">
        <v>4719602.5130000003</v>
      </c>
      <c r="S344">
        <v>5717055.15499999</v>
      </c>
    </row>
    <row r="345" spans="1:19" x14ac:dyDescent="0.25">
      <c r="A345">
        <v>2018</v>
      </c>
      <c r="B345">
        <v>4</v>
      </c>
      <c r="C345" t="s">
        <v>13</v>
      </c>
      <c r="D345" t="s">
        <v>79</v>
      </c>
      <c r="E345">
        <v>478162.31</v>
      </c>
      <c r="F345">
        <v>374615.31</v>
      </c>
      <c r="G345">
        <v>57816.159999999902</v>
      </c>
      <c r="H345">
        <v>223914.13</v>
      </c>
      <c r="I345">
        <v>18994.37</v>
      </c>
      <c r="J345">
        <v>22711.38</v>
      </c>
      <c r="K345">
        <v>102898.35</v>
      </c>
      <c r="L345">
        <v>3844.06</v>
      </c>
      <c r="M345">
        <v>53887.46</v>
      </c>
      <c r="N345">
        <v>22960.63</v>
      </c>
      <c r="O345">
        <v>1359804.15</v>
      </c>
      <c r="P345">
        <v>8477319882</v>
      </c>
      <c r="Q345">
        <v>10913269348</v>
      </c>
      <c r="R345">
        <v>8477319.8819999993</v>
      </c>
      <c r="S345">
        <v>10913269.347999999</v>
      </c>
    </row>
    <row r="346" spans="1:19" x14ac:dyDescent="0.25">
      <c r="A346">
        <v>2019</v>
      </c>
      <c r="B346">
        <v>1</v>
      </c>
      <c r="C346" t="s">
        <v>13</v>
      </c>
      <c r="D346" t="s">
        <v>80</v>
      </c>
      <c r="E346">
        <v>462070.17</v>
      </c>
      <c r="F346">
        <v>317227.84999999998</v>
      </c>
      <c r="G346">
        <v>67172.39</v>
      </c>
      <c r="H346">
        <v>242280.03</v>
      </c>
      <c r="I346">
        <v>25281.95</v>
      </c>
      <c r="J346">
        <v>30854.42</v>
      </c>
      <c r="K346">
        <v>102354.45</v>
      </c>
      <c r="L346">
        <v>7681.27</v>
      </c>
      <c r="M346">
        <v>17043.84</v>
      </c>
      <c r="N346">
        <v>23475.34</v>
      </c>
      <c r="O346">
        <v>1295441.7</v>
      </c>
      <c r="P346">
        <v>7921427150</v>
      </c>
      <c r="Q346">
        <v>10629997938</v>
      </c>
      <c r="R346">
        <v>7921427.1500000004</v>
      </c>
      <c r="S346">
        <v>10629997.937999999</v>
      </c>
    </row>
    <row r="347" spans="1:19" x14ac:dyDescent="0.25">
      <c r="A347">
        <v>2019</v>
      </c>
      <c r="B347">
        <v>1</v>
      </c>
      <c r="C347" t="s">
        <v>13</v>
      </c>
      <c r="D347" t="s">
        <v>82</v>
      </c>
      <c r="E347">
        <v>1777934.86</v>
      </c>
      <c r="F347">
        <v>816288.49</v>
      </c>
      <c r="G347">
        <v>173475.88</v>
      </c>
      <c r="H347">
        <v>857797.04</v>
      </c>
      <c r="I347">
        <v>121448.33</v>
      </c>
      <c r="J347">
        <v>214957.08</v>
      </c>
      <c r="K347">
        <v>242452.67</v>
      </c>
      <c r="L347">
        <v>16978.48</v>
      </c>
      <c r="M347">
        <v>51535.75</v>
      </c>
      <c r="N347">
        <v>1317212.95</v>
      </c>
      <c r="O347">
        <v>5590081.5300000003</v>
      </c>
      <c r="P347">
        <v>25253088582</v>
      </c>
      <c r="Q347">
        <v>30311584961</v>
      </c>
      <c r="R347">
        <v>25253088.581999999</v>
      </c>
      <c r="S347">
        <v>30311584.963</v>
      </c>
    </row>
    <row r="348" spans="1:19" x14ac:dyDescent="0.25">
      <c r="A348">
        <v>2019</v>
      </c>
      <c r="B348">
        <v>1</v>
      </c>
      <c r="C348" t="s">
        <v>13</v>
      </c>
      <c r="D348" t="s">
        <v>81</v>
      </c>
      <c r="E348">
        <v>335379.12</v>
      </c>
      <c r="F348">
        <v>199495.8</v>
      </c>
      <c r="G348">
        <v>36852.61</v>
      </c>
      <c r="H348">
        <v>160447.22</v>
      </c>
      <c r="I348">
        <v>25185.83</v>
      </c>
      <c r="J348">
        <v>38025.339999999997</v>
      </c>
      <c r="K348">
        <v>52199.95</v>
      </c>
      <c r="L348">
        <v>3594.47</v>
      </c>
      <c r="M348">
        <v>11818.98</v>
      </c>
      <c r="N348">
        <v>63633.47</v>
      </c>
      <c r="O348">
        <v>926632.79</v>
      </c>
      <c r="P348">
        <v>5418117599</v>
      </c>
      <c r="Q348">
        <v>6479061406</v>
      </c>
      <c r="R348">
        <v>5418117.5989999902</v>
      </c>
      <c r="S348">
        <v>6479061.4060000004</v>
      </c>
    </row>
    <row r="349" spans="1:19" x14ac:dyDescent="0.25">
      <c r="A349">
        <v>2019</v>
      </c>
      <c r="B349">
        <v>1</v>
      </c>
      <c r="C349" t="s">
        <v>13</v>
      </c>
      <c r="D349" t="s">
        <v>79</v>
      </c>
      <c r="E349">
        <v>481746.21</v>
      </c>
      <c r="F349">
        <v>317698.77</v>
      </c>
      <c r="G349">
        <v>60559.269999999902</v>
      </c>
      <c r="H349">
        <v>221787.1</v>
      </c>
      <c r="I349">
        <v>24777.02</v>
      </c>
      <c r="J349">
        <v>31325.54</v>
      </c>
      <c r="K349">
        <v>102071.47</v>
      </c>
      <c r="L349">
        <v>3426.04</v>
      </c>
      <c r="M349">
        <v>15211.98</v>
      </c>
      <c r="N349">
        <v>22734.05</v>
      </c>
      <c r="O349">
        <v>1281337.46</v>
      </c>
      <c r="P349">
        <v>8492237760</v>
      </c>
      <c r="Q349">
        <v>10676251571</v>
      </c>
      <c r="R349">
        <v>8492237.7599999998</v>
      </c>
      <c r="S349">
        <v>10676251.571</v>
      </c>
    </row>
    <row r="350" spans="1:19" x14ac:dyDescent="0.25">
      <c r="A350">
        <v>2019</v>
      </c>
      <c r="B350">
        <v>2</v>
      </c>
      <c r="C350" t="s">
        <v>13</v>
      </c>
      <c r="D350" t="s">
        <v>80</v>
      </c>
      <c r="E350">
        <v>575177.13</v>
      </c>
      <c r="F350">
        <v>437720.95</v>
      </c>
      <c r="G350">
        <v>82178.259999999995</v>
      </c>
      <c r="H350">
        <v>298248.28000000003</v>
      </c>
      <c r="I350">
        <v>27052.639999999999</v>
      </c>
      <c r="J350">
        <v>28406.92</v>
      </c>
      <c r="K350">
        <v>117996.03</v>
      </c>
      <c r="L350">
        <v>8084.26</v>
      </c>
      <c r="M350">
        <v>33693.42</v>
      </c>
      <c r="N350">
        <v>31341.33</v>
      </c>
      <c r="O350">
        <v>1639899.23</v>
      </c>
      <c r="P350">
        <v>11894871770</v>
      </c>
      <c r="Q350">
        <v>14110780497</v>
      </c>
      <c r="R350">
        <v>11894871.77</v>
      </c>
      <c r="S350">
        <v>14110780.497</v>
      </c>
    </row>
    <row r="351" spans="1:19" x14ac:dyDescent="0.25">
      <c r="A351">
        <v>2019</v>
      </c>
      <c r="B351">
        <v>2</v>
      </c>
      <c r="C351" t="s">
        <v>13</v>
      </c>
      <c r="D351" t="s">
        <v>82</v>
      </c>
      <c r="E351">
        <v>1915287.96</v>
      </c>
      <c r="F351">
        <v>994714.56</v>
      </c>
      <c r="G351">
        <v>182176.59999999899</v>
      </c>
      <c r="H351">
        <v>899438.95</v>
      </c>
      <c r="I351">
        <v>154716.56</v>
      </c>
      <c r="J351">
        <v>278398.58</v>
      </c>
      <c r="K351">
        <v>250040.87</v>
      </c>
      <c r="L351">
        <v>17545.009999999998</v>
      </c>
      <c r="M351">
        <v>81566.11</v>
      </c>
      <c r="N351">
        <v>1404466</v>
      </c>
      <c r="O351">
        <v>6178351.21</v>
      </c>
      <c r="P351">
        <v>30461314021</v>
      </c>
      <c r="Q351">
        <v>34545659037</v>
      </c>
      <c r="R351">
        <v>30461314.02</v>
      </c>
      <c r="S351">
        <v>34545659.039999999</v>
      </c>
    </row>
    <row r="352" spans="1:19" x14ac:dyDescent="0.25">
      <c r="A352">
        <v>2019</v>
      </c>
      <c r="B352">
        <v>2</v>
      </c>
      <c r="C352" t="s">
        <v>13</v>
      </c>
      <c r="D352" t="s">
        <v>81</v>
      </c>
      <c r="E352">
        <v>309005.33</v>
      </c>
      <c r="F352">
        <v>199181.54</v>
      </c>
      <c r="G352">
        <v>32493.549999999901</v>
      </c>
      <c r="H352">
        <v>145724.99</v>
      </c>
      <c r="I352">
        <v>16119.89</v>
      </c>
      <c r="J352">
        <v>26793.31</v>
      </c>
      <c r="K352">
        <v>46763.74</v>
      </c>
      <c r="L352">
        <v>3576.23</v>
      </c>
      <c r="M352">
        <v>14769.84</v>
      </c>
      <c r="N352">
        <v>66769.16</v>
      </c>
      <c r="O352">
        <v>861197.58</v>
      </c>
      <c r="P352">
        <v>5273734382</v>
      </c>
      <c r="Q352">
        <v>6143735619</v>
      </c>
      <c r="R352">
        <v>5273734.3820000002</v>
      </c>
      <c r="S352">
        <v>6143735.6189999999</v>
      </c>
    </row>
    <row r="353" spans="1:19" x14ac:dyDescent="0.25">
      <c r="A353">
        <v>2019</v>
      </c>
      <c r="B353">
        <v>2</v>
      </c>
      <c r="C353" t="s">
        <v>13</v>
      </c>
      <c r="D353" t="s">
        <v>79</v>
      </c>
      <c r="E353">
        <v>460573.85</v>
      </c>
      <c r="F353">
        <v>343069.86</v>
      </c>
      <c r="G353">
        <v>54127.69</v>
      </c>
      <c r="H353">
        <v>211233.61</v>
      </c>
      <c r="I353">
        <v>17722.580000000002</v>
      </c>
      <c r="J353">
        <v>25176.03</v>
      </c>
      <c r="K353">
        <v>95049.26</v>
      </c>
      <c r="L353">
        <v>2928.11</v>
      </c>
      <c r="M353">
        <v>22385.58</v>
      </c>
      <c r="N353">
        <v>17308.669999999998</v>
      </c>
      <c r="O353">
        <v>1249575.24</v>
      </c>
      <c r="P353">
        <v>8679029332</v>
      </c>
      <c r="Q353">
        <v>10497773498</v>
      </c>
      <c r="R353">
        <v>8679029.3320000004</v>
      </c>
      <c r="S353">
        <v>10497773.498</v>
      </c>
    </row>
    <row r="354" spans="1:19" x14ac:dyDescent="0.25">
      <c r="A354">
        <v>2019</v>
      </c>
      <c r="B354">
        <v>3</v>
      </c>
      <c r="C354" t="s">
        <v>13</v>
      </c>
      <c r="D354" t="s">
        <v>80</v>
      </c>
      <c r="E354">
        <v>611000.86</v>
      </c>
      <c r="F354">
        <v>451168.63</v>
      </c>
      <c r="G354">
        <v>96353.719999999899</v>
      </c>
      <c r="H354">
        <v>331622.55</v>
      </c>
      <c r="I354">
        <v>29312.13</v>
      </c>
      <c r="J354">
        <v>38806.19</v>
      </c>
      <c r="K354">
        <v>128922.9</v>
      </c>
      <c r="L354">
        <v>8016.15</v>
      </c>
      <c r="M354">
        <v>27910.23</v>
      </c>
      <c r="N354">
        <v>32405.439999999999</v>
      </c>
      <c r="O354">
        <v>1755518.81</v>
      </c>
      <c r="P354">
        <v>13214664277</v>
      </c>
      <c r="Q354">
        <v>15217564730</v>
      </c>
      <c r="R354">
        <v>13214664.2769999</v>
      </c>
      <c r="S354">
        <v>15217564.73</v>
      </c>
    </row>
    <row r="355" spans="1:19" x14ac:dyDescent="0.25">
      <c r="A355">
        <v>2019</v>
      </c>
      <c r="B355">
        <v>3</v>
      </c>
      <c r="C355" t="s">
        <v>13</v>
      </c>
      <c r="D355" t="s">
        <v>82</v>
      </c>
      <c r="E355">
        <v>1917902.04</v>
      </c>
      <c r="F355">
        <v>937589.48</v>
      </c>
      <c r="G355">
        <v>208696.15999999901</v>
      </c>
      <c r="H355">
        <v>892785.15</v>
      </c>
      <c r="I355">
        <v>121498.42</v>
      </c>
      <c r="J355">
        <v>271260.99</v>
      </c>
      <c r="K355">
        <v>253738.77</v>
      </c>
      <c r="L355">
        <v>16780.57</v>
      </c>
      <c r="M355">
        <v>56053.05</v>
      </c>
      <c r="N355">
        <v>1435530.25</v>
      </c>
      <c r="O355">
        <v>6111834.8799999999</v>
      </c>
      <c r="P355">
        <v>30930490942</v>
      </c>
      <c r="Q355">
        <v>35499932254</v>
      </c>
      <c r="R355">
        <v>30930490.945</v>
      </c>
      <c r="S355">
        <v>35499932.25</v>
      </c>
    </row>
    <row r="356" spans="1:19" x14ac:dyDescent="0.25">
      <c r="A356">
        <v>2019</v>
      </c>
      <c r="B356">
        <v>3</v>
      </c>
      <c r="C356" t="s">
        <v>13</v>
      </c>
      <c r="D356" t="s">
        <v>81</v>
      </c>
      <c r="E356">
        <v>277803.03000000003</v>
      </c>
      <c r="F356">
        <v>177264.75</v>
      </c>
      <c r="G356">
        <v>33922.799999999901</v>
      </c>
      <c r="H356">
        <v>140803.56</v>
      </c>
      <c r="I356">
        <v>12440.23</v>
      </c>
      <c r="J356">
        <v>28569.26</v>
      </c>
      <c r="K356">
        <v>43171.21</v>
      </c>
      <c r="L356">
        <v>3203.33</v>
      </c>
      <c r="M356">
        <v>10123.42</v>
      </c>
      <c r="N356">
        <v>66767.78</v>
      </c>
      <c r="O356">
        <v>794069.36</v>
      </c>
      <c r="P356">
        <v>4853039910</v>
      </c>
      <c r="Q356">
        <v>5622428587</v>
      </c>
      <c r="R356">
        <v>4853039.91</v>
      </c>
      <c r="S356">
        <v>5622428.5870000003</v>
      </c>
    </row>
    <row r="357" spans="1:19" x14ac:dyDescent="0.25">
      <c r="A357">
        <v>2019</v>
      </c>
      <c r="B357">
        <v>3</v>
      </c>
      <c r="C357" t="s">
        <v>13</v>
      </c>
      <c r="D357" t="s">
        <v>79</v>
      </c>
      <c r="E357">
        <v>457589.4</v>
      </c>
      <c r="F357">
        <v>322519</v>
      </c>
      <c r="G357">
        <v>60341.15</v>
      </c>
      <c r="H357">
        <v>218945.14</v>
      </c>
      <c r="I357">
        <v>18461.669999999998</v>
      </c>
      <c r="J357">
        <v>28251.85</v>
      </c>
      <c r="K357">
        <v>98857.58</v>
      </c>
      <c r="L357">
        <v>2525.94</v>
      </c>
      <c r="M357">
        <v>14667.2</v>
      </c>
      <c r="N357">
        <v>23193.61</v>
      </c>
      <c r="O357">
        <v>1245352.55</v>
      </c>
      <c r="P357">
        <v>8843837663</v>
      </c>
      <c r="Q357">
        <v>10598032663</v>
      </c>
      <c r="R357">
        <v>8843837.6629999895</v>
      </c>
      <c r="S357">
        <v>10598032.663000001</v>
      </c>
    </row>
    <row r="358" spans="1:19" x14ac:dyDescent="0.25">
      <c r="A358">
        <v>2019</v>
      </c>
      <c r="B358">
        <v>4</v>
      </c>
      <c r="C358" t="s">
        <v>13</v>
      </c>
      <c r="D358" t="s">
        <v>80</v>
      </c>
      <c r="E358">
        <v>539432.55000000005</v>
      </c>
      <c r="F358">
        <v>390078.98</v>
      </c>
      <c r="G358">
        <v>73319.570000000007</v>
      </c>
      <c r="H358">
        <v>294940.49</v>
      </c>
      <c r="I358">
        <v>28696.48</v>
      </c>
      <c r="J358">
        <v>33501.5</v>
      </c>
      <c r="K358">
        <v>121456.33</v>
      </c>
      <c r="L358">
        <v>8112.51</v>
      </c>
      <c r="M358">
        <v>47524.45</v>
      </c>
      <c r="N358">
        <v>29999.759999999998</v>
      </c>
      <c r="O358">
        <v>1567062.62</v>
      </c>
      <c r="P358">
        <v>10372947418</v>
      </c>
      <c r="Q358">
        <v>12649385797</v>
      </c>
      <c r="R358">
        <v>10372947.418</v>
      </c>
      <c r="S358">
        <v>12649385.797</v>
      </c>
    </row>
    <row r="359" spans="1:19" x14ac:dyDescent="0.25">
      <c r="A359">
        <v>2019</v>
      </c>
      <c r="B359">
        <v>4</v>
      </c>
      <c r="C359" t="s">
        <v>13</v>
      </c>
      <c r="D359" t="s">
        <v>82</v>
      </c>
      <c r="E359">
        <v>1929242.93</v>
      </c>
      <c r="F359">
        <v>929192.92</v>
      </c>
      <c r="G359">
        <v>194856.43</v>
      </c>
      <c r="H359">
        <v>948767.68</v>
      </c>
      <c r="I359">
        <v>143035.32999999999</v>
      </c>
      <c r="J359">
        <v>251972.52</v>
      </c>
      <c r="K359">
        <v>274714.38</v>
      </c>
      <c r="L359">
        <v>16944.63</v>
      </c>
      <c r="M359">
        <v>115972.92</v>
      </c>
      <c r="N359">
        <v>1447426.56</v>
      </c>
      <c r="O359">
        <v>6252126.29</v>
      </c>
      <c r="P359">
        <v>28213616485</v>
      </c>
      <c r="Q359">
        <v>33515224440</v>
      </c>
      <c r="R359">
        <v>28213616.484999999</v>
      </c>
      <c r="S359">
        <v>33515224.439999901</v>
      </c>
    </row>
    <row r="360" spans="1:19" x14ac:dyDescent="0.25">
      <c r="A360">
        <v>2019</v>
      </c>
      <c r="B360">
        <v>4</v>
      </c>
      <c r="C360" t="s">
        <v>13</v>
      </c>
      <c r="D360" t="s">
        <v>81</v>
      </c>
      <c r="E360">
        <v>305927.46999999997</v>
      </c>
      <c r="F360">
        <v>183918.15</v>
      </c>
      <c r="G360">
        <v>33955.360000000001</v>
      </c>
      <c r="H360">
        <v>150797.60999999999</v>
      </c>
      <c r="I360">
        <v>17833.900000000001</v>
      </c>
      <c r="J360">
        <v>28449.89</v>
      </c>
      <c r="K360">
        <v>49284.59</v>
      </c>
      <c r="L360">
        <v>2756.67</v>
      </c>
      <c r="M360">
        <v>20727.330000000002</v>
      </c>
      <c r="N360">
        <v>68692.23</v>
      </c>
      <c r="O360">
        <v>862343.19</v>
      </c>
      <c r="P360">
        <v>4922384771</v>
      </c>
      <c r="Q360">
        <v>5916865510</v>
      </c>
      <c r="R360">
        <v>4922384.7709999997</v>
      </c>
      <c r="S360">
        <v>5916865.5099999998</v>
      </c>
    </row>
    <row r="361" spans="1:19" x14ac:dyDescent="0.25">
      <c r="A361">
        <v>2019</v>
      </c>
      <c r="B361">
        <v>4</v>
      </c>
      <c r="C361" t="s">
        <v>13</v>
      </c>
      <c r="D361" t="s">
        <v>79</v>
      </c>
      <c r="E361">
        <v>485026.58</v>
      </c>
      <c r="F361">
        <v>339821.19</v>
      </c>
      <c r="G361">
        <v>58039.359999999899</v>
      </c>
      <c r="H361">
        <v>238147.23</v>
      </c>
      <c r="I361">
        <v>20464.55</v>
      </c>
      <c r="J361">
        <v>28810.45</v>
      </c>
      <c r="K361">
        <v>109076.32</v>
      </c>
      <c r="L361">
        <v>2608.21</v>
      </c>
      <c r="M361">
        <v>35860.21</v>
      </c>
      <c r="N361">
        <v>26312.62</v>
      </c>
      <c r="O361">
        <v>1344166.71</v>
      </c>
      <c r="P361">
        <v>8486096822</v>
      </c>
      <c r="Q361">
        <v>10840293698</v>
      </c>
      <c r="R361">
        <v>8486096.8220000006</v>
      </c>
      <c r="S361">
        <v>10840293.6979999</v>
      </c>
    </row>
    <row r="362" spans="1:19" x14ac:dyDescent="0.25">
      <c r="A362">
        <v>2020</v>
      </c>
      <c r="B362">
        <v>1</v>
      </c>
      <c r="C362" t="s">
        <v>13</v>
      </c>
      <c r="D362" t="s">
        <v>80</v>
      </c>
      <c r="E362">
        <v>493238.81</v>
      </c>
      <c r="F362">
        <v>290738.36</v>
      </c>
      <c r="G362">
        <v>60980.42</v>
      </c>
      <c r="H362">
        <v>239110.78</v>
      </c>
      <c r="I362">
        <v>25183.759999999998</v>
      </c>
      <c r="J362">
        <v>28741.34</v>
      </c>
      <c r="K362">
        <v>126617.29</v>
      </c>
      <c r="L362">
        <v>6875.16</v>
      </c>
      <c r="M362">
        <v>26689.75</v>
      </c>
      <c r="N362">
        <v>24939.66</v>
      </c>
      <c r="O362">
        <v>1323115.3500000001</v>
      </c>
      <c r="P362">
        <v>7033016786</v>
      </c>
      <c r="Q362">
        <v>10270296670</v>
      </c>
      <c r="R362">
        <v>7033016.7860000003</v>
      </c>
      <c r="S362">
        <v>10270296.67</v>
      </c>
    </row>
    <row r="363" spans="1:19" x14ac:dyDescent="0.25">
      <c r="A363">
        <v>2020</v>
      </c>
      <c r="B363">
        <v>1</v>
      </c>
      <c r="C363" t="s">
        <v>13</v>
      </c>
      <c r="D363" t="s">
        <v>82</v>
      </c>
      <c r="E363">
        <v>1854203.52</v>
      </c>
      <c r="F363">
        <v>703500.5</v>
      </c>
      <c r="G363">
        <v>185572.8</v>
      </c>
      <c r="H363">
        <v>830962.46</v>
      </c>
      <c r="I363">
        <v>132993.68</v>
      </c>
      <c r="J363">
        <v>270224.5</v>
      </c>
      <c r="K363">
        <v>274020.7</v>
      </c>
      <c r="L363">
        <v>16948.55</v>
      </c>
      <c r="M363">
        <v>77275.66</v>
      </c>
      <c r="N363">
        <v>1320785.3799999999</v>
      </c>
      <c r="O363">
        <v>5666487.7599999998</v>
      </c>
      <c r="P363">
        <v>20959579740</v>
      </c>
      <c r="Q363">
        <v>29321361871</v>
      </c>
      <c r="R363">
        <v>20959579.739999998</v>
      </c>
      <c r="S363">
        <v>29321361.874000002</v>
      </c>
    </row>
    <row r="364" spans="1:19" x14ac:dyDescent="0.25">
      <c r="A364">
        <v>2020</v>
      </c>
      <c r="B364">
        <v>1</v>
      </c>
      <c r="C364" t="s">
        <v>13</v>
      </c>
      <c r="D364" t="s">
        <v>81</v>
      </c>
      <c r="E364">
        <v>384371.59</v>
      </c>
      <c r="F364">
        <v>171655.49</v>
      </c>
      <c r="G364">
        <v>38957.39</v>
      </c>
      <c r="H364">
        <v>161635.97</v>
      </c>
      <c r="I364">
        <v>22298.53</v>
      </c>
      <c r="J364">
        <v>37540.11</v>
      </c>
      <c r="K364">
        <v>62490.04</v>
      </c>
      <c r="L364">
        <v>3553.63</v>
      </c>
      <c r="M364">
        <v>17786.62</v>
      </c>
      <c r="N364">
        <v>65347.19</v>
      </c>
      <c r="O364">
        <v>965636.58</v>
      </c>
      <c r="P364">
        <v>4608368453</v>
      </c>
      <c r="Q364">
        <v>6074916783</v>
      </c>
      <c r="R364">
        <v>4608368.4529999997</v>
      </c>
      <c r="S364">
        <v>6074916.7829999998</v>
      </c>
    </row>
    <row r="365" spans="1:19" x14ac:dyDescent="0.25">
      <c r="A365">
        <v>2020</v>
      </c>
      <c r="B365">
        <v>1</v>
      </c>
      <c r="C365" t="s">
        <v>13</v>
      </c>
      <c r="D365" t="s">
        <v>79</v>
      </c>
      <c r="E365">
        <v>387147.08</v>
      </c>
      <c r="F365">
        <v>220253.24</v>
      </c>
      <c r="G365">
        <v>39992.31</v>
      </c>
      <c r="H365">
        <v>169265.98</v>
      </c>
      <c r="I365">
        <v>16126.48</v>
      </c>
      <c r="J365">
        <v>24868.02</v>
      </c>
      <c r="K365">
        <v>94929.78</v>
      </c>
      <c r="L365">
        <v>2167.71</v>
      </c>
      <c r="M365">
        <v>19133.740000000002</v>
      </c>
      <c r="N365">
        <v>21122.13</v>
      </c>
      <c r="O365">
        <v>995006.46</v>
      </c>
      <c r="P365">
        <v>5314407077</v>
      </c>
      <c r="Q365">
        <v>7541474200</v>
      </c>
      <c r="R365">
        <v>5314407.0769999996</v>
      </c>
      <c r="S365">
        <v>7541474.2000000002</v>
      </c>
    </row>
    <row r="366" spans="1:19" x14ac:dyDescent="0.25">
      <c r="A366">
        <v>2020</v>
      </c>
      <c r="B366">
        <v>2</v>
      </c>
      <c r="C366" t="s">
        <v>13</v>
      </c>
      <c r="D366" t="s">
        <v>80</v>
      </c>
      <c r="E366">
        <v>336259.53</v>
      </c>
      <c r="F366">
        <v>40785.919999999998</v>
      </c>
      <c r="G366">
        <v>12291.24</v>
      </c>
      <c r="H366">
        <v>45580.75</v>
      </c>
      <c r="I366">
        <v>3226.17</v>
      </c>
      <c r="J366">
        <v>23193.45</v>
      </c>
      <c r="K366">
        <v>53518.32</v>
      </c>
      <c r="L366">
        <v>2598.15</v>
      </c>
      <c r="M366">
        <v>24506.04</v>
      </c>
      <c r="N366">
        <v>11888.26</v>
      </c>
      <c r="O366">
        <v>553847.81999999995</v>
      </c>
      <c r="P366">
        <v>359204450</v>
      </c>
      <c r="Q366">
        <v>1269569369</v>
      </c>
      <c r="R366">
        <v>359204.45</v>
      </c>
      <c r="S366">
        <v>1269569.3689999999</v>
      </c>
    </row>
    <row r="367" spans="1:19" x14ac:dyDescent="0.25">
      <c r="A367">
        <v>2020</v>
      </c>
      <c r="B367">
        <v>2</v>
      </c>
      <c r="C367" t="s">
        <v>13</v>
      </c>
      <c r="D367" t="s">
        <v>82</v>
      </c>
      <c r="E367">
        <v>1226284.42</v>
      </c>
      <c r="F367">
        <v>72274.98</v>
      </c>
      <c r="G367">
        <v>67337.8</v>
      </c>
      <c r="H367">
        <v>301144.03000000003</v>
      </c>
      <c r="I367">
        <v>39625.65</v>
      </c>
      <c r="J367">
        <v>360884.91</v>
      </c>
      <c r="K367">
        <v>379742.54</v>
      </c>
      <c r="L367">
        <v>25671.06</v>
      </c>
      <c r="M367">
        <v>117634.65</v>
      </c>
      <c r="N367">
        <v>533776.21</v>
      </c>
      <c r="O367">
        <v>3124376.26</v>
      </c>
      <c r="P367">
        <v>1578768151</v>
      </c>
      <c r="Q367">
        <v>4648640949</v>
      </c>
      <c r="R367">
        <v>1578768.1510000001</v>
      </c>
      <c r="S367">
        <v>4648640.949</v>
      </c>
    </row>
    <row r="368" spans="1:19" x14ac:dyDescent="0.25">
      <c r="A368">
        <v>2020</v>
      </c>
      <c r="B368">
        <v>2</v>
      </c>
      <c r="C368" t="s">
        <v>13</v>
      </c>
      <c r="D368" t="s">
        <v>81</v>
      </c>
      <c r="E368">
        <v>102836.44</v>
      </c>
      <c r="F368">
        <v>8113.26</v>
      </c>
      <c r="G368">
        <v>7270.20999999999</v>
      </c>
      <c r="H368">
        <v>16912.22</v>
      </c>
      <c r="I368">
        <v>2490.58</v>
      </c>
      <c r="J368">
        <v>23797.24</v>
      </c>
      <c r="K368">
        <v>31229.96</v>
      </c>
      <c r="L368">
        <v>2611.3000000000002</v>
      </c>
      <c r="M368">
        <v>10083.950000000001</v>
      </c>
      <c r="N368">
        <v>23352.48</v>
      </c>
      <c r="O368">
        <v>228697.63</v>
      </c>
      <c r="P368">
        <v>173317154</v>
      </c>
      <c r="Q368">
        <v>395321945</v>
      </c>
      <c r="R368">
        <v>173317.15400000001</v>
      </c>
      <c r="S368">
        <v>395321.94500000001</v>
      </c>
    </row>
    <row r="369" spans="1:19" x14ac:dyDescent="0.25">
      <c r="A369">
        <v>2020</v>
      </c>
      <c r="B369">
        <v>2</v>
      </c>
      <c r="C369" t="s">
        <v>13</v>
      </c>
      <c r="D369" t="s">
        <v>79</v>
      </c>
      <c r="E369">
        <v>538197.75</v>
      </c>
      <c r="F369">
        <v>63884.57</v>
      </c>
      <c r="G369">
        <v>12716.359999999901</v>
      </c>
      <c r="H369">
        <v>40168.11</v>
      </c>
      <c r="I369">
        <v>6481.45</v>
      </c>
      <c r="J369">
        <v>17073.669999999998</v>
      </c>
      <c r="K369">
        <v>90919.27</v>
      </c>
      <c r="L369">
        <v>2485.19</v>
      </c>
      <c r="M369">
        <v>14742.44</v>
      </c>
      <c r="N369">
        <v>7407.53</v>
      </c>
      <c r="O369">
        <v>794076.35</v>
      </c>
      <c r="P369">
        <v>147487092</v>
      </c>
      <c r="Q369">
        <v>654291656</v>
      </c>
      <c r="R369">
        <v>147487.092</v>
      </c>
      <c r="S369">
        <v>654291.65599999996</v>
      </c>
    </row>
    <row r="370" spans="1:19" x14ac:dyDescent="0.25">
      <c r="A370">
        <v>2020</v>
      </c>
      <c r="B370">
        <v>3</v>
      </c>
      <c r="C370" t="s">
        <v>13</v>
      </c>
      <c r="D370" t="s">
        <v>80</v>
      </c>
      <c r="E370">
        <v>381494.09</v>
      </c>
      <c r="F370">
        <v>84515.83</v>
      </c>
      <c r="G370">
        <v>20636.119999999901</v>
      </c>
      <c r="H370">
        <v>100280.63</v>
      </c>
      <c r="I370">
        <v>9507.1299999999992</v>
      </c>
      <c r="J370">
        <v>26366.61</v>
      </c>
      <c r="K370">
        <v>87355.51</v>
      </c>
      <c r="L370">
        <v>2941.89</v>
      </c>
      <c r="M370">
        <v>95554.42</v>
      </c>
      <c r="N370">
        <v>5484</v>
      </c>
      <c r="O370">
        <v>814136.22</v>
      </c>
      <c r="P370">
        <v>1341304123</v>
      </c>
      <c r="Q370">
        <v>4183251171</v>
      </c>
      <c r="R370">
        <v>1341304.1229999999</v>
      </c>
      <c r="S370">
        <v>4183251.1710000001</v>
      </c>
    </row>
    <row r="371" spans="1:19" x14ac:dyDescent="0.25">
      <c r="A371">
        <v>2020</v>
      </c>
      <c r="B371">
        <v>3</v>
      </c>
      <c r="C371" t="s">
        <v>13</v>
      </c>
      <c r="D371" t="s">
        <v>82</v>
      </c>
      <c r="E371">
        <v>1417917.19</v>
      </c>
      <c r="F371">
        <v>181346.44</v>
      </c>
      <c r="G371">
        <v>71303.359999999899</v>
      </c>
      <c r="H371">
        <v>377862.31</v>
      </c>
      <c r="I371">
        <v>97474.76</v>
      </c>
      <c r="J371">
        <v>351371.63</v>
      </c>
      <c r="K371">
        <v>383076.79</v>
      </c>
      <c r="L371">
        <v>24575.19</v>
      </c>
      <c r="M371">
        <v>284878.94</v>
      </c>
      <c r="N371">
        <v>609539.41</v>
      </c>
      <c r="O371">
        <v>3799346.02</v>
      </c>
      <c r="P371">
        <v>5932938885</v>
      </c>
      <c r="Q371">
        <v>11324090884</v>
      </c>
      <c r="R371">
        <v>5932938.8849999998</v>
      </c>
      <c r="S371">
        <v>11324090.884</v>
      </c>
    </row>
    <row r="372" spans="1:19" x14ac:dyDescent="0.25">
      <c r="A372">
        <v>2020</v>
      </c>
      <c r="B372">
        <v>3</v>
      </c>
      <c r="C372" t="s">
        <v>13</v>
      </c>
      <c r="D372" t="s">
        <v>81</v>
      </c>
      <c r="E372">
        <v>167828.96</v>
      </c>
      <c r="F372">
        <v>31348.97</v>
      </c>
      <c r="G372">
        <v>7082.7299999999896</v>
      </c>
      <c r="H372">
        <v>37168.879999999997</v>
      </c>
      <c r="I372">
        <v>9549.67</v>
      </c>
      <c r="J372">
        <v>30641.1</v>
      </c>
      <c r="K372">
        <v>35041.83</v>
      </c>
      <c r="L372">
        <v>2227.59</v>
      </c>
      <c r="M372">
        <v>33210.94</v>
      </c>
      <c r="N372">
        <v>25536.91</v>
      </c>
      <c r="O372">
        <v>379637.57</v>
      </c>
      <c r="P372">
        <v>703143217</v>
      </c>
      <c r="Q372">
        <v>1332043079</v>
      </c>
      <c r="R372">
        <v>703143.21699999995</v>
      </c>
      <c r="S372">
        <v>1332043.0789999999</v>
      </c>
    </row>
    <row r="373" spans="1:19" x14ac:dyDescent="0.25">
      <c r="A373">
        <v>2020</v>
      </c>
      <c r="B373">
        <v>3</v>
      </c>
      <c r="C373" t="s">
        <v>13</v>
      </c>
      <c r="D373" t="s">
        <v>79</v>
      </c>
      <c r="E373">
        <v>318489.67</v>
      </c>
      <c r="F373">
        <v>90158.8</v>
      </c>
      <c r="G373">
        <v>10981.779999999901</v>
      </c>
      <c r="H373">
        <v>59462.64</v>
      </c>
      <c r="I373">
        <v>11796.83</v>
      </c>
      <c r="J373">
        <v>14905.67</v>
      </c>
      <c r="K373">
        <v>59858.94</v>
      </c>
      <c r="L373">
        <v>1148</v>
      </c>
      <c r="M373">
        <v>34272.230000000003</v>
      </c>
      <c r="N373">
        <v>3157.01</v>
      </c>
      <c r="O373">
        <v>604231.56999999995</v>
      </c>
      <c r="P373">
        <v>358574330</v>
      </c>
      <c r="Q373">
        <v>1426939120</v>
      </c>
      <c r="R373">
        <v>358574.32999999903</v>
      </c>
      <c r="S373">
        <v>1426939.1199999901</v>
      </c>
    </row>
    <row r="374" spans="1:19" x14ac:dyDescent="0.25">
      <c r="A374">
        <v>2020</v>
      </c>
      <c r="B374">
        <v>4</v>
      </c>
      <c r="C374" t="s">
        <v>13</v>
      </c>
      <c r="D374" t="s">
        <v>80</v>
      </c>
      <c r="E374">
        <v>343625.86</v>
      </c>
      <c r="F374">
        <v>101994.82</v>
      </c>
      <c r="G374">
        <v>24301.67</v>
      </c>
      <c r="H374">
        <v>128689.42</v>
      </c>
      <c r="I374">
        <v>13048.19</v>
      </c>
      <c r="J374">
        <v>22684.74</v>
      </c>
      <c r="K374">
        <v>104343.87</v>
      </c>
      <c r="L374">
        <v>2742.55</v>
      </c>
      <c r="M374">
        <v>69133.06</v>
      </c>
      <c r="N374">
        <v>5379.17</v>
      </c>
      <c r="O374">
        <v>815943.34</v>
      </c>
      <c r="P374">
        <v>1893489732</v>
      </c>
      <c r="Q374">
        <v>5497217253</v>
      </c>
      <c r="R374">
        <v>1893489.7320000001</v>
      </c>
      <c r="S374">
        <v>5497217.2529999996</v>
      </c>
    </row>
    <row r="375" spans="1:19" x14ac:dyDescent="0.25">
      <c r="A375">
        <v>2020</v>
      </c>
      <c r="B375">
        <v>4</v>
      </c>
      <c r="C375" t="s">
        <v>13</v>
      </c>
      <c r="D375" t="s">
        <v>82</v>
      </c>
      <c r="E375">
        <v>1340772.2</v>
      </c>
      <c r="F375">
        <v>260600.16</v>
      </c>
      <c r="G375">
        <v>87995.24</v>
      </c>
      <c r="H375">
        <v>485708.37</v>
      </c>
      <c r="I375">
        <v>176165.26</v>
      </c>
      <c r="J375">
        <v>317248.98</v>
      </c>
      <c r="K375">
        <v>326997.84000000003</v>
      </c>
      <c r="L375">
        <v>21984.53</v>
      </c>
      <c r="M375">
        <v>216270.5</v>
      </c>
      <c r="N375">
        <v>690489.37</v>
      </c>
      <c r="O375">
        <v>3924232.44</v>
      </c>
      <c r="P375">
        <v>9801919815</v>
      </c>
      <c r="Q375">
        <v>15573421627</v>
      </c>
      <c r="R375">
        <v>9801919.8149999995</v>
      </c>
      <c r="S375">
        <v>15573421.627</v>
      </c>
    </row>
    <row r="376" spans="1:19" x14ac:dyDescent="0.25">
      <c r="A376">
        <v>2020</v>
      </c>
      <c r="B376">
        <v>4</v>
      </c>
      <c r="C376" t="s">
        <v>13</v>
      </c>
      <c r="D376" t="s">
        <v>81</v>
      </c>
      <c r="E376">
        <v>287870.26</v>
      </c>
      <c r="F376">
        <v>73514.240000000005</v>
      </c>
      <c r="G376">
        <v>17612.539999999899</v>
      </c>
      <c r="H376">
        <v>89244.53</v>
      </c>
      <c r="I376">
        <v>27847.89</v>
      </c>
      <c r="J376">
        <v>45179.67</v>
      </c>
      <c r="K376">
        <v>69300.73</v>
      </c>
      <c r="L376">
        <v>4094.15</v>
      </c>
      <c r="M376">
        <v>49593.08</v>
      </c>
      <c r="N376">
        <v>30075.17</v>
      </c>
      <c r="O376">
        <v>694332.26</v>
      </c>
      <c r="P376">
        <v>2034618638</v>
      </c>
      <c r="Q376">
        <v>3614045025</v>
      </c>
      <c r="R376">
        <v>2034618.638</v>
      </c>
      <c r="S376">
        <v>3614045.0249999999</v>
      </c>
    </row>
    <row r="377" spans="1:19" x14ac:dyDescent="0.25">
      <c r="A377">
        <v>2020</v>
      </c>
      <c r="B377">
        <v>4</v>
      </c>
      <c r="C377" t="s">
        <v>13</v>
      </c>
      <c r="D377" t="s">
        <v>79</v>
      </c>
      <c r="E377">
        <v>271708.40000000002</v>
      </c>
      <c r="F377">
        <v>102386.02</v>
      </c>
      <c r="G377">
        <v>11010.2599999999</v>
      </c>
      <c r="H377">
        <v>65209.27</v>
      </c>
      <c r="I377">
        <v>10095.93</v>
      </c>
      <c r="J377">
        <v>14022.31</v>
      </c>
      <c r="K377">
        <v>66402.95</v>
      </c>
      <c r="L377">
        <v>924.72</v>
      </c>
      <c r="M377">
        <v>20748.740000000002</v>
      </c>
      <c r="N377">
        <v>2492.58</v>
      </c>
      <c r="O377">
        <v>565001.17000000004</v>
      </c>
      <c r="P377">
        <v>387948320</v>
      </c>
      <c r="Q377">
        <v>1691636506</v>
      </c>
      <c r="R377">
        <v>387948.32</v>
      </c>
      <c r="S377">
        <v>1691636.5060000001</v>
      </c>
    </row>
    <row r="378" spans="1:19" x14ac:dyDescent="0.25">
      <c r="A378">
        <v>2021</v>
      </c>
      <c r="B378">
        <v>1</v>
      </c>
      <c r="C378" t="s">
        <v>13</v>
      </c>
      <c r="D378" t="s">
        <v>80</v>
      </c>
      <c r="E378">
        <v>295848.34999999998</v>
      </c>
      <c r="F378">
        <v>114626.4</v>
      </c>
      <c r="G378">
        <v>23802.61</v>
      </c>
      <c r="H378">
        <v>115937.56</v>
      </c>
      <c r="I378">
        <v>9579.8799999999992</v>
      </c>
      <c r="J378">
        <v>22507.55</v>
      </c>
      <c r="K378">
        <v>88759.05</v>
      </c>
      <c r="L378">
        <v>2164.2399999999998</v>
      </c>
      <c r="M378">
        <v>74303.22</v>
      </c>
      <c r="N378">
        <v>6439.34</v>
      </c>
      <c r="O378">
        <v>753968.18</v>
      </c>
      <c r="P378">
        <v>2042952132</v>
      </c>
      <c r="Q378">
        <v>4346633342</v>
      </c>
      <c r="R378">
        <v>2042952.132</v>
      </c>
      <c r="S378">
        <v>4346633.3420000002</v>
      </c>
    </row>
    <row r="379" spans="1:19" x14ac:dyDescent="0.25">
      <c r="A379">
        <v>2021</v>
      </c>
      <c r="B379">
        <v>1</v>
      </c>
      <c r="C379" t="s">
        <v>13</v>
      </c>
      <c r="D379" t="s">
        <v>82</v>
      </c>
      <c r="E379">
        <v>1370033.56</v>
      </c>
      <c r="F379">
        <v>329500.58</v>
      </c>
      <c r="G379">
        <v>109524.52999999899</v>
      </c>
      <c r="H379">
        <v>547480.1</v>
      </c>
      <c r="I379">
        <v>115717.22</v>
      </c>
      <c r="J379">
        <v>342779.92</v>
      </c>
      <c r="K379">
        <v>320440.31</v>
      </c>
      <c r="L379">
        <v>20844.07</v>
      </c>
      <c r="M379">
        <v>279428.53000000003</v>
      </c>
      <c r="N379">
        <v>730431.07</v>
      </c>
      <c r="O379">
        <v>4166179.89</v>
      </c>
      <c r="P379">
        <v>9730697385</v>
      </c>
      <c r="Q379">
        <v>15201382272</v>
      </c>
      <c r="R379">
        <v>9730697.3849999998</v>
      </c>
      <c r="S379">
        <v>15201382.272</v>
      </c>
    </row>
    <row r="380" spans="1:19" x14ac:dyDescent="0.25">
      <c r="A380">
        <v>2021</v>
      </c>
      <c r="B380">
        <v>1</v>
      </c>
      <c r="C380" t="s">
        <v>13</v>
      </c>
      <c r="D380" t="s">
        <v>81</v>
      </c>
      <c r="E380">
        <v>367902.91</v>
      </c>
      <c r="F380">
        <v>110915.32</v>
      </c>
      <c r="G380">
        <v>25517.6499999999</v>
      </c>
      <c r="H380">
        <v>123489.24</v>
      </c>
      <c r="I380">
        <v>21421.37</v>
      </c>
      <c r="J380">
        <v>53905.94</v>
      </c>
      <c r="K380">
        <v>83113.75</v>
      </c>
      <c r="L380">
        <v>5370.64</v>
      </c>
      <c r="M380">
        <v>85259.59</v>
      </c>
      <c r="N380">
        <v>33612.39</v>
      </c>
      <c r="O380">
        <v>910508.8</v>
      </c>
      <c r="P380">
        <v>2219031261</v>
      </c>
      <c r="Q380">
        <v>4677368375</v>
      </c>
      <c r="R380">
        <v>2219031.2609999999</v>
      </c>
      <c r="S380">
        <v>4677368.375</v>
      </c>
    </row>
    <row r="381" spans="1:19" x14ac:dyDescent="0.25">
      <c r="A381">
        <v>2021</v>
      </c>
      <c r="B381">
        <v>1</v>
      </c>
      <c r="C381" t="s">
        <v>13</v>
      </c>
      <c r="D381" t="s">
        <v>79</v>
      </c>
      <c r="E381">
        <v>269175.92</v>
      </c>
      <c r="F381">
        <v>109655.66</v>
      </c>
      <c r="G381">
        <v>12753.039999999901</v>
      </c>
      <c r="H381">
        <v>76600.429999999993</v>
      </c>
      <c r="I381">
        <v>420.55</v>
      </c>
      <c r="J381">
        <v>8574.9599999999991</v>
      </c>
      <c r="K381">
        <v>68813.5</v>
      </c>
      <c r="L381">
        <v>990.33</v>
      </c>
      <c r="M381">
        <v>30808.11</v>
      </c>
      <c r="N381">
        <v>2270.13</v>
      </c>
      <c r="O381">
        <v>580062.65</v>
      </c>
      <c r="P381">
        <v>302306759</v>
      </c>
      <c r="Q381">
        <v>1786087149</v>
      </c>
      <c r="R381">
        <v>302306.75899999897</v>
      </c>
      <c r="S381">
        <v>1786087.149</v>
      </c>
    </row>
    <row r="382" spans="1:19" x14ac:dyDescent="0.25">
      <c r="A382">
        <v>2021</v>
      </c>
      <c r="B382">
        <v>2</v>
      </c>
      <c r="C382" t="s">
        <v>13</v>
      </c>
      <c r="D382" t="s">
        <v>80</v>
      </c>
      <c r="E382">
        <v>308619.21999999997</v>
      </c>
      <c r="F382">
        <v>160420.87</v>
      </c>
      <c r="G382">
        <v>30233.42</v>
      </c>
      <c r="H382">
        <v>144849.66</v>
      </c>
      <c r="I382">
        <v>10668.59</v>
      </c>
      <c r="J382">
        <v>20563.66</v>
      </c>
      <c r="K382">
        <v>77255.460000000006</v>
      </c>
      <c r="L382">
        <v>2847.73</v>
      </c>
      <c r="M382">
        <v>28029.43</v>
      </c>
      <c r="N382">
        <v>6788.92</v>
      </c>
      <c r="O382">
        <v>790276.97</v>
      </c>
      <c r="P382">
        <v>2837302748</v>
      </c>
      <c r="Q382">
        <v>6080832487</v>
      </c>
      <c r="R382">
        <v>2837302.7480000001</v>
      </c>
      <c r="S382">
        <v>6080832.4869999997</v>
      </c>
    </row>
    <row r="383" spans="1:19" x14ac:dyDescent="0.25">
      <c r="A383">
        <v>2021</v>
      </c>
      <c r="B383">
        <v>2</v>
      </c>
      <c r="C383" t="s">
        <v>13</v>
      </c>
      <c r="D383" t="s">
        <v>82</v>
      </c>
      <c r="E383">
        <v>1413462.69</v>
      </c>
      <c r="F383">
        <v>519878.56</v>
      </c>
      <c r="G383">
        <v>123365.129999999</v>
      </c>
      <c r="H383">
        <v>599777.68000000005</v>
      </c>
      <c r="I383">
        <v>126608.65</v>
      </c>
      <c r="J383">
        <v>346934.78</v>
      </c>
      <c r="K383">
        <v>322702.17</v>
      </c>
      <c r="L383">
        <v>19578.919999999998</v>
      </c>
      <c r="M383">
        <v>98058.68</v>
      </c>
      <c r="N383">
        <v>882182.67</v>
      </c>
      <c r="O383">
        <v>4452549.93</v>
      </c>
      <c r="P383">
        <v>16841270665</v>
      </c>
      <c r="Q383">
        <v>20357485792</v>
      </c>
      <c r="R383">
        <v>16841270.664999999</v>
      </c>
      <c r="S383">
        <v>20357485.791999999</v>
      </c>
    </row>
    <row r="384" spans="1:19" x14ac:dyDescent="0.25">
      <c r="A384">
        <v>2021</v>
      </c>
      <c r="B384">
        <v>2</v>
      </c>
      <c r="C384" t="s">
        <v>13</v>
      </c>
      <c r="D384" t="s">
        <v>81</v>
      </c>
      <c r="E384">
        <v>408586.04</v>
      </c>
      <c r="F384">
        <v>161197.91</v>
      </c>
      <c r="G384">
        <v>33091.169999999896</v>
      </c>
      <c r="H384">
        <v>147684.35999999999</v>
      </c>
      <c r="I384">
        <v>27363.33</v>
      </c>
      <c r="J384">
        <v>65121.82</v>
      </c>
      <c r="K384">
        <v>97762.62</v>
      </c>
      <c r="L384">
        <v>4587.76</v>
      </c>
      <c r="M384">
        <v>31490.400000000001</v>
      </c>
      <c r="N384">
        <v>41296.26</v>
      </c>
      <c r="O384">
        <v>1018181.66</v>
      </c>
      <c r="P384">
        <v>3876205894</v>
      </c>
      <c r="Q384">
        <v>5592075104</v>
      </c>
      <c r="R384">
        <v>3876205.8939999999</v>
      </c>
      <c r="S384">
        <v>5592075.1040000003</v>
      </c>
    </row>
    <row r="385" spans="1:19" x14ac:dyDescent="0.25">
      <c r="A385">
        <v>2021</v>
      </c>
      <c r="B385">
        <v>2</v>
      </c>
      <c r="C385" t="s">
        <v>13</v>
      </c>
      <c r="D385" t="s">
        <v>79</v>
      </c>
      <c r="E385">
        <v>242544.21</v>
      </c>
      <c r="F385">
        <v>130742.31</v>
      </c>
      <c r="G385">
        <v>13711.779999999901</v>
      </c>
      <c r="H385">
        <v>78774.42</v>
      </c>
      <c r="I385">
        <v>9457.1</v>
      </c>
      <c r="J385">
        <v>10318.56</v>
      </c>
      <c r="K385">
        <v>60734.98</v>
      </c>
      <c r="L385">
        <v>969.61</v>
      </c>
      <c r="M385">
        <v>8784.11</v>
      </c>
      <c r="N385">
        <v>3465.41</v>
      </c>
      <c r="O385">
        <v>559502.5</v>
      </c>
      <c r="P385">
        <v>446367522</v>
      </c>
      <c r="Q385">
        <v>2121720363</v>
      </c>
      <c r="R385">
        <v>446367.522</v>
      </c>
      <c r="S385">
        <v>2121720.3629999999</v>
      </c>
    </row>
    <row r="386" spans="1:19" x14ac:dyDescent="0.25">
      <c r="A386">
        <v>2021</v>
      </c>
      <c r="B386">
        <v>3</v>
      </c>
      <c r="C386" t="s">
        <v>13</v>
      </c>
      <c r="D386" t="s">
        <v>80</v>
      </c>
      <c r="E386">
        <v>423508.02</v>
      </c>
      <c r="F386">
        <v>277946.42</v>
      </c>
      <c r="G386">
        <v>53845.66</v>
      </c>
      <c r="H386">
        <v>216968.41</v>
      </c>
      <c r="I386">
        <v>21002.560000000001</v>
      </c>
      <c r="J386">
        <v>33442.910000000003</v>
      </c>
      <c r="K386">
        <v>112469.34</v>
      </c>
      <c r="L386">
        <v>4854.33</v>
      </c>
      <c r="M386">
        <v>20675.45</v>
      </c>
      <c r="N386">
        <v>12723.99</v>
      </c>
      <c r="O386">
        <v>1177437.1000000001</v>
      </c>
      <c r="P386">
        <v>6671626919</v>
      </c>
      <c r="Q386">
        <v>10000666776</v>
      </c>
      <c r="R386">
        <v>6671626.9189999998</v>
      </c>
      <c r="S386">
        <v>10000666.776000001</v>
      </c>
    </row>
    <row r="387" spans="1:19" x14ac:dyDescent="0.25">
      <c r="A387">
        <v>2021</v>
      </c>
      <c r="B387">
        <v>3</v>
      </c>
      <c r="C387" t="s">
        <v>13</v>
      </c>
      <c r="D387" t="s">
        <v>82</v>
      </c>
      <c r="E387">
        <v>1725441.39</v>
      </c>
      <c r="F387">
        <v>810529.73</v>
      </c>
      <c r="G387">
        <v>152660.39000000001</v>
      </c>
      <c r="H387">
        <v>766979.16</v>
      </c>
      <c r="I387">
        <v>194635.51</v>
      </c>
      <c r="J387">
        <v>367308.9</v>
      </c>
      <c r="K387">
        <v>341584.61</v>
      </c>
      <c r="L387">
        <v>21244.98</v>
      </c>
      <c r="M387">
        <v>58484.49</v>
      </c>
      <c r="N387">
        <v>960360.32</v>
      </c>
      <c r="O387">
        <v>5399229.4800000004</v>
      </c>
      <c r="P387">
        <v>23650115484</v>
      </c>
      <c r="Q387">
        <v>28670853260</v>
      </c>
      <c r="R387">
        <v>23650115.484000001</v>
      </c>
      <c r="S387">
        <v>28670853.260000002</v>
      </c>
    </row>
    <row r="388" spans="1:19" x14ac:dyDescent="0.25">
      <c r="A388">
        <v>2021</v>
      </c>
      <c r="B388">
        <v>3</v>
      </c>
      <c r="C388" t="s">
        <v>13</v>
      </c>
      <c r="D388" t="s">
        <v>81</v>
      </c>
      <c r="E388">
        <v>342290.98</v>
      </c>
      <c r="F388">
        <v>190988.52</v>
      </c>
      <c r="G388">
        <v>29740.17</v>
      </c>
      <c r="H388">
        <v>146099.94</v>
      </c>
      <c r="I388">
        <v>30657.3</v>
      </c>
      <c r="J388">
        <v>51180.3</v>
      </c>
      <c r="K388">
        <v>76684.28</v>
      </c>
      <c r="L388">
        <v>3002.47</v>
      </c>
      <c r="M388">
        <v>12391.63</v>
      </c>
      <c r="N388">
        <v>44435.67</v>
      </c>
      <c r="O388">
        <v>927471.26</v>
      </c>
      <c r="P388">
        <v>4524175404</v>
      </c>
      <c r="Q388">
        <v>6104997149</v>
      </c>
      <c r="R388">
        <v>4524175.4040000001</v>
      </c>
      <c r="S388">
        <v>6104997.1490000002</v>
      </c>
    </row>
    <row r="389" spans="1:19" x14ac:dyDescent="0.25">
      <c r="A389">
        <v>2021</v>
      </c>
      <c r="B389">
        <v>3</v>
      </c>
      <c r="C389" t="s">
        <v>13</v>
      </c>
      <c r="D389" t="s">
        <v>79</v>
      </c>
      <c r="E389">
        <v>134847.26999999999</v>
      </c>
      <c r="F389">
        <v>84486.5</v>
      </c>
      <c r="G389">
        <v>11794.4199999999</v>
      </c>
      <c r="H389">
        <v>58687.76</v>
      </c>
      <c r="I389">
        <v>3830.49</v>
      </c>
      <c r="J389">
        <v>9852.5499999999993</v>
      </c>
      <c r="K389">
        <v>30624.25</v>
      </c>
      <c r="L389">
        <v>691.2</v>
      </c>
      <c r="M389">
        <v>2655.43</v>
      </c>
      <c r="N389">
        <v>3730.93</v>
      </c>
      <c r="O389">
        <v>341200.81</v>
      </c>
      <c r="P389">
        <v>741524855</v>
      </c>
      <c r="Q389">
        <v>2455306686</v>
      </c>
      <c r="R389">
        <v>741524.85499999998</v>
      </c>
      <c r="S389">
        <v>2455306.68599999</v>
      </c>
    </row>
    <row r="390" spans="1:19" x14ac:dyDescent="0.25">
      <c r="A390">
        <v>2021</v>
      </c>
      <c r="B390">
        <v>4</v>
      </c>
      <c r="C390" t="s">
        <v>13</v>
      </c>
      <c r="D390" t="s">
        <v>80</v>
      </c>
      <c r="E390">
        <v>426469.04</v>
      </c>
      <c r="F390">
        <v>318433.11</v>
      </c>
      <c r="G390">
        <v>64096.94</v>
      </c>
      <c r="H390">
        <v>238752.43</v>
      </c>
      <c r="I390">
        <v>22204.6</v>
      </c>
      <c r="J390">
        <v>30541.73</v>
      </c>
      <c r="K390">
        <v>117376.05</v>
      </c>
      <c r="L390">
        <v>5020.33</v>
      </c>
      <c r="M390">
        <v>24802.799999999999</v>
      </c>
      <c r="N390">
        <v>21982.83</v>
      </c>
      <c r="O390">
        <v>1269679.8600000001</v>
      </c>
      <c r="P390">
        <v>6600182557</v>
      </c>
      <c r="Q390">
        <v>9701762091</v>
      </c>
      <c r="R390">
        <v>6600182.557</v>
      </c>
      <c r="S390">
        <v>9701762.091</v>
      </c>
    </row>
    <row r="391" spans="1:19" x14ac:dyDescent="0.25">
      <c r="A391">
        <v>2021</v>
      </c>
      <c r="B391">
        <v>4</v>
      </c>
      <c r="C391" t="s">
        <v>13</v>
      </c>
      <c r="D391" t="s">
        <v>82</v>
      </c>
      <c r="E391">
        <v>1798067.42</v>
      </c>
      <c r="F391">
        <v>937148.07</v>
      </c>
      <c r="G391">
        <v>210099.30999999901</v>
      </c>
      <c r="H391">
        <v>835192.35</v>
      </c>
      <c r="I391">
        <v>206906.13</v>
      </c>
      <c r="J391">
        <v>389009.88</v>
      </c>
      <c r="K391">
        <v>331415.71000000002</v>
      </c>
      <c r="L391">
        <v>18826.240000000002</v>
      </c>
      <c r="M391">
        <v>77404.62</v>
      </c>
      <c r="N391">
        <v>1090195.1100000001</v>
      </c>
      <c r="O391">
        <v>5894264.8300000001</v>
      </c>
      <c r="P391">
        <v>24766477073</v>
      </c>
      <c r="Q391">
        <v>29931898120</v>
      </c>
      <c r="R391">
        <v>24766477.072999999</v>
      </c>
      <c r="S391">
        <v>29931898.123</v>
      </c>
    </row>
    <row r="392" spans="1:19" x14ac:dyDescent="0.25">
      <c r="A392">
        <v>2021</v>
      </c>
      <c r="B392">
        <v>4</v>
      </c>
      <c r="C392" t="s">
        <v>13</v>
      </c>
      <c r="D392" t="s">
        <v>81</v>
      </c>
      <c r="E392">
        <v>345624.67</v>
      </c>
      <c r="F392">
        <v>224560.92</v>
      </c>
      <c r="G392">
        <v>40296.139999999898</v>
      </c>
      <c r="H392">
        <v>154172.22</v>
      </c>
      <c r="I392">
        <v>30404.69</v>
      </c>
      <c r="J392">
        <v>50085.81</v>
      </c>
      <c r="K392">
        <v>71983.149999999994</v>
      </c>
      <c r="L392">
        <v>2680.33</v>
      </c>
      <c r="M392">
        <v>16025.25</v>
      </c>
      <c r="N392">
        <v>55120.99</v>
      </c>
      <c r="O392">
        <v>990954.17</v>
      </c>
      <c r="P392">
        <v>4824488775</v>
      </c>
      <c r="Q392">
        <v>6410223333</v>
      </c>
      <c r="R392">
        <v>4824488.7750000004</v>
      </c>
      <c r="S392">
        <v>6410223.3329999996</v>
      </c>
    </row>
    <row r="393" spans="1:19" x14ac:dyDescent="0.25">
      <c r="A393">
        <v>2021</v>
      </c>
      <c r="B393">
        <v>4</v>
      </c>
      <c r="C393" t="s">
        <v>13</v>
      </c>
      <c r="D393" t="s">
        <v>79</v>
      </c>
      <c r="E393">
        <v>158665.47</v>
      </c>
      <c r="F393">
        <v>122516.91</v>
      </c>
      <c r="G393">
        <v>17159.139999999901</v>
      </c>
      <c r="H393">
        <v>77514.59</v>
      </c>
      <c r="I393">
        <v>5288.22</v>
      </c>
      <c r="J393">
        <v>10629</v>
      </c>
      <c r="K393">
        <v>39219.57</v>
      </c>
      <c r="L393">
        <v>730.43</v>
      </c>
      <c r="M393">
        <v>5576.9</v>
      </c>
      <c r="N393">
        <v>6583.23</v>
      </c>
      <c r="O393">
        <v>443883.45</v>
      </c>
      <c r="P393">
        <v>862858231</v>
      </c>
      <c r="Q393">
        <v>2664868182</v>
      </c>
      <c r="R393">
        <v>862858.23100000003</v>
      </c>
      <c r="S393">
        <v>2664868.182</v>
      </c>
    </row>
    <row r="394" spans="1:19" x14ac:dyDescent="0.25">
      <c r="A394">
        <v>2022</v>
      </c>
      <c r="B394">
        <v>1</v>
      </c>
      <c r="C394" t="s">
        <v>13</v>
      </c>
      <c r="D394" t="s">
        <v>80</v>
      </c>
      <c r="E394">
        <v>430115.91</v>
      </c>
      <c r="F394">
        <v>343048.72</v>
      </c>
      <c r="G394">
        <v>57053.19</v>
      </c>
      <c r="H394">
        <v>221597.34</v>
      </c>
      <c r="I394">
        <v>23607.26</v>
      </c>
      <c r="J394">
        <v>27133.63</v>
      </c>
      <c r="K394">
        <v>109881.29</v>
      </c>
      <c r="L394">
        <v>3690.22</v>
      </c>
      <c r="M394">
        <v>13134.81</v>
      </c>
      <c r="N394">
        <v>21071.83</v>
      </c>
      <c r="O394">
        <v>1250334.2</v>
      </c>
      <c r="P394">
        <v>5955938331</v>
      </c>
      <c r="Q394">
        <v>8844493884</v>
      </c>
      <c r="R394">
        <v>5955938.3310000002</v>
      </c>
      <c r="S394">
        <v>8844493.8839999996</v>
      </c>
    </row>
    <row r="395" spans="1:19" x14ac:dyDescent="0.25">
      <c r="A395">
        <v>2022</v>
      </c>
      <c r="B395">
        <v>1</v>
      </c>
      <c r="C395" t="s">
        <v>13</v>
      </c>
      <c r="D395" t="s">
        <v>82</v>
      </c>
      <c r="E395">
        <v>1924183.87</v>
      </c>
      <c r="F395">
        <v>1086079.03</v>
      </c>
      <c r="G395">
        <v>225597.08</v>
      </c>
      <c r="H395">
        <v>849825.18</v>
      </c>
      <c r="I395">
        <v>176665.82</v>
      </c>
      <c r="J395">
        <v>353995.26</v>
      </c>
      <c r="K395">
        <v>327884.56</v>
      </c>
      <c r="L395">
        <v>15253.29</v>
      </c>
      <c r="M395">
        <v>43595.01</v>
      </c>
      <c r="N395">
        <v>1053315.4099999999</v>
      </c>
      <c r="O395">
        <v>6056394.5199999996</v>
      </c>
      <c r="P395">
        <v>22526629928</v>
      </c>
      <c r="Q395">
        <v>29094249156</v>
      </c>
      <c r="R395">
        <v>22526629.927999999</v>
      </c>
      <c r="S395">
        <v>29094249.159000002</v>
      </c>
    </row>
    <row r="396" spans="1:19" x14ac:dyDescent="0.25">
      <c r="A396">
        <v>2022</v>
      </c>
      <c r="B396">
        <v>1</v>
      </c>
      <c r="C396" t="s">
        <v>13</v>
      </c>
      <c r="D396" t="s">
        <v>81</v>
      </c>
      <c r="E396">
        <v>401186.19</v>
      </c>
      <c r="F396">
        <v>278342.82</v>
      </c>
      <c r="G396">
        <v>45419.739999999903</v>
      </c>
      <c r="H396">
        <v>168805.08</v>
      </c>
      <c r="I396">
        <v>28888.71</v>
      </c>
      <c r="J396">
        <v>46838.43</v>
      </c>
      <c r="K396">
        <v>73761.27</v>
      </c>
      <c r="L396">
        <v>2390.0300000000002</v>
      </c>
      <c r="M396">
        <v>10597.13</v>
      </c>
      <c r="N396">
        <v>54894.78</v>
      </c>
      <c r="O396">
        <v>1111124.18</v>
      </c>
      <c r="P396">
        <v>5008034444</v>
      </c>
      <c r="Q396">
        <v>6815714591</v>
      </c>
      <c r="R396">
        <v>5008034.4440000001</v>
      </c>
      <c r="S396">
        <v>6815714.591</v>
      </c>
    </row>
    <row r="397" spans="1:19" x14ac:dyDescent="0.25">
      <c r="A397">
        <v>2022</v>
      </c>
      <c r="B397">
        <v>1</v>
      </c>
      <c r="C397" t="s">
        <v>13</v>
      </c>
      <c r="D397" t="s">
        <v>79</v>
      </c>
      <c r="E397">
        <v>193192.9</v>
      </c>
      <c r="F397">
        <v>150974.57999999999</v>
      </c>
      <c r="G397">
        <v>20425.150000000001</v>
      </c>
      <c r="H397">
        <v>87077.8</v>
      </c>
      <c r="I397">
        <v>6415.17</v>
      </c>
      <c r="J397">
        <v>10503.08</v>
      </c>
      <c r="K397">
        <v>45275.05</v>
      </c>
      <c r="L397">
        <v>714.02</v>
      </c>
      <c r="M397">
        <v>3289.7</v>
      </c>
      <c r="N397">
        <v>5874.25</v>
      </c>
      <c r="O397">
        <v>523741.71</v>
      </c>
      <c r="P397">
        <v>1069726218</v>
      </c>
      <c r="Q397">
        <v>3303554114</v>
      </c>
      <c r="R397">
        <v>1069726.2180000001</v>
      </c>
      <c r="S397">
        <v>3303554.1140000001</v>
      </c>
    </row>
    <row r="398" spans="1:19" x14ac:dyDescent="0.25">
      <c r="A398">
        <v>2022</v>
      </c>
      <c r="B398">
        <v>2</v>
      </c>
      <c r="C398" t="s">
        <v>13</v>
      </c>
      <c r="D398" t="s">
        <v>80</v>
      </c>
      <c r="E398">
        <v>651036.23</v>
      </c>
      <c r="F398">
        <v>899971.42</v>
      </c>
      <c r="G398">
        <v>118425.359999999</v>
      </c>
      <c r="H398">
        <v>393021.05</v>
      </c>
      <c r="I398">
        <v>40658.730000000003</v>
      </c>
      <c r="J398">
        <v>48607.18</v>
      </c>
      <c r="K398">
        <v>170967.33</v>
      </c>
      <c r="L398">
        <v>7060.33</v>
      </c>
      <c r="M398">
        <v>54775.82</v>
      </c>
      <c r="N398">
        <v>29614.99</v>
      </c>
      <c r="O398">
        <v>2414138.4500000002</v>
      </c>
      <c r="P398">
        <v>12878397809</v>
      </c>
      <c r="Q398">
        <v>15320624135</v>
      </c>
      <c r="R398">
        <v>12878397.809</v>
      </c>
      <c r="S398">
        <v>15320624.135</v>
      </c>
    </row>
    <row r="399" spans="1:19" x14ac:dyDescent="0.25">
      <c r="A399">
        <v>2022</v>
      </c>
      <c r="B399">
        <v>2</v>
      </c>
      <c r="C399" t="s">
        <v>13</v>
      </c>
      <c r="D399" t="s">
        <v>82</v>
      </c>
      <c r="E399">
        <v>1871313.09</v>
      </c>
      <c r="F399">
        <v>1764182.62</v>
      </c>
      <c r="G399">
        <v>239956.40999999901</v>
      </c>
      <c r="H399">
        <v>995388.31</v>
      </c>
      <c r="I399">
        <v>192650.32</v>
      </c>
      <c r="J399">
        <v>367225.09</v>
      </c>
      <c r="K399">
        <v>287427.40999999997</v>
      </c>
      <c r="L399">
        <v>13465.17</v>
      </c>
      <c r="M399">
        <v>111147.76</v>
      </c>
      <c r="N399">
        <v>1238760.4099999999</v>
      </c>
      <c r="O399">
        <v>7081516.5899999999</v>
      </c>
      <c r="P399">
        <v>29101346716</v>
      </c>
      <c r="Q399">
        <v>32193895503</v>
      </c>
      <c r="R399">
        <v>29101346.713</v>
      </c>
      <c r="S399">
        <v>32193895.5</v>
      </c>
    </row>
    <row r="400" spans="1:19" x14ac:dyDescent="0.25">
      <c r="A400">
        <v>2022</v>
      </c>
      <c r="B400">
        <v>2</v>
      </c>
      <c r="C400" t="s">
        <v>13</v>
      </c>
      <c r="D400" t="s">
        <v>81</v>
      </c>
      <c r="E400">
        <v>347402.51</v>
      </c>
      <c r="F400">
        <v>408685.08</v>
      </c>
      <c r="G400">
        <v>43010.359999999899</v>
      </c>
      <c r="H400">
        <v>191581.66</v>
      </c>
      <c r="I400">
        <v>28144.52</v>
      </c>
      <c r="J400">
        <v>40719.089999999997</v>
      </c>
      <c r="K400">
        <v>62755.96</v>
      </c>
      <c r="L400">
        <v>1988.09</v>
      </c>
      <c r="M400">
        <v>24030.58</v>
      </c>
      <c r="N400">
        <v>59935.14</v>
      </c>
      <c r="O400">
        <v>1208252.98</v>
      </c>
      <c r="P400">
        <v>5708675364</v>
      </c>
      <c r="Q400">
        <v>6653588948</v>
      </c>
      <c r="R400">
        <v>5708675.3640000001</v>
      </c>
      <c r="S400">
        <v>6653588.9479999999</v>
      </c>
    </row>
    <row r="401" spans="1:19" x14ac:dyDescent="0.25">
      <c r="A401">
        <v>2022</v>
      </c>
      <c r="B401">
        <v>2</v>
      </c>
      <c r="C401" t="s">
        <v>13</v>
      </c>
      <c r="D401" t="s">
        <v>79</v>
      </c>
      <c r="E401">
        <v>157757.68</v>
      </c>
      <c r="F401">
        <v>196507.39</v>
      </c>
      <c r="G401">
        <v>22929.7599999999</v>
      </c>
      <c r="H401">
        <v>81193.820000000007</v>
      </c>
      <c r="I401">
        <v>6232.64</v>
      </c>
      <c r="J401">
        <v>12306.43</v>
      </c>
      <c r="K401">
        <v>34837.32</v>
      </c>
      <c r="L401">
        <v>569.78</v>
      </c>
      <c r="M401">
        <v>10816.21</v>
      </c>
      <c r="N401">
        <v>6808.78</v>
      </c>
      <c r="O401">
        <v>529959.81000000006</v>
      </c>
      <c r="P401">
        <v>2138930636</v>
      </c>
      <c r="Q401">
        <v>3272864844</v>
      </c>
      <c r="R401">
        <v>2138930.6359999999</v>
      </c>
      <c r="S401">
        <v>3272864.844</v>
      </c>
    </row>
    <row r="402" spans="1:19" x14ac:dyDescent="0.25">
      <c r="A402">
        <v>2017</v>
      </c>
      <c r="B402">
        <v>1</v>
      </c>
      <c r="C402" t="s">
        <v>12</v>
      </c>
      <c r="D402" t="s">
        <v>82</v>
      </c>
      <c r="E402">
        <v>1788594</v>
      </c>
      <c r="F402">
        <v>902525</v>
      </c>
      <c r="G402">
        <v>89647</v>
      </c>
      <c r="H402">
        <v>602519</v>
      </c>
      <c r="I402">
        <v>133133</v>
      </c>
      <c r="J402">
        <v>225827</v>
      </c>
      <c r="K402">
        <v>288108</v>
      </c>
      <c r="L402">
        <v>23115</v>
      </c>
      <c r="M402">
        <v>57048</v>
      </c>
      <c r="N402">
        <v>24988</v>
      </c>
      <c r="O402">
        <v>4135504</v>
      </c>
      <c r="P402">
        <v>28311706852</v>
      </c>
      <c r="Q402">
        <v>35313750481</v>
      </c>
      <c r="R402">
        <v>28311706.847999901</v>
      </c>
      <c r="S402">
        <v>35313750.479999997</v>
      </c>
    </row>
    <row r="403" spans="1:19" x14ac:dyDescent="0.25">
      <c r="A403">
        <v>2017</v>
      </c>
      <c r="B403">
        <v>1</v>
      </c>
      <c r="C403" t="s">
        <v>12</v>
      </c>
      <c r="D403" t="s">
        <v>81</v>
      </c>
      <c r="E403">
        <v>38552</v>
      </c>
      <c r="F403">
        <v>19454</v>
      </c>
      <c r="G403">
        <v>1931</v>
      </c>
      <c r="H403">
        <v>12987</v>
      </c>
      <c r="I403">
        <v>2870</v>
      </c>
      <c r="J403">
        <v>4868</v>
      </c>
      <c r="K403">
        <v>6211</v>
      </c>
      <c r="L403">
        <v>498</v>
      </c>
      <c r="M403">
        <v>1229</v>
      </c>
      <c r="N403">
        <v>539</v>
      </c>
      <c r="O403">
        <v>89139</v>
      </c>
      <c r="P403">
        <v>1056392545</v>
      </c>
      <c r="Q403">
        <v>1422063928</v>
      </c>
      <c r="R403">
        <v>1056392.5449999999</v>
      </c>
      <c r="S403">
        <v>1422063.9280000001</v>
      </c>
    </row>
    <row r="404" spans="1:19" x14ac:dyDescent="0.25">
      <c r="A404">
        <v>2017</v>
      </c>
      <c r="B404">
        <v>2</v>
      </c>
      <c r="C404" t="s">
        <v>12</v>
      </c>
      <c r="D404" t="s">
        <v>82</v>
      </c>
      <c r="E404">
        <v>1935717</v>
      </c>
      <c r="F404">
        <v>965554</v>
      </c>
      <c r="G404">
        <v>75393</v>
      </c>
      <c r="H404">
        <v>633146</v>
      </c>
      <c r="I404">
        <v>136752</v>
      </c>
      <c r="J404">
        <v>239275</v>
      </c>
      <c r="K404">
        <v>296026</v>
      </c>
      <c r="L404">
        <v>24066</v>
      </c>
      <c r="M404">
        <v>52895</v>
      </c>
      <c r="N404">
        <v>26496</v>
      </c>
      <c r="O404">
        <v>4385320</v>
      </c>
      <c r="P404">
        <v>33164684729</v>
      </c>
      <c r="Q404">
        <v>38698932027</v>
      </c>
      <c r="R404">
        <v>33164684.719999999</v>
      </c>
      <c r="S404">
        <v>38698932.030000001</v>
      </c>
    </row>
    <row r="405" spans="1:19" x14ac:dyDescent="0.25">
      <c r="A405">
        <v>2017</v>
      </c>
      <c r="B405">
        <v>2</v>
      </c>
      <c r="C405" t="s">
        <v>12</v>
      </c>
      <c r="D405" t="s">
        <v>81</v>
      </c>
      <c r="E405">
        <v>48005</v>
      </c>
      <c r="F405">
        <v>23946</v>
      </c>
      <c r="G405">
        <v>1870</v>
      </c>
      <c r="H405">
        <v>15702</v>
      </c>
      <c r="I405">
        <v>3391</v>
      </c>
      <c r="J405">
        <v>5934</v>
      </c>
      <c r="K405">
        <v>7341</v>
      </c>
      <c r="L405">
        <v>597</v>
      </c>
      <c r="M405">
        <v>1312</v>
      </c>
      <c r="N405">
        <v>657</v>
      </c>
      <c r="O405">
        <v>108755</v>
      </c>
      <c r="P405">
        <v>1247847757</v>
      </c>
      <c r="Q405">
        <v>1519059262</v>
      </c>
      <c r="R405">
        <v>1247847.757</v>
      </c>
      <c r="S405">
        <v>1519059.2620000001</v>
      </c>
    </row>
    <row r="406" spans="1:19" x14ac:dyDescent="0.25">
      <c r="A406">
        <v>2017</v>
      </c>
      <c r="B406">
        <v>3</v>
      </c>
      <c r="C406" t="s">
        <v>12</v>
      </c>
      <c r="D406" t="s">
        <v>82</v>
      </c>
      <c r="E406">
        <v>1850188</v>
      </c>
      <c r="F406">
        <v>978602</v>
      </c>
      <c r="G406">
        <v>90008</v>
      </c>
      <c r="H406">
        <v>605240</v>
      </c>
      <c r="I406">
        <v>134599</v>
      </c>
      <c r="J406">
        <v>230803</v>
      </c>
      <c r="K406">
        <v>269318</v>
      </c>
      <c r="L406">
        <v>26227</v>
      </c>
      <c r="M406">
        <v>116440</v>
      </c>
      <c r="N406">
        <v>26441</v>
      </c>
      <c r="O406">
        <v>4327866</v>
      </c>
      <c r="P406">
        <v>32053329790</v>
      </c>
      <c r="Q406">
        <v>37778428640</v>
      </c>
      <c r="R406">
        <v>32053329.787999999</v>
      </c>
      <c r="S406">
        <v>37778428.640000001</v>
      </c>
    </row>
    <row r="407" spans="1:19" x14ac:dyDescent="0.25">
      <c r="A407">
        <v>2017</v>
      </c>
      <c r="B407">
        <v>3</v>
      </c>
      <c r="C407" t="s">
        <v>12</v>
      </c>
      <c r="D407" t="s">
        <v>81</v>
      </c>
      <c r="E407">
        <v>46469</v>
      </c>
      <c r="F407">
        <v>24578</v>
      </c>
      <c r="G407">
        <v>2261</v>
      </c>
      <c r="H407">
        <v>15201</v>
      </c>
      <c r="I407">
        <v>3381</v>
      </c>
      <c r="J407">
        <v>5797</v>
      </c>
      <c r="K407">
        <v>6764</v>
      </c>
      <c r="L407">
        <v>659</v>
      </c>
      <c r="M407">
        <v>2923</v>
      </c>
      <c r="N407">
        <v>664</v>
      </c>
      <c r="O407">
        <v>108697</v>
      </c>
      <c r="P407">
        <v>1097493705</v>
      </c>
      <c r="Q407">
        <v>1310564352</v>
      </c>
      <c r="R407">
        <v>1097493.7050000001</v>
      </c>
      <c r="S407">
        <v>1310564.352</v>
      </c>
    </row>
    <row r="408" spans="1:19" x14ac:dyDescent="0.25">
      <c r="A408">
        <v>2017</v>
      </c>
      <c r="B408">
        <v>4</v>
      </c>
      <c r="C408" t="s">
        <v>12</v>
      </c>
      <c r="D408" t="s">
        <v>82</v>
      </c>
      <c r="E408">
        <v>1986547</v>
      </c>
      <c r="F408">
        <v>1002106</v>
      </c>
      <c r="G408">
        <v>84720</v>
      </c>
      <c r="H408">
        <v>672506</v>
      </c>
      <c r="I408">
        <v>134068</v>
      </c>
      <c r="J408">
        <v>221402</v>
      </c>
      <c r="K408">
        <v>251103</v>
      </c>
      <c r="L408">
        <v>27627</v>
      </c>
      <c r="M408">
        <v>-8176</v>
      </c>
      <c r="N408">
        <v>27806</v>
      </c>
      <c r="O408">
        <v>4399709</v>
      </c>
      <c r="P408">
        <v>31199630396</v>
      </c>
      <c r="Q408">
        <v>36615221078</v>
      </c>
      <c r="R408">
        <v>31199630.399999999</v>
      </c>
      <c r="S408">
        <v>36615221.079999998</v>
      </c>
    </row>
    <row r="409" spans="1:19" x14ac:dyDescent="0.25">
      <c r="A409">
        <v>2017</v>
      </c>
      <c r="B409">
        <v>4</v>
      </c>
      <c r="C409" t="s">
        <v>12</v>
      </c>
      <c r="D409" t="s">
        <v>81</v>
      </c>
      <c r="E409">
        <v>45518</v>
      </c>
      <c r="F409">
        <v>22962</v>
      </c>
      <c r="G409">
        <v>1941</v>
      </c>
      <c r="H409">
        <v>15409</v>
      </c>
      <c r="I409">
        <v>3072</v>
      </c>
      <c r="J409">
        <v>5073</v>
      </c>
      <c r="K409">
        <v>5754</v>
      </c>
      <c r="L409">
        <v>633</v>
      </c>
      <c r="M409">
        <v>-187</v>
      </c>
      <c r="N409">
        <v>637</v>
      </c>
      <c r="O409">
        <v>100812</v>
      </c>
      <c r="P409">
        <v>1018966744</v>
      </c>
      <c r="Q409">
        <v>1308069390</v>
      </c>
      <c r="R409">
        <v>1018966.7439999999</v>
      </c>
      <c r="S409">
        <v>1308069.3899999999</v>
      </c>
    </row>
    <row r="410" spans="1:19" x14ac:dyDescent="0.25">
      <c r="A410">
        <v>2018</v>
      </c>
      <c r="B410">
        <v>1</v>
      </c>
      <c r="C410" t="s">
        <v>12</v>
      </c>
      <c r="D410" t="s">
        <v>82</v>
      </c>
      <c r="E410">
        <v>1872358</v>
      </c>
      <c r="F410">
        <v>990916</v>
      </c>
      <c r="G410">
        <v>90229</v>
      </c>
      <c r="H410">
        <v>600480</v>
      </c>
      <c r="I410">
        <v>129893</v>
      </c>
      <c r="J410">
        <v>230569</v>
      </c>
      <c r="K410">
        <v>242934</v>
      </c>
      <c r="L410">
        <v>29407</v>
      </c>
      <c r="M410">
        <v>-3310</v>
      </c>
      <c r="N410">
        <v>29137</v>
      </c>
      <c r="O410">
        <v>4212613</v>
      </c>
      <c r="P410">
        <v>29308352541</v>
      </c>
      <c r="Q410">
        <v>35955174740</v>
      </c>
      <c r="R410">
        <v>29308352.5389999</v>
      </c>
      <c r="S410">
        <v>35955174.740000002</v>
      </c>
    </row>
    <row r="411" spans="1:19" x14ac:dyDescent="0.25">
      <c r="A411">
        <v>2018</v>
      </c>
      <c r="B411">
        <v>1</v>
      </c>
      <c r="C411" t="s">
        <v>12</v>
      </c>
      <c r="D411" t="s">
        <v>81</v>
      </c>
      <c r="E411">
        <v>50967</v>
      </c>
      <c r="F411">
        <v>26974</v>
      </c>
      <c r="G411">
        <v>2457</v>
      </c>
      <c r="H411">
        <v>16346</v>
      </c>
      <c r="I411">
        <v>3536</v>
      </c>
      <c r="J411">
        <v>6276</v>
      </c>
      <c r="K411">
        <v>6613</v>
      </c>
      <c r="L411">
        <v>801</v>
      </c>
      <c r="M411">
        <v>-90</v>
      </c>
      <c r="N411">
        <v>793</v>
      </c>
      <c r="O411">
        <v>114673</v>
      </c>
      <c r="P411">
        <v>1152969351</v>
      </c>
      <c r="Q411">
        <v>1441393408</v>
      </c>
      <c r="R411">
        <v>1152969.351</v>
      </c>
      <c r="S411">
        <v>1441393.40799999</v>
      </c>
    </row>
    <row r="412" spans="1:19" x14ac:dyDescent="0.25">
      <c r="A412">
        <v>2018</v>
      </c>
      <c r="B412">
        <v>2</v>
      </c>
      <c r="C412" t="s">
        <v>12</v>
      </c>
      <c r="D412" t="s">
        <v>82</v>
      </c>
      <c r="E412">
        <v>1984805</v>
      </c>
      <c r="F412">
        <v>1170156</v>
      </c>
      <c r="G412">
        <v>87906</v>
      </c>
      <c r="H412">
        <v>660841</v>
      </c>
      <c r="I412">
        <v>141587</v>
      </c>
      <c r="J412">
        <v>232732</v>
      </c>
      <c r="K412">
        <v>256505</v>
      </c>
      <c r="L412">
        <v>31126</v>
      </c>
      <c r="M412">
        <v>49350</v>
      </c>
      <c r="N412">
        <v>29414</v>
      </c>
      <c r="O412">
        <v>4644422</v>
      </c>
      <c r="P412">
        <v>33850299166</v>
      </c>
      <c r="Q412">
        <v>39953728817</v>
      </c>
      <c r="R412">
        <v>33850299.170000002</v>
      </c>
      <c r="S412">
        <v>39953728.82</v>
      </c>
    </row>
    <row r="413" spans="1:19" x14ac:dyDescent="0.25">
      <c r="A413">
        <v>2018</v>
      </c>
      <c r="B413">
        <v>2</v>
      </c>
      <c r="C413" t="s">
        <v>12</v>
      </c>
      <c r="D413" t="s">
        <v>81</v>
      </c>
      <c r="E413">
        <v>54030</v>
      </c>
      <c r="F413">
        <v>31853</v>
      </c>
      <c r="G413">
        <v>2393</v>
      </c>
      <c r="H413">
        <v>17989</v>
      </c>
      <c r="I413">
        <v>3854</v>
      </c>
      <c r="J413">
        <v>6335</v>
      </c>
      <c r="K413">
        <v>6982</v>
      </c>
      <c r="L413">
        <v>847</v>
      </c>
      <c r="M413">
        <v>1343</v>
      </c>
      <c r="N413">
        <v>801</v>
      </c>
      <c r="O413">
        <v>126427</v>
      </c>
      <c r="P413">
        <v>1312343155</v>
      </c>
      <c r="Q413">
        <v>1568481272</v>
      </c>
      <c r="R413">
        <v>1312343.155</v>
      </c>
      <c r="S413">
        <v>1568481.2719999901</v>
      </c>
    </row>
    <row r="414" spans="1:19" x14ac:dyDescent="0.25">
      <c r="A414">
        <v>2018</v>
      </c>
      <c r="B414">
        <v>3</v>
      </c>
      <c r="C414" t="s">
        <v>12</v>
      </c>
      <c r="D414" t="s">
        <v>82</v>
      </c>
      <c r="E414">
        <v>1968635</v>
      </c>
      <c r="F414">
        <v>1174371</v>
      </c>
      <c r="G414">
        <v>101180</v>
      </c>
      <c r="H414">
        <v>667491</v>
      </c>
      <c r="I414">
        <v>139303</v>
      </c>
      <c r="J414">
        <v>228928</v>
      </c>
      <c r="K414">
        <v>249219</v>
      </c>
      <c r="L414">
        <v>32136</v>
      </c>
      <c r="M414">
        <v>66832</v>
      </c>
      <c r="N414">
        <v>28914</v>
      </c>
      <c r="O414">
        <v>4657009</v>
      </c>
      <c r="P414">
        <v>32882113550</v>
      </c>
      <c r="Q414">
        <v>39229795701</v>
      </c>
      <c r="R414">
        <v>32882113.557</v>
      </c>
      <c r="S414">
        <v>39229795.710000001</v>
      </c>
    </row>
    <row r="415" spans="1:19" x14ac:dyDescent="0.25">
      <c r="A415">
        <v>2018</v>
      </c>
      <c r="B415">
        <v>3</v>
      </c>
      <c r="C415" t="s">
        <v>12</v>
      </c>
      <c r="D415" t="s">
        <v>81</v>
      </c>
      <c r="E415">
        <v>50685</v>
      </c>
      <c r="F415">
        <v>30235</v>
      </c>
      <c r="G415">
        <v>2606</v>
      </c>
      <c r="H415">
        <v>17183</v>
      </c>
      <c r="I415">
        <v>3587</v>
      </c>
      <c r="J415">
        <v>5894</v>
      </c>
      <c r="K415">
        <v>6417</v>
      </c>
      <c r="L415">
        <v>827</v>
      </c>
      <c r="M415">
        <v>1721</v>
      </c>
      <c r="N415">
        <v>744</v>
      </c>
      <c r="O415">
        <v>119899</v>
      </c>
      <c r="P415">
        <v>1163246139</v>
      </c>
      <c r="Q415">
        <v>1373133603</v>
      </c>
      <c r="R415">
        <v>1163246.139</v>
      </c>
      <c r="S415">
        <v>1373133.6029999999</v>
      </c>
    </row>
    <row r="416" spans="1:19" x14ac:dyDescent="0.25">
      <c r="A416">
        <v>2018</v>
      </c>
      <c r="B416">
        <v>4</v>
      </c>
      <c r="C416" t="s">
        <v>12</v>
      </c>
      <c r="D416" t="s">
        <v>82</v>
      </c>
      <c r="E416">
        <v>2046791</v>
      </c>
      <c r="F416">
        <v>1162064</v>
      </c>
      <c r="G416">
        <v>101699</v>
      </c>
      <c r="H416">
        <v>677900</v>
      </c>
      <c r="I416">
        <v>134227</v>
      </c>
      <c r="J416">
        <v>218618</v>
      </c>
      <c r="K416">
        <v>299968</v>
      </c>
      <c r="L416">
        <v>51442</v>
      </c>
      <c r="M416">
        <v>39656</v>
      </c>
      <c r="N416">
        <v>29869</v>
      </c>
      <c r="O416">
        <v>4762234</v>
      </c>
      <c r="P416">
        <v>32589647813</v>
      </c>
      <c r="Q416">
        <v>38986442773</v>
      </c>
      <c r="R416">
        <v>32589647.82</v>
      </c>
      <c r="S416">
        <v>38986442.780000001</v>
      </c>
    </row>
    <row r="417" spans="1:19" x14ac:dyDescent="0.25">
      <c r="A417">
        <v>2018</v>
      </c>
      <c r="B417">
        <v>4</v>
      </c>
      <c r="C417" t="s">
        <v>12</v>
      </c>
      <c r="D417" t="s">
        <v>81</v>
      </c>
      <c r="E417">
        <v>52480</v>
      </c>
      <c r="F417">
        <v>29796</v>
      </c>
      <c r="G417">
        <v>2606</v>
      </c>
      <c r="H417">
        <v>17382</v>
      </c>
      <c r="I417">
        <v>3442</v>
      </c>
      <c r="J417">
        <v>5606</v>
      </c>
      <c r="K417">
        <v>7691</v>
      </c>
      <c r="L417">
        <v>1319</v>
      </c>
      <c r="M417">
        <v>1016</v>
      </c>
      <c r="N417">
        <v>766</v>
      </c>
      <c r="O417">
        <v>122104</v>
      </c>
      <c r="P417">
        <v>1152175216</v>
      </c>
      <c r="Q417">
        <v>1412110081</v>
      </c>
      <c r="R417">
        <v>1152175.216</v>
      </c>
      <c r="S417">
        <v>1412110.081</v>
      </c>
    </row>
    <row r="418" spans="1:19" x14ac:dyDescent="0.25">
      <c r="A418">
        <v>2019</v>
      </c>
      <c r="B418">
        <v>1</v>
      </c>
      <c r="C418" t="s">
        <v>12</v>
      </c>
      <c r="D418" t="s">
        <v>82</v>
      </c>
      <c r="E418">
        <v>2019551</v>
      </c>
      <c r="F418">
        <v>983696</v>
      </c>
      <c r="G418">
        <v>104180</v>
      </c>
      <c r="H418">
        <v>634125</v>
      </c>
      <c r="I418">
        <v>125421</v>
      </c>
      <c r="J418">
        <v>256362</v>
      </c>
      <c r="K418">
        <v>255365</v>
      </c>
      <c r="L418">
        <v>31738</v>
      </c>
      <c r="M418">
        <v>56996</v>
      </c>
      <c r="N418">
        <v>31445</v>
      </c>
      <c r="O418">
        <v>4498879</v>
      </c>
      <c r="P418">
        <v>29498411082</v>
      </c>
      <c r="Q418">
        <v>36434659907</v>
      </c>
      <c r="R418">
        <v>29498411.0829999</v>
      </c>
      <c r="S418">
        <v>36434659.920000002</v>
      </c>
    </row>
    <row r="419" spans="1:19" x14ac:dyDescent="0.25">
      <c r="A419">
        <v>2019</v>
      </c>
      <c r="B419">
        <v>1</v>
      </c>
      <c r="C419" t="s">
        <v>12</v>
      </c>
      <c r="D419" t="s">
        <v>81</v>
      </c>
      <c r="E419">
        <v>65256</v>
      </c>
      <c r="F419">
        <v>31784</v>
      </c>
      <c r="G419">
        <v>3365</v>
      </c>
      <c r="H419">
        <v>20489</v>
      </c>
      <c r="I419">
        <v>4053</v>
      </c>
      <c r="J419">
        <v>8283</v>
      </c>
      <c r="K419">
        <v>8252</v>
      </c>
      <c r="L419">
        <v>1025</v>
      </c>
      <c r="M419">
        <v>1842</v>
      </c>
      <c r="N419">
        <v>1016</v>
      </c>
      <c r="O419">
        <v>145365</v>
      </c>
      <c r="P419">
        <v>1221852260</v>
      </c>
      <c r="Q419">
        <v>1471461807</v>
      </c>
      <c r="R419">
        <v>1221852.26</v>
      </c>
      <c r="S419">
        <v>1471461.807</v>
      </c>
    </row>
    <row r="420" spans="1:19" x14ac:dyDescent="0.25">
      <c r="A420">
        <v>2019</v>
      </c>
      <c r="B420">
        <v>2</v>
      </c>
      <c r="C420" t="s">
        <v>12</v>
      </c>
      <c r="D420" t="s">
        <v>82</v>
      </c>
      <c r="E420">
        <v>2113575</v>
      </c>
      <c r="F420">
        <v>1103453</v>
      </c>
      <c r="G420">
        <v>98104</v>
      </c>
      <c r="H420">
        <v>688149</v>
      </c>
      <c r="I420">
        <v>138696</v>
      </c>
      <c r="J420">
        <v>265223</v>
      </c>
      <c r="K420">
        <v>260258</v>
      </c>
      <c r="L420">
        <v>31907</v>
      </c>
      <c r="M420">
        <v>68643</v>
      </c>
      <c r="N420">
        <v>31100</v>
      </c>
      <c r="O420">
        <v>4799108</v>
      </c>
      <c r="P420">
        <v>33296343106</v>
      </c>
      <c r="Q420">
        <v>38566395912</v>
      </c>
      <c r="R420">
        <v>33296343.109999999</v>
      </c>
      <c r="S420">
        <v>38566395.920000002</v>
      </c>
    </row>
    <row r="421" spans="1:19" x14ac:dyDescent="0.25">
      <c r="A421">
        <v>2019</v>
      </c>
      <c r="B421">
        <v>2</v>
      </c>
      <c r="C421" t="s">
        <v>12</v>
      </c>
      <c r="D421" t="s">
        <v>81</v>
      </c>
      <c r="E421">
        <v>62676</v>
      </c>
      <c r="F421">
        <v>32722</v>
      </c>
      <c r="G421">
        <v>2908</v>
      </c>
      <c r="H421">
        <v>20408</v>
      </c>
      <c r="I421">
        <v>4113</v>
      </c>
      <c r="J421">
        <v>7865</v>
      </c>
      <c r="K421">
        <v>7717</v>
      </c>
      <c r="L421">
        <v>946</v>
      </c>
      <c r="M421">
        <v>2036</v>
      </c>
      <c r="N421">
        <v>922</v>
      </c>
      <c r="O421">
        <v>142313</v>
      </c>
      <c r="P421">
        <v>1237463072</v>
      </c>
      <c r="Q421">
        <v>1426320666</v>
      </c>
      <c r="R421">
        <v>1237463.0719999999</v>
      </c>
      <c r="S421">
        <v>1426320.666</v>
      </c>
    </row>
    <row r="422" spans="1:19" x14ac:dyDescent="0.25">
      <c r="A422">
        <v>2019</v>
      </c>
      <c r="B422">
        <v>3</v>
      </c>
      <c r="C422" t="s">
        <v>12</v>
      </c>
      <c r="D422" t="s">
        <v>82</v>
      </c>
      <c r="E422">
        <v>2062088</v>
      </c>
      <c r="F422">
        <v>1064365</v>
      </c>
      <c r="G422">
        <v>119467</v>
      </c>
      <c r="H422">
        <v>695198</v>
      </c>
      <c r="I422">
        <v>142035</v>
      </c>
      <c r="J422">
        <v>253631</v>
      </c>
      <c r="K422">
        <v>248936</v>
      </c>
      <c r="L422">
        <v>30911</v>
      </c>
      <c r="M422">
        <v>58577</v>
      </c>
      <c r="N422">
        <v>30898</v>
      </c>
      <c r="O422">
        <v>4706106</v>
      </c>
      <c r="P422">
        <v>31989561833</v>
      </c>
      <c r="Q422">
        <v>38320908697</v>
      </c>
      <c r="R422">
        <v>31989561.833999999</v>
      </c>
      <c r="S422">
        <v>38320908.700000003</v>
      </c>
    </row>
    <row r="423" spans="1:19" x14ac:dyDescent="0.25">
      <c r="A423">
        <v>2019</v>
      </c>
      <c r="B423">
        <v>3</v>
      </c>
      <c r="C423" t="s">
        <v>12</v>
      </c>
      <c r="D423" t="s">
        <v>81</v>
      </c>
      <c r="E423">
        <v>50058</v>
      </c>
      <c r="F423">
        <v>25838</v>
      </c>
      <c r="G423">
        <v>2899</v>
      </c>
      <c r="H423">
        <v>16876</v>
      </c>
      <c r="I423">
        <v>3448</v>
      </c>
      <c r="J423">
        <v>6157</v>
      </c>
      <c r="K423">
        <v>6042</v>
      </c>
      <c r="L423">
        <v>750</v>
      </c>
      <c r="M423">
        <v>1422</v>
      </c>
      <c r="N423">
        <v>750</v>
      </c>
      <c r="O423">
        <v>114240</v>
      </c>
      <c r="P423">
        <v>904319180</v>
      </c>
      <c r="Q423">
        <v>1063727862</v>
      </c>
      <c r="R423">
        <v>904319.179999999</v>
      </c>
      <c r="S423">
        <v>1063727.862</v>
      </c>
    </row>
    <row r="424" spans="1:19" x14ac:dyDescent="0.25">
      <c r="A424">
        <v>2019</v>
      </c>
      <c r="B424">
        <v>4</v>
      </c>
      <c r="C424" t="s">
        <v>12</v>
      </c>
      <c r="D424" t="s">
        <v>82</v>
      </c>
      <c r="E424">
        <v>2298550</v>
      </c>
      <c r="F424">
        <v>1076456</v>
      </c>
      <c r="G424">
        <v>105146</v>
      </c>
      <c r="H424">
        <v>690059</v>
      </c>
      <c r="I424">
        <v>139373</v>
      </c>
      <c r="J424">
        <v>241384</v>
      </c>
      <c r="K424">
        <v>271801</v>
      </c>
      <c r="L424">
        <v>32331</v>
      </c>
      <c r="M424">
        <v>47198</v>
      </c>
      <c r="N424">
        <v>30064</v>
      </c>
      <c r="O424">
        <v>4932362</v>
      </c>
      <c r="P424">
        <v>32193644702</v>
      </c>
      <c r="Q424">
        <v>38747181220</v>
      </c>
      <c r="R424">
        <v>32193644.699999999</v>
      </c>
      <c r="S424">
        <v>38747181.219999999</v>
      </c>
    </row>
    <row r="425" spans="1:19" x14ac:dyDescent="0.25">
      <c r="A425">
        <v>2019</v>
      </c>
      <c r="B425">
        <v>4</v>
      </c>
      <c r="C425" t="s">
        <v>12</v>
      </c>
      <c r="D425" t="s">
        <v>81</v>
      </c>
      <c r="E425">
        <v>61600</v>
      </c>
      <c r="F425">
        <v>28848</v>
      </c>
      <c r="G425">
        <v>2818</v>
      </c>
      <c r="H425">
        <v>18495</v>
      </c>
      <c r="I425">
        <v>3735</v>
      </c>
      <c r="J425">
        <v>6469</v>
      </c>
      <c r="K425">
        <v>7285</v>
      </c>
      <c r="L425">
        <v>866</v>
      </c>
      <c r="M425">
        <v>1265</v>
      </c>
      <c r="N425">
        <v>806</v>
      </c>
      <c r="O425">
        <v>132187</v>
      </c>
      <c r="P425">
        <v>1038004504</v>
      </c>
      <c r="Q425">
        <v>1266057393</v>
      </c>
      <c r="R425">
        <v>1038004.504</v>
      </c>
      <c r="S425">
        <v>1266057.3929999999</v>
      </c>
    </row>
    <row r="426" spans="1:19" x14ac:dyDescent="0.25">
      <c r="A426">
        <v>2020</v>
      </c>
      <c r="B426">
        <v>1</v>
      </c>
      <c r="C426" t="s">
        <v>12</v>
      </c>
      <c r="D426" t="s">
        <v>82</v>
      </c>
      <c r="E426">
        <v>1902074</v>
      </c>
      <c r="F426">
        <v>845200</v>
      </c>
      <c r="G426">
        <v>91629</v>
      </c>
      <c r="H426">
        <v>593652</v>
      </c>
      <c r="I426">
        <v>128104</v>
      </c>
      <c r="J426">
        <v>275867</v>
      </c>
      <c r="K426">
        <v>274421</v>
      </c>
      <c r="L426">
        <v>31324</v>
      </c>
      <c r="M426">
        <v>46750</v>
      </c>
      <c r="N426">
        <v>29782</v>
      </c>
      <c r="O426">
        <v>4218803</v>
      </c>
      <c r="P426">
        <v>23149484153</v>
      </c>
      <c r="Q426">
        <v>34356888444</v>
      </c>
      <c r="R426">
        <v>23149484.153000001</v>
      </c>
      <c r="S426">
        <v>34356888.439999998</v>
      </c>
    </row>
    <row r="427" spans="1:19" x14ac:dyDescent="0.25">
      <c r="A427">
        <v>2020</v>
      </c>
      <c r="B427">
        <v>1</v>
      </c>
      <c r="C427" t="s">
        <v>12</v>
      </c>
      <c r="D427" t="s">
        <v>81</v>
      </c>
      <c r="E427">
        <v>56202</v>
      </c>
      <c r="F427">
        <v>24974</v>
      </c>
      <c r="G427">
        <v>2707</v>
      </c>
      <c r="H427">
        <v>17542</v>
      </c>
      <c r="I427">
        <v>3785</v>
      </c>
      <c r="J427">
        <v>8152</v>
      </c>
      <c r="K427">
        <v>8108</v>
      </c>
      <c r="L427">
        <v>926</v>
      </c>
      <c r="M427">
        <v>1381</v>
      </c>
      <c r="N427">
        <v>880</v>
      </c>
      <c r="O427">
        <v>124657</v>
      </c>
      <c r="P427">
        <v>788570084</v>
      </c>
      <c r="Q427">
        <v>997123883</v>
      </c>
      <c r="R427">
        <v>788570.08400000003</v>
      </c>
      <c r="S427">
        <v>997123.88299999898</v>
      </c>
    </row>
    <row r="428" spans="1:19" x14ac:dyDescent="0.25">
      <c r="A428">
        <v>2020</v>
      </c>
      <c r="B428">
        <v>2</v>
      </c>
      <c r="C428" t="s">
        <v>12</v>
      </c>
      <c r="D428" t="s">
        <v>82</v>
      </c>
      <c r="E428">
        <v>2086566</v>
      </c>
      <c r="F428">
        <v>257236</v>
      </c>
      <c r="G428">
        <v>69545</v>
      </c>
      <c r="H428">
        <v>312118</v>
      </c>
      <c r="I428">
        <v>64843</v>
      </c>
      <c r="J428">
        <v>263320</v>
      </c>
      <c r="K428">
        <v>276555</v>
      </c>
      <c r="L428">
        <v>33111</v>
      </c>
      <c r="M428">
        <v>-165100</v>
      </c>
      <c r="N428">
        <v>25858</v>
      </c>
      <c r="O428">
        <v>3224052</v>
      </c>
      <c r="P428">
        <v>5621787160</v>
      </c>
      <c r="Q428">
        <v>17904954884</v>
      </c>
      <c r="R428">
        <v>5621787.1600000001</v>
      </c>
      <c r="S428">
        <v>17904954.884</v>
      </c>
    </row>
    <row r="429" spans="1:19" x14ac:dyDescent="0.25">
      <c r="A429">
        <v>2020</v>
      </c>
      <c r="B429">
        <v>2</v>
      </c>
      <c r="C429" t="s">
        <v>12</v>
      </c>
      <c r="D429" t="s">
        <v>81</v>
      </c>
      <c r="E429">
        <v>836</v>
      </c>
      <c r="F429">
        <v>103</v>
      </c>
      <c r="G429">
        <v>27</v>
      </c>
      <c r="H429">
        <v>125</v>
      </c>
      <c r="I429">
        <v>26</v>
      </c>
      <c r="J429">
        <v>104</v>
      </c>
      <c r="K429">
        <v>111</v>
      </c>
      <c r="L429">
        <v>12</v>
      </c>
      <c r="M429">
        <v>-67</v>
      </c>
      <c r="N429">
        <v>10</v>
      </c>
      <c r="O429">
        <v>1287</v>
      </c>
      <c r="P429">
        <v>896668</v>
      </c>
      <c r="Q429">
        <v>1599723</v>
      </c>
      <c r="R429">
        <v>896.66799999999898</v>
      </c>
      <c r="S429">
        <v>1599.723</v>
      </c>
    </row>
    <row r="430" spans="1:19" x14ac:dyDescent="0.25">
      <c r="A430">
        <v>2020</v>
      </c>
      <c r="B430">
        <v>3</v>
      </c>
      <c r="C430" t="s">
        <v>12</v>
      </c>
      <c r="D430" t="s">
        <v>82</v>
      </c>
      <c r="E430">
        <v>2815365</v>
      </c>
      <c r="F430">
        <v>375207</v>
      </c>
      <c r="G430">
        <v>57071</v>
      </c>
      <c r="H430">
        <v>391387</v>
      </c>
      <c r="I430">
        <v>110197</v>
      </c>
      <c r="J430">
        <v>262800</v>
      </c>
      <c r="K430">
        <v>283847</v>
      </c>
      <c r="L430">
        <v>31424</v>
      </c>
      <c r="M430">
        <v>49492</v>
      </c>
      <c r="N430">
        <v>25351</v>
      </c>
      <c r="O430">
        <v>4402141</v>
      </c>
      <c r="P430">
        <v>11752629735</v>
      </c>
      <c r="Q430">
        <v>26192405992</v>
      </c>
      <c r="R430">
        <v>11752629.734999999</v>
      </c>
      <c r="S430">
        <v>26192405.991999999</v>
      </c>
    </row>
    <row r="431" spans="1:19" x14ac:dyDescent="0.25">
      <c r="A431">
        <v>2020</v>
      </c>
      <c r="B431">
        <v>3</v>
      </c>
      <c r="C431" t="s">
        <v>12</v>
      </c>
      <c r="D431" t="s">
        <v>81</v>
      </c>
      <c r="E431">
        <v>31446</v>
      </c>
      <c r="F431">
        <v>4190</v>
      </c>
      <c r="G431">
        <v>637</v>
      </c>
      <c r="H431">
        <v>4373</v>
      </c>
      <c r="I431">
        <v>1231</v>
      </c>
      <c r="J431">
        <v>2935</v>
      </c>
      <c r="K431">
        <v>3170</v>
      </c>
      <c r="L431">
        <v>351</v>
      </c>
      <c r="M431">
        <v>552</v>
      </c>
      <c r="N431">
        <v>283</v>
      </c>
      <c r="O431">
        <v>49168</v>
      </c>
      <c r="P431">
        <v>151985598</v>
      </c>
      <c r="Q431">
        <v>306507672</v>
      </c>
      <c r="R431">
        <v>151985.598</v>
      </c>
      <c r="S431">
        <v>306507.67200000002</v>
      </c>
    </row>
    <row r="432" spans="1:19" x14ac:dyDescent="0.25">
      <c r="A432">
        <v>2020</v>
      </c>
      <c r="B432">
        <v>4</v>
      </c>
      <c r="C432" t="s">
        <v>12</v>
      </c>
      <c r="D432" t="s">
        <v>82</v>
      </c>
      <c r="E432">
        <v>1559666</v>
      </c>
      <c r="F432">
        <v>335541</v>
      </c>
      <c r="G432">
        <v>57960</v>
      </c>
      <c r="H432">
        <v>368596</v>
      </c>
      <c r="I432">
        <v>91840</v>
      </c>
      <c r="J432">
        <v>283111</v>
      </c>
      <c r="K432">
        <v>277920</v>
      </c>
      <c r="L432">
        <v>31110</v>
      </c>
      <c r="M432">
        <v>82468</v>
      </c>
      <c r="N432">
        <v>26792</v>
      </c>
      <c r="O432">
        <v>3115004</v>
      </c>
      <c r="P432">
        <v>12495988937</v>
      </c>
      <c r="Q432">
        <v>23206020556</v>
      </c>
      <c r="R432">
        <v>12495988.9369999</v>
      </c>
      <c r="S432">
        <v>23206020.556000002</v>
      </c>
    </row>
    <row r="433" spans="1:19" x14ac:dyDescent="0.25">
      <c r="A433">
        <v>2020</v>
      </c>
      <c r="B433">
        <v>4</v>
      </c>
      <c r="C433" t="s">
        <v>12</v>
      </c>
      <c r="D433" t="s">
        <v>81</v>
      </c>
      <c r="E433">
        <v>33467</v>
      </c>
      <c r="F433">
        <v>7200</v>
      </c>
      <c r="G433">
        <v>1244</v>
      </c>
      <c r="H433">
        <v>7909</v>
      </c>
      <c r="I433">
        <v>1970</v>
      </c>
      <c r="J433">
        <v>6075</v>
      </c>
      <c r="K433">
        <v>5963</v>
      </c>
      <c r="L433">
        <v>669</v>
      </c>
      <c r="M433">
        <v>1770</v>
      </c>
      <c r="N433">
        <v>575</v>
      </c>
      <c r="O433">
        <v>66842</v>
      </c>
      <c r="P433">
        <v>304415477</v>
      </c>
      <c r="Q433">
        <v>582334824</v>
      </c>
      <c r="R433">
        <v>304415.47700000001</v>
      </c>
      <c r="S433">
        <v>582334.82400000002</v>
      </c>
    </row>
    <row r="434" spans="1:19" x14ac:dyDescent="0.25">
      <c r="A434">
        <v>2021</v>
      </c>
      <c r="B434">
        <v>1</v>
      </c>
      <c r="C434" t="s">
        <v>12</v>
      </c>
      <c r="D434" t="s">
        <v>82</v>
      </c>
      <c r="E434">
        <v>1366723</v>
      </c>
      <c r="F434">
        <v>457036</v>
      </c>
      <c r="G434">
        <v>64355</v>
      </c>
      <c r="H434">
        <v>389400</v>
      </c>
      <c r="I434">
        <v>96620</v>
      </c>
      <c r="J434">
        <v>268497</v>
      </c>
      <c r="K434">
        <v>274740</v>
      </c>
      <c r="L434">
        <v>30794</v>
      </c>
      <c r="M434">
        <v>20637</v>
      </c>
      <c r="N434">
        <v>27150</v>
      </c>
      <c r="O434">
        <v>2995952</v>
      </c>
      <c r="P434">
        <v>14494387999</v>
      </c>
      <c r="Q434">
        <v>22497975199</v>
      </c>
      <c r="R434">
        <v>14494387.999</v>
      </c>
      <c r="S434">
        <v>22497975.199000001</v>
      </c>
    </row>
    <row r="435" spans="1:19" x14ac:dyDescent="0.25">
      <c r="A435">
        <v>2021</v>
      </c>
      <c r="B435">
        <v>1</v>
      </c>
      <c r="C435" t="s">
        <v>12</v>
      </c>
      <c r="D435" t="s">
        <v>81</v>
      </c>
      <c r="E435">
        <v>33222</v>
      </c>
      <c r="F435">
        <v>11110</v>
      </c>
      <c r="G435">
        <v>1565</v>
      </c>
      <c r="H435">
        <v>9464</v>
      </c>
      <c r="I435">
        <v>2349</v>
      </c>
      <c r="J435">
        <v>6527</v>
      </c>
      <c r="K435">
        <v>6677</v>
      </c>
      <c r="L435">
        <v>749</v>
      </c>
      <c r="M435">
        <v>501</v>
      </c>
      <c r="N435">
        <v>659</v>
      </c>
      <c r="O435">
        <v>72823</v>
      </c>
      <c r="P435">
        <v>389566497</v>
      </c>
      <c r="Q435">
        <v>664812142</v>
      </c>
      <c r="R435">
        <v>389566.49699999997</v>
      </c>
      <c r="S435">
        <v>664812.14199999999</v>
      </c>
    </row>
    <row r="436" spans="1:19" x14ac:dyDescent="0.25">
      <c r="A436">
        <v>2021</v>
      </c>
      <c r="B436">
        <v>2</v>
      </c>
      <c r="C436" t="s">
        <v>12</v>
      </c>
      <c r="D436" t="s">
        <v>82</v>
      </c>
      <c r="E436">
        <v>1831700</v>
      </c>
      <c r="F436">
        <v>777897</v>
      </c>
      <c r="G436">
        <v>73248</v>
      </c>
      <c r="H436">
        <v>494097</v>
      </c>
      <c r="I436">
        <v>125811</v>
      </c>
      <c r="J436">
        <v>324774</v>
      </c>
      <c r="K436">
        <v>278917</v>
      </c>
      <c r="L436">
        <v>30594</v>
      </c>
      <c r="M436">
        <v>41729</v>
      </c>
      <c r="N436">
        <v>28788</v>
      </c>
      <c r="O436">
        <v>4007555</v>
      </c>
      <c r="P436">
        <v>26836765283</v>
      </c>
      <c r="Q436">
        <v>32406934543</v>
      </c>
      <c r="R436">
        <v>26836765.285999998</v>
      </c>
      <c r="S436">
        <v>32406934.548999999</v>
      </c>
    </row>
    <row r="437" spans="1:19" x14ac:dyDescent="0.25">
      <c r="A437">
        <v>2021</v>
      </c>
      <c r="B437">
        <v>2</v>
      </c>
      <c r="C437" t="s">
        <v>12</v>
      </c>
      <c r="D437" t="s">
        <v>81</v>
      </c>
      <c r="E437">
        <v>59746</v>
      </c>
      <c r="F437">
        <v>25374</v>
      </c>
      <c r="G437">
        <v>2388</v>
      </c>
      <c r="H437">
        <v>16117</v>
      </c>
      <c r="I437">
        <v>4104</v>
      </c>
      <c r="J437">
        <v>10593</v>
      </c>
      <c r="K437">
        <v>9097</v>
      </c>
      <c r="L437">
        <v>998</v>
      </c>
      <c r="M437">
        <v>1361</v>
      </c>
      <c r="N437">
        <v>939</v>
      </c>
      <c r="O437">
        <v>130717</v>
      </c>
      <c r="P437">
        <v>867894165</v>
      </c>
      <c r="Q437">
        <v>1038818717</v>
      </c>
      <c r="R437">
        <v>867894.16500000004</v>
      </c>
      <c r="S437">
        <v>1038818.7169999999</v>
      </c>
    </row>
    <row r="438" spans="1:19" x14ac:dyDescent="0.25">
      <c r="A438">
        <v>2021</v>
      </c>
      <c r="B438">
        <v>3</v>
      </c>
      <c r="C438" t="s">
        <v>12</v>
      </c>
      <c r="D438" t="s">
        <v>82</v>
      </c>
      <c r="E438">
        <v>2136614</v>
      </c>
      <c r="F438">
        <v>957184</v>
      </c>
      <c r="G438">
        <v>78929</v>
      </c>
      <c r="H438">
        <v>567251</v>
      </c>
      <c r="I438">
        <v>140404</v>
      </c>
      <c r="J438">
        <v>282802</v>
      </c>
      <c r="K438">
        <v>281550</v>
      </c>
      <c r="L438">
        <v>30551</v>
      </c>
      <c r="M438">
        <v>51973</v>
      </c>
      <c r="N438">
        <v>27977</v>
      </c>
      <c r="O438">
        <v>4555235</v>
      </c>
      <c r="P438">
        <v>30411936701</v>
      </c>
      <c r="Q438">
        <v>37686224429</v>
      </c>
      <c r="R438">
        <v>30411936.704999998</v>
      </c>
      <c r="S438">
        <v>37686224.439999998</v>
      </c>
    </row>
    <row r="439" spans="1:19" x14ac:dyDescent="0.25">
      <c r="A439">
        <v>2021</v>
      </c>
      <c r="B439">
        <v>3</v>
      </c>
      <c r="C439" t="s">
        <v>12</v>
      </c>
      <c r="D439" t="s">
        <v>81</v>
      </c>
      <c r="E439">
        <v>72112</v>
      </c>
      <c r="F439">
        <v>32304</v>
      </c>
      <c r="G439">
        <v>2664</v>
      </c>
      <c r="H439">
        <v>19146</v>
      </c>
      <c r="I439">
        <v>4739</v>
      </c>
      <c r="J439">
        <v>9544</v>
      </c>
      <c r="K439">
        <v>9503</v>
      </c>
      <c r="L439">
        <v>1031</v>
      </c>
      <c r="M439">
        <v>1754</v>
      </c>
      <c r="N439">
        <v>944</v>
      </c>
      <c r="O439">
        <v>153741</v>
      </c>
      <c r="P439">
        <v>905221490</v>
      </c>
      <c r="Q439">
        <v>1114565919</v>
      </c>
      <c r="R439">
        <v>905221.49</v>
      </c>
      <c r="S439">
        <v>1114565.919</v>
      </c>
    </row>
    <row r="440" spans="1:19" x14ac:dyDescent="0.25">
      <c r="A440">
        <v>2021</v>
      </c>
      <c r="B440">
        <v>4</v>
      </c>
      <c r="C440" t="s">
        <v>12</v>
      </c>
      <c r="D440" t="s">
        <v>82</v>
      </c>
      <c r="E440">
        <v>2262518</v>
      </c>
      <c r="F440">
        <v>1018622</v>
      </c>
      <c r="G440">
        <v>82494</v>
      </c>
      <c r="H440">
        <v>531996</v>
      </c>
      <c r="I440">
        <v>130833</v>
      </c>
      <c r="J440">
        <v>282969</v>
      </c>
      <c r="K440">
        <v>282729</v>
      </c>
      <c r="L440">
        <v>30561</v>
      </c>
      <c r="M440">
        <v>65690</v>
      </c>
      <c r="N440">
        <v>27357</v>
      </c>
      <c r="O440">
        <v>4715769</v>
      </c>
      <c r="P440">
        <v>28861595951</v>
      </c>
      <c r="Q440">
        <v>35615564794</v>
      </c>
      <c r="R440">
        <v>28861595.951000001</v>
      </c>
      <c r="S440">
        <v>35615564.799999997</v>
      </c>
    </row>
    <row r="441" spans="1:19" x14ac:dyDescent="0.25">
      <c r="A441">
        <v>2021</v>
      </c>
      <c r="B441">
        <v>4</v>
      </c>
      <c r="C441" t="s">
        <v>12</v>
      </c>
      <c r="D441" t="s">
        <v>81</v>
      </c>
      <c r="E441">
        <v>67550</v>
      </c>
      <c r="F441">
        <v>30412</v>
      </c>
      <c r="G441">
        <v>2463</v>
      </c>
      <c r="H441">
        <v>15884</v>
      </c>
      <c r="I441">
        <v>3906</v>
      </c>
      <c r="J441">
        <v>8449</v>
      </c>
      <c r="K441">
        <v>8441</v>
      </c>
      <c r="L441">
        <v>912</v>
      </c>
      <c r="M441">
        <v>1961</v>
      </c>
      <c r="N441">
        <v>817</v>
      </c>
      <c r="O441">
        <v>140795</v>
      </c>
      <c r="P441">
        <v>864444135</v>
      </c>
      <c r="Q441">
        <v>1095642459</v>
      </c>
      <c r="R441">
        <v>864444.13500000001</v>
      </c>
      <c r="S441">
        <v>1095642.459</v>
      </c>
    </row>
    <row r="442" spans="1:19" x14ac:dyDescent="0.25">
      <c r="A442">
        <v>2022</v>
      </c>
      <c r="B442">
        <v>1</v>
      </c>
      <c r="C442" t="s">
        <v>12</v>
      </c>
      <c r="D442" t="s">
        <v>82</v>
      </c>
      <c r="E442">
        <v>2259420</v>
      </c>
      <c r="F442">
        <v>969994</v>
      </c>
      <c r="G442">
        <v>102467</v>
      </c>
      <c r="H442">
        <v>542046</v>
      </c>
      <c r="I442">
        <v>119661</v>
      </c>
      <c r="J442">
        <v>272679</v>
      </c>
      <c r="K442">
        <v>284027</v>
      </c>
      <c r="L442">
        <v>29842</v>
      </c>
      <c r="M442">
        <v>72142</v>
      </c>
      <c r="N442">
        <v>28970</v>
      </c>
      <c r="O442">
        <v>4681248</v>
      </c>
      <c r="P442">
        <v>25553189665</v>
      </c>
      <c r="Q442">
        <v>33203819313</v>
      </c>
      <c r="R442">
        <v>25553189.662</v>
      </c>
      <c r="S442">
        <v>33203819.32</v>
      </c>
    </row>
    <row r="443" spans="1:19" x14ac:dyDescent="0.25">
      <c r="A443">
        <v>2022</v>
      </c>
      <c r="B443">
        <v>1</v>
      </c>
      <c r="C443" t="s">
        <v>12</v>
      </c>
      <c r="D443" t="s">
        <v>81</v>
      </c>
      <c r="E443">
        <v>78884</v>
      </c>
      <c r="F443">
        <v>33866</v>
      </c>
      <c r="G443">
        <v>3577</v>
      </c>
      <c r="H443">
        <v>18926</v>
      </c>
      <c r="I443">
        <v>4178</v>
      </c>
      <c r="J443">
        <v>9520</v>
      </c>
      <c r="K443">
        <v>9917</v>
      </c>
      <c r="L443">
        <v>1042</v>
      </c>
      <c r="M443">
        <v>2520</v>
      </c>
      <c r="N443">
        <v>1011</v>
      </c>
      <c r="O443">
        <v>163441</v>
      </c>
      <c r="P443">
        <v>937795993</v>
      </c>
      <c r="Q443">
        <v>1192340051</v>
      </c>
      <c r="R443">
        <v>937795.99300000002</v>
      </c>
      <c r="S443">
        <v>1192340.051</v>
      </c>
    </row>
    <row r="444" spans="1:19" x14ac:dyDescent="0.25">
      <c r="A444">
        <v>2022</v>
      </c>
      <c r="B444">
        <v>2</v>
      </c>
      <c r="C444" t="s">
        <v>12</v>
      </c>
      <c r="D444" t="s">
        <v>82</v>
      </c>
      <c r="E444">
        <v>2257920</v>
      </c>
      <c r="F444">
        <v>1578713</v>
      </c>
      <c r="G444">
        <v>97887</v>
      </c>
      <c r="H444">
        <v>605772</v>
      </c>
      <c r="I444">
        <v>132249</v>
      </c>
      <c r="J444">
        <v>302608</v>
      </c>
      <c r="K444">
        <v>283739</v>
      </c>
      <c r="L444">
        <v>29793</v>
      </c>
      <c r="M444">
        <v>56676</v>
      </c>
      <c r="N444">
        <v>29675</v>
      </c>
      <c r="O444">
        <v>5375032</v>
      </c>
      <c r="P444">
        <v>31385085474</v>
      </c>
      <c r="Q444">
        <v>36032892584</v>
      </c>
      <c r="R444">
        <v>31385085.475000001</v>
      </c>
      <c r="S444">
        <v>36032892.579999998</v>
      </c>
    </row>
    <row r="445" spans="1:19" x14ac:dyDescent="0.25">
      <c r="A445">
        <v>2022</v>
      </c>
      <c r="B445">
        <v>2</v>
      </c>
      <c r="C445" t="s">
        <v>12</v>
      </c>
      <c r="D445" t="s">
        <v>81</v>
      </c>
      <c r="E445">
        <v>81979</v>
      </c>
      <c r="F445">
        <v>57318</v>
      </c>
      <c r="G445">
        <v>3554</v>
      </c>
      <c r="H445">
        <v>21990</v>
      </c>
      <c r="I445">
        <v>4802</v>
      </c>
      <c r="J445">
        <v>10987</v>
      </c>
      <c r="K445">
        <v>10302</v>
      </c>
      <c r="L445">
        <v>1081</v>
      </c>
      <c r="M445">
        <v>2058</v>
      </c>
      <c r="N445">
        <v>1077</v>
      </c>
      <c r="O445">
        <v>195148</v>
      </c>
      <c r="P445">
        <v>1144806609</v>
      </c>
      <c r="Q445">
        <v>1297858665</v>
      </c>
      <c r="R445">
        <v>1144806.6089999999</v>
      </c>
      <c r="S445">
        <v>1297858.665</v>
      </c>
    </row>
  </sheetData>
  <sortState xmlns:xlrd2="http://schemas.microsoft.com/office/spreadsheetml/2017/richdata2" ref="A2:S445">
    <sortCondition ref="C2:C445"/>
    <sortCondition ref="A2:A445"/>
    <sortCondition ref="B2:B445"/>
    <sortCondition ref="D2:D44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D8509-663F-456C-9540-5E933B71C267}">
  <sheetPr codeName="Sheet7"/>
  <dimension ref="A1:E24"/>
  <sheetViews>
    <sheetView workbookViewId="0">
      <selection activeCell="C1" sqref="C1:C24"/>
    </sheetView>
  </sheetViews>
  <sheetFormatPr defaultRowHeight="15" x14ac:dyDescent="0.25"/>
  <cols>
    <col min="2" max="2" width="7" customWidth="1"/>
    <col min="3" max="3" width="10.28515625" bestFit="1" customWidth="1"/>
  </cols>
  <sheetData>
    <row r="1" spans="1:5" x14ac:dyDescent="0.25">
      <c r="A1">
        <v>2017</v>
      </c>
      <c r="B1" s="50">
        <v>1</v>
      </c>
      <c r="C1" s="50" t="str">
        <f>A1&amp;" Q"&amp;B1</f>
        <v>2017 Q1</v>
      </c>
      <c r="D1" s="61">
        <v>42825</v>
      </c>
    </row>
    <row r="2" spans="1:5" x14ac:dyDescent="0.25">
      <c r="A2">
        <v>2017</v>
      </c>
      <c r="B2" s="50">
        <v>2</v>
      </c>
      <c r="C2" s="50" t="str">
        <f t="shared" ref="C2:C24" si="0">A2&amp;" Q"&amp;B2</f>
        <v>2017 Q2</v>
      </c>
      <c r="D2" s="61">
        <f>+D1+E2</f>
        <v>42916</v>
      </c>
      <c r="E2">
        <v>91</v>
      </c>
    </row>
    <row r="3" spans="1:5" x14ac:dyDescent="0.25">
      <c r="A3">
        <v>2017</v>
      </c>
      <c r="B3" s="50">
        <v>3</v>
      </c>
      <c r="C3" s="50" t="str">
        <f t="shared" si="0"/>
        <v>2017 Q3</v>
      </c>
      <c r="D3" s="61">
        <f t="shared" ref="D3:D24" si="1">+D2+E3</f>
        <v>43008</v>
      </c>
      <c r="E3">
        <v>92</v>
      </c>
    </row>
    <row r="4" spans="1:5" x14ac:dyDescent="0.25">
      <c r="A4">
        <v>2017</v>
      </c>
      <c r="B4" s="50">
        <v>4</v>
      </c>
      <c r="C4" s="50" t="str">
        <f t="shared" si="0"/>
        <v>2017 Q4</v>
      </c>
      <c r="D4" s="61">
        <f t="shared" si="1"/>
        <v>43100</v>
      </c>
      <c r="E4">
        <v>92</v>
      </c>
    </row>
    <row r="5" spans="1:5" x14ac:dyDescent="0.25">
      <c r="A5">
        <v>2018</v>
      </c>
      <c r="B5" s="50">
        <v>1</v>
      </c>
      <c r="C5" s="50" t="str">
        <f t="shared" si="0"/>
        <v>2018 Q1</v>
      </c>
      <c r="D5" s="61">
        <f t="shared" si="1"/>
        <v>43190</v>
      </c>
      <c r="E5">
        <v>90</v>
      </c>
    </row>
    <row r="6" spans="1:5" x14ac:dyDescent="0.25">
      <c r="A6">
        <v>2018</v>
      </c>
      <c r="B6" s="50">
        <v>2</v>
      </c>
      <c r="C6" s="50" t="str">
        <f t="shared" si="0"/>
        <v>2018 Q2</v>
      </c>
      <c r="D6" s="61">
        <f t="shared" si="1"/>
        <v>43281</v>
      </c>
      <c r="E6">
        <v>91</v>
      </c>
    </row>
    <row r="7" spans="1:5" x14ac:dyDescent="0.25">
      <c r="A7">
        <v>2018</v>
      </c>
      <c r="B7" s="50">
        <v>3</v>
      </c>
      <c r="C7" s="50" t="str">
        <f t="shared" si="0"/>
        <v>2018 Q3</v>
      </c>
      <c r="D7" s="61">
        <f t="shared" si="1"/>
        <v>43373</v>
      </c>
      <c r="E7">
        <v>92</v>
      </c>
    </row>
    <row r="8" spans="1:5" x14ac:dyDescent="0.25">
      <c r="A8">
        <v>2018</v>
      </c>
      <c r="B8" s="50">
        <v>4</v>
      </c>
      <c r="C8" s="50" t="str">
        <f t="shared" si="0"/>
        <v>2018 Q4</v>
      </c>
      <c r="D8" s="61">
        <f t="shared" si="1"/>
        <v>43465</v>
      </c>
      <c r="E8">
        <v>92</v>
      </c>
    </row>
    <row r="9" spans="1:5" x14ac:dyDescent="0.25">
      <c r="A9">
        <v>2019</v>
      </c>
      <c r="B9" s="50">
        <v>1</v>
      </c>
      <c r="C9" s="50" t="str">
        <f t="shared" si="0"/>
        <v>2019 Q1</v>
      </c>
      <c r="D9" s="61">
        <f t="shared" si="1"/>
        <v>43555</v>
      </c>
      <c r="E9">
        <v>90</v>
      </c>
    </row>
    <row r="10" spans="1:5" x14ac:dyDescent="0.25">
      <c r="A10">
        <v>2019</v>
      </c>
      <c r="B10" s="50">
        <v>2</v>
      </c>
      <c r="C10" s="50" t="str">
        <f t="shared" si="0"/>
        <v>2019 Q2</v>
      </c>
      <c r="D10" s="61">
        <f t="shared" si="1"/>
        <v>43646</v>
      </c>
      <c r="E10">
        <v>91</v>
      </c>
    </row>
    <row r="11" spans="1:5" x14ac:dyDescent="0.25">
      <c r="A11">
        <v>2019</v>
      </c>
      <c r="B11" s="50">
        <v>3</v>
      </c>
      <c r="C11" s="50" t="str">
        <f t="shared" si="0"/>
        <v>2019 Q3</v>
      </c>
      <c r="D11" s="61">
        <f t="shared" si="1"/>
        <v>43738</v>
      </c>
      <c r="E11">
        <v>92</v>
      </c>
    </row>
    <row r="12" spans="1:5" x14ac:dyDescent="0.25">
      <c r="A12">
        <v>2019</v>
      </c>
      <c r="B12" s="50">
        <v>4</v>
      </c>
      <c r="C12" s="50" t="str">
        <f t="shared" si="0"/>
        <v>2019 Q4</v>
      </c>
      <c r="D12" s="61">
        <f t="shared" si="1"/>
        <v>43830</v>
      </c>
      <c r="E12">
        <v>92</v>
      </c>
    </row>
    <row r="13" spans="1:5" x14ac:dyDescent="0.25">
      <c r="A13">
        <v>2020</v>
      </c>
      <c r="B13" s="50">
        <v>1</v>
      </c>
      <c r="C13" s="50" t="str">
        <f t="shared" si="0"/>
        <v>2020 Q1</v>
      </c>
      <c r="D13" s="61">
        <f t="shared" si="1"/>
        <v>43921</v>
      </c>
      <c r="E13">
        <v>91</v>
      </c>
    </row>
    <row r="14" spans="1:5" x14ac:dyDescent="0.25">
      <c r="A14">
        <v>2020</v>
      </c>
      <c r="B14" s="50">
        <v>2</v>
      </c>
      <c r="C14" s="50" t="str">
        <f t="shared" si="0"/>
        <v>2020 Q2</v>
      </c>
      <c r="D14" s="61">
        <f t="shared" si="1"/>
        <v>44012</v>
      </c>
      <c r="E14">
        <v>91</v>
      </c>
    </row>
    <row r="15" spans="1:5" x14ac:dyDescent="0.25">
      <c r="A15">
        <v>2020</v>
      </c>
      <c r="B15" s="50">
        <v>3</v>
      </c>
      <c r="C15" s="50" t="str">
        <f t="shared" si="0"/>
        <v>2020 Q3</v>
      </c>
      <c r="D15" s="61">
        <f t="shared" si="1"/>
        <v>44104</v>
      </c>
      <c r="E15">
        <v>92</v>
      </c>
    </row>
    <row r="16" spans="1:5" x14ac:dyDescent="0.25">
      <c r="A16">
        <v>2020</v>
      </c>
      <c r="B16" s="50">
        <v>4</v>
      </c>
      <c r="C16" s="50" t="str">
        <f t="shared" si="0"/>
        <v>2020 Q4</v>
      </c>
      <c r="D16" s="61">
        <f t="shared" si="1"/>
        <v>44196</v>
      </c>
      <c r="E16">
        <v>92</v>
      </c>
    </row>
    <row r="17" spans="1:5" x14ac:dyDescent="0.25">
      <c r="A17">
        <v>2021</v>
      </c>
      <c r="B17" s="50">
        <v>1</v>
      </c>
      <c r="C17" s="50" t="str">
        <f t="shared" si="0"/>
        <v>2021 Q1</v>
      </c>
      <c r="D17" s="61">
        <f t="shared" si="1"/>
        <v>44286</v>
      </c>
      <c r="E17">
        <v>90</v>
      </c>
    </row>
    <row r="18" spans="1:5" x14ac:dyDescent="0.25">
      <c r="A18">
        <v>2021</v>
      </c>
      <c r="B18" s="50">
        <v>2</v>
      </c>
      <c r="C18" s="50" t="str">
        <f t="shared" si="0"/>
        <v>2021 Q2</v>
      </c>
      <c r="D18" s="61">
        <f t="shared" si="1"/>
        <v>44377</v>
      </c>
      <c r="E18">
        <v>91</v>
      </c>
    </row>
    <row r="19" spans="1:5" x14ac:dyDescent="0.25">
      <c r="A19">
        <v>2021</v>
      </c>
      <c r="B19" s="50">
        <v>3</v>
      </c>
      <c r="C19" s="50" t="str">
        <f t="shared" si="0"/>
        <v>2021 Q3</v>
      </c>
      <c r="D19" s="61">
        <f t="shared" si="1"/>
        <v>44469</v>
      </c>
      <c r="E19">
        <v>92</v>
      </c>
    </row>
    <row r="20" spans="1:5" x14ac:dyDescent="0.25">
      <c r="A20">
        <v>2021</v>
      </c>
      <c r="B20" s="50">
        <v>4</v>
      </c>
      <c r="C20" s="50" t="str">
        <f t="shared" si="0"/>
        <v>2021 Q4</v>
      </c>
      <c r="D20" s="61">
        <f t="shared" si="1"/>
        <v>44561</v>
      </c>
      <c r="E20">
        <v>92</v>
      </c>
    </row>
    <row r="21" spans="1:5" x14ac:dyDescent="0.25">
      <c r="A21">
        <v>2022</v>
      </c>
      <c r="B21" s="50">
        <v>1</v>
      </c>
      <c r="C21" s="50" t="str">
        <f t="shared" si="0"/>
        <v>2022 Q1</v>
      </c>
      <c r="D21" s="61">
        <f t="shared" si="1"/>
        <v>44651</v>
      </c>
      <c r="E21">
        <v>90</v>
      </c>
    </row>
    <row r="22" spans="1:5" x14ac:dyDescent="0.25">
      <c r="A22">
        <v>2022</v>
      </c>
      <c r="B22" s="50">
        <v>2</v>
      </c>
      <c r="C22" s="50" t="str">
        <f t="shared" si="0"/>
        <v>2022 Q2</v>
      </c>
      <c r="D22" s="61">
        <f t="shared" si="1"/>
        <v>44742</v>
      </c>
      <c r="E22">
        <v>91</v>
      </c>
    </row>
    <row r="23" spans="1:5" x14ac:dyDescent="0.25">
      <c r="A23">
        <v>2022</v>
      </c>
      <c r="B23" s="50">
        <v>3</v>
      </c>
      <c r="C23" s="50" t="str">
        <f t="shared" si="0"/>
        <v>2022 Q3</v>
      </c>
      <c r="D23" s="61">
        <f t="shared" si="1"/>
        <v>44834</v>
      </c>
      <c r="E23">
        <v>92</v>
      </c>
    </row>
    <row r="24" spans="1:5" x14ac:dyDescent="0.25">
      <c r="A24">
        <v>2022</v>
      </c>
      <c r="B24" s="50">
        <v>4</v>
      </c>
      <c r="C24" s="50" t="str">
        <f t="shared" si="0"/>
        <v>2022 Q4</v>
      </c>
      <c r="D24" s="61">
        <f t="shared" si="1"/>
        <v>44926</v>
      </c>
      <c r="E24">
        <v>92</v>
      </c>
    </row>
  </sheetData>
  <sortState xmlns:xlrd2="http://schemas.microsoft.com/office/spreadsheetml/2017/richdata2" ref="A1:D17">
    <sortCondition ref="D17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8F2A7-2B0C-4CF5-A504-E3253BACA15C}">
  <sheetPr codeName="Sheet8"/>
  <dimension ref="A1:F2592"/>
  <sheetViews>
    <sheetView showGridLines="0" workbookViewId="0">
      <selection activeCell="I20" sqref="I20"/>
    </sheetView>
  </sheetViews>
  <sheetFormatPr defaultRowHeight="15" x14ac:dyDescent="0.25"/>
  <cols>
    <col min="1" max="1" width="7" bestFit="1" customWidth="1"/>
    <col min="2" max="2" width="5" bestFit="1" customWidth="1"/>
    <col min="4" max="4" width="9.42578125" bestFit="1" customWidth="1"/>
    <col min="5" max="5" width="11.28515625" bestFit="1" customWidth="1"/>
    <col min="10" max="10" width="16.85546875" bestFit="1" customWidth="1"/>
  </cols>
  <sheetData>
    <row r="1" spans="1:6" x14ac:dyDescent="0.25">
      <c r="A1" s="47" t="s">
        <v>3</v>
      </c>
      <c r="B1" s="47" t="s">
        <v>2</v>
      </c>
      <c r="C1" s="47" t="s">
        <v>48</v>
      </c>
      <c r="D1" s="47" t="s">
        <v>47</v>
      </c>
      <c r="E1" s="47" t="s">
        <v>46</v>
      </c>
      <c r="F1" s="46" t="s">
        <v>9</v>
      </c>
    </row>
    <row r="2" spans="1:6" x14ac:dyDescent="0.25">
      <c r="A2" s="45">
        <v>1</v>
      </c>
      <c r="B2" s="45">
        <v>1990</v>
      </c>
      <c r="C2" s="44">
        <v>4993</v>
      </c>
      <c r="D2" s="45">
        <v>714</v>
      </c>
      <c r="E2" s="44">
        <v>5707</v>
      </c>
      <c r="F2" t="s">
        <v>10</v>
      </c>
    </row>
    <row r="3" spans="1:6" x14ac:dyDescent="0.25">
      <c r="A3" s="45">
        <v>2</v>
      </c>
      <c r="B3" s="45">
        <v>1990</v>
      </c>
      <c r="C3" s="44">
        <v>5010</v>
      </c>
      <c r="D3" s="45">
        <v>751</v>
      </c>
      <c r="E3" s="44">
        <v>5761</v>
      </c>
      <c r="F3" t="s">
        <v>10</v>
      </c>
    </row>
    <row r="4" spans="1:6" x14ac:dyDescent="0.25">
      <c r="A4" s="45">
        <v>3</v>
      </c>
      <c r="B4" s="45">
        <v>1990</v>
      </c>
      <c r="C4" s="44">
        <v>5066</v>
      </c>
      <c r="D4" s="45">
        <v>760</v>
      </c>
      <c r="E4" s="44">
        <v>5826</v>
      </c>
      <c r="F4" t="s">
        <v>10</v>
      </c>
    </row>
    <row r="5" spans="1:6" x14ac:dyDescent="0.25">
      <c r="A5" s="45">
        <v>4</v>
      </c>
      <c r="B5" s="45">
        <v>1990</v>
      </c>
      <c r="C5" s="44">
        <v>5110</v>
      </c>
      <c r="D5" s="45">
        <v>802</v>
      </c>
      <c r="E5" s="44">
        <v>5912</v>
      </c>
      <c r="F5" t="s">
        <v>10</v>
      </c>
    </row>
    <row r="6" spans="1:6" x14ac:dyDescent="0.25">
      <c r="A6" s="45">
        <v>5</v>
      </c>
      <c r="B6" s="45">
        <v>1990</v>
      </c>
      <c r="C6" s="44">
        <v>5277</v>
      </c>
      <c r="D6" s="45">
        <v>779</v>
      </c>
      <c r="E6" s="44">
        <v>6056</v>
      </c>
      <c r="F6" t="s">
        <v>10</v>
      </c>
    </row>
    <row r="7" spans="1:6" x14ac:dyDescent="0.25">
      <c r="A7" s="45">
        <v>6</v>
      </c>
      <c r="B7" s="45">
        <v>1990</v>
      </c>
      <c r="C7" s="44">
        <v>5512</v>
      </c>
      <c r="D7" s="45">
        <v>782</v>
      </c>
      <c r="E7" s="44">
        <v>6294</v>
      </c>
      <c r="F7" t="s">
        <v>10</v>
      </c>
    </row>
    <row r="8" spans="1:6" x14ac:dyDescent="0.25">
      <c r="A8" s="45">
        <v>7</v>
      </c>
      <c r="B8" s="45">
        <v>1990</v>
      </c>
      <c r="C8" s="44">
        <v>5522</v>
      </c>
      <c r="D8" s="45">
        <v>780</v>
      </c>
      <c r="E8" s="44">
        <v>6302</v>
      </c>
      <c r="F8" t="s">
        <v>10</v>
      </c>
    </row>
    <row r="9" spans="1:6" x14ac:dyDescent="0.25">
      <c r="A9" s="45">
        <v>8</v>
      </c>
      <c r="B9" s="45">
        <v>1990</v>
      </c>
      <c r="C9" s="44">
        <v>5532</v>
      </c>
      <c r="D9" s="45">
        <v>779</v>
      </c>
      <c r="E9" s="44">
        <v>6311</v>
      </c>
      <c r="F9" t="s">
        <v>10</v>
      </c>
    </row>
    <row r="10" spans="1:6" x14ac:dyDescent="0.25">
      <c r="A10" s="45">
        <v>9</v>
      </c>
      <c r="B10" s="45">
        <v>1990</v>
      </c>
      <c r="C10" s="44">
        <v>5277</v>
      </c>
      <c r="D10" s="45">
        <v>856</v>
      </c>
      <c r="E10" s="44">
        <v>6133</v>
      </c>
      <c r="F10" t="s">
        <v>10</v>
      </c>
    </row>
    <row r="11" spans="1:6" x14ac:dyDescent="0.25">
      <c r="A11" s="45">
        <v>10</v>
      </c>
      <c r="B11" s="45">
        <v>1990</v>
      </c>
      <c r="C11" s="44">
        <v>5348</v>
      </c>
      <c r="D11" s="45">
        <v>853</v>
      </c>
      <c r="E11" s="44">
        <v>6201</v>
      </c>
      <c r="F11" t="s">
        <v>10</v>
      </c>
    </row>
    <row r="12" spans="1:6" x14ac:dyDescent="0.25">
      <c r="A12" s="45">
        <v>11</v>
      </c>
      <c r="B12" s="45">
        <v>1990</v>
      </c>
      <c r="C12" s="44">
        <v>5276</v>
      </c>
      <c r="D12" s="45">
        <v>820</v>
      </c>
      <c r="E12" s="44">
        <v>6096</v>
      </c>
      <c r="F12" t="s">
        <v>10</v>
      </c>
    </row>
    <row r="13" spans="1:6" x14ac:dyDescent="0.25">
      <c r="A13" s="45">
        <v>12</v>
      </c>
      <c r="B13" s="45">
        <v>1990</v>
      </c>
      <c r="C13" s="44">
        <v>5308</v>
      </c>
      <c r="D13" s="45">
        <v>818</v>
      </c>
      <c r="E13" s="44">
        <v>6126</v>
      </c>
      <c r="F13" t="s">
        <v>10</v>
      </c>
    </row>
    <row r="14" spans="1:6" x14ac:dyDescent="0.25">
      <c r="A14" s="45">
        <v>1</v>
      </c>
      <c r="B14" s="45">
        <v>1991</v>
      </c>
      <c r="C14" s="44">
        <v>5230</v>
      </c>
      <c r="D14" s="45">
        <v>793</v>
      </c>
      <c r="E14" s="44">
        <v>6023</v>
      </c>
      <c r="F14" t="s">
        <v>10</v>
      </c>
    </row>
    <row r="15" spans="1:6" x14ac:dyDescent="0.25">
      <c r="A15" s="45">
        <v>2</v>
      </c>
      <c r="B15" s="45">
        <v>1991</v>
      </c>
      <c r="C15" s="44">
        <v>5271</v>
      </c>
      <c r="D15" s="45">
        <v>786</v>
      </c>
      <c r="E15" s="44">
        <v>6057</v>
      </c>
      <c r="F15" t="s">
        <v>10</v>
      </c>
    </row>
    <row r="16" spans="1:6" x14ac:dyDescent="0.25">
      <c r="A16" s="45">
        <v>3</v>
      </c>
      <c r="B16" s="45">
        <v>1991</v>
      </c>
      <c r="C16" s="44">
        <v>5311</v>
      </c>
      <c r="D16" s="45">
        <v>780</v>
      </c>
      <c r="E16" s="44">
        <v>6091</v>
      </c>
      <c r="F16" t="s">
        <v>10</v>
      </c>
    </row>
    <row r="17" spans="1:6" x14ac:dyDescent="0.25">
      <c r="A17" s="45">
        <v>4</v>
      </c>
      <c r="B17" s="45">
        <v>1991</v>
      </c>
      <c r="C17" s="44">
        <v>5366</v>
      </c>
      <c r="D17" s="45">
        <v>795</v>
      </c>
      <c r="E17" s="44">
        <v>6161</v>
      </c>
      <c r="F17" t="s">
        <v>10</v>
      </c>
    </row>
    <row r="18" spans="1:6" x14ac:dyDescent="0.25">
      <c r="A18" s="45">
        <v>5</v>
      </c>
      <c r="B18" s="45">
        <v>1991</v>
      </c>
      <c r="C18" s="44">
        <v>5565</v>
      </c>
      <c r="D18" s="45">
        <v>821</v>
      </c>
      <c r="E18" s="44">
        <v>6386</v>
      </c>
      <c r="F18" t="s">
        <v>10</v>
      </c>
    </row>
    <row r="19" spans="1:6" x14ac:dyDescent="0.25">
      <c r="A19" s="45">
        <v>6</v>
      </c>
      <c r="B19" s="45">
        <v>1991</v>
      </c>
      <c r="C19" s="44">
        <v>5806</v>
      </c>
      <c r="D19" s="45">
        <v>838</v>
      </c>
      <c r="E19" s="44">
        <v>6644</v>
      </c>
      <c r="F19" t="s">
        <v>10</v>
      </c>
    </row>
    <row r="20" spans="1:6" x14ac:dyDescent="0.25">
      <c r="A20" s="45">
        <v>7</v>
      </c>
      <c r="B20" s="45">
        <v>1991</v>
      </c>
      <c r="C20" s="44">
        <v>5910</v>
      </c>
      <c r="D20" s="45">
        <v>797</v>
      </c>
      <c r="E20" s="44">
        <v>6707</v>
      </c>
      <c r="F20" t="s">
        <v>10</v>
      </c>
    </row>
    <row r="21" spans="1:6" x14ac:dyDescent="0.25">
      <c r="A21" s="45">
        <v>8</v>
      </c>
      <c r="B21" s="45">
        <v>1991</v>
      </c>
      <c r="C21" s="44">
        <v>5895</v>
      </c>
      <c r="D21" s="45">
        <v>822</v>
      </c>
      <c r="E21" s="44">
        <v>6717</v>
      </c>
      <c r="F21" t="s">
        <v>10</v>
      </c>
    </row>
    <row r="22" spans="1:6" x14ac:dyDescent="0.25">
      <c r="A22" s="45">
        <v>9</v>
      </c>
      <c r="B22" s="45">
        <v>1991</v>
      </c>
      <c r="C22" s="44">
        <v>5767</v>
      </c>
      <c r="D22" s="45">
        <v>795</v>
      </c>
      <c r="E22" s="44">
        <v>6562</v>
      </c>
      <c r="F22" t="s">
        <v>10</v>
      </c>
    </row>
    <row r="23" spans="1:6" x14ac:dyDescent="0.25">
      <c r="A23" s="45">
        <v>10</v>
      </c>
      <c r="B23" s="45">
        <v>1991</v>
      </c>
      <c r="C23" s="44">
        <v>5753</v>
      </c>
      <c r="D23" s="45">
        <v>820</v>
      </c>
      <c r="E23" s="44">
        <v>6573</v>
      </c>
      <c r="F23" t="s">
        <v>10</v>
      </c>
    </row>
    <row r="24" spans="1:6" x14ac:dyDescent="0.25">
      <c r="A24" s="45">
        <v>11</v>
      </c>
      <c r="B24" s="45">
        <v>1991</v>
      </c>
      <c r="C24" s="44">
        <v>5723</v>
      </c>
      <c r="D24" s="45">
        <v>823</v>
      </c>
      <c r="E24" s="44">
        <v>6546</v>
      </c>
      <c r="F24" t="s">
        <v>10</v>
      </c>
    </row>
    <row r="25" spans="1:6" x14ac:dyDescent="0.25">
      <c r="A25" s="45">
        <v>12</v>
      </c>
      <c r="B25" s="45">
        <v>1991</v>
      </c>
      <c r="C25" s="44">
        <v>5775</v>
      </c>
      <c r="D25" s="45">
        <v>828</v>
      </c>
      <c r="E25" s="44">
        <v>6603</v>
      </c>
      <c r="F25" t="s">
        <v>10</v>
      </c>
    </row>
    <row r="26" spans="1:6" x14ac:dyDescent="0.25">
      <c r="A26" s="45">
        <v>1</v>
      </c>
      <c r="B26" s="45">
        <v>1992</v>
      </c>
      <c r="C26" s="44">
        <v>5697</v>
      </c>
      <c r="D26" s="45">
        <v>821</v>
      </c>
      <c r="E26" s="44">
        <v>6518</v>
      </c>
      <c r="F26" t="s">
        <v>10</v>
      </c>
    </row>
    <row r="27" spans="1:6" x14ac:dyDescent="0.25">
      <c r="A27" s="45">
        <v>2</v>
      </c>
      <c r="B27" s="45">
        <v>1992</v>
      </c>
      <c r="C27" s="44">
        <v>5710</v>
      </c>
      <c r="D27" s="45">
        <v>822</v>
      </c>
      <c r="E27" s="44">
        <v>6532</v>
      </c>
      <c r="F27" t="s">
        <v>10</v>
      </c>
    </row>
    <row r="28" spans="1:6" x14ac:dyDescent="0.25">
      <c r="A28" s="45">
        <v>3</v>
      </c>
      <c r="B28" s="45">
        <v>1992</v>
      </c>
      <c r="C28" s="44">
        <v>5710</v>
      </c>
      <c r="D28" s="45">
        <v>860</v>
      </c>
      <c r="E28" s="44">
        <v>6570</v>
      </c>
      <c r="F28" t="s">
        <v>10</v>
      </c>
    </row>
    <row r="29" spans="1:6" x14ac:dyDescent="0.25">
      <c r="A29" s="45">
        <v>4</v>
      </c>
      <c r="B29" s="45">
        <v>1992</v>
      </c>
      <c r="C29" s="44">
        <v>5830</v>
      </c>
      <c r="D29" s="45">
        <v>890</v>
      </c>
      <c r="E29" s="44">
        <v>6720</v>
      </c>
      <c r="F29" t="s">
        <v>10</v>
      </c>
    </row>
    <row r="30" spans="1:6" x14ac:dyDescent="0.25">
      <c r="A30" s="45">
        <v>5</v>
      </c>
      <c r="B30" s="45">
        <v>1992</v>
      </c>
      <c r="C30" s="44">
        <v>6073</v>
      </c>
      <c r="D30" s="45">
        <v>879</v>
      </c>
      <c r="E30" s="44">
        <v>6952</v>
      </c>
      <c r="F30" t="s">
        <v>10</v>
      </c>
    </row>
    <row r="31" spans="1:6" x14ac:dyDescent="0.25">
      <c r="A31" s="45">
        <v>6</v>
      </c>
      <c r="B31" s="45">
        <v>1992</v>
      </c>
      <c r="C31" s="44">
        <v>6207</v>
      </c>
      <c r="D31" s="45">
        <v>946</v>
      </c>
      <c r="E31" s="44">
        <v>7153</v>
      </c>
      <c r="F31" t="s">
        <v>10</v>
      </c>
    </row>
    <row r="32" spans="1:6" x14ac:dyDescent="0.25">
      <c r="A32" s="45">
        <v>7</v>
      </c>
      <c r="B32" s="45">
        <v>1992</v>
      </c>
      <c r="C32" s="44">
        <v>6249</v>
      </c>
      <c r="D32" s="45">
        <v>924</v>
      </c>
      <c r="E32" s="44">
        <v>7173</v>
      </c>
      <c r="F32" t="s">
        <v>10</v>
      </c>
    </row>
    <row r="33" spans="1:6" x14ac:dyDescent="0.25">
      <c r="A33" s="45">
        <v>8</v>
      </c>
      <c r="B33" s="45">
        <v>1992</v>
      </c>
      <c r="C33" s="44">
        <v>6177</v>
      </c>
      <c r="D33" s="45">
        <v>930</v>
      </c>
      <c r="E33" s="44">
        <v>7107</v>
      </c>
      <c r="F33" t="s">
        <v>10</v>
      </c>
    </row>
    <row r="34" spans="1:6" x14ac:dyDescent="0.25">
      <c r="A34" s="45">
        <v>9</v>
      </c>
      <c r="B34" s="45">
        <v>1992</v>
      </c>
      <c r="C34" s="44">
        <v>6051</v>
      </c>
      <c r="D34" s="45">
        <v>877</v>
      </c>
      <c r="E34" s="44">
        <v>6928</v>
      </c>
      <c r="F34" t="s">
        <v>10</v>
      </c>
    </row>
    <row r="35" spans="1:6" x14ac:dyDescent="0.25">
      <c r="A35" s="45">
        <v>10</v>
      </c>
      <c r="B35" s="45">
        <v>1992</v>
      </c>
      <c r="C35" s="44">
        <v>5993</v>
      </c>
      <c r="D35" s="45">
        <v>884</v>
      </c>
      <c r="E35" s="44">
        <v>6877</v>
      </c>
      <c r="F35" t="s">
        <v>10</v>
      </c>
    </row>
    <row r="36" spans="1:6" x14ac:dyDescent="0.25">
      <c r="A36" s="45">
        <v>11</v>
      </c>
      <c r="B36" s="45">
        <v>1992</v>
      </c>
      <c r="C36" s="44">
        <v>5854</v>
      </c>
      <c r="D36" s="45">
        <v>879</v>
      </c>
      <c r="E36" s="44">
        <v>6733</v>
      </c>
      <c r="F36" t="s">
        <v>10</v>
      </c>
    </row>
    <row r="37" spans="1:6" x14ac:dyDescent="0.25">
      <c r="A37" s="45">
        <v>12</v>
      </c>
      <c r="B37" s="45">
        <v>1992</v>
      </c>
      <c r="C37" s="44">
        <v>5729</v>
      </c>
      <c r="D37" s="45">
        <v>882</v>
      </c>
      <c r="E37" s="44">
        <v>6611</v>
      </c>
      <c r="F37" t="s">
        <v>10</v>
      </c>
    </row>
    <row r="38" spans="1:6" x14ac:dyDescent="0.25">
      <c r="A38" s="45">
        <v>1</v>
      </c>
      <c r="B38" s="45">
        <v>1993</v>
      </c>
      <c r="C38" s="44">
        <v>5729</v>
      </c>
      <c r="D38" s="45">
        <v>882</v>
      </c>
      <c r="E38" s="44">
        <v>6611</v>
      </c>
      <c r="F38" t="s">
        <v>10</v>
      </c>
    </row>
    <row r="39" spans="1:6" x14ac:dyDescent="0.25">
      <c r="A39" s="45">
        <v>2</v>
      </c>
      <c r="B39" s="45">
        <v>1993</v>
      </c>
      <c r="C39" s="44">
        <v>5417</v>
      </c>
      <c r="D39" s="45">
        <v>886</v>
      </c>
      <c r="E39" s="44">
        <v>6303</v>
      </c>
      <c r="F39" t="s">
        <v>10</v>
      </c>
    </row>
    <row r="40" spans="1:6" x14ac:dyDescent="0.25">
      <c r="A40" s="45">
        <v>3</v>
      </c>
      <c r="B40" s="45">
        <v>1993</v>
      </c>
      <c r="C40" s="44">
        <v>5534</v>
      </c>
      <c r="D40" s="45">
        <v>847</v>
      </c>
      <c r="E40" s="44">
        <v>6381</v>
      </c>
      <c r="F40" t="s">
        <v>10</v>
      </c>
    </row>
    <row r="41" spans="1:6" x14ac:dyDescent="0.25">
      <c r="A41" s="45">
        <v>4</v>
      </c>
      <c r="B41" s="45">
        <v>1993</v>
      </c>
      <c r="C41" s="44">
        <v>5470</v>
      </c>
      <c r="D41" s="45">
        <v>859</v>
      </c>
      <c r="E41" s="44">
        <v>6329</v>
      </c>
      <c r="F41" t="s">
        <v>10</v>
      </c>
    </row>
    <row r="42" spans="1:6" x14ac:dyDescent="0.25">
      <c r="A42" s="45">
        <v>5</v>
      </c>
      <c r="B42" s="45">
        <v>1993</v>
      </c>
      <c r="C42" s="44">
        <v>5757</v>
      </c>
      <c r="D42" s="45">
        <v>923</v>
      </c>
      <c r="E42" s="44">
        <v>6680</v>
      </c>
      <c r="F42" t="s">
        <v>10</v>
      </c>
    </row>
    <row r="43" spans="1:6" x14ac:dyDescent="0.25">
      <c r="A43" s="45">
        <v>6</v>
      </c>
      <c r="B43" s="45">
        <v>1993</v>
      </c>
      <c r="C43" s="44">
        <v>5966</v>
      </c>
      <c r="D43" s="45">
        <v>869</v>
      </c>
      <c r="E43" s="44">
        <v>6835</v>
      </c>
      <c r="F43" t="s">
        <v>10</v>
      </c>
    </row>
    <row r="44" spans="1:6" x14ac:dyDescent="0.25">
      <c r="A44" s="45">
        <v>7</v>
      </c>
      <c r="B44" s="45">
        <v>1993</v>
      </c>
      <c r="C44" s="44">
        <v>6009</v>
      </c>
      <c r="D44" s="45">
        <v>871</v>
      </c>
      <c r="E44" s="44">
        <v>6880</v>
      </c>
      <c r="F44" t="s">
        <v>10</v>
      </c>
    </row>
    <row r="45" spans="1:6" x14ac:dyDescent="0.25">
      <c r="A45" s="45">
        <v>8</v>
      </c>
      <c r="B45" s="45">
        <v>1993</v>
      </c>
      <c r="C45" s="44">
        <v>5868</v>
      </c>
      <c r="D45" s="45">
        <v>862</v>
      </c>
      <c r="E45" s="44">
        <v>6730</v>
      </c>
      <c r="F45" t="s">
        <v>10</v>
      </c>
    </row>
    <row r="46" spans="1:6" x14ac:dyDescent="0.25">
      <c r="A46" s="45">
        <v>9</v>
      </c>
      <c r="B46" s="45">
        <v>1993</v>
      </c>
      <c r="C46" s="44">
        <v>5688</v>
      </c>
      <c r="D46" s="45">
        <v>812</v>
      </c>
      <c r="E46" s="44">
        <v>6500</v>
      </c>
      <c r="F46" t="s">
        <v>10</v>
      </c>
    </row>
    <row r="47" spans="1:6" x14ac:dyDescent="0.25">
      <c r="A47" s="45">
        <v>10</v>
      </c>
      <c r="B47" s="45">
        <v>1993</v>
      </c>
      <c r="C47" s="44">
        <v>5407</v>
      </c>
      <c r="D47" s="45">
        <v>790</v>
      </c>
      <c r="E47" s="44">
        <v>6197</v>
      </c>
      <c r="F47" t="s">
        <v>10</v>
      </c>
    </row>
    <row r="48" spans="1:6" x14ac:dyDescent="0.25">
      <c r="A48" s="45">
        <v>11</v>
      </c>
      <c r="B48" s="45">
        <v>1993</v>
      </c>
      <c r="C48" s="44">
        <v>5410</v>
      </c>
      <c r="D48" s="45">
        <v>819</v>
      </c>
      <c r="E48" s="44">
        <v>6229</v>
      </c>
      <c r="F48" t="s">
        <v>10</v>
      </c>
    </row>
    <row r="49" spans="1:6" x14ac:dyDescent="0.25">
      <c r="A49" s="45">
        <v>12</v>
      </c>
      <c r="B49" s="45">
        <v>1993</v>
      </c>
      <c r="C49" s="44">
        <v>5424</v>
      </c>
      <c r="D49" s="45">
        <v>806</v>
      </c>
      <c r="E49" s="44">
        <v>6230</v>
      </c>
      <c r="F49" t="s">
        <v>10</v>
      </c>
    </row>
    <row r="50" spans="1:6" x14ac:dyDescent="0.25">
      <c r="A50" s="45">
        <v>1</v>
      </c>
      <c r="B50" s="45">
        <v>1994</v>
      </c>
      <c r="C50" s="44">
        <v>5444</v>
      </c>
      <c r="D50" s="45">
        <v>804</v>
      </c>
      <c r="E50" s="44">
        <v>6248</v>
      </c>
      <c r="F50" t="s">
        <v>10</v>
      </c>
    </row>
    <row r="51" spans="1:6" x14ac:dyDescent="0.25">
      <c r="A51" s="45">
        <v>2</v>
      </c>
      <c r="B51" s="45">
        <v>1994</v>
      </c>
      <c r="C51" s="44">
        <v>5577</v>
      </c>
      <c r="D51" s="45">
        <v>730</v>
      </c>
      <c r="E51" s="44">
        <v>6307</v>
      </c>
      <c r="F51" t="s">
        <v>10</v>
      </c>
    </row>
    <row r="52" spans="1:6" x14ac:dyDescent="0.25">
      <c r="A52" s="45">
        <v>3</v>
      </c>
      <c r="B52" s="45">
        <v>1994</v>
      </c>
      <c r="C52" s="44">
        <v>5624</v>
      </c>
      <c r="D52" s="45">
        <v>744</v>
      </c>
      <c r="E52" s="44">
        <v>6368</v>
      </c>
      <c r="F52" t="s">
        <v>10</v>
      </c>
    </row>
    <row r="53" spans="1:6" x14ac:dyDescent="0.25">
      <c r="A53" s="45">
        <v>4</v>
      </c>
      <c r="B53" s="45">
        <v>1994</v>
      </c>
      <c r="C53" s="44">
        <v>5671</v>
      </c>
      <c r="D53" s="45">
        <v>752</v>
      </c>
      <c r="E53" s="44">
        <v>6423</v>
      </c>
      <c r="F53" t="s">
        <v>10</v>
      </c>
    </row>
    <row r="54" spans="1:6" x14ac:dyDescent="0.25">
      <c r="A54" s="45">
        <v>5</v>
      </c>
      <c r="B54" s="45">
        <v>1994</v>
      </c>
      <c r="C54" s="44">
        <v>5897</v>
      </c>
      <c r="D54" s="45">
        <v>841</v>
      </c>
      <c r="E54" s="44">
        <v>6738</v>
      </c>
      <c r="F54" t="s">
        <v>10</v>
      </c>
    </row>
    <row r="55" spans="1:6" x14ac:dyDescent="0.25">
      <c r="A55" s="45">
        <v>6</v>
      </c>
      <c r="B55" s="45">
        <v>1994</v>
      </c>
      <c r="C55" s="44">
        <v>6077</v>
      </c>
      <c r="D55" s="45">
        <v>875</v>
      </c>
      <c r="E55" s="44">
        <v>6952</v>
      </c>
      <c r="F55" t="s">
        <v>10</v>
      </c>
    </row>
    <row r="56" spans="1:6" x14ac:dyDescent="0.25">
      <c r="A56" s="45">
        <v>7</v>
      </c>
      <c r="B56" s="45">
        <v>1994</v>
      </c>
      <c r="C56" s="44">
        <v>6131</v>
      </c>
      <c r="D56" s="45">
        <v>888</v>
      </c>
      <c r="E56" s="44">
        <v>7019</v>
      </c>
      <c r="F56" t="s">
        <v>10</v>
      </c>
    </row>
    <row r="57" spans="1:6" x14ac:dyDescent="0.25">
      <c r="A57" s="45">
        <v>8</v>
      </c>
      <c r="B57" s="45">
        <v>1994</v>
      </c>
      <c r="C57" s="44">
        <v>6162</v>
      </c>
      <c r="D57" s="45">
        <v>839</v>
      </c>
      <c r="E57" s="44">
        <v>7001</v>
      </c>
      <c r="F57" t="s">
        <v>10</v>
      </c>
    </row>
    <row r="58" spans="1:6" x14ac:dyDescent="0.25">
      <c r="A58" s="45">
        <v>9</v>
      </c>
      <c r="B58" s="45">
        <v>1994</v>
      </c>
      <c r="C58" s="44">
        <v>6041</v>
      </c>
      <c r="D58" s="45">
        <v>830</v>
      </c>
      <c r="E58" s="44">
        <v>6871</v>
      </c>
      <c r="F58" t="s">
        <v>10</v>
      </c>
    </row>
    <row r="59" spans="1:6" x14ac:dyDescent="0.25">
      <c r="A59" s="45">
        <v>10</v>
      </c>
      <c r="B59" s="45">
        <v>1994</v>
      </c>
      <c r="C59" s="44">
        <v>6076</v>
      </c>
      <c r="D59" s="45">
        <v>841</v>
      </c>
      <c r="E59" s="44">
        <v>6917</v>
      </c>
      <c r="F59" t="s">
        <v>10</v>
      </c>
    </row>
    <row r="60" spans="1:6" x14ac:dyDescent="0.25">
      <c r="A60" s="45">
        <v>11</v>
      </c>
      <c r="B60" s="45">
        <v>1994</v>
      </c>
      <c r="C60" s="44">
        <v>6074</v>
      </c>
      <c r="D60" s="45">
        <v>843</v>
      </c>
      <c r="E60" s="44">
        <v>6917</v>
      </c>
      <c r="F60" t="s">
        <v>10</v>
      </c>
    </row>
    <row r="61" spans="1:6" x14ac:dyDescent="0.25">
      <c r="A61" s="45">
        <v>12</v>
      </c>
      <c r="B61" s="45">
        <v>1994</v>
      </c>
      <c r="C61" s="44">
        <v>6077</v>
      </c>
      <c r="D61" s="45">
        <v>847</v>
      </c>
      <c r="E61" s="44">
        <v>6924</v>
      </c>
      <c r="F61" t="s">
        <v>10</v>
      </c>
    </row>
    <row r="62" spans="1:6" x14ac:dyDescent="0.25">
      <c r="A62" s="45">
        <v>1</v>
      </c>
      <c r="B62" s="45">
        <v>1995</v>
      </c>
      <c r="C62" s="44">
        <v>6072</v>
      </c>
      <c r="D62" s="45">
        <v>831</v>
      </c>
      <c r="E62" s="44">
        <v>6903</v>
      </c>
      <c r="F62" t="s">
        <v>10</v>
      </c>
    </row>
    <row r="63" spans="1:6" x14ac:dyDescent="0.25">
      <c r="A63" s="45">
        <v>2</v>
      </c>
      <c r="B63" s="45">
        <v>1995</v>
      </c>
      <c r="C63" s="44">
        <v>6091</v>
      </c>
      <c r="D63" s="45">
        <v>809</v>
      </c>
      <c r="E63" s="44">
        <v>6900</v>
      </c>
      <c r="F63" t="s">
        <v>10</v>
      </c>
    </row>
    <row r="64" spans="1:6" x14ac:dyDescent="0.25">
      <c r="A64" s="45">
        <v>3</v>
      </c>
      <c r="B64" s="45">
        <v>1995</v>
      </c>
      <c r="C64" s="44">
        <v>6091</v>
      </c>
      <c r="D64" s="45">
        <v>868</v>
      </c>
      <c r="E64" s="44">
        <v>6959</v>
      </c>
      <c r="F64" t="s">
        <v>10</v>
      </c>
    </row>
    <row r="65" spans="1:6" x14ac:dyDescent="0.25">
      <c r="A65" s="45">
        <v>4</v>
      </c>
      <c r="B65" s="45">
        <v>1995</v>
      </c>
      <c r="C65" s="44">
        <v>6075</v>
      </c>
      <c r="D65" s="45">
        <v>851</v>
      </c>
      <c r="E65" s="44">
        <v>6926</v>
      </c>
      <c r="F65" t="s">
        <v>10</v>
      </c>
    </row>
    <row r="66" spans="1:6" x14ac:dyDescent="0.25">
      <c r="A66" s="45">
        <v>5</v>
      </c>
      <c r="B66" s="45">
        <v>1995</v>
      </c>
      <c r="C66" s="44">
        <v>6300</v>
      </c>
      <c r="D66" s="45">
        <v>927</v>
      </c>
      <c r="E66" s="44">
        <v>7227</v>
      </c>
      <c r="F66" t="s">
        <v>10</v>
      </c>
    </row>
    <row r="67" spans="1:6" x14ac:dyDescent="0.25">
      <c r="A67" s="45">
        <v>6</v>
      </c>
      <c r="B67" s="45">
        <v>1995</v>
      </c>
      <c r="C67" s="44">
        <v>6358</v>
      </c>
      <c r="D67" s="44">
        <v>1023</v>
      </c>
      <c r="E67" s="44">
        <v>7381</v>
      </c>
      <c r="F67" t="s">
        <v>10</v>
      </c>
    </row>
    <row r="68" spans="1:6" x14ac:dyDescent="0.25">
      <c r="A68" s="45">
        <v>7</v>
      </c>
      <c r="B68" s="45">
        <v>1995</v>
      </c>
      <c r="C68" s="44">
        <v>6406</v>
      </c>
      <c r="D68" s="44">
        <v>1044</v>
      </c>
      <c r="E68" s="44">
        <v>7450</v>
      </c>
      <c r="F68" t="s">
        <v>10</v>
      </c>
    </row>
    <row r="69" spans="1:6" x14ac:dyDescent="0.25">
      <c r="A69" s="45">
        <v>8</v>
      </c>
      <c r="B69" s="45">
        <v>1995</v>
      </c>
      <c r="C69" s="44">
        <v>6407</v>
      </c>
      <c r="D69" s="45">
        <v>993</v>
      </c>
      <c r="E69" s="44">
        <v>7400</v>
      </c>
      <c r="F69" t="s">
        <v>10</v>
      </c>
    </row>
    <row r="70" spans="1:6" x14ac:dyDescent="0.25">
      <c r="A70" s="45">
        <v>9</v>
      </c>
      <c r="B70" s="45">
        <v>1995</v>
      </c>
      <c r="C70" s="44">
        <v>6403</v>
      </c>
      <c r="D70" s="45">
        <v>972</v>
      </c>
      <c r="E70" s="44">
        <v>7375</v>
      </c>
      <c r="F70" t="s">
        <v>10</v>
      </c>
    </row>
    <row r="71" spans="1:6" x14ac:dyDescent="0.25">
      <c r="A71" s="45">
        <v>10</v>
      </c>
      <c r="B71" s="45">
        <v>1995</v>
      </c>
      <c r="C71" s="44">
        <v>6415</v>
      </c>
      <c r="D71" s="45">
        <v>946</v>
      </c>
      <c r="E71" s="44">
        <v>7361</v>
      </c>
      <c r="F71" t="s">
        <v>10</v>
      </c>
    </row>
    <row r="72" spans="1:6" x14ac:dyDescent="0.25">
      <c r="A72" s="45">
        <v>11</v>
      </c>
      <c r="B72" s="45">
        <v>1995</v>
      </c>
      <c r="C72" s="44">
        <v>6475</v>
      </c>
      <c r="D72" s="45">
        <v>930</v>
      </c>
      <c r="E72" s="44">
        <v>7405</v>
      </c>
      <c r="F72" t="s">
        <v>10</v>
      </c>
    </row>
    <row r="73" spans="1:6" x14ac:dyDescent="0.25">
      <c r="A73" s="45">
        <v>12</v>
      </c>
      <c r="B73" s="45">
        <v>1995</v>
      </c>
      <c r="C73" s="44">
        <v>6515</v>
      </c>
      <c r="D73" s="45">
        <v>953</v>
      </c>
      <c r="E73" s="44">
        <v>7468</v>
      </c>
      <c r="F73" t="s">
        <v>10</v>
      </c>
    </row>
    <row r="74" spans="1:6" x14ac:dyDescent="0.25">
      <c r="A74" s="45">
        <v>1</v>
      </c>
      <c r="B74" s="45">
        <v>1996</v>
      </c>
      <c r="C74" s="44">
        <v>6524</v>
      </c>
      <c r="D74" s="45">
        <v>971</v>
      </c>
      <c r="E74" s="44">
        <v>7495</v>
      </c>
      <c r="F74" t="s">
        <v>10</v>
      </c>
    </row>
    <row r="75" spans="1:6" x14ac:dyDescent="0.25">
      <c r="A75" s="45">
        <v>2</v>
      </c>
      <c r="B75" s="45">
        <v>1996</v>
      </c>
      <c r="C75" s="44">
        <v>6630</v>
      </c>
      <c r="D75" s="45">
        <v>908</v>
      </c>
      <c r="E75" s="44">
        <v>7538</v>
      </c>
      <c r="F75" t="s">
        <v>10</v>
      </c>
    </row>
    <row r="76" spans="1:6" x14ac:dyDescent="0.25">
      <c r="A76" s="45">
        <v>3</v>
      </c>
      <c r="B76" s="45">
        <v>1996</v>
      </c>
      <c r="C76" s="44">
        <v>6695</v>
      </c>
      <c r="D76" s="45">
        <v>894</v>
      </c>
      <c r="E76" s="44">
        <v>7589</v>
      </c>
      <c r="F76" t="s">
        <v>10</v>
      </c>
    </row>
    <row r="77" spans="1:6" x14ac:dyDescent="0.25">
      <c r="A77" s="45">
        <v>4</v>
      </c>
      <c r="B77" s="45">
        <v>1996</v>
      </c>
      <c r="C77" s="44">
        <v>6685</v>
      </c>
      <c r="D77" s="45">
        <v>949</v>
      </c>
      <c r="E77" s="44">
        <v>7634</v>
      </c>
      <c r="F77" t="s">
        <v>10</v>
      </c>
    </row>
    <row r="78" spans="1:6" x14ac:dyDescent="0.25">
      <c r="A78" s="45">
        <v>5</v>
      </c>
      <c r="B78" s="45">
        <v>1996</v>
      </c>
      <c r="C78" s="44">
        <v>6837</v>
      </c>
      <c r="D78" s="45">
        <v>979</v>
      </c>
      <c r="E78" s="44">
        <v>7816</v>
      </c>
      <c r="F78" t="s">
        <v>10</v>
      </c>
    </row>
    <row r="79" spans="1:6" x14ac:dyDescent="0.25">
      <c r="A79" s="45">
        <v>6</v>
      </c>
      <c r="B79" s="45">
        <v>1996</v>
      </c>
      <c r="C79" s="44">
        <v>7081</v>
      </c>
      <c r="D79" s="44">
        <v>1053</v>
      </c>
      <c r="E79" s="44">
        <v>8134</v>
      </c>
      <c r="F79" t="s">
        <v>10</v>
      </c>
    </row>
    <row r="80" spans="1:6" x14ac:dyDescent="0.25">
      <c r="A80" s="45">
        <v>7</v>
      </c>
      <c r="B80" s="45">
        <v>1996</v>
      </c>
      <c r="C80" s="44">
        <v>7141</v>
      </c>
      <c r="D80" s="44">
        <v>1051</v>
      </c>
      <c r="E80" s="44">
        <v>8192</v>
      </c>
      <c r="F80" t="s">
        <v>10</v>
      </c>
    </row>
    <row r="81" spans="1:6" x14ac:dyDescent="0.25">
      <c r="A81" s="45">
        <v>8</v>
      </c>
      <c r="B81" s="45">
        <v>1996</v>
      </c>
      <c r="C81" s="44">
        <v>7153</v>
      </c>
      <c r="D81" s="44">
        <v>1035</v>
      </c>
      <c r="E81" s="44">
        <v>8188</v>
      </c>
      <c r="F81" t="s">
        <v>10</v>
      </c>
    </row>
    <row r="82" spans="1:6" x14ac:dyDescent="0.25">
      <c r="A82" s="45">
        <v>9</v>
      </c>
      <c r="B82" s="45">
        <v>1996</v>
      </c>
      <c r="C82" s="44">
        <v>7050</v>
      </c>
      <c r="D82" s="44">
        <v>1043</v>
      </c>
      <c r="E82" s="44">
        <v>8093</v>
      </c>
      <c r="F82" t="s">
        <v>10</v>
      </c>
    </row>
    <row r="83" spans="1:6" x14ac:dyDescent="0.25">
      <c r="A83" s="45">
        <v>10</v>
      </c>
      <c r="B83" s="45">
        <v>1996</v>
      </c>
      <c r="C83" s="44">
        <v>7076</v>
      </c>
      <c r="D83" s="44">
        <v>1045</v>
      </c>
      <c r="E83" s="44">
        <v>8121</v>
      </c>
      <c r="F83" t="s">
        <v>10</v>
      </c>
    </row>
    <row r="84" spans="1:6" x14ac:dyDescent="0.25">
      <c r="A84" s="45">
        <v>11</v>
      </c>
      <c r="B84" s="45">
        <v>1996</v>
      </c>
      <c r="C84" s="44">
        <v>7145</v>
      </c>
      <c r="D84" s="44">
        <v>1059</v>
      </c>
      <c r="E84" s="44">
        <v>8204</v>
      </c>
      <c r="F84" t="s">
        <v>10</v>
      </c>
    </row>
    <row r="85" spans="1:6" x14ac:dyDescent="0.25">
      <c r="A85" s="45">
        <v>12</v>
      </c>
      <c r="B85" s="45">
        <v>1996</v>
      </c>
      <c r="C85" s="44">
        <v>7219</v>
      </c>
      <c r="D85" s="44">
        <v>1098</v>
      </c>
      <c r="E85" s="44">
        <v>8317</v>
      </c>
      <c r="F85" t="s">
        <v>10</v>
      </c>
    </row>
    <row r="86" spans="1:6" x14ac:dyDescent="0.25">
      <c r="A86" s="45">
        <v>1</v>
      </c>
      <c r="B86" s="45">
        <v>1997</v>
      </c>
      <c r="C86" s="44">
        <v>7206</v>
      </c>
      <c r="D86" s="44">
        <v>1061</v>
      </c>
      <c r="E86" s="44">
        <v>8267</v>
      </c>
      <c r="F86" t="s">
        <v>10</v>
      </c>
    </row>
    <row r="87" spans="1:6" x14ac:dyDescent="0.25">
      <c r="A87" s="45">
        <v>2</v>
      </c>
      <c r="B87" s="45">
        <v>1997</v>
      </c>
      <c r="C87" s="44">
        <v>7253</v>
      </c>
      <c r="D87" s="44">
        <v>1082</v>
      </c>
      <c r="E87" s="44">
        <v>8335</v>
      </c>
      <c r="F87" t="s">
        <v>10</v>
      </c>
    </row>
    <row r="88" spans="1:6" x14ac:dyDescent="0.25">
      <c r="A88" s="45">
        <v>3</v>
      </c>
      <c r="B88" s="45">
        <v>1997</v>
      </c>
      <c r="C88" s="44">
        <v>7284</v>
      </c>
      <c r="D88" s="44">
        <v>1088</v>
      </c>
      <c r="E88" s="44">
        <v>8372</v>
      </c>
      <c r="F88" t="s">
        <v>10</v>
      </c>
    </row>
    <row r="89" spans="1:6" x14ac:dyDescent="0.25">
      <c r="A89" s="45">
        <v>4</v>
      </c>
      <c r="B89" s="45">
        <v>1997</v>
      </c>
      <c r="C89" s="44">
        <v>7314</v>
      </c>
      <c r="D89" s="44">
        <v>1151</v>
      </c>
      <c r="E89" s="44">
        <v>8465</v>
      </c>
      <c r="F89" t="s">
        <v>10</v>
      </c>
    </row>
    <row r="90" spans="1:6" x14ac:dyDescent="0.25">
      <c r="A90" s="45">
        <v>5</v>
      </c>
      <c r="B90" s="45">
        <v>1997</v>
      </c>
      <c r="C90" s="44">
        <v>7435</v>
      </c>
      <c r="D90" s="44">
        <v>1194</v>
      </c>
      <c r="E90" s="44">
        <v>8629</v>
      </c>
      <c r="F90" t="s">
        <v>10</v>
      </c>
    </row>
    <row r="91" spans="1:6" x14ac:dyDescent="0.25">
      <c r="A91" s="45">
        <v>6</v>
      </c>
      <c r="B91" s="45">
        <v>1997</v>
      </c>
      <c r="C91" s="44">
        <v>7435</v>
      </c>
      <c r="D91" s="44">
        <v>1194</v>
      </c>
      <c r="E91" s="44">
        <v>8629</v>
      </c>
      <c r="F91" t="s">
        <v>10</v>
      </c>
    </row>
    <row r="92" spans="1:6" x14ac:dyDescent="0.25">
      <c r="A92" s="45">
        <v>7</v>
      </c>
      <c r="B92" s="45">
        <v>1997</v>
      </c>
      <c r="C92" s="44">
        <v>7675</v>
      </c>
      <c r="D92" s="44">
        <v>1231</v>
      </c>
      <c r="E92" s="44">
        <v>8906</v>
      </c>
      <c r="F92" t="s">
        <v>10</v>
      </c>
    </row>
    <row r="93" spans="1:6" x14ac:dyDescent="0.25">
      <c r="A93" s="45">
        <v>8</v>
      </c>
      <c r="B93" s="45">
        <v>1997</v>
      </c>
      <c r="C93" s="44">
        <v>7637</v>
      </c>
      <c r="D93" s="44">
        <v>1207</v>
      </c>
      <c r="E93" s="44">
        <v>8844</v>
      </c>
      <c r="F93" t="s">
        <v>10</v>
      </c>
    </row>
    <row r="94" spans="1:6" x14ac:dyDescent="0.25">
      <c r="A94" s="45">
        <v>9</v>
      </c>
      <c r="B94" s="45">
        <v>1997</v>
      </c>
      <c r="C94" s="44">
        <v>7599</v>
      </c>
      <c r="D94" s="44">
        <v>1195</v>
      </c>
      <c r="E94" s="44">
        <v>8794</v>
      </c>
      <c r="F94" t="s">
        <v>10</v>
      </c>
    </row>
    <row r="95" spans="1:6" x14ac:dyDescent="0.25">
      <c r="A95" s="45">
        <v>10</v>
      </c>
      <c r="B95" s="45">
        <v>1997</v>
      </c>
      <c r="C95" s="44">
        <v>7496</v>
      </c>
      <c r="D95" s="44">
        <v>1163</v>
      </c>
      <c r="E95" s="44">
        <v>8659</v>
      </c>
      <c r="F95" t="s">
        <v>10</v>
      </c>
    </row>
    <row r="96" spans="1:6" x14ac:dyDescent="0.25">
      <c r="A96" s="45">
        <v>11</v>
      </c>
      <c r="B96" s="45">
        <v>1997</v>
      </c>
      <c r="C96" s="44">
        <v>7477</v>
      </c>
      <c r="D96" s="44">
        <v>1188</v>
      </c>
      <c r="E96" s="44">
        <v>8665</v>
      </c>
      <c r="F96" t="s">
        <v>10</v>
      </c>
    </row>
    <row r="97" spans="1:6" x14ac:dyDescent="0.25">
      <c r="A97" s="45">
        <v>12</v>
      </c>
      <c r="B97" s="45">
        <v>1997</v>
      </c>
      <c r="C97" s="44">
        <v>7426</v>
      </c>
      <c r="D97" s="44">
        <v>1157</v>
      </c>
      <c r="E97" s="44">
        <v>8583</v>
      </c>
      <c r="F97" t="s">
        <v>10</v>
      </c>
    </row>
    <row r="98" spans="1:6" x14ac:dyDescent="0.25">
      <c r="A98" s="45">
        <v>1</v>
      </c>
      <c r="B98" s="45">
        <v>1998</v>
      </c>
      <c r="C98" s="44">
        <v>7439</v>
      </c>
      <c r="D98" s="44">
        <v>1176</v>
      </c>
      <c r="E98" s="44">
        <v>8615</v>
      </c>
      <c r="F98" t="s">
        <v>10</v>
      </c>
    </row>
    <row r="99" spans="1:6" x14ac:dyDescent="0.25">
      <c r="A99" s="45">
        <v>2</v>
      </c>
      <c r="B99" s="45">
        <v>1998</v>
      </c>
      <c r="C99" s="44">
        <v>7548</v>
      </c>
      <c r="D99" s="44">
        <v>1189</v>
      </c>
      <c r="E99" s="44">
        <v>8737</v>
      </c>
      <c r="F99" t="s">
        <v>10</v>
      </c>
    </row>
    <row r="100" spans="1:6" x14ac:dyDescent="0.25">
      <c r="A100" s="45">
        <v>3</v>
      </c>
      <c r="B100" s="45">
        <v>1998</v>
      </c>
      <c r="C100" s="44">
        <v>7637</v>
      </c>
      <c r="D100" s="44">
        <v>1188</v>
      </c>
      <c r="E100" s="44">
        <v>8825</v>
      </c>
      <c r="F100" t="s">
        <v>10</v>
      </c>
    </row>
    <row r="101" spans="1:6" x14ac:dyDescent="0.25">
      <c r="A101" s="45">
        <v>4</v>
      </c>
      <c r="B101" s="45">
        <v>1998</v>
      </c>
      <c r="C101" s="44">
        <v>7698</v>
      </c>
      <c r="D101" s="44">
        <v>1214</v>
      </c>
      <c r="E101" s="44">
        <v>8912</v>
      </c>
      <c r="F101" t="s">
        <v>10</v>
      </c>
    </row>
    <row r="102" spans="1:6" x14ac:dyDescent="0.25">
      <c r="A102" s="45">
        <v>5</v>
      </c>
      <c r="B102" s="45">
        <v>1998</v>
      </c>
      <c r="C102" s="44">
        <v>7884</v>
      </c>
      <c r="D102" s="44">
        <v>1284</v>
      </c>
      <c r="E102" s="44">
        <v>9168</v>
      </c>
      <c r="F102" t="s">
        <v>10</v>
      </c>
    </row>
    <row r="103" spans="1:6" x14ac:dyDescent="0.25">
      <c r="A103" s="45">
        <v>6</v>
      </c>
      <c r="B103" s="45">
        <v>1998</v>
      </c>
      <c r="C103" s="44">
        <v>7997</v>
      </c>
      <c r="D103" s="44">
        <v>1326</v>
      </c>
      <c r="E103" s="44">
        <v>9323</v>
      </c>
      <c r="F103" t="s">
        <v>10</v>
      </c>
    </row>
    <row r="104" spans="1:6" x14ac:dyDescent="0.25">
      <c r="A104" s="45">
        <v>7</v>
      </c>
      <c r="B104" s="45">
        <v>1998</v>
      </c>
      <c r="C104" s="44">
        <v>8024</v>
      </c>
      <c r="D104" s="44">
        <v>1373</v>
      </c>
      <c r="E104" s="44">
        <v>9397</v>
      </c>
      <c r="F104" t="s">
        <v>10</v>
      </c>
    </row>
    <row r="105" spans="1:6" x14ac:dyDescent="0.25">
      <c r="A105" s="45">
        <v>8</v>
      </c>
      <c r="B105" s="45">
        <v>1998</v>
      </c>
      <c r="C105" s="44">
        <v>8018</v>
      </c>
      <c r="D105" s="44">
        <v>1370</v>
      </c>
      <c r="E105" s="44">
        <v>9388</v>
      </c>
      <c r="F105" t="s">
        <v>10</v>
      </c>
    </row>
    <row r="106" spans="1:6" x14ac:dyDescent="0.25">
      <c r="A106" s="45">
        <v>9</v>
      </c>
      <c r="B106" s="45">
        <v>1998</v>
      </c>
      <c r="C106" s="44">
        <v>7899</v>
      </c>
      <c r="D106" s="44">
        <v>1377</v>
      </c>
      <c r="E106" s="44">
        <v>9276</v>
      </c>
      <c r="F106" t="s">
        <v>10</v>
      </c>
    </row>
    <row r="107" spans="1:6" x14ac:dyDescent="0.25">
      <c r="A107" s="45">
        <v>10</v>
      </c>
      <c r="B107" s="45">
        <v>1998</v>
      </c>
      <c r="C107" s="44">
        <v>7911</v>
      </c>
      <c r="D107" s="44">
        <v>1358</v>
      </c>
      <c r="E107" s="44">
        <v>9269</v>
      </c>
      <c r="F107" t="s">
        <v>10</v>
      </c>
    </row>
    <row r="108" spans="1:6" x14ac:dyDescent="0.25">
      <c r="A108" s="45">
        <v>11</v>
      </c>
      <c r="B108" s="45">
        <v>1998</v>
      </c>
      <c r="C108" s="44">
        <v>7927</v>
      </c>
      <c r="D108" s="44">
        <v>1345</v>
      </c>
      <c r="E108" s="44">
        <v>9272</v>
      </c>
      <c r="F108" t="s">
        <v>10</v>
      </c>
    </row>
    <row r="109" spans="1:6" x14ac:dyDescent="0.25">
      <c r="A109" s="45">
        <v>12</v>
      </c>
      <c r="B109" s="45">
        <v>1998</v>
      </c>
      <c r="C109" s="44">
        <v>7946</v>
      </c>
      <c r="D109" s="44">
        <v>1357</v>
      </c>
      <c r="E109" s="44">
        <v>9303</v>
      </c>
      <c r="F109" t="s">
        <v>10</v>
      </c>
    </row>
    <row r="110" spans="1:6" x14ac:dyDescent="0.25">
      <c r="A110" s="45">
        <v>1</v>
      </c>
      <c r="B110" s="45">
        <v>1999</v>
      </c>
      <c r="C110" s="44">
        <v>7916</v>
      </c>
      <c r="D110" s="44">
        <v>1326</v>
      </c>
      <c r="E110" s="44">
        <v>9242</v>
      </c>
      <c r="F110" t="s">
        <v>10</v>
      </c>
    </row>
    <row r="111" spans="1:6" x14ac:dyDescent="0.25">
      <c r="A111" s="45">
        <v>2</v>
      </c>
      <c r="B111" s="45">
        <v>1999</v>
      </c>
      <c r="C111" s="44">
        <v>8027</v>
      </c>
      <c r="D111" s="44">
        <v>1315</v>
      </c>
      <c r="E111" s="44">
        <v>9342</v>
      </c>
      <c r="F111" t="s">
        <v>10</v>
      </c>
    </row>
    <row r="112" spans="1:6" x14ac:dyDescent="0.25">
      <c r="A112" s="45">
        <v>3</v>
      </c>
      <c r="B112" s="45">
        <v>1999</v>
      </c>
      <c r="C112" s="44">
        <v>8142</v>
      </c>
      <c r="D112" s="44">
        <v>1301</v>
      </c>
      <c r="E112" s="44">
        <v>9443</v>
      </c>
      <c r="F112" t="s">
        <v>10</v>
      </c>
    </row>
    <row r="113" spans="1:6" x14ac:dyDescent="0.25">
      <c r="A113" s="45">
        <v>4</v>
      </c>
      <c r="B113" s="45">
        <v>1999</v>
      </c>
      <c r="C113" s="44">
        <v>8283</v>
      </c>
      <c r="D113" s="44">
        <v>1306</v>
      </c>
      <c r="E113" s="44">
        <v>9589</v>
      </c>
      <c r="F113" t="s">
        <v>10</v>
      </c>
    </row>
    <row r="114" spans="1:6" x14ac:dyDescent="0.25">
      <c r="A114" s="45">
        <v>5</v>
      </c>
      <c r="B114" s="45">
        <v>1999</v>
      </c>
      <c r="C114" s="44">
        <v>8346</v>
      </c>
      <c r="D114" s="44">
        <v>1308</v>
      </c>
      <c r="E114" s="44">
        <v>9654</v>
      </c>
      <c r="F114" t="s">
        <v>10</v>
      </c>
    </row>
    <row r="115" spans="1:6" x14ac:dyDescent="0.25">
      <c r="A115" s="45">
        <v>6</v>
      </c>
      <c r="B115" s="45">
        <v>1999</v>
      </c>
      <c r="C115" s="44">
        <v>8441</v>
      </c>
      <c r="D115" s="44">
        <v>1325</v>
      </c>
      <c r="E115" s="44">
        <v>9766</v>
      </c>
      <c r="F115" t="s">
        <v>10</v>
      </c>
    </row>
    <row r="116" spans="1:6" x14ac:dyDescent="0.25">
      <c r="A116" s="45">
        <v>7</v>
      </c>
      <c r="B116" s="45">
        <v>1999</v>
      </c>
      <c r="C116" s="44">
        <v>8515</v>
      </c>
      <c r="D116" s="44">
        <v>1299</v>
      </c>
      <c r="E116" s="44">
        <v>9814</v>
      </c>
      <c r="F116" t="s">
        <v>10</v>
      </c>
    </row>
    <row r="117" spans="1:6" x14ac:dyDescent="0.25">
      <c r="A117" s="45">
        <v>8</v>
      </c>
      <c r="B117" s="45">
        <v>1999</v>
      </c>
      <c r="C117" s="44">
        <v>8519</v>
      </c>
      <c r="D117" s="44">
        <v>1297</v>
      </c>
      <c r="E117" s="44">
        <v>9816</v>
      </c>
      <c r="F117" t="s">
        <v>10</v>
      </c>
    </row>
    <row r="118" spans="1:6" x14ac:dyDescent="0.25">
      <c r="A118" s="45">
        <v>9</v>
      </c>
      <c r="B118" s="45">
        <v>1999</v>
      </c>
      <c r="C118" s="44">
        <v>8413</v>
      </c>
      <c r="D118" s="44">
        <v>1308</v>
      </c>
      <c r="E118" s="44">
        <v>9721</v>
      </c>
      <c r="F118" t="s">
        <v>10</v>
      </c>
    </row>
    <row r="119" spans="1:6" x14ac:dyDescent="0.25">
      <c r="A119" s="45">
        <v>10</v>
      </c>
      <c r="B119" s="45">
        <v>1999</v>
      </c>
      <c r="C119" s="44">
        <v>8354</v>
      </c>
      <c r="D119" s="44">
        <v>1286</v>
      </c>
      <c r="E119" s="44">
        <v>9640</v>
      </c>
      <c r="F119" t="s">
        <v>10</v>
      </c>
    </row>
    <row r="120" spans="1:6" x14ac:dyDescent="0.25">
      <c r="A120" s="45">
        <v>11</v>
      </c>
      <c r="B120" s="45">
        <v>1999</v>
      </c>
      <c r="C120" s="44">
        <v>8400</v>
      </c>
      <c r="D120" s="44">
        <v>1258</v>
      </c>
      <c r="E120" s="44">
        <v>9658</v>
      </c>
      <c r="F120" t="s">
        <v>10</v>
      </c>
    </row>
    <row r="121" spans="1:6" x14ac:dyDescent="0.25">
      <c r="A121" s="45">
        <v>12</v>
      </c>
      <c r="B121" s="45">
        <v>1999</v>
      </c>
      <c r="C121" s="44">
        <v>8387</v>
      </c>
      <c r="D121" s="44">
        <v>1270</v>
      </c>
      <c r="E121" s="44">
        <v>9657</v>
      </c>
      <c r="F121" t="s">
        <v>10</v>
      </c>
    </row>
    <row r="122" spans="1:6" x14ac:dyDescent="0.25">
      <c r="A122" s="45">
        <v>1</v>
      </c>
      <c r="B122" s="45">
        <v>2000</v>
      </c>
      <c r="C122" s="44">
        <v>8360</v>
      </c>
      <c r="D122" s="44">
        <v>1241</v>
      </c>
      <c r="E122" s="44">
        <v>9601</v>
      </c>
      <c r="F122" t="s">
        <v>10</v>
      </c>
    </row>
    <row r="123" spans="1:6" x14ac:dyDescent="0.25">
      <c r="A123" s="45">
        <v>2</v>
      </c>
      <c r="B123" s="45">
        <v>2000</v>
      </c>
      <c r="C123" s="44">
        <v>8372</v>
      </c>
      <c r="D123" s="44">
        <v>1239</v>
      </c>
      <c r="E123" s="44">
        <v>9611</v>
      </c>
      <c r="F123" t="s">
        <v>10</v>
      </c>
    </row>
    <row r="124" spans="1:6" x14ac:dyDescent="0.25">
      <c r="A124" s="45">
        <v>3</v>
      </c>
      <c r="B124" s="45">
        <v>2000</v>
      </c>
      <c r="C124" s="44">
        <v>8395</v>
      </c>
      <c r="D124" s="44">
        <v>1218</v>
      </c>
      <c r="E124" s="44">
        <v>9613</v>
      </c>
      <c r="F124" t="s">
        <v>10</v>
      </c>
    </row>
    <row r="125" spans="1:6" x14ac:dyDescent="0.25">
      <c r="A125" s="45">
        <v>4</v>
      </c>
      <c r="B125" s="45">
        <v>2000</v>
      </c>
      <c r="C125" s="44">
        <v>8460</v>
      </c>
      <c r="D125" s="44">
        <v>1197</v>
      </c>
      <c r="E125" s="44">
        <v>9657</v>
      </c>
      <c r="F125" t="s">
        <v>10</v>
      </c>
    </row>
    <row r="126" spans="1:6" x14ac:dyDescent="0.25">
      <c r="A126" s="45">
        <v>5</v>
      </c>
      <c r="B126" s="45">
        <v>2000</v>
      </c>
      <c r="C126" s="44">
        <v>8582</v>
      </c>
      <c r="D126" s="44">
        <v>1185</v>
      </c>
      <c r="E126" s="44">
        <v>9767</v>
      </c>
      <c r="F126" t="s">
        <v>10</v>
      </c>
    </row>
    <row r="127" spans="1:6" x14ac:dyDescent="0.25">
      <c r="A127" s="45">
        <v>6</v>
      </c>
      <c r="B127" s="45">
        <v>2000</v>
      </c>
      <c r="C127" s="44">
        <v>8704</v>
      </c>
      <c r="D127" s="44">
        <v>1204</v>
      </c>
      <c r="E127" s="44">
        <v>9908</v>
      </c>
      <c r="F127" t="s">
        <v>10</v>
      </c>
    </row>
    <row r="128" spans="1:6" x14ac:dyDescent="0.25">
      <c r="A128" s="45">
        <v>7</v>
      </c>
      <c r="B128" s="45">
        <v>2000</v>
      </c>
      <c r="C128" s="44">
        <v>8726</v>
      </c>
      <c r="D128" s="44">
        <v>1178</v>
      </c>
      <c r="E128" s="44">
        <v>9904</v>
      </c>
      <c r="F128" t="s">
        <v>10</v>
      </c>
    </row>
    <row r="129" spans="1:6" x14ac:dyDescent="0.25">
      <c r="A129" s="45">
        <v>8</v>
      </c>
      <c r="B129" s="45">
        <v>2000</v>
      </c>
      <c r="C129" s="44">
        <v>8821</v>
      </c>
      <c r="D129" s="44">
        <v>1170</v>
      </c>
      <c r="E129" s="44">
        <v>9991</v>
      </c>
      <c r="F129" t="s">
        <v>10</v>
      </c>
    </row>
    <row r="130" spans="1:6" x14ac:dyDescent="0.25">
      <c r="A130" s="45">
        <v>9</v>
      </c>
      <c r="B130" s="45">
        <v>2000</v>
      </c>
      <c r="C130" s="44">
        <v>8726</v>
      </c>
      <c r="D130" s="44">
        <v>1178</v>
      </c>
      <c r="E130" s="44">
        <v>9904</v>
      </c>
      <c r="F130" t="s">
        <v>10</v>
      </c>
    </row>
    <row r="131" spans="1:6" x14ac:dyDescent="0.25">
      <c r="A131" s="45">
        <v>10</v>
      </c>
      <c r="B131" s="45">
        <v>2000</v>
      </c>
      <c r="C131" s="44">
        <v>8917</v>
      </c>
      <c r="D131" s="44">
        <v>1204</v>
      </c>
      <c r="E131" s="44">
        <v>10121</v>
      </c>
      <c r="F131" t="s">
        <v>10</v>
      </c>
    </row>
    <row r="132" spans="1:6" x14ac:dyDescent="0.25">
      <c r="A132" s="45">
        <v>11</v>
      </c>
      <c r="B132" s="45">
        <v>2000</v>
      </c>
      <c r="C132" s="44">
        <v>9066</v>
      </c>
      <c r="D132" s="44">
        <v>1214</v>
      </c>
      <c r="E132" s="44">
        <v>10280</v>
      </c>
      <c r="F132" t="s">
        <v>10</v>
      </c>
    </row>
    <row r="133" spans="1:6" x14ac:dyDescent="0.25">
      <c r="A133" s="45">
        <v>12</v>
      </c>
      <c r="B133" s="45">
        <v>2000</v>
      </c>
      <c r="C133" s="44">
        <v>9112</v>
      </c>
      <c r="D133" s="44">
        <v>1221</v>
      </c>
      <c r="E133" s="44">
        <v>10333</v>
      </c>
      <c r="F133" t="s">
        <v>10</v>
      </c>
    </row>
    <row r="134" spans="1:6" x14ac:dyDescent="0.25">
      <c r="A134" s="45">
        <v>1</v>
      </c>
      <c r="B134" s="45">
        <v>2001</v>
      </c>
      <c r="C134" s="44">
        <v>9172</v>
      </c>
      <c r="D134" s="44">
        <v>1203</v>
      </c>
      <c r="E134" s="44">
        <v>10375</v>
      </c>
      <c r="F134" t="s">
        <v>10</v>
      </c>
    </row>
    <row r="135" spans="1:6" x14ac:dyDescent="0.25">
      <c r="A135" s="45">
        <v>2</v>
      </c>
      <c r="B135" s="45">
        <v>2001</v>
      </c>
      <c r="C135" s="44">
        <v>9317</v>
      </c>
      <c r="D135" s="44">
        <v>1253</v>
      </c>
      <c r="E135" s="44">
        <v>10570</v>
      </c>
      <c r="F135" t="s">
        <v>10</v>
      </c>
    </row>
    <row r="136" spans="1:6" x14ac:dyDescent="0.25">
      <c r="A136" s="45">
        <v>3</v>
      </c>
      <c r="B136" s="45">
        <v>2001</v>
      </c>
      <c r="C136" s="44">
        <v>9450</v>
      </c>
      <c r="D136" s="44">
        <v>1227</v>
      </c>
      <c r="E136" s="44">
        <v>10677</v>
      </c>
      <c r="F136" t="s">
        <v>10</v>
      </c>
    </row>
    <row r="137" spans="1:6" x14ac:dyDescent="0.25">
      <c r="A137" s="45">
        <v>4</v>
      </c>
      <c r="B137" s="45">
        <v>2001</v>
      </c>
      <c r="C137" s="44">
        <v>9494</v>
      </c>
      <c r="D137" s="44">
        <v>1245</v>
      </c>
      <c r="E137" s="44">
        <v>10739</v>
      </c>
      <c r="F137" t="s">
        <v>10</v>
      </c>
    </row>
    <row r="138" spans="1:6" x14ac:dyDescent="0.25">
      <c r="A138" s="45">
        <v>5</v>
      </c>
      <c r="B138" s="45">
        <v>2001</v>
      </c>
      <c r="C138" s="44">
        <v>9623</v>
      </c>
      <c r="D138" s="44">
        <v>1308</v>
      </c>
      <c r="E138" s="44">
        <v>10931</v>
      </c>
      <c r="F138" t="s">
        <v>10</v>
      </c>
    </row>
    <row r="139" spans="1:6" x14ac:dyDescent="0.25">
      <c r="A139" s="45">
        <v>6</v>
      </c>
      <c r="B139" s="45">
        <v>2001</v>
      </c>
      <c r="C139" s="44">
        <v>9680</v>
      </c>
      <c r="D139" s="44">
        <v>1286</v>
      </c>
      <c r="E139" s="44">
        <v>10966</v>
      </c>
      <c r="F139" t="s">
        <v>10</v>
      </c>
    </row>
    <row r="140" spans="1:6" x14ac:dyDescent="0.25">
      <c r="A140" s="45">
        <v>7</v>
      </c>
      <c r="B140" s="45">
        <v>2001</v>
      </c>
      <c r="C140" s="44">
        <v>9670</v>
      </c>
      <c r="D140" s="44">
        <v>1309</v>
      </c>
      <c r="E140" s="44">
        <v>10979</v>
      </c>
      <c r="F140" t="s">
        <v>10</v>
      </c>
    </row>
    <row r="141" spans="1:6" x14ac:dyDescent="0.25">
      <c r="A141" s="45">
        <v>8</v>
      </c>
      <c r="B141" s="45">
        <v>2001</v>
      </c>
      <c r="C141" s="44">
        <v>9620</v>
      </c>
      <c r="D141" s="44">
        <v>1313</v>
      </c>
      <c r="E141" s="44">
        <v>10933</v>
      </c>
      <c r="F141" t="s">
        <v>10</v>
      </c>
    </row>
    <row r="142" spans="1:6" x14ac:dyDescent="0.25">
      <c r="A142" s="45">
        <v>9</v>
      </c>
      <c r="B142" s="45">
        <v>2001</v>
      </c>
      <c r="C142" s="44">
        <v>9487</v>
      </c>
      <c r="D142" s="44">
        <v>1339</v>
      </c>
      <c r="E142" s="44">
        <v>10826</v>
      </c>
      <c r="F142" t="s">
        <v>10</v>
      </c>
    </row>
    <row r="143" spans="1:6" x14ac:dyDescent="0.25">
      <c r="A143" s="45">
        <v>10</v>
      </c>
      <c r="B143" s="45">
        <v>2001</v>
      </c>
      <c r="C143" s="44">
        <v>9408</v>
      </c>
      <c r="D143" s="44">
        <v>1319</v>
      </c>
      <c r="E143" s="44">
        <v>10727</v>
      </c>
      <c r="F143" t="s">
        <v>10</v>
      </c>
    </row>
    <row r="144" spans="1:6" x14ac:dyDescent="0.25">
      <c r="A144" s="45">
        <v>11</v>
      </c>
      <c r="B144" s="45">
        <v>2001</v>
      </c>
      <c r="C144" s="44">
        <v>9195</v>
      </c>
      <c r="D144" s="44">
        <v>1362</v>
      </c>
      <c r="E144" s="44">
        <v>10557</v>
      </c>
      <c r="F144" t="s">
        <v>10</v>
      </c>
    </row>
    <row r="145" spans="1:6" x14ac:dyDescent="0.25">
      <c r="A145" s="45">
        <v>12</v>
      </c>
      <c r="B145" s="45">
        <v>2001</v>
      </c>
      <c r="C145" s="44">
        <v>9179</v>
      </c>
      <c r="D145" s="44">
        <v>1336</v>
      </c>
      <c r="E145" s="44">
        <v>10515</v>
      </c>
      <c r="F145" t="s">
        <v>10</v>
      </c>
    </row>
    <row r="146" spans="1:6" x14ac:dyDescent="0.25">
      <c r="A146" s="45">
        <v>1</v>
      </c>
      <c r="B146" s="45">
        <v>2002</v>
      </c>
      <c r="C146" s="44">
        <v>9141</v>
      </c>
      <c r="D146" s="44">
        <v>1323</v>
      </c>
      <c r="E146" s="44">
        <v>10464</v>
      </c>
      <c r="F146" t="s">
        <v>10</v>
      </c>
    </row>
    <row r="147" spans="1:6" x14ac:dyDescent="0.25">
      <c r="A147" s="45">
        <v>2</v>
      </c>
      <c r="B147" s="45">
        <v>2002</v>
      </c>
      <c r="C147" s="44">
        <v>9161</v>
      </c>
      <c r="D147" s="44">
        <v>1326</v>
      </c>
      <c r="E147" s="44">
        <v>10487</v>
      </c>
      <c r="F147" t="s">
        <v>10</v>
      </c>
    </row>
    <row r="148" spans="1:6" x14ac:dyDescent="0.25">
      <c r="A148" s="45">
        <v>3</v>
      </c>
      <c r="B148" s="45">
        <v>2002</v>
      </c>
      <c r="C148" s="44">
        <v>9204</v>
      </c>
      <c r="D148" s="44">
        <v>1336</v>
      </c>
      <c r="E148" s="44">
        <v>10540</v>
      </c>
      <c r="F148" t="s">
        <v>10</v>
      </c>
    </row>
    <row r="149" spans="1:6" x14ac:dyDescent="0.25">
      <c r="A149" s="45">
        <v>4</v>
      </c>
      <c r="B149" s="45">
        <v>2002</v>
      </c>
      <c r="C149" s="44">
        <v>9359</v>
      </c>
      <c r="D149" s="44">
        <v>1331</v>
      </c>
      <c r="E149" s="44">
        <v>10690</v>
      </c>
      <c r="F149" t="s">
        <v>10</v>
      </c>
    </row>
    <row r="150" spans="1:6" x14ac:dyDescent="0.25">
      <c r="A150" s="45">
        <v>5</v>
      </c>
      <c r="B150" s="45">
        <v>2002</v>
      </c>
      <c r="C150" s="44">
        <v>9564</v>
      </c>
      <c r="D150" s="44">
        <v>1309</v>
      </c>
      <c r="E150" s="44">
        <v>10873</v>
      </c>
      <c r="F150" t="s">
        <v>10</v>
      </c>
    </row>
    <row r="151" spans="1:6" x14ac:dyDescent="0.25">
      <c r="A151" s="45">
        <v>6</v>
      </c>
      <c r="B151" s="45">
        <v>2002</v>
      </c>
      <c r="C151" s="44">
        <v>9621</v>
      </c>
      <c r="D151" s="44">
        <v>1338</v>
      </c>
      <c r="E151" s="44">
        <v>10959</v>
      </c>
      <c r="F151" t="s">
        <v>10</v>
      </c>
    </row>
    <row r="152" spans="1:6" x14ac:dyDescent="0.25">
      <c r="A152" s="45">
        <v>7</v>
      </c>
      <c r="B152" s="45">
        <v>2002</v>
      </c>
      <c r="C152" s="44">
        <v>9635</v>
      </c>
      <c r="D152" s="44">
        <v>1354</v>
      </c>
      <c r="E152" s="44">
        <v>10989</v>
      </c>
      <c r="F152" t="s">
        <v>10</v>
      </c>
    </row>
    <row r="153" spans="1:6" x14ac:dyDescent="0.25">
      <c r="A153" s="45">
        <v>8</v>
      </c>
      <c r="B153" s="45">
        <v>2002</v>
      </c>
      <c r="C153" s="44">
        <v>9659</v>
      </c>
      <c r="D153" s="44">
        <v>1332</v>
      </c>
      <c r="E153" s="44">
        <v>10991</v>
      </c>
      <c r="F153" t="s">
        <v>10</v>
      </c>
    </row>
    <row r="154" spans="1:6" x14ac:dyDescent="0.25">
      <c r="A154" s="45">
        <v>9</v>
      </c>
      <c r="B154" s="45">
        <v>2002</v>
      </c>
      <c r="C154" s="44">
        <v>9612</v>
      </c>
      <c r="D154" s="44">
        <v>1341</v>
      </c>
      <c r="E154" s="44">
        <v>10953</v>
      </c>
      <c r="F154" t="s">
        <v>10</v>
      </c>
    </row>
    <row r="155" spans="1:6" x14ac:dyDescent="0.25">
      <c r="A155" s="45">
        <v>10</v>
      </c>
      <c r="B155" s="45">
        <v>2002</v>
      </c>
      <c r="C155" s="44">
        <v>9508</v>
      </c>
      <c r="D155" s="44">
        <v>1307</v>
      </c>
      <c r="E155" s="44">
        <v>10815</v>
      </c>
      <c r="F155" t="s">
        <v>10</v>
      </c>
    </row>
    <row r="156" spans="1:6" x14ac:dyDescent="0.25">
      <c r="A156" s="45">
        <v>11</v>
      </c>
      <c r="B156" s="45">
        <v>2002</v>
      </c>
      <c r="C156" s="44">
        <v>9545</v>
      </c>
      <c r="D156" s="44">
        <v>1307</v>
      </c>
      <c r="E156" s="44">
        <v>10852</v>
      </c>
      <c r="F156" t="s">
        <v>10</v>
      </c>
    </row>
    <row r="157" spans="1:6" x14ac:dyDescent="0.25">
      <c r="A157" s="45">
        <v>12</v>
      </c>
      <c r="B157" s="45">
        <v>2002</v>
      </c>
      <c r="C157" s="44">
        <v>9521</v>
      </c>
      <c r="D157" s="44">
        <v>1302</v>
      </c>
      <c r="E157" s="44">
        <v>10823</v>
      </c>
      <c r="F157" t="s">
        <v>10</v>
      </c>
    </row>
    <row r="158" spans="1:6" x14ac:dyDescent="0.25">
      <c r="A158" s="45">
        <v>1</v>
      </c>
      <c r="B158" s="45">
        <v>2003</v>
      </c>
      <c r="C158" s="44">
        <v>9539</v>
      </c>
      <c r="D158" s="44">
        <v>1265</v>
      </c>
      <c r="E158" s="44">
        <v>10804</v>
      </c>
      <c r="F158" t="s">
        <v>10</v>
      </c>
    </row>
    <row r="159" spans="1:6" x14ac:dyDescent="0.25">
      <c r="A159" s="45">
        <v>2</v>
      </c>
      <c r="B159" s="45">
        <v>2003</v>
      </c>
      <c r="C159" s="44">
        <v>9496</v>
      </c>
      <c r="D159" s="44">
        <v>1290</v>
      </c>
      <c r="E159" s="44">
        <v>10786</v>
      </c>
      <c r="F159" t="s">
        <v>10</v>
      </c>
    </row>
    <row r="160" spans="1:6" x14ac:dyDescent="0.25">
      <c r="A160" s="45">
        <v>3</v>
      </c>
      <c r="B160" s="45">
        <v>2003</v>
      </c>
      <c r="C160" s="44">
        <v>9479</v>
      </c>
      <c r="D160" s="44">
        <v>1291</v>
      </c>
      <c r="E160" s="44">
        <v>10770</v>
      </c>
      <c r="F160" t="s">
        <v>10</v>
      </c>
    </row>
    <row r="161" spans="1:6" x14ac:dyDescent="0.25">
      <c r="A161" s="45">
        <v>4</v>
      </c>
      <c r="B161" s="45">
        <v>2003</v>
      </c>
      <c r="C161" s="44">
        <v>9477</v>
      </c>
      <c r="D161" s="44">
        <v>1281</v>
      </c>
      <c r="E161" s="44">
        <v>10758</v>
      </c>
      <c r="F161" t="s">
        <v>10</v>
      </c>
    </row>
    <row r="162" spans="1:6" x14ac:dyDescent="0.25">
      <c r="A162" s="45">
        <v>5</v>
      </c>
      <c r="B162" s="45">
        <v>2003</v>
      </c>
      <c r="C162" s="44">
        <v>9530</v>
      </c>
      <c r="D162" s="44">
        <v>1313</v>
      </c>
      <c r="E162" s="44">
        <v>10843</v>
      </c>
      <c r="F162" t="s">
        <v>10</v>
      </c>
    </row>
    <row r="163" spans="1:6" x14ac:dyDescent="0.25">
      <c r="A163" s="45">
        <v>6</v>
      </c>
      <c r="B163" s="45">
        <v>2003</v>
      </c>
      <c r="C163" s="44">
        <v>9589</v>
      </c>
      <c r="D163" s="44">
        <v>1252</v>
      </c>
      <c r="E163" s="44">
        <v>10841</v>
      </c>
      <c r="F163" t="s">
        <v>10</v>
      </c>
    </row>
    <row r="164" spans="1:6" x14ac:dyDescent="0.25">
      <c r="A164" s="45">
        <v>7</v>
      </c>
      <c r="B164" s="45">
        <v>2003</v>
      </c>
      <c r="C164" s="44">
        <v>9562</v>
      </c>
      <c r="D164" s="44">
        <v>1236</v>
      </c>
      <c r="E164" s="44">
        <v>10798</v>
      </c>
      <c r="F164" t="s">
        <v>10</v>
      </c>
    </row>
    <row r="165" spans="1:6" x14ac:dyDescent="0.25">
      <c r="A165" s="45">
        <v>8</v>
      </c>
      <c r="B165" s="45">
        <v>2003</v>
      </c>
      <c r="C165" s="44">
        <v>9499</v>
      </c>
      <c r="D165" s="44">
        <v>1220</v>
      </c>
      <c r="E165" s="44">
        <v>10719</v>
      </c>
      <c r="F165" t="s">
        <v>10</v>
      </c>
    </row>
    <row r="166" spans="1:6" x14ac:dyDescent="0.25">
      <c r="A166" s="45">
        <v>9</v>
      </c>
      <c r="B166" s="45">
        <v>2003</v>
      </c>
      <c r="C166" s="44">
        <v>9405</v>
      </c>
      <c r="D166" s="44">
        <v>1245</v>
      </c>
      <c r="E166" s="44">
        <v>10650</v>
      </c>
      <c r="F166" t="s">
        <v>10</v>
      </c>
    </row>
    <row r="167" spans="1:6" x14ac:dyDescent="0.25">
      <c r="A167" s="45">
        <v>10</v>
      </c>
      <c r="B167" s="45">
        <v>2003</v>
      </c>
      <c r="C167" s="44">
        <v>9329</v>
      </c>
      <c r="D167" s="44">
        <v>1228</v>
      </c>
      <c r="E167" s="44">
        <v>10557</v>
      </c>
      <c r="F167" t="s">
        <v>10</v>
      </c>
    </row>
    <row r="168" spans="1:6" x14ac:dyDescent="0.25">
      <c r="A168" s="45">
        <v>11</v>
      </c>
      <c r="B168" s="45">
        <v>2003</v>
      </c>
      <c r="C168" s="44">
        <v>9339</v>
      </c>
      <c r="D168" s="44">
        <v>1225</v>
      </c>
      <c r="E168" s="44">
        <v>10564</v>
      </c>
      <c r="F168" t="s">
        <v>10</v>
      </c>
    </row>
    <row r="169" spans="1:6" x14ac:dyDescent="0.25">
      <c r="A169" s="45">
        <v>12</v>
      </c>
      <c r="B169" s="45">
        <v>2003</v>
      </c>
      <c r="C169" s="44">
        <v>9315</v>
      </c>
      <c r="D169" s="44">
        <v>1218</v>
      </c>
      <c r="E169" s="44">
        <v>10533</v>
      </c>
      <c r="F169" t="s">
        <v>10</v>
      </c>
    </row>
    <row r="170" spans="1:6" x14ac:dyDescent="0.25">
      <c r="A170" s="45">
        <v>1</v>
      </c>
      <c r="B170" s="45">
        <v>2004</v>
      </c>
      <c r="C170" s="44">
        <v>9286</v>
      </c>
      <c r="D170" s="44">
        <v>1222</v>
      </c>
      <c r="E170" s="44">
        <v>10508</v>
      </c>
      <c r="F170" t="s">
        <v>10</v>
      </c>
    </row>
    <row r="171" spans="1:6" x14ac:dyDescent="0.25">
      <c r="A171" s="45">
        <v>2</v>
      </c>
      <c r="B171" s="45">
        <v>2004</v>
      </c>
      <c r="C171" s="44">
        <v>9333</v>
      </c>
      <c r="D171" s="44">
        <v>1231</v>
      </c>
      <c r="E171" s="44">
        <v>10564</v>
      </c>
      <c r="F171" t="s">
        <v>10</v>
      </c>
    </row>
    <row r="172" spans="1:6" x14ac:dyDescent="0.25">
      <c r="A172" s="45">
        <v>3</v>
      </c>
      <c r="B172" s="45">
        <v>2004</v>
      </c>
      <c r="C172" s="44">
        <v>9241</v>
      </c>
      <c r="D172" s="44">
        <v>1198</v>
      </c>
      <c r="E172" s="44">
        <v>10439</v>
      </c>
      <c r="F172" t="s">
        <v>10</v>
      </c>
    </row>
    <row r="173" spans="1:6" x14ac:dyDescent="0.25">
      <c r="A173" s="45">
        <v>4</v>
      </c>
      <c r="B173" s="45">
        <v>2004</v>
      </c>
      <c r="C173" s="44">
        <v>9379</v>
      </c>
      <c r="D173" s="44">
        <v>1237</v>
      </c>
      <c r="E173" s="44">
        <v>10616</v>
      </c>
      <c r="F173" t="s">
        <v>10</v>
      </c>
    </row>
    <row r="174" spans="1:6" x14ac:dyDescent="0.25">
      <c r="A174" s="45">
        <v>5</v>
      </c>
      <c r="B174" s="45">
        <v>2004</v>
      </c>
      <c r="C174" s="44">
        <v>9529</v>
      </c>
      <c r="D174" s="44">
        <v>1257</v>
      </c>
      <c r="E174" s="44">
        <v>10786</v>
      </c>
      <c r="F174" t="s">
        <v>10</v>
      </c>
    </row>
    <row r="175" spans="1:6" x14ac:dyDescent="0.25">
      <c r="A175" s="45">
        <v>6</v>
      </c>
      <c r="B175" s="45">
        <v>2004</v>
      </c>
      <c r="C175" s="44">
        <v>9580</v>
      </c>
      <c r="D175" s="44">
        <v>1235</v>
      </c>
      <c r="E175" s="44">
        <v>10815</v>
      </c>
      <c r="F175" t="s">
        <v>10</v>
      </c>
    </row>
    <row r="176" spans="1:6" x14ac:dyDescent="0.25">
      <c r="A176" s="45">
        <v>7</v>
      </c>
      <c r="B176" s="45">
        <v>2004</v>
      </c>
      <c r="C176" s="44">
        <v>9643</v>
      </c>
      <c r="D176" s="44">
        <v>1213</v>
      </c>
      <c r="E176" s="44">
        <v>10856</v>
      </c>
      <c r="F176" t="s">
        <v>10</v>
      </c>
    </row>
    <row r="177" spans="1:6" x14ac:dyDescent="0.25">
      <c r="A177" s="45">
        <v>8</v>
      </c>
      <c r="B177" s="45">
        <v>2004</v>
      </c>
      <c r="C177" s="44">
        <v>9590</v>
      </c>
      <c r="D177" s="44">
        <v>1184</v>
      </c>
      <c r="E177" s="44">
        <v>10774</v>
      </c>
      <c r="F177" t="s">
        <v>10</v>
      </c>
    </row>
    <row r="178" spans="1:6" x14ac:dyDescent="0.25">
      <c r="A178" s="45">
        <v>9</v>
      </c>
      <c r="B178" s="45">
        <v>2004</v>
      </c>
      <c r="C178" s="44">
        <v>9216</v>
      </c>
      <c r="D178" s="44">
        <v>1185</v>
      </c>
      <c r="E178" s="44">
        <v>10401</v>
      </c>
      <c r="F178" t="s">
        <v>10</v>
      </c>
    </row>
    <row r="179" spans="1:6" x14ac:dyDescent="0.25">
      <c r="A179" s="45">
        <v>10</v>
      </c>
      <c r="B179" s="45">
        <v>2004</v>
      </c>
      <c r="C179" s="44">
        <v>9107</v>
      </c>
      <c r="D179" s="44">
        <v>1141</v>
      </c>
      <c r="E179" s="44">
        <v>10248</v>
      </c>
      <c r="F179" t="s">
        <v>10</v>
      </c>
    </row>
    <row r="180" spans="1:6" x14ac:dyDescent="0.25">
      <c r="A180" s="45">
        <v>11</v>
      </c>
      <c r="B180" s="45">
        <v>2004</v>
      </c>
      <c r="C180" s="44">
        <v>8827</v>
      </c>
      <c r="D180" s="44">
        <v>1102</v>
      </c>
      <c r="E180" s="44">
        <v>9929</v>
      </c>
      <c r="F180" t="s">
        <v>10</v>
      </c>
    </row>
    <row r="181" spans="1:6" x14ac:dyDescent="0.25">
      <c r="A181" s="45">
        <v>12</v>
      </c>
      <c r="B181" s="45">
        <v>2004</v>
      </c>
      <c r="C181" s="44">
        <v>8747</v>
      </c>
      <c r="D181" s="44">
        <v>1110</v>
      </c>
      <c r="E181" s="44">
        <v>9857</v>
      </c>
      <c r="F181" t="s">
        <v>10</v>
      </c>
    </row>
    <row r="182" spans="1:6" x14ac:dyDescent="0.25">
      <c r="A182" s="45">
        <v>1</v>
      </c>
      <c r="B182" s="45">
        <v>2005</v>
      </c>
      <c r="C182" s="44">
        <v>8626</v>
      </c>
      <c r="D182" s="44">
        <v>1105</v>
      </c>
      <c r="E182" s="44">
        <v>9731</v>
      </c>
      <c r="F182" t="s">
        <v>10</v>
      </c>
    </row>
    <row r="183" spans="1:6" x14ac:dyDescent="0.25">
      <c r="A183" s="45">
        <v>2</v>
      </c>
      <c r="B183" s="45">
        <v>2005</v>
      </c>
      <c r="C183" s="44">
        <v>8633</v>
      </c>
      <c r="D183" s="44">
        <v>1112</v>
      </c>
      <c r="E183" s="44">
        <v>9745</v>
      </c>
      <c r="F183" t="s">
        <v>10</v>
      </c>
    </row>
    <row r="184" spans="1:6" x14ac:dyDescent="0.25">
      <c r="A184" s="45">
        <v>3</v>
      </c>
      <c r="B184" s="45">
        <v>2005</v>
      </c>
      <c r="C184" s="44">
        <v>8653</v>
      </c>
      <c r="D184" s="44">
        <v>1106</v>
      </c>
      <c r="E184" s="44">
        <v>9759</v>
      </c>
      <c r="F184" t="s">
        <v>10</v>
      </c>
    </row>
    <row r="185" spans="1:6" x14ac:dyDescent="0.25">
      <c r="A185" s="45">
        <v>4</v>
      </c>
      <c r="B185" s="45">
        <v>2005</v>
      </c>
      <c r="C185" s="44">
        <v>8653</v>
      </c>
      <c r="D185" s="44">
        <v>1148</v>
      </c>
      <c r="E185" s="44">
        <v>9801</v>
      </c>
      <c r="F185" t="s">
        <v>10</v>
      </c>
    </row>
    <row r="186" spans="1:6" x14ac:dyDescent="0.25">
      <c r="A186" s="45">
        <v>5</v>
      </c>
      <c r="B186" s="45">
        <v>2005</v>
      </c>
      <c r="C186" s="44">
        <v>8387</v>
      </c>
      <c r="D186" s="44">
        <v>1034</v>
      </c>
      <c r="E186" s="44">
        <v>9421</v>
      </c>
      <c r="F186" t="s">
        <v>10</v>
      </c>
    </row>
    <row r="187" spans="1:6" x14ac:dyDescent="0.25">
      <c r="A187" s="45">
        <v>6</v>
      </c>
      <c r="B187" s="45">
        <v>2005</v>
      </c>
      <c r="C187" s="44">
        <v>8356</v>
      </c>
      <c r="D187" s="44">
        <v>1027</v>
      </c>
      <c r="E187" s="44">
        <v>9383</v>
      </c>
      <c r="F187" t="s">
        <v>10</v>
      </c>
    </row>
    <row r="188" spans="1:6" x14ac:dyDescent="0.25">
      <c r="A188" s="45">
        <v>7</v>
      </c>
      <c r="B188" s="45">
        <v>2005</v>
      </c>
      <c r="C188" s="44">
        <v>8491</v>
      </c>
      <c r="D188" s="45">
        <v>995</v>
      </c>
      <c r="E188" s="44">
        <v>9486</v>
      </c>
      <c r="F188" t="s">
        <v>10</v>
      </c>
    </row>
    <row r="189" spans="1:6" x14ac:dyDescent="0.25">
      <c r="A189" s="45">
        <v>8</v>
      </c>
      <c r="B189" s="45">
        <v>2005</v>
      </c>
      <c r="C189" s="44">
        <v>8490</v>
      </c>
      <c r="D189" s="45">
        <v>996</v>
      </c>
      <c r="E189" s="44">
        <v>9486</v>
      </c>
      <c r="F189" t="s">
        <v>10</v>
      </c>
    </row>
    <row r="190" spans="1:6" x14ac:dyDescent="0.25">
      <c r="A190" s="45">
        <v>9</v>
      </c>
      <c r="B190" s="45">
        <v>2005</v>
      </c>
      <c r="C190" s="44">
        <v>8514</v>
      </c>
      <c r="D190" s="44">
        <v>1008</v>
      </c>
      <c r="E190" s="44">
        <v>9522</v>
      </c>
      <c r="F190" t="s">
        <v>10</v>
      </c>
    </row>
    <row r="191" spans="1:6" x14ac:dyDescent="0.25">
      <c r="A191" s="45">
        <v>10</v>
      </c>
      <c r="B191" s="45">
        <v>2005</v>
      </c>
      <c r="C191" s="44">
        <v>8509</v>
      </c>
      <c r="D191" s="44">
        <v>1014</v>
      </c>
      <c r="E191" s="44">
        <v>9523</v>
      </c>
      <c r="F191" t="s">
        <v>10</v>
      </c>
    </row>
    <row r="192" spans="1:6" x14ac:dyDescent="0.25">
      <c r="A192" s="45">
        <v>11</v>
      </c>
      <c r="B192" s="45">
        <v>2005</v>
      </c>
      <c r="C192" s="44">
        <v>8497</v>
      </c>
      <c r="D192" s="44">
        <v>1000</v>
      </c>
      <c r="E192" s="44">
        <v>9497</v>
      </c>
      <c r="F192" t="s">
        <v>10</v>
      </c>
    </row>
    <row r="193" spans="1:6" x14ac:dyDescent="0.25">
      <c r="A193" s="45">
        <v>12</v>
      </c>
      <c r="B193" s="45">
        <v>2005</v>
      </c>
      <c r="C193" s="44">
        <v>8464</v>
      </c>
      <c r="D193" s="45">
        <v>996</v>
      </c>
      <c r="E193" s="44">
        <v>9460</v>
      </c>
      <c r="F193" t="s">
        <v>10</v>
      </c>
    </row>
    <row r="194" spans="1:6" x14ac:dyDescent="0.25">
      <c r="A194" s="45">
        <v>1</v>
      </c>
      <c r="B194" s="45">
        <v>2006</v>
      </c>
      <c r="C194" s="44">
        <v>8501</v>
      </c>
      <c r="D194" s="44">
        <v>1027</v>
      </c>
      <c r="E194" s="44">
        <v>9528</v>
      </c>
      <c r="F194" t="s">
        <v>10</v>
      </c>
    </row>
    <row r="195" spans="1:6" x14ac:dyDescent="0.25">
      <c r="A195" s="45">
        <v>2</v>
      </c>
      <c r="B195" s="45">
        <v>2006</v>
      </c>
      <c r="C195" s="44">
        <v>8490</v>
      </c>
      <c r="D195" s="44">
        <v>1059</v>
      </c>
      <c r="E195" s="44">
        <v>9549</v>
      </c>
      <c r="F195" t="s">
        <v>10</v>
      </c>
    </row>
    <row r="196" spans="1:6" x14ac:dyDescent="0.25">
      <c r="A196" s="45">
        <v>3</v>
      </c>
      <c r="B196" s="45">
        <v>2006</v>
      </c>
      <c r="C196" s="44">
        <v>8614</v>
      </c>
      <c r="D196" s="44">
        <v>1058</v>
      </c>
      <c r="E196" s="44">
        <v>9672</v>
      </c>
      <c r="F196" t="s">
        <v>10</v>
      </c>
    </row>
    <row r="197" spans="1:6" x14ac:dyDescent="0.25">
      <c r="A197" s="45">
        <v>4</v>
      </c>
      <c r="B197" s="45">
        <v>2006</v>
      </c>
      <c r="C197" s="44">
        <v>8695</v>
      </c>
      <c r="D197" s="44">
        <v>1052</v>
      </c>
      <c r="E197" s="44">
        <v>9747</v>
      </c>
      <c r="F197" t="s">
        <v>10</v>
      </c>
    </row>
    <row r="198" spans="1:6" x14ac:dyDescent="0.25">
      <c r="A198" s="45">
        <v>5</v>
      </c>
      <c r="B198" s="45">
        <v>2006</v>
      </c>
      <c r="C198" s="44">
        <v>8778</v>
      </c>
      <c r="D198" s="44">
        <v>1056</v>
      </c>
      <c r="E198" s="44">
        <v>9834</v>
      </c>
      <c r="F198" t="s">
        <v>10</v>
      </c>
    </row>
    <row r="199" spans="1:6" x14ac:dyDescent="0.25">
      <c r="A199" s="45">
        <v>6</v>
      </c>
      <c r="B199" s="45">
        <v>2006</v>
      </c>
      <c r="C199" s="44">
        <v>8931</v>
      </c>
      <c r="D199" s="44">
        <v>1054</v>
      </c>
      <c r="E199" s="44">
        <v>9985</v>
      </c>
      <c r="F199" t="s">
        <v>10</v>
      </c>
    </row>
    <row r="200" spans="1:6" x14ac:dyDescent="0.25">
      <c r="A200" s="45">
        <v>7</v>
      </c>
      <c r="B200" s="45">
        <v>2006</v>
      </c>
      <c r="C200" s="44">
        <v>8885</v>
      </c>
      <c r="D200" s="44">
        <v>1114</v>
      </c>
      <c r="E200" s="44">
        <v>9999</v>
      </c>
      <c r="F200" t="s">
        <v>10</v>
      </c>
    </row>
    <row r="201" spans="1:6" x14ac:dyDescent="0.25">
      <c r="A201" s="45">
        <v>8</v>
      </c>
      <c r="B201" s="45">
        <v>2006</v>
      </c>
      <c r="C201" s="44">
        <v>8953</v>
      </c>
      <c r="D201" s="44">
        <v>1105</v>
      </c>
      <c r="E201" s="44">
        <v>10058</v>
      </c>
      <c r="F201" t="s">
        <v>10</v>
      </c>
    </row>
    <row r="202" spans="1:6" x14ac:dyDescent="0.25">
      <c r="A202" s="45">
        <v>9</v>
      </c>
      <c r="B202" s="45">
        <v>2006</v>
      </c>
      <c r="C202" s="44">
        <v>8865</v>
      </c>
      <c r="D202" s="44">
        <v>1114</v>
      </c>
      <c r="E202" s="44">
        <v>9979</v>
      </c>
      <c r="F202" t="s">
        <v>10</v>
      </c>
    </row>
    <row r="203" spans="1:6" x14ac:dyDescent="0.25">
      <c r="A203" s="45">
        <v>10</v>
      </c>
      <c r="B203" s="45">
        <v>2006</v>
      </c>
      <c r="C203" s="44">
        <v>8841</v>
      </c>
      <c r="D203" s="44">
        <v>1133</v>
      </c>
      <c r="E203" s="44">
        <v>9974</v>
      </c>
      <c r="F203" t="s">
        <v>10</v>
      </c>
    </row>
    <row r="204" spans="1:6" x14ac:dyDescent="0.25">
      <c r="A204" s="45">
        <v>11</v>
      </c>
      <c r="B204" s="45">
        <v>2006</v>
      </c>
      <c r="C204" s="44">
        <v>8864</v>
      </c>
      <c r="D204" s="44">
        <v>1096</v>
      </c>
      <c r="E204" s="44">
        <v>9960</v>
      </c>
      <c r="F204" t="s">
        <v>10</v>
      </c>
    </row>
    <row r="205" spans="1:6" x14ac:dyDescent="0.25">
      <c r="A205" s="45">
        <v>12</v>
      </c>
      <c r="B205" s="45">
        <v>2006</v>
      </c>
      <c r="C205" s="44">
        <v>8882</v>
      </c>
      <c r="D205" s="44">
        <v>1084</v>
      </c>
      <c r="E205" s="44">
        <v>9966</v>
      </c>
      <c r="F205" t="s">
        <v>10</v>
      </c>
    </row>
    <row r="206" spans="1:6" x14ac:dyDescent="0.25">
      <c r="A206" s="45">
        <v>1</v>
      </c>
      <c r="B206" s="45">
        <v>2007</v>
      </c>
      <c r="C206" s="44">
        <v>8803</v>
      </c>
      <c r="D206" s="44">
        <v>1079</v>
      </c>
      <c r="E206" s="44">
        <v>9882</v>
      </c>
      <c r="F206" t="s">
        <v>10</v>
      </c>
    </row>
    <row r="207" spans="1:6" x14ac:dyDescent="0.25">
      <c r="A207" s="45">
        <v>2</v>
      </c>
      <c r="B207" s="45">
        <v>2007</v>
      </c>
      <c r="C207" s="44">
        <v>8818</v>
      </c>
      <c r="D207" s="44">
        <v>1054</v>
      </c>
      <c r="E207" s="44">
        <v>9872</v>
      </c>
      <c r="F207" t="s">
        <v>10</v>
      </c>
    </row>
    <row r="208" spans="1:6" x14ac:dyDescent="0.25">
      <c r="A208" s="45">
        <v>3</v>
      </c>
      <c r="B208" s="45">
        <v>2007</v>
      </c>
      <c r="C208" s="44">
        <v>8959</v>
      </c>
      <c r="D208" s="44">
        <v>1042</v>
      </c>
      <c r="E208" s="44">
        <v>10001</v>
      </c>
      <c r="F208" t="s">
        <v>10</v>
      </c>
    </row>
    <row r="209" spans="1:6" x14ac:dyDescent="0.25">
      <c r="A209" s="45">
        <v>4</v>
      </c>
      <c r="B209" s="45">
        <v>2007</v>
      </c>
      <c r="C209" s="44">
        <v>8937</v>
      </c>
      <c r="D209" s="44">
        <v>1054</v>
      </c>
      <c r="E209" s="44">
        <v>9991</v>
      </c>
      <c r="F209" t="s">
        <v>10</v>
      </c>
    </row>
    <row r="210" spans="1:6" x14ac:dyDescent="0.25">
      <c r="A210" s="45">
        <v>5</v>
      </c>
      <c r="B210" s="45">
        <v>2007</v>
      </c>
      <c r="C210" s="44">
        <v>9012</v>
      </c>
      <c r="D210" s="44">
        <v>1050</v>
      </c>
      <c r="E210" s="44">
        <v>10062</v>
      </c>
      <c r="F210" t="s">
        <v>10</v>
      </c>
    </row>
    <row r="211" spans="1:6" x14ac:dyDescent="0.25">
      <c r="A211" s="45">
        <v>6</v>
      </c>
      <c r="B211" s="45">
        <v>2007</v>
      </c>
      <c r="C211" s="44">
        <v>9082</v>
      </c>
      <c r="D211" s="44">
        <v>1028</v>
      </c>
      <c r="E211" s="44">
        <v>10110</v>
      </c>
      <c r="F211" t="s">
        <v>10</v>
      </c>
    </row>
    <row r="212" spans="1:6" x14ac:dyDescent="0.25">
      <c r="A212" s="45">
        <v>7</v>
      </c>
      <c r="B212" s="45">
        <v>2007</v>
      </c>
      <c r="C212" s="44">
        <v>9319</v>
      </c>
      <c r="D212" s="45">
        <v>995</v>
      </c>
      <c r="E212" s="44">
        <v>10314</v>
      </c>
      <c r="F212" t="s">
        <v>10</v>
      </c>
    </row>
    <row r="213" spans="1:6" x14ac:dyDescent="0.25">
      <c r="A213" s="45">
        <v>8</v>
      </c>
      <c r="B213" s="45">
        <v>2007</v>
      </c>
      <c r="C213" s="44">
        <v>9326</v>
      </c>
      <c r="D213" s="45">
        <v>995</v>
      </c>
      <c r="E213" s="44">
        <v>10321</v>
      </c>
      <c r="F213" t="s">
        <v>10</v>
      </c>
    </row>
    <row r="214" spans="1:6" x14ac:dyDescent="0.25">
      <c r="A214" s="45">
        <v>9</v>
      </c>
      <c r="B214" s="45">
        <v>2007</v>
      </c>
      <c r="C214" s="44">
        <v>9205</v>
      </c>
      <c r="D214" s="44">
        <v>1071</v>
      </c>
      <c r="E214" s="44">
        <v>10276</v>
      </c>
      <c r="F214" t="s">
        <v>10</v>
      </c>
    </row>
    <row r="215" spans="1:6" x14ac:dyDescent="0.25">
      <c r="A215" s="45">
        <v>10</v>
      </c>
      <c r="B215" s="45">
        <v>2007</v>
      </c>
      <c r="C215" s="44">
        <v>9288</v>
      </c>
      <c r="D215" s="44">
        <v>1078</v>
      </c>
      <c r="E215" s="44">
        <v>10366</v>
      </c>
      <c r="F215" t="s">
        <v>10</v>
      </c>
    </row>
    <row r="216" spans="1:6" x14ac:dyDescent="0.25">
      <c r="A216" s="45">
        <v>11</v>
      </c>
      <c r="B216" s="45">
        <v>2007</v>
      </c>
      <c r="C216" s="44">
        <v>9306</v>
      </c>
      <c r="D216" s="44">
        <v>1098</v>
      </c>
      <c r="E216" s="44">
        <v>10404</v>
      </c>
      <c r="F216" t="s">
        <v>10</v>
      </c>
    </row>
    <row r="217" spans="1:6" x14ac:dyDescent="0.25">
      <c r="A217" s="45">
        <v>12</v>
      </c>
      <c r="B217" s="45">
        <v>2007</v>
      </c>
      <c r="C217" s="44">
        <v>9302</v>
      </c>
      <c r="D217" s="44">
        <v>1122</v>
      </c>
      <c r="E217" s="44">
        <v>10424</v>
      </c>
      <c r="F217" t="s">
        <v>10</v>
      </c>
    </row>
    <row r="218" spans="1:6" x14ac:dyDescent="0.25">
      <c r="A218" s="45">
        <v>1</v>
      </c>
      <c r="B218" s="45">
        <v>2008</v>
      </c>
      <c r="C218" s="44">
        <v>9305</v>
      </c>
      <c r="D218" s="44">
        <v>1120</v>
      </c>
      <c r="E218" s="44">
        <v>10425</v>
      </c>
      <c r="F218" t="s">
        <v>10</v>
      </c>
    </row>
    <row r="219" spans="1:6" x14ac:dyDescent="0.25">
      <c r="A219" s="45">
        <v>2</v>
      </c>
      <c r="B219" s="45">
        <v>2008</v>
      </c>
      <c r="C219" s="44">
        <v>9368</v>
      </c>
      <c r="D219" s="44">
        <v>1142</v>
      </c>
      <c r="E219" s="44">
        <v>10510</v>
      </c>
      <c r="F219" t="s">
        <v>10</v>
      </c>
    </row>
    <row r="220" spans="1:6" x14ac:dyDescent="0.25">
      <c r="A220" s="45">
        <v>3</v>
      </c>
      <c r="B220" s="45">
        <v>2008</v>
      </c>
      <c r="C220" s="44">
        <v>9437</v>
      </c>
      <c r="D220" s="44">
        <v>1158</v>
      </c>
      <c r="E220" s="44">
        <v>10595</v>
      </c>
      <c r="F220" t="s">
        <v>10</v>
      </c>
    </row>
    <row r="221" spans="1:6" x14ac:dyDescent="0.25">
      <c r="A221" s="45">
        <v>4</v>
      </c>
      <c r="B221" s="45">
        <v>2008</v>
      </c>
      <c r="C221" s="44">
        <v>9481</v>
      </c>
      <c r="D221" s="44">
        <v>1156</v>
      </c>
      <c r="E221" s="44">
        <v>10637</v>
      </c>
      <c r="F221" t="s">
        <v>10</v>
      </c>
    </row>
    <row r="222" spans="1:6" x14ac:dyDescent="0.25">
      <c r="A222" s="45">
        <v>5</v>
      </c>
      <c r="B222" s="45">
        <v>2008</v>
      </c>
      <c r="C222" s="44">
        <v>9518</v>
      </c>
      <c r="D222" s="44">
        <v>1152</v>
      </c>
      <c r="E222" s="44">
        <v>10670</v>
      </c>
      <c r="F222" t="s">
        <v>10</v>
      </c>
    </row>
    <row r="223" spans="1:6" x14ac:dyDescent="0.25">
      <c r="A223" s="45">
        <v>6</v>
      </c>
      <c r="B223" s="45">
        <v>2008</v>
      </c>
      <c r="C223" s="44">
        <v>9557</v>
      </c>
      <c r="D223" s="44">
        <v>1134</v>
      </c>
      <c r="E223" s="44">
        <v>10691</v>
      </c>
      <c r="F223" t="s">
        <v>10</v>
      </c>
    </row>
    <row r="224" spans="1:6" x14ac:dyDescent="0.25">
      <c r="A224" s="45">
        <v>7</v>
      </c>
      <c r="B224" s="45">
        <v>2008</v>
      </c>
      <c r="C224" s="44">
        <v>9510</v>
      </c>
      <c r="D224" s="44">
        <v>1125</v>
      </c>
      <c r="E224" s="44">
        <v>10635</v>
      </c>
      <c r="F224" t="s">
        <v>10</v>
      </c>
    </row>
    <row r="225" spans="1:6" x14ac:dyDescent="0.25">
      <c r="A225" s="45">
        <v>8</v>
      </c>
      <c r="B225" s="45">
        <v>2008</v>
      </c>
      <c r="C225" s="44">
        <v>9440</v>
      </c>
      <c r="D225" s="44">
        <v>1137</v>
      </c>
      <c r="E225" s="44">
        <v>10577</v>
      </c>
      <c r="F225" t="s">
        <v>10</v>
      </c>
    </row>
    <row r="226" spans="1:6" x14ac:dyDescent="0.25">
      <c r="A226" s="45">
        <v>9</v>
      </c>
      <c r="B226" s="45">
        <v>2008</v>
      </c>
      <c r="C226" s="44">
        <v>9197</v>
      </c>
      <c r="D226" s="44">
        <v>1227</v>
      </c>
      <c r="E226" s="44">
        <v>10424</v>
      </c>
      <c r="F226" t="s">
        <v>10</v>
      </c>
    </row>
    <row r="227" spans="1:6" x14ac:dyDescent="0.25">
      <c r="A227" s="45">
        <v>10</v>
      </c>
      <c r="B227" s="45">
        <v>2008</v>
      </c>
      <c r="C227" s="44">
        <v>9213</v>
      </c>
      <c r="D227" s="44">
        <v>1274</v>
      </c>
      <c r="E227" s="44">
        <v>10487</v>
      </c>
      <c r="F227" t="s">
        <v>10</v>
      </c>
    </row>
    <row r="228" spans="1:6" x14ac:dyDescent="0.25">
      <c r="A228" s="45">
        <v>11</v>
      </c>
      <c r="B228" s="45">
        <v>2008</v>
      </c>
      <c r="C228" s="44">
        <v>8986</v>
      </c>
      <c r="D228" s="44">
        <v>1283</v>
      </c>
      <c r="E228" s="44">
        <v>10269</v>
      </c>
      <c r="F228" t="s">
        <v>10</v>
      </c>
    </row>
    <row r="229" spans="1:6" x14ac:dyDescent="0.25">
      <c r="A229" s="45">
        <v>12</v>
      </c>
      <c r="B229" s="45">
        <v>2008</v>
      </c>
      <c r="C229" s="44">
        <v>8937</v>
      </c>
      <c r="D229" s="44">
        <v>1258</v>
      </c>
      <c r="E229" s="44">
        <v>10195</v>
      </c>
      <c r="F229" t="s">
        <v>10</v>
      </c>
    </row>
    <row r="230" spans="1:6" x14ac:dyDescent="0.25">
      <c r="A230" s="45">
        <v>1</v>
      </c>
      <c r="B230" s="45">
        <v>2009</v>
      </c>
      <c r="C230" s="44">
        <v>8892</v>
      </c>
      <c r="D230" s="44">
        <v>1220</v>
      </c>
      <c r="E230" s="44">
        <v>10112</v>
      </c>
      <c r="F230" t="s">
        <v>10</v>
      </c>
    </row>
    <row r="231" spans="1:6" x14ac:dyDescent="0.25">
      <c r="A231" s="45">
        <v>2</v>
      </c>
      <c r="B231" s="45">
        <v>2009</v>
      </c>
      <c r="C231" s="44">
        <v>8893</v>
      </c>
      <c r="D231" s="44">
        <v>1197</v>
      </c>
      <c r="E231" s="44">
        <v>10090</v>
      </c>
      <c r="F231" t="s">
        <v>10</v>
      </c>
    </row>
    <row r="232" spans="1:6" x14ac:dyDescent="0.25">
      <c r="A232" s="45">
        <v>3</v>
      </c>
      <c r="B232" s="45">
        <v>2009</v>
      </c>
      <c r="C232" s="44">
        <v>8843</v>
      </c>
      <c r="D232" s="44">
        <v>1202</v>
      </c>
      <c r="E232" s="44">
        <v>10045</v>
      </c>
      <c r="F232" t="s">
        <v>10</v>
      </c>
    </row>
    <row r="233" spans="1:6" x14ac:dyDescent="0.25">
      <c r="A233" s="45">
        <v>4</v>
      </c>
      <c r="B233" s="45">
        <v>2009</v>
      </c>
      <c r="C233" s="44">
        <v>8877</v>
      </c>
      <c r="D233" s="44">
        <v>1190</v>
      </c>
      <c r="E233" s="44">
        <v>10067</v>
      </c>
      <c r="F233" t="s">
        <v>10</v>
      </c>
    </row>
    <row r="234" spans="1:6" x14ac:dyDescent="0.25">
      <c r="A234" s="45">
        <v>5</v>
      </c>
      <c r="B234" s="45">
        <v>2009</v>
      </c>
      <c r="C234" s="44">
        <v>8875</v>
      </c>
      <c r="D234" s="44">
        <v>1185</v>
      </c>
      <c r="E234" s="44">
        <v>10060</v>
      </c>
      <c r="F234" t="s">
        <v>10</v>
      </c>
    </row>
    <row r="235" spans="1:6" x14ac:dyDescent="0.25">
      <c r="A235" s="45">
        <v>6</v>
      </c>
      <c r="B235" s="45">
        <v>2009</v>
      </c>
      <c r="C235" s="44">
        <v>8946</v>
      </c>
      <c r="D235" s="44">
        <v>1149</v>
      </c>
      <c r="E235" s="44">
        <v>10095</v>
      </c>
      <c r="F235" t="s">
        <v>10</v>
      </c>
    </row>
    <row r="236" spans="1:6" x14ac:dyDescent="0.25">
      <c r="A236" s="45">
        <v>7</v>
      </c>
      <c r="B236" s="45">
        <v>2009</v>
      </c>
      <c r="C236" s="44">
        <v>8885</v>
      </c>
      <c r="D236" s="44">
        <v>1168</v>
      </c>
      <c r="E236" s="44">
        <v>10053</v>
      </c>
      <c r="F236" t="s">
        <v>10</v>
      </c>
    </row>
    <row r="237" spans="1:6" x14ac:dyDescent="0.25">
      <c r="A237" s="45">
        <v>8</v>
      </c>
      <c r="B237" s="45">
        <v>2009</v>
      </c>
      <c r="C237" s="44">
        <v>8798</v>
      </c>
      <c r="D237" s="44">
        <v>1187</v>
      </c>
      <c r="E237" s="44">
        <v>9985</v>
      </c>
      <c r="F237" t="s">
        <v>10</v>
      </c>
    </row>
    <row r="238" spans="1:6" x14ac:dyDescent="0.25">
      <c r="A238" s="45">
        <v>9</v>
      </c>
      <c r="B238" s="45">
        <v>2009</v>
      </c>
      <c r="C238" s="44">
        <v>8690</v>
      </c>
      <c r="D238" s="44">
        <v>1275</v>
      </c>
      <c r="E238" s="44">
        <v>9965</v>
      </c>
      <c r="F238" t="s">
        <v>10</v>
      </c>
    </row>
    <row r="239" spans="1:6" x14ac:dyDescent="0.25">
      <c r="A239" s="45">
        <v>10</v>
      </c>
      <c r="B239" s="45">
        <v>2009</v>
      </c>
      <c r="C239" s="44">
        <v>8637</v>
      </c>
      <c r="D239" s="44">
        <v>1306</v>
      </c>
      <c r="E239" s="44">
        <v>9943</v>
      </c>
      <c r="F239" t="s">
        <v>10</v>
      </c>
    </row>
    <row r="240" spans="1:6" x14ac:dyDescent="0.25">
      <c r="A240" s="45">
        <v>11</v>
      </c>
      <c r="B240" s="45">
        <v>2009</v>
      </c>
      <c r="C240" s="44">
        <v>8625</v>
      </c>
      <c r="D240" s="44">
        <v>1293</v>
      </c>
      <c r="E240" s="44">
        <v>9918</v>
      </c>
      <c r="F240" t="s">
        <v>10</v>
      </c>
    </row>
    <row r="241" spans="1:6" x14ac:dyDescent="0.25">
      <c r="A241" s="45">
        <v>12</v>
      </c>
      <c r="B241" s="45">
        <v>2009</v>
      </c>
      <c r="C241" s="44">
        <v>8620</v>
      </c>
      <c r="D241" s="44">
        <v>1290</v>
      </c>
      <c r="E241" s="44">
        <v>9910</v>
      </c>
      <c r="F241" t="s">
        <v>10</v>
      </c>
    </row>
    <row r="242" spans="1:6" x14ac:dyDescent="0.25">
      <c r="A242" s="45">
        <v>1</v>
      </c>
      <c r="B242" s="45">
        <v>2010</v>
      </c>
      <c r="C242" s="44">
        <v>8598</v>
      </c>
      <c r="D242" s="44">
        <v>1288</v>
      </c>
      <c r="E242" s="44">
        <v>9886</v>
      </c>
      <c r="F242" t="s">
        <v>10</v>
      </c>
    </row>
    <row r="243" spans="1:6" x14ac:dyDescent="0.25">
      <c r="A243" s="45">
        <v>2</v>
      </c>
      <c r="B243" s="45">
        <v>2010</v>
      </c>
      <c r="C243" s="44">
        <v>8591</v>
      </c>
      <c r="D243" s="44">
        <v>1273</v>
      </c>
      <c r="E243" s="44">
        <v>9864</v>
      </c>
      <c r="F243" t="s">
        <v>10</v>
      </c>
    </row>
    <row r="244" spans="1:6" x14ac:dyDescent="0.25">
      <c r="A244" s="45">
        <v>3</v>
      </c>
      <c r="B244" s="45">
        <v>2010</v>
      </c>
      <c r="C244" s="44">
        <v>8560</v>
      </c>
      <c r="D244" s="44">
        <v>1276</v>
      </c>
      <c r="E244" s="44">
        <v>9836</v>
      </c>
      <c r="F244" t="s">
        <v>10</v>
      </c>
    </row>
    <row r="245" spans="1:6" x14ac:dyDescent="0.25">
      <c r="A245" s="45">
        <v>4</v>
      </c>
      <c r="B245" s="45">
        <v>2010</v>
      </c>
      <c r="C245" s="44">
        <v>8535</v>
      </c>
      <c r="D245" s="44">
        <v>1285</v>
      </c>
      <c r="E245" s="44">
        <v>9820</v>
      </c>
      <c r="F245" t="s">
        <v>10</v>
      </c>
    </row>
    <row r="246" spans="1:6" x14ac:dyDescent="0.25">
      <c r="A246" s="45">
        <v>5</v>
      </c>
      <c r="B246" s="45">
        <v>2010</v>
      </c>
      <c r="C246" s="44">
        <v>8535</v>
      </c>
      <c r="D246" s="44">
        <v>1283</v>
      </c>
      <c r="E246" s="44">
        <v>9818</v>
      </c>
      <c r="F246" t="s">
        <v>10</v>
      </c>
    </row>
    <row r="247" spans="1:6" x14ac:dyDescent="0.25">
      <c r="A247" s="45">
        <v>6</v>
      </c>
      <c r="B247" s="45">
        <v>2010</v>
      </c>
      <c r="C247" s="44">
        <v>8583</v>
      </c>
      <c r="D247" s="44">
        <v>1216</v>
      </c>
      <c r="E247" s="44">
        <v>9799</v>
      </c>
      <c r="F247" t="s">
        <v>10</v>
      </c>
    </row>
    <row r="248" spans="1:6" x14ac:dyDescent="0.25">
      <c r="A248" s="45">
        <v>7</v>
      </c>
      <c r="B248" s="45">
        <v>2010</v>
      </c>
      <c r="C248" s="44">
        <v>8561</v>
      </c>
      <c r="D248" s="44">
        <v>1198</v>
      </c>
      <c r="E248" s="44">
        <v>9759</v>
      </c>
      <c r="F248" t="s">
        <v>10</v>
      </c>
    </row>
    <row r="249" spans="1:6" x14ac:dyDescent="0.25">
      <c r="A249" s="45">
        <v>8</v>
      </c>
      <c r="B249" s="45">
        <v>2010</v>
      </c>
      <c r="C249" s="44">
        <v>8511</v>
      </c>
      <c r="D249" s="44">
        <v>1216</v>
      </c>
      <c r="E249" s="44">
        <v>9727</v>
      </c>
      <c r="F249" t="s">
        <v>10</v>
      </c>
    </row>
    <row r="250" spans="1:6" x14ac:dyDescent="0.25">
      <c r="A250" s="45">
        <v>9</v>
      </c>
      <c r="B250" s="45">
        <v>2010</v>
      </c>
      <c r="C250" s="44">
        <v>8432</v>
      </c>
      <c r="D250" s="44">
        <v>1248</v>
      </c>
      <c r="E250" s="44">
        <v>9680</v>
      </c>
      <c r="F250" t="s">
        <v>10</v>
      </c>
    </row>
    <row r="251" spans="1:6" x14ac:dyDescent="0.25">
      <c r="A251" s="45">
        <v>10</v>
      </c>
      <c r="B251" s="45">
        <v>2010</v>
      </c>
      <c r="C251" s="44">
        <v>8321</v>
      </c>
      <c r="D251" s="44">
        <v>1273</v>
      </c>
      <c r="E251" s="44">
        <v>9594</v>
      </c>
      <c r="F251" t="s">
        <v>10</v>
      </c>
    </row>
    <row r="252" spans="1:6" x14ac:dyDescent="0.25">
      <c r="A252" s="45">
        <v>11</v>
      </c>
      <c r="B252" s="45">
        <v>2010</v>
      </c>
      <c r="C252" s="44">
        <v>8337</v>
      </c>
      <c r="D252" s="44">
        <v>1278</v>
      </c>
      <c r="E252" s="44">
        <v>9615</v>
      </c>
      <c r="F252" t="s">
        <v>10</v>
      </c>
    </row>
    <row r="253" spans="1:6" x14ac:dyDescent="0.25">
      <c r="A253" s="45">
        <v>12</v>
      </c>
      <c r="B253" s="45">
        <v>2010</v>
      </c>
      <c r="C253" s="44">
        <v>8321</v>
      </c>
      <c r="D253" s="44">
        <v>1266</v>
      </c>
      <c r="E253" s="44">
        <v>9587</v>
      </c>
      <c r="F253" t="s">
        <v>10</v>
      </c>
    </row>
    <row r="254" spans="1:6" x14ac:dyDescent="0.25">
      <c r="A254" s="45">
        <v>1</v>
      </c>
      <c r="B254" s="45">
        <v>2011</v>
      </c>
      <c r="C254" s="44">
        <v>8321</v>
      </c>
      <c r="D254" s="44">
        <v>1265</v>
      </c>
      <c r="E254" s="44">
        <v>9586</v>
      </c>
      <c r="F254" t="s">
        <v>10</v>
      </c>
    </row>
    <row r="255" spans="1:6" x14ac:dyDescent="0.25">
      <c r="A255" s="45">
        <v>2</v>
      </c>
      <c r="B255" s="45">
        <v>2011</v>
      </c>
      <c r="C255" s="44">
        <v>8269</v>
      </c>
      <c r="D255" s="44">
        <v>1263</v>
      </c>
      <c r="E255" s="44">
        <v>9532</v>
      </c>
      <c r="F255" t="s">
        <v>10</v>
      </c>
    </row>
    <row r="256" spans="1:6" x14ac:dyDescent="0.25">
      <c r="A256" s="45">
        <v>3</v>
      </c>
      <c r="B256" s="45">
        <v>2011</v>
      </c>
      <c r="C256" s="44">
        <v>8251</v>
      </c>
      <c r="D256" s="44">
        <v>1275</v>
      </c>
      <c r="E256" s="44">
        <v>9526</v>
      </c>
      <c r="F256" t="s">
        <v>10</v>
      </c>
    </row>
    <row r="257" spans="1:6" x14ac:dyDescent="0.25">
      <c r="A257" s="45">
        <v>4</v>
      </c>
      <c r="B257" s="45">
        <v>2011</v>
      </c>
      <c r="C257" s="44">
        <v>8277</v>
      </c>
      <c r="D257" s="44">
        <v>1244</v>
      </c>
      <c r="E257" s="44">
        <v>9521</v>
      </c>
      <c r="F257" t="s">
        <v>10</v>
      </c>
    </row>
    <row r="258" spans="1:6" x14ac:dyDescent="0.25">
      <c r="A258" s="45">
        <v>5</v>
      </c>
      <c r="B258" s="45">
        <v>2011</v>
      </c>
      <c r="C258" s="44">
        <v>8346</v>
      </c>
      <c r="D258" s="44">
        <v>1238</v>
      </c>
      <c r="E258" s="44">
        <v>9584</v>
      </c>
      <c r="F258" t="s">
        <v>10</v>
      </c>
    </row>
    <row r="259" spans="1:6" x14ac:dyDescent="0.25">
      <c r="A259" s="45">
        <v>6</v>
      </c>
      <c r="B259" s="45">
        <v>2011</v>
      </c>
      <c r="C259" s="44">
        <v>8450</v>
      </c>
      <c r="D259" s="44">
        <v>1186</v>
      </c>
      <c r="E259" s="44">
        <v>9636</v>
      </c>
      <c r="F259" t="s">
        <v>10</v>
      </c>
    </row>
    <row r="260" spans="1:6" x14ac:dyDescent="0.25">
      <c r="A260" s="45">
        <v>7</v>
      </c>
      <c r="B260" s="45">
        <v>2011</v>
      </c>
      <c r="C260" s="44">
        <v>8433</v>
      </c>
      <c r="D260" s="44">
        <v>1173</v>
      </c>
      <c r="E260" s="44">
        <v>9606</v>
      </c>
      <c r="F260" t="s">
        <v>10</v>
      </c>
    </row>
    <row r="261" spans="1:6" x14ac:dyDescent="0.25">
      <c r="A261" s="45">
        <v>8</v>
      </c>
      <c r="B261" s="45">
        <v>2011</v>
      </c>
      <c r="C261" s="44">
        <v>8342</v>
      </c>
      <c r="D261" s="44">
        <v>1231</v>
      </c>
      <c r="E261" s="44">
        <v>9573</v>
      </c>
      <c r="F261" t="s">
        <v>10</v>
      </c>
    </row>
    <row r="262" spans="1:6" x14ac:dyDescent="0.25">
      <c r="A262" s="45">
        <v>9</v>
      </c>
      <c r="B262" s="45">
        <v>2011</v>
      </c>
      <c r="C262" s="44">
        <v>8298</v>
      </c>
      <c r="D262" s="44">
        <v>1258</v>
      </c>
      <c r="E262" s="44">
        <v>9556</v>
      </c>
      <c r="F262" t="s">
        <v>10</v>
      </c>
    </row>
    <row r="263" spans="1:6" x14ac:dyDescent="0.25">
      <c r="A263" s="45">
        <v>10</v>
      </c>
      <c r="B263" s="45">
        <v>2011</v>
      </c>
      <c r="C263" s="44">
        <v>8283</v>
      </c>
      <c r="D263" s="44">
        <v>1260</v>
      </c>
      <c r="E263" s="44">
        <v>9543</v>
      </c>
      <c r="F263" t="s">
        <v>10</v>
      </c>
    </row>
    <row r="264" spans="1:6" x14ac:dyDescent="0.25">
      <c r="A264" s="45">
        <v>11</v>
      </c>
      <c r="B264" s="45">
        <v>2011</v>
      </c>
      <c r="C264" s="44">
        <v>8315</v>
      </c>
      <c r="D264" s="44">
        <v>1258</v>
      </c>
      <c r="E264" s="44">
        <v>9573</v>
      </c>
      <c r="F264" t="s">
        <v>10</v>
      </c>
    </row>
    <row r="265" spans="1:6" x14ac:dyDescent="0.25">
      <c r="A265" s="45">
        <v>12</v>
      </c>
      <c r="B265" s="45">
        <v>2011</v>
      </c>
      <c r="C265" s="44">
        <v>8340</v>
      </c>
      <c r="D265" s="44">
        <v>1259</v>
      </c>
      <c r="E265" s="44">
        <v>9599</v>
      </c>
      <c r="F265" t="s">
        <v>10</v>
      </c>
    </row>
    <row r="266" spans="1:6" x14ac:dyDescent="0.25">
      <c r="A266" s="45">
        <v>1</v>
      </c>
      <c r="B266" s="45">
        <v>2012</v>
      </c>
      <c r="C266" s="44">
        <v>8335</v>
      </c>
      <c r="D266" s="44">
        <v>1259</v>
      </c>
      <c r="E266" s="44">
        <v>9594</v>
      </c>
      <c r="F266" t="s">
        <v>10</v>
      </c>
    </row>
    <row r="267" spans="1:6" x14ac:dyDescent="0.25">
      <c r="A267" s="45">
        <v>2</v>
      </c>
      <c r="B267" s="45">
        <v>2012</v>
      </c>
      <c r="C267" s="44">
        <v>8379</v>
      </c>
      <c r="D267" s="44">
        <v>1256</v>
      </c>
      <c r="E267" s="44">
        <v>9635</v>
      </c>
      <c r="F267" t="s">
        <v>10</v>
      </c>
    </row>
    <row r="268" spans="1:6" x14ac:dyDescent="0.25">
      <c r="A268" s="45">
        <v>3</v>
      </c>
      <c r="B268" s="45">
        <v>2012</v>
      </c>
      <c r="C268" s="44">
        <v>8406</v>
      </c>
      <c r="D268" s="44">
        <v>1249</v>
      </c>
      <c r="E268" s="44">
        <v>9655</v>
      </c>
      <c r="F268" t="s">
        <v>10</v>
      </c>
    </row>
    <row r="269" spans="1:6" x14ac:dyDescent="0.25">
      <c r="A269" s="45">
        <v>4</v>
      </c>
      <c r="B269" s="45">
        <v>2012</v>
      </c>
      <c r="C269" s="44">
        <v>8406</v>
      </c>
      <c r="D269" s="44">
        <v>1249</v>
      </c>
      <c r="E269" s="44">
        <v>9655</v>
      </c>
      <c r="F269" t="s">
        <v>10</v>
      </c>
    </row>
    <row r="270" spans="1:6" x14ac:dyDescent="0.25">
      <c r="A270" s="45">
        <v>5</v>
      </c>
      <c r="B270" s="45">
        <v>2012</v>
      </c>
      <c r="C270" s="44">
        <v>8546</v>
      </c>
      <c r="D270" s="44">
        <v>1246</v>
      </c>
      <c r="E270" s="44">
        <v>9792</v>
      </c>
      <c r="F270" t="s">
        <v>10</v>
      </c>
    </row>
    <row r="271" spans="1:6" x14ac:dyDescent="0.25">
      <c r="A271" s="45">
        <v>6</v>
      </c>
      <c r="B271" s="45">
        <v>2012</v>
      </c>
      <c r="C271" s="44">
        <v>8607</v>
      </c>
      <c r="D271" s="44">
        <v>1230</v>
      </c>
      <c r="E271" s="44">
        <v>9837</v>
      </c>
      <c r="F271" t="s">
        <v>10</v>
      </c>
    </row>
    <row r="272" spans="1:6" x14ac:dyDescent="0.25">
      <c r="A272" s="45">
        <v>7</v>
      </c>
      <c r="B272" s="45">
        <v>2012</v>
      </c>
      <c r="C272" s="44">
        <v>8601</v>
      </c>
      <c r="D272" s="44">
        <v>1224</v>
      </c>
      <c r="E272" s="44">
        <v>9825</v>
      </c>
      <c r="F272" t="s">
        <v>10</v>
      </c>
    </row>
    <row r="273" spans="1:6" x14ac:dyDescent="0.25">
      <c r="A273" s="45">
        <v>8</v>
      </c>
      <c r="B273" s="45">
        <v>2012</v>
      </c>
      <c r="C273" s="44">
        <v>8629</v>
      </c>
      <c r="D273" s="44">
        <v>1221</v>
      </c>
      <c r="E273" s="44">
        <v>9850</v>
      </c>
      <c r="F273" t="s">
        <v>10</v>
      </c>
    </row>
    <row r="274" spans="1:6" x14ac:dyDescent="0.25">
      <c r="A274" s="45">
        <v>9</v>
      </c>
      <c r="B274" s="45">
        <v>2012</v>
      </c>
      <c r="C274" s="44">
        <v>8537</v>
      </c>
      <c r="D274" s="44">
        <v>1337</v>
      </c>
      <c r="E274" s="44">
        <v>9874</v>
      </c>
      <c r="F274" t="s">
        <v>10</v>
      </c>
    </row>
    <row r="275" spans="1:6" x14ac:dyDescent="0.25">
      <c r="A275" s="45">
        <v>10</v>
      </c>
      <c r="B275" s="45">
        <v>2012</v>
      </c>
      <c r="C275" s="44">
        <v>8533</v>
      </c>
      <c r="D275" s="44">
        <v>1344</v>
      </c>
      <c r="E275" s="44">
        <v>9877</v>
      </c>
      <c r="F275" t="s">
        <v>10</v>
      </c>
    </row>
    <row r="276" spans="1:6" x14ac:dyDescent="0.25">
      <c r="A276" s="45">
        <v>11</v>
      </c>
      <c r="B276" s="45">
        <v>2012</v>
      </c>
      <c r="C276" s="44">
        <v>8540</v>
      </c>
      <c r="D276" s="44">
        <v>1336</v>
      </c>
      <c r="E276" s="44">
        <v>9876</v>
      </c>
      <c r="F276" t="s">
        <v>10</v>
      </c>
    </row>
    <row r="277" spans="1:6" x14ac:dyDescent="0.25">
      <c r="A277" s="45">
        <v>12</v>
      </c>
      <c r="B277" s="45">
        <v>2012</v>
      </c>
      <c r="C277" s="44">
        <v>8607</v>
      </c>
      <c r="D277" s="44">
        <v>1323</v>
      </c>
      <c r="E277" s="44">
        <v>9930</v>
      </c>
      <c r="F277" t="s">
        <v>10</v>
      </c>
    </row>
    <row r="278" spans="1:6" x14ac:dyDescent="0.25">
      <c r="A278" s="45">
        <v>1</v>
      </c>
      <c r="B278" s="45">
        <v>2013</v>
      </c>
      <c r="C278" s="44">
        <v>8578</v>
      </c>
      <c r="D278" s="44">
        <v>1344</v>
      </c>
      <c r="E278" s="44">
        <v>9922</v>
      </c>
      <c r="F278" t="s">
        <v>10</v>
      </c>
    </row>
    <row r="279" spans="1:6" x14ac:dyDescent="0.25">
      <c r="A279" s="45">
        <v>2</v>
      </c>
      <c r="B279" s="45">
        <v>2013</v>
      </c>
      <c r="C279" s="44">
        <v>8648</v>
      </c>
      <c r="D279" s="44">
        <v>1320</v>
      </c>
      <c r="E279" s="44">
        <v>9968</v>
      </c>
      <c r="F279" t="s">
        <v>10</v>
      </c>
    </row>
    <row r="280" spans="1:6" x14ac:dyDescent="0.25">
      <c r="A280" s="45">
        <v>3</v>
      </c>
      <c r="B280" s="45">
        <v>2013</v>
      </c>
      <c r="C280" s="44">
        <v>8723</v>
      </c>
      <c r="D280" s="44">
        <v>1311</v>
      </c>
      <c r="E280" s="44">
        <v>10034</v>
      </c>
      <c r="F280" t="s">
        <v>10</v>
      </c>
    </row>
    <row r="281" spans="1:6" x14ac:dyDescent="0.25">
      <c r="A281" s="45">
        <v>4</v>
      </c>
      <c r="B281" s="45">
        <v>2013</v>
      </c>
      <c r="C281" s="44">
        <v>8760</v>
      </c>
      <c r="D281" s="44">
        <v>1359</v>
      </c>
      <c r="E281" s="44">
        <v>10119</v>
      </c>
      <c r="F281" t="s">
        <v>10</v>
      </c>
    </row>
    <row r="282" spans="1:6" x14ac:dyDescent="0.25">
      <c r="A282" s="45">
        <v>5</v>
      </c>
      <c r="B282" s="45">
        <v>2013</v>
      </c>
      <c r="C282" s="44">
        <v>8864</v>
      </c>
      <c r="D282" s="44">
        <v>1356</v>
      </c>
      <c r="E282" s="44">
        <v>10220</v>
      </c>
      <c r="F282" t="s">
        <v>10</v>
      </c>
    </row>
    <row r="283" spans="1:6" x14ac:dyDescent="0.25">
      <c r="A283" s="45">
        <v>6</v>
      </c>
      <c r="B283" s="45">
        <v>2013</v>
      </c>
      <c r="C283" s="44">
        <v>8885</v>
      </c>
      <c r="D283" s="44">
        <v>1358</v>
      </c>
      <c r="E283" s="44">
        <v>10243</v>
      </c>
      <c r="F283" t="s">
        <v>10</v>
      </c>
    </row>
    <row r="284" spans="1:6" x14ac:dyDescent="0.25">
      <c r="A284" s="45">
        <v>7</v>
      </c>
      <c r="B284" s="45">
        <v>2013</v>
      </c>
      <c r="C284" s="44">
        <v>8884</v>
      </c>
      <c r="D284" s="44">
        <v>1365</v>
      </c>
      <c r="E284" s="44">
        <v>10249</v>
      </c>
      <c r="F284" t="s">
        <v>10</v>
      </c>
    </row>
    <row r="285" spans="1:6" x14ac:dyDescent="0.25">
      <c r="A285" s="45">
        <v>8</v>
      </c>
      <c r="B285" s="45">
        <v>2013</v>
      </c>
      <c r="C285" s="44">
        <v>8860</v>
      </c>
      <c r="D285" s="44">
        <v>1330</v>
      </c>
      <c r="E285" s="44">
        <v>10190</v>
      </c>
      <c r="F285" t="s">
        <v>10</v>
      </c>
    </row>
    <row r="286" spans="1:6" x14ac:dyDescent="0.25">
      <c r="A286" s="45">
        <v>9</v>
      </c>
      <c r="B286" s="45">
        <v>2013</v>
      </c>
      <c r="C286" s="44">
        <v>8800</v>
      </c>
      <c r="D286" s="44">
        <v>1359</v>
      </c>
      <c r="E286" s="44">
        <v>10159</v>
      </c>
      <c r="F286" t="s">
        <v>10</v>
      </c>
    </row>
    <row r="287" spans="1:6" x14ac:dyDescent="0.25">
      <c r="A287" s="45">
        <v>10</v>
      </c>
      <c r="B287" s="45">
        <v>2013</v>
      </c>
      <c r="C287" s="44">
        <v>8815</v>
      </c>
      <c r="D287" s="44">
        <v>1360</v>
      </c>
      <c r="E287" s="44">
        <v>10175</v>
      </c>
      <c r="F287" t="s">
        <v>10</v>
      </c>
    </row>
    <row r="288" spans="1:6" x14ac:dyDescent="0.25">
      <c r="A288" s="45">
        <v>11</v>
      </c>
      <c r="B288" s="45">
        <v>2013</v>
      </c>
      <c r="C288" s="44">
        <v>8817</v>
      </c>
      <c r="D288" s="44">
        <v>1363</v>
      </c>
      <c r="E288" s="44">
        <v>10180</v>
      </c>
      <c r="F288" t="s">
        <v>10</v>
      </c>
    </row>
    <row r="289" spans="1:6" x14ac:dyDescent="0.25">
      <c r="A289" s="45">
        <v>12</v>
      </c>
      <c r="B289" s="45">
        <v>2013</v>
      </c>
      <c r="C289" s="44">
        <v>8828</v>
      </c>
      <c r="D289" s="44">
        <v>1362</v>
      </c>
      <c r="E289" s="44">
        <v>10190</v>
      </c>
      <c r="F289" t="s">
        <v>10</v>
      </c>
    </row>
    <row r="290" spans="1:6" x14ac:dyDescent="0.25">
      <c r="A290" s="45">
        <v>1</v>
      </c>
      <c r="B290" s="45">
        <v>2014</v>
      </c>
      <c r="C290" s="44">
        <v>8843</v>
      </c>
      <c r="D290" s="44">
        <v>1349</v>
      </c>
      <c r="E290" s="44">
        <v>10192</v>
      </c>
      <c r="F290" t="s">
        <v>10</v>
      </c>
    </row>
    <row r="291" spans="1:6" x14ac:dyDescent="0.25">
      <c r="A291" s="45">
        <v>2</v>
      </c>
      <c r="B291" s="45">
        <v>2014</v>
      </c>
      <c r="C291" s="44">
        <v>8893</v>
      </c>
      <c r="D291" s="44">
        <v>1331</v>
      </c>
      <c r="E291" s="44">
        <v>10224</v>
      </c>
      <c r="F291" t="s">
        <v>10</v>
      </c>
    </row>
    <row r="292" spans="1:6" x14ac:dyDescent="0.25">
      <c r="A292" s="45">
        <v>3</v>
      </c>
      <c r="B292" s="45">
        <v>2014</v>
      </c>
      <c r="C292" s="44">
        <v>8971</v>
      </c>
      <c r="D292" s="44">
        <v>1315</v>
      </c>
      <c r="E292" s="44">
        <v>10286</v>
      </c>
      <c r="F292" t="s">
        <v>10</v>
      </c>
    </row>
    <row r="293" spans="1:6" x14ac:dyDescent="0.25">
      <c r="A293" s="45">
        <v>4</v>
      </c>
      <c r="B293" s="45">
        <v>2014</v>
      </c>
      <c r="C293" s="44">
        <v>9123</v>
      </c>
      <c r="D293" s="44">
        <v>1303</v>
      </c>
      <c r="E293" s="44">
        <v>10426</v>
      </c>
      <c r="F293" t="s">
        <v>10</v>
      </c>
    </row>
    <row r="294" spans="1:6" x14ac:dyDescent="0.25">
      <c r="A294" s="45">
        <v>5</v>
      </c>
      <c r="B294" s="45">
        <v>2014</v>
      </c>
      <c r="C294" s="44">
        <v>9172</v>
      </c>
      <c r="D294" s="44">
        <v>1305</v>
      </c>
      <c r="E294" s="44">
        <v>10477</v>
      </c>
      <c r="F294" t="s">
        <v>10</v>
      </c>
    </row>
    <row r="295" spans="1:6" x14ac:dyDescent="0.25">
      <c r="A295" s="45">
        <v>6</v>
      </c>
      <c r="B295" s="45">
        <v>2014</v>
      </c>
      <c r="C295" s="44">
        <v>9255</v>
      </c>
      <c r="D295" s="44">
        <v>1303</v>
      </c>
      <c r="E295" s="44">
        <v>10558</v>
      </c>
      <c r="F295" t="s">
        <v>10</v>
      </c>
    </row>
    <row r="296" spans="1:6" x14ac:dyDescent="0.25">
      <c r="A296" s="45">
        <v>7</v>
      </c>
      <c r="B296" s="45">
        <v>2014</v>
      </c>
      <c r="C296" s="44">
        <v>9332</v>
      </c>
      <c r="D296" s="44">
        <v>1313</v>
      </c>
      <c r="E296" s="44">
        <v>10645</v>
      </c>
      <c r="F296" t="s">
        <v>10</v>
      </c>
    </row>
    <row r="297" spans="1:6" x14ac:dyDescent="0.25">
      <c r="A297" s="45">
        <v>8</v>
      </c>
      <c r="B297" s="45">
        <v>2014</v>
      </c>
      <c r="C297" s="44">
        <v>9319</v>
      </c>
      <c r="D297" s="44">
        <v>1293</v>
      </c>
      <c r="E297" s="44">
        <v>10612</v>
      </c>
      <c r="F297" t="s">
        <v>10</v>
      </c>
    </row>
    <row r="298" spans="1:6" x14ac:dyDescent="0.25">
      <c r="A298" s="45">
        <v>9</v>
      </c>
      <c r="B298" s="45">
        <v>2014</v>
      </c>
      <c r="C298" s="44">
        <v>9310</v>
      </c>
      <c r="D298" s="44">
        <v>1291</v>
      </c>
      <c r="E298" s="44">
        <v>10601</v>
      </c>
      <c r="F298" t="s">
        <v>10</v>
      </c>
    </row>
    <row r="299" spans="1:6" x14ac:dyDescent="0.25">
      <c r="A299" s="45">
        <v>10</v>
      </c>
      <c r="B299" s="45">
        <v>2014</v>
      </c>
      <c r="C299" s="44">
        <v>9432</v>
      </c>
      <c r="D299" s="44">
        <v>1315</v>
      </c>
      <c r="E299" s="44">
        <v>10747</v>
      </c>
      <c r="F299" t="s">
        <v>10</v>
      </c>
    </row>
    <row r="300" spans="1:6" x14ac:dyDescent="0.25">
      <c r="A300" s="45">
        <v>11</v>
      </c>
      <c r="B300" s="45">
        <v>2014</v>
      </c>
      <c r="C300" s="44">
        <v>9476</v>
      </c>
      <c r="D300" s="44">
        <v>1311</v>
      </c>
      <c r="E300" s="44">
        <v>10787</v>
      </c>
      <c r="F300" t="s">
        <v>10</v>
      </c>
    </row>
    <row r="301" spans="1:6" x14ac:dyDescent="0.25">
      <c r="A301" s="45">
        <v>12</v>
      </c>
      <c r="B301" s="45">
        <v>2014</v>
      </c>
      <c r="C301" s="44">
        <v>9548</v>
      </c>
      <c r="D301" s="44">
        <v>1308</v>
      </c>
      <c r="E301" s="44">
        <v>10856</v>
      </c>
      <c r="F301" t="s">
        <v>10</v>
      </c>
    </row>
    <row r="302" spans="1:6" x14ac:dyDescent="0.25">
      <c r="A302" s="45">
        <v>1</v>
      </c>
      <c r="B302" s="45">
        <v>2015</v>
      </c>
      <c r="C302" s="44">
        <v>9555</v>
      </c>
      <c r="D302" s="44">
        <v>1294</v>
      </c>
      <c r="E302" s="44">
        <v>10849</v>
      </c>
      <c r="F302" t="s">
        <v>10</v>
      </c>
    </row>
    <row r="303" spans="1:6" x14ac:dyDescent="0.25">
      <c r="A303" s="45">
        <v>2</v>
      </c>
      <c r="B303" s="45">
        <v>2015</v>
      </c>
      <c r="C303" s="44">
        <v>9693</v>
      </c>
      <c r="D303" s="44">
        <v>1294</v>
      </c>
      <c r="E303" s="44">
        <v>10987</v>
      </c>
      <c r="F303" t="s">
        <v>10</v>
      </c>
    </row>
    <row r="304" spans="1:6" x14ac:dyDescent="0.25">
      <c r="A304" s="45">
        <v>3</v>
      </c>
      <c r="B304" s="45">
        <v>2015</v>
      </c>
      <c r="C304" s="44">
        <v>9826</v>
      </c>
      <c r="D304" s="44">
        <v>1305</v>
      </c>
      <c r="E304" s="44">
        <v>11131</v>
      </c>
      <c r="F304" t="s">
        <v>10</v>
      </c>
    </row>
    <row r="305" spans="1:6" x14ac:dyDescent="0.25">
      <c r="A305" s="45">
        <v>4</v>
      </c>
      <c r="B305" s="45">
        <v>2015</v>
      </c>
      <c r="C305" s="44">
        <v>9929</v>
      </c>
      <c r="D305" s="44">
        <v>1315</v>
      </c>
      <c r="E305" s="44">
        <v>11244</v>
      </c>
      <c r="F305" t="s">
        <v>10</v>
      </c>
    </row>
    <row r="306" spans="1:6" x14ac:dyDescent="0.25">
      <c r="A306" s="45">
        <v>5</v>
      </c>
      <c r="B306" s="45">
        <v>2015</v>
      </c>
      <c r="C306" s="44">
        <v>10086</v>
      </c>
      <c r="D306" s="44">
        <v>1318</v>
      </c>
      <c r="E306" s="44">
        <v>11404</v>
      </c>
      <c r="F306" t="s">
        <v>10</v>
      </c>
    </row>
    <row r="307" spans="1:6" x14ac:dyDescent="0.25">
      <c r="A307" s="45">
        <v>6</v>
      </c>
      <c r="B307" s="45">
        <v>2015</v>
      </c>
      <c r="C307" s="44">
        <v>10225</v>
      </c>
      <c r="D307" s="44">
        <v>1321</v>
      </c>
      <c r="E307" s="44">
        <v>11546</v>
      </c>
      <c r="F307" t="s">
        <v>10</v>
      </c>
    </row>
    <row r="308" spans="1:6" x14ac:dyDescent="0.25">
      <c r="A308" s="45">
        <v>7</v>
      </c>
      <c r="B308" s="45">
        <v>2015</v>
      </c>
      <c r="C308" s="44">
        <v>10209</v>
      </c>
      <c r="D308" s="44">
        <v>1324</v>
      </c>
      <c r="E308" s="44">
        <v>11533</v>
      </c>
      <c r="F308" t="s">
        <v>10</v>
      </c>
    </row>
    <row r="309" spans="1:6" x14ac:dyDescent="0.25">
      <c r="A309" s="45">
        <v>8</v>
      </c>
      <c r="B309" s="45">
        <v>2015</v>
      </c>
      <c r="C309" s="44">
        <v>10265</v>
      </c>
      <c r="D309" s="44">
        <v>1319</v>
      </c>
      <c r="E309" s="44">
        <v>11584</v>
      </c>
      <c r="F309" t="s">
        <v>10</v>
      </c>
    </row>
    <row r="310" spans="1:6" x14ac:dyDescent="0.25">
      <c r="A310" s="45">
        <v>9</v>
      </c>
      <c r="B310" s="45">
        <v>2015</v>
      </c>
      <c r="C310" s="44">
        <v>10264</v>
      </c>
      <c r="D310" s="44">
        <v>1351</v>
      </c>
      <c r="E310" s="44">
        <v>11615</v>
      </c>
      <c r="F310" t="s">
        <v>10</v>
      </c>
    </row>
    <row r="311" spans="1:6" x14ac:dyDescent="0.25">
      <c r="A311" s="45">
        <v>10</v>
      </c>
      <c r="B311" s="45">
        <v>2015</v>
      </c>
      <c r="C311" s="44">
        <v>10266</v>
      </c>
      <c r="D311" s="44">
        <v>1366</v>
      </c>
      <c r="E311" s="44">
        <v>11632</v>
      </c>
      <c r="F311" t="s">
        <v>10</v>
      </c>
    </row>
    <row r="312" spans="1:6" x14ac:dyDescent="0.25">
      <c r="A312" s="45">
        <v>11</v>
      </c>
      <c r="B312" s="45">
        <v>2015</v>
      </c>
      <c r="C312" s="44">
        <v>10248</v>
      </c>
      <c r="D312" s="44">
        <v>1375</v>
      </c>
      <c r="E312" s="44">
        <v>11623</v>
      </c>
      <c r="F312" t="s">
        <v>10</v>
      </c>
    </row>
    <row r="313" spans="1:6" x14ac:dyDescent="0.25">
      <c r="A313" s="45">
        <v>12</v>
      </c>
      <c r="B313" s="45">
        <v>2015</v>
      </c>
      <c r="C313" s="44">
        <v>10237</v>
      </c>
      <c r="D313" s="44">
        <v>1368</v>
      </c>
      <c r="E313" s="44">
        <v>11605</v>
      </c>
      <c r="F313" t="s">
        <v>10</v>
      </c>
    </row>
    <row r="314" spans="1:6" x14ac:dyDescent="0.25">
      <c r="A314" s="45">
        <v>1</v>
      </c>
      <c r="B314" s="45">
        <v>2016</v>
      </c>
      <c r="C314" s="44">
        <v>10264</v>
      </c>
      <c r="D314" s="44">
        <v>1383</v>
      </c>
      <c r="E314" s="44">
        <v>11647</v>
      </c>
      <c r="F314" t="s">
        <v>10</v>
      </c>
    </row>
    <row r="315" spans="1:6" x14ac:dyDescent="0.25">
      <c r="A315" s="45">
        <v>2</v>
      </c>
      <c r="B315" s="45">
        <v>2016</v>
      </c>
      <c r="C315" s="44">
        <v>10279</v>
      </c>
      <c r="D315" s="44">
        <v>1408</v>
      </c>
      <c r="E315" s="44">
        <v>11687</v>
      </c>
      <c r="F315" t="s">
        <v>10</v>
      </c>
    </row>
    <row r="316" spans="1:6" x14ac:dyDescent="0.25">
      <c r="A316" s="45">
        <v>3</v>
      </c>
      <c r="B316" s="45">
        <v>2016</v>
      </c>
      <c r="C316" s="44">
        <v>10309</v>
      </c>
      <c r="D316" s="44">
        <v>1395</v>
      </c>
      <c r="E316" s="44">
        <v>11704</v>
      </c>
      <c r="F316" t="s">
        <v>10</v>
      </c>
    </row>
    <row r="317" spans="1:6" x14ac:dyDescent="0.25">
      <c r="A317" s="45">
        <v>4</v>
      </c>
      <c r="B317" s="45">
        <v>2016</v>
      </c>
      <c r="C317" s="44">
        <v>10358</v>
      </c>
      <c r="D317" s="44">
        <v>1376</v>
      </c>
      <c r="E317" s="44">
        <v>11734</v>
      </c>
      <c r="F317" t="s">
        <v>10</v>
      </c>
    </row>
    <row r="318" spans="1:6" x14ac:dyDescent="0.25">
      <c r="A318" s="45">
        <v>5</v>
      </c>
      <c r="B318" s="45">
        <v>2016</v>
      </c>
      <c r="C318" s="44">
        <v>10471</v>
      </c>
      <c r="D318" s="44">
        <v>1376</v>
      </c>
      <c r="E318" s="44">
        <v>11847</v>
      </c>
      <c r="F318" t="s">
        <v>10</v>
      </c>
    </row>
    <row r="319" spans="1:6" x14ac:dyDescent="0.25">
      <c r="A319" s="45">
        <v>6</v>
      </c>
      <c r="B319" s="45">
        <v>2016</v>
      </c>
      <c r="C319" s="44">
        <v>10570</v>
      </c>
      <c r="D319" s="44">
        <v>1376</v>
      </c>
      <c r="E319" s="44">
        <v>11946</v>
      </c>
      <c r="F319" t="s">
        <v>10</v>
      </c>
    </row>
    <row r="320" spans="1:6" x14ac:dyDescent="0.25">
      <c r="A320" s="45">
        <v>7</v>
      </c>
      <c r="B320" s="45">
        <v>2016</v>
      </c>
      <c r="C320" s="44">
        <v>10569</v>
      </c>
      <c r="D320" s="44">
        <v>1368</v>
      </c>
      <c r="E320" s="44">
        <v>11937</v>
      </c>
      <c r="F320" t="s">
        <v>10</v>
      </c>
    </row>
    <row r="321" spans="1:6" x14ac:dyDescent="0.25">
      <c r="A321" s="45">
        <v>8</v>
      </c>
      <c r="B321" s="45">
        <v>2016</v>
      </c>
      <c r="C321" s="44">
        <v>10612</v>
      </c>
      <c r="D321" s="44">
        <v>1358</v>
      </c>
      <c r="E321" s="44">
        <v>11970</v>
      </c>
      <c r="F321" t="s">
        <v>10</v>
      </c>
    </row>
    <row r="322" spans="1:6" x14ac:dyDescent="0.25">
      <c r="A322" s="45">
        <v>9</v>
      </c>
      <c r="B322" s="45">
        <v>2016</v>
      </c>
      <c r="C322" s="44">
        <v>10634</v>
      </c>
      <c r="D322" s="44">
        <v>1386</v>
      </c>
      <c r="E322" s="44">
        <v>12020</v>
      </c>
      <c r="F322" t="s">
        <v>10</v>
      </c>
    </row>
    <row r="323" spans="1:6" x14ac:dyDescent="0.25">
      <c r="A323" s="45">
        <v>10</v>
      </c>
      <c r="B323" s="45">
        <v>2016</v>
      </c>
      <c r="C323" s="44">
        <v>10747</v>
      </c>
      <c r="D323" s="44">
        <v>1403</v>
      </c>
      <c r="E323" s="44">
        <v>12150</v>
      </c>
      <c r="F323" t="s">
        <v>10</v>
      </c>
    </row>
    <row r="324" spans="1:6" x14ac:dyDescent="0.25">
      <c r="A324" s="45">
        <v>11</v>
      </c>
      <c r="B324" s="45">
        <v>2016</v>
      </c>
      <c r="C324" s="44">
        <v>10852</v>
      </c>
      <c r="D324" s="44">
        <v>1389</v>
      </c>
      <c r="E324" s="44">
        <v>12241</v>
      </c>
      <c r="F324" t="s">
        <v>10</v>
      </c>
    </row>
    <row r="325" spans="1:6" x14ac:dyDescent="0.25">
      <c r="A325" s="45">
        <v>12</v>
      </c>
      <c r="B325" s="45">
        <v>2016</v>
      </c>
      <c r="C325" s="44">
        <v>10837</v>
      </c>
      <c r="D325" s="44">
        <v>1380</v>
      </c>
      <c r="E325" s="44">
        <v>12217</v>
      </c>
      <c r="F325" t="s">
        <v>10</v>
      </c>
    </row>
    <row r="326" spans="1:6" x14ac:dyDescent="0.25">
      <c r="A326" s="45">
        <v>1</v>
      </c>
      <c r="B326" s="45">
        <v>2017</v>
      </c>
      <c r="C326" s="44">
        <v>10914</v>
      </c>
      <c r="D326" s="44">
        <v>1400</v>
      </c>
      <c r="E326" s="44">
        <v>12314</v>
      </c>
      <c r="F326" t="s">
        <v>10</v>
      </c>
    </row>
    <row r="327" spans="1:6" x14ac:dyDescent="0.25">
      <c r="A327" s="45">
        <v>2</v>
      </c>
      <c r="B327" s="45">
        <v>2017</v>
      </c>
      <c r="C327" s="44">
        <v>11090</v>
      </c>
      <c r="D327" s="44">
        <v>1389</v>
      </c>
      <c r="E327" s="44">
        <v>12479</v>
      </c>
      <c r="F327" t="s">
        <v>10</v>
      </c>
    </row>
    <row r="328" spans="1:6" x14ac:dyDescent="0.25">
      <c r="A328" s="45">
        <v>3</v>
      </c>
      <c r="B328" s="45">
        <v>2017</v>
      </c>
      <c r="C328" s="44">
        <v>11271</v>
      </c>
      <c r="D328" s="44">
        <v>1400</v>
      </c>
      <c r="E328" s="44">
        <v>12671</v>
      </c>
      <c r="F328" t="s">
        <v>10</v>
      </c>
    </row>
    <row r="329" spans="1:6" x14ac:dyDescent="0.25">
      <c r="A329" s="45">
        <v>4</v>
      </c>
      <c r="B329" s="45">
        <v>2017</v>
      </c>
      <c r="C329" s="44">
        <v>11474</v>
      </c>
      <c r="D329" s="44">
        <v>1404</v>
      </c>
      <c r="E329" s="44">
        <v>12878</v>
      </c>
      <c r="F329" t="s">
        <v>10</v>
      </c>
    </row>
    <row r="330" spans="1:6" x14ac:dyDescent="0.25">
      <c r="A330" s="45">
        <v>5</v>
      </c>
      <c r="B330" s="45">
        <v>2017</v>
      </c>
      <c r="C330" s="44">
        <v>11546</v>
      </c>
      <c r="D330" s="44">
        <v>1399</v>
      </c>
      <c r="E330" s="44">
        <v>12945</v>
      </c>
      <c r="F330" t="s">
        <v>10</v>
      </c>
    </row>
    <row r="331" spans="1:6" x14ac:dyDescent="0.25">
      <c r="A331" s="45">
        <v>6</v>
      </c>
      <c r="B331" s="45">
        <v>2017</v>
      </c>
      <c r="C331" s="44">
        <v>11770</v>
      </c>
      <c r="D331" s="44">
        <v>1395</v>
      </c>
      <c r="E331" s="44">
        <v>13165</v>
      </c>
      <c r="F331" t="s">
        <v>10</v>
      </c>
    </row>
    <row r="332" spans="1:6" x14ac:dyDescent="0.25">
      <c r="A332" s="45">
        <v>7</v>
      </c>
      <c r="B332" s="45">
        <v>2017</v>
      </c>
      <c r="C332" s="44">
        <v>11896</v>
      </c>
      <c r="D332" s="44">
        <v>1409</v>
      </c>
      <c r="E332" s="44">
        <v>13305</v>
      </c>
      <c r="F332" t="s">
        <v>10</v>
      </c>
    </row>
    <row r="333" spans="1:6" x14ac:dyDescent="0.25">
      <c r="A333" s="45">
        <v>8</v>
      </c>
      <c r="B333" s="45">
        <v>2017</v>
      </c>
      <c r="C333" s="44">
        <v>12067</v>
      </c>
      <c r="D333" s="44">
        <v>1388</v>
      </c>
      <c r="E333" s="44">
        <v>13455</v>
      </c>
      <c r="F333" t="s">
        <v>10</v>
      </c>
    </row>
    <row r="334" spans="1:6" x14ac:dyDescent="0.25">
      <c r="A334" s="45">
        <v>9</v>
      </c>
      <c r="B334" s="45">
        <v>2017</v>
      </c>
      <c r="C334" s="44">
        <v>12102</v>
      </c>
      <c r="D334" s="44">
        <v>1444</v>
      </c>
      <c r="E334" s="44">
        <v>13546</v>
      </c>
      <c r="F334" t="s">
        <v>10</v>
      </c>
    </row>
    <row r="335" spans="1:6" x14ac:dyDescent="0.25">
      <c r="A335" s="45">
        <v>10</v>
      </c>
      <c r="B335" s="45">
        <v>2017</v>
      </c>
      <c r="C335" s="44">
        <v>12259</v>
      </c>
      <c r="D335" s="44">
        <v>1505</v>
      </c>
      <c r="E335" s="44">
        <v>13764</v>
      </c>
      <c r="F335" t="s">
        <v>10</v>
      </c>
    </row>
    <row r="336" spans="1:6" x14ac:dyDescent="0.25">
      <c r="A336" s="45">
        <v>11</v>
      </c>
      <c r="B336" s="45">
        <v>2017</v>
      </c>
      <c r="C336" s="44">
        <v>12309</v>
      </c>
      <c r="D336" s="44">
        <v>1510</v>
      </c>
      <c r="E336" s="44">
        <v>13819</v>
      </c>
      <c r="F336" t="s">
        <v>10</v>
      </c>
    </row>
    <row r="337" spans="1:6" x14ac:dyDescent="0.25">
      <c r="A337" s="45">
        <v>12</v>
      </c>
      <c r="B337" s="45">
        <v>2017</v>
      </c>
      <c r="C337" s="44">
        <v>12391</v>
      </c>
      <c r="D337" s="44">
        <v>1501</v>
      </c>
      <c r="E337" s="44">
        <v>13892</v>
      </c>
      <c r="F337" t="s">
        <v>10</v>
      </c>
    </row>
    <row r="338" spans="1:6" x14ac:dyDescent="0.25">
      <c r="A338" s="45">
        <v>1</v>
      </c>
      <c r="B338" s="45">
        <v>2018</v>
      </c>
      <c r="C338" s="44">
        <v>15486</v>
      </c>
      <c r="D338" s="44">
        <v>1937</v>
      </c>
      <c r="E338" s="44">
        <v>17423</v>
      </c>
      <c r="F338" t="s">
        <v>10</v>
      </c>
    </row>
    <row r="339" spans="1:6" x14ac:dyDescent="0.25">
      <c r="A339" s="45">
        <v>2</v>
      </c>
      <c r="B339" s="45">
        <v>2018</v>
      </c>
      <c r="C339" s="44">
        <v>15596</v>
      </c>
      <c r="D339" s="44">
        <v>1909</v>
      </c>
      <c r="E339" s="44">
        <v>17505</v>
      </c>
      <c r="F339" t="s">
        <v>10</v>
      </c>
    </row>
    <row r="340" spans="1:6" x14ac:dyDescent="0.25">
      <c r="A340" s="45">
        <v>3</v>
      </c>
      <c r="B340" s="45">
        <v>2018</v>
      </c>
      <c r="C340" s="44">
        <v>15577</v>
      </c>
      <c r="D340" s="44">
        <v>1910</v>
      </c>
      <c r="E340" s="44">
        <v>17487</v>
      </c>
      <c r="F340" t="s">
        <v>10</v>
      </c>
    </row>
    <row r="341" spans="1:6" x14ac:dyDescent="0.25">
      <c r="A341" s="45">
        <v>4</v>
      </c>
      <c r="B341" s="45">
        <v>2018</v>
      </c>
      <c r="C341" s="44">
        <v>15693</v>
      </c>
      <c r="D341" s="44">
        <v>1920</v>
      </c>
      <c r="E341" s="44">
        <v>17613</v>
      </c>
      <c r="F341" t="s">
        <v>10</v>
      </c>
    </row>
    <row r="342" spans="1:6" x14ac:dyDescent="0.25">
      <c r="A342" s="45">
        <v>5</v>
      </c>
      <c r="B342" s="45">
        <v>2018</v>
      </c>
      <c r="C342" s="44">
        <v>15798</v>
      </c>
      <c r="D342" s="44">
        <v>1868</v>
      </c>
      <c r="E342" s="44">
        <v>17666</v>
      </c>
      <c r="F342" t="s">
        <v>10</v>
      </c>
    </row>
    <row r="343" spans="1:6" x14ac:dyDescent="0.25">
      <c r="A343" s="45">
        <v>6</v>
      </c>
      <c r="B343" s="45">
        <v>2018</v>
      </c>
      <c r="C343" s="44">
        <v>15811</v>
      </c>
      <c r="D343" s="44">
        <v>1851</v>
      </c>
      <c r="E343" s="44">
        <v>17662</v>
      </c>
      <c r="F343" t="s">
        <v>10</v>
      </c>
    </row>
    <row r="344" spans="1:6" x14ac:dyDescent="0.25">
      <c r="A344" s="45">
        <v>7</v>
      </c>
      <c r="B344" s="45">
        <v>2018</v>
      </c>
      <c r="C344" s="44">
        <v>15837</v>
      </c>
      <c r="D344" s="44">
        <v>1826</v>
      </c>
      <c r="E344" s="44">
        <v>17663</v>
      </c>
      <c r="F344" t="s">
        <v>10</v>
      </c>
    </row>
    <row r="345" spans="1:6" x14ac:dyDescent="0.25">
      <c r="A345" s="45">
        <v>8</v>
      </c>
      <c r="B345" s="45">
        <v>2018</v>
      </c>
      <c r="C345" s="44">
        <v>15768</v>
      </c>
      <c r="D345" s="44">
        <v>1815</v>
      </c>
      <c r="E345" s="44">
        <v>17583</v>
      </c>
      <c r="F345" t="s">
        <v>10</v>
      </c>
    </row>
    <row r="346" spans="1:6" x14ac:dyDescent="0.25">
      <c r="A346" s="45">
        <v>9</v>
      </c>
      <c r="B346" s="45">
        <v>2018</v>
      </c>
      <c r="C346" s="44">
        <v>15756</v>
      </c>
      <c r="D346" s="44">
        <v>1896</v>
      </c>
      <c r="E346" s="44">
        <v>17652</v>
      </c>
      <c r="F346" t="s">
        <v>10</v>
      </c>
    </row>
    <row r="347" spans="1:6" x14ac:dyDescent="0.25">
      <c r="A347" s="45">
        <v>10</v>
      </c>
      <c r="B347" s="45">
        <v>2018</v>
      </c>
      <c r="C347" s="44">
        <v>15774</v>
      </c>
      <c r="D347" s="44">
        <v>1890</v>
      </c>
      <c r="E347" s="44">
        <v>17664</v>
      </c>
      <c r="F347" t="s">
        <v>10</v>
      </c>
    </row>
    <row r="348" spans="1:6" x14ac:dyDescent="0.25">
      <c r="A348" s="45">
        <v>11</v>
      </c>
      <c r="B348" s="45">
        <v>2018</v>
      </c>
      <c r="C348" s="44">
        <v>15669</v>
      </c>
      <c r="D348" s="44">
        <v>1887</v>
      </c>
      <c r="E348" s="44">
        <v>17556</v>
      </c>
      <c r="F348" t="s">
        <v>10</v>
      </c>
    </row>
    <row r="349" spans="1:6" x14ac:dyDescent="0.25">
      <c r="A349" s="45">
        <v>12</v>
      </c>
      <c r="B349" s="45">
        <v>2018</v>
      </c>
      <c r="C349" s="44">
        <v>15669</v>
      </c>
      <c r="D349" s="44">
        <v>1887</v>
      </c>
      <c r="E349" s="44">
        <v>17556</v>
      </c>
      <c r="F349" t="s">
        <v>10</v>
      </c>
    </row>
    <row r="350" spans="1:6" x14ac:dyDescent="0.25">
      <c r="A350" s="45">
        <v>1</v>
      </c>
      <c r="B350" s="45">
        <v>2019</v>
      </c>
      <c r="C350" s="44">
        <v>15608</v>
      </c>
      <c r="D350" s="44">
        <v>1894</v>
      </c>
      <c r="E350" s="44">
        <v>17502</v>
      </c>
      <c r="F350" t="s">
        <v>10</v>
      </c>
    </row>
    <row r="351" spans="1:6" x14ac:dyDescent="0.25">
      <c r="A351" s="45">
        <v>2</v>
      </c>
      <c r="B351" s="45">
        <v>2019</v>
      </c>
      <c r="C351" s="44">
        <v>15659</v>
      </c>
      <c r="D351" s="44">
        <v>1908</v>
      </c>
      <c r="E351" s="44">
        <v>17567</v>
      </c>
      <c r="F351" t="s">
        <v>10</v>
      </c>
    </row>
    <row r="352" spans="1:6" x14ac:dyDescent="0.25">
      <c r="A352" s="45">
        <v>3</v>
      </c>
      <c r="B352" s="45">
        <v>2019</v>
      </c>
      <c r="C352" s="44">
        <v>15731</v>
      </c>
      <c r="D352" s="44">
        <v>1859</v>
      </c>
      <c r="E352" s="44">
        <v>17590</v>
      </c>
      <c r="F352" t="s">
        <v>10</v>
      </c>
    </row>
    <row r="353" spans="1:6" x14ac:dyDescent="0.25">
      <c r="A353" s="45">
        <v>4</v>
      </c>
      <c r="B353" s="45">
        <v>2019</v>
      </c>
      <c r="C353" s="44">
        <v>15773</v>
      </c>
      <c r="D353" s="44">
        <v>1847</v>
      </c>
      <c r="E353" s="44">
        <v>17620</v>
      </c>
      <c r="F353" t="s">
        <v>10</v>
      </c>
    </row>
    <row r="354" spans="1:6" x14ac:dyDescent="0.25">
      <c r="A354" s="45">
        <v>5</v>
      </c>
      <c r="B354" s="45">
        <v>2019</v>
      </c>
      <c r="C354" s="44">
        <v>15799</v>
      </c>
      <c r="D354" s="44">
        <v>1886</v>
      </c>
      <c r="E354" s="44">
        <v>17685</v>
      </c>
      <c r="F354" t="s">
        <v>10</v>
      </c>
    </row>
    <row r="355" spans="1:6" x14ac:dyDescent="0.25">
      <c r="A355" s="45">
        <v>6</v>
      </c>
      <c r="B355" s="45">
        <v>2019</v>
      </c>
      <c r="C355" s="44">
        <v>15765</v>
      </c>
      <c r="D355" s="44">
        <v>1863</v>
      </c>
      <c r="E355" s="44">
        <v>17628</v>
      </c>
      <c r="F355" t="s">
        <v>10</v>
      </c>
    </row>
    <row r="356" spans="1:6" x14ac:dyDescent="0.25">
      <c r="A356" s="45">
        <v>7</v>
      </c>
      <c r="B356" s="45">
        <v>2019</v>
      </c>
      <c r="C356" s="44">
        <v>15976</v>
      </c>
      <c r="D356" s="44">
        <v>1839</v>
      </c>
      <c r="E356" s="44">
        <v>17815</v>
      </c>
      <c r="F356" t="s">
        <v>10</v>
      </c>
    </row>
    <row r="357" spans="1:6" x14ac:dyDescent="0.25">
      <c r="A357" s="45">
        <v>8</v>
      </c>
      <c r="B357" s="45">
        <v>2019</v>
      </c>
      <c r="C357" s="44">
        <v>15992</v>
      </c>
      <c r="D357" s="44">
        <v>1800</v>
      </c>
      <c r="E357" s="44">
        <v>17792</v>
      </c>
      <c r="F357" t="s">
        <v>10</v>
      </c>
    </row>
    <row r="358" spans="1:6" x14ac:dyDescent="0.25">
      <c r="A358" s="45">
        <v>9</v>
      </c>
      <c r="B358" s="45">
        <v>2019</v>
      </c>
      <c r="C358" s="44">
        <v>16026</v>
      </c>
      <c r="D358" s="44">
        <v>1842</v>
      </c>
      <c r="E358" s="44">
        <v>17868</v>
      </c>
      <c r="F358" t="s">
        <v>10</v>
      </c>
    </row>
    <row r="359" spans="1:6" x14ac:dyDescent="0.25">
      <c r="A359" s="45">
        <v>10</v>
      </c>
      <c r="B359" s="45">
        <v>2019</v>
      </c>
      <c r="C359" s="44">
        <v>16022</v>
      </c>
      <c r="D359" s="44">
        <v>1858</v>
      </c>
      <c r="E359" s="44">
        <v>17880</v>
      </c>
      <c r="F359" t="s">
        <v>10</v>
      </c>
    </row>
    <row r="360" spans="1:6" x14ac:dyDescent="0.25">
      <c r="A360" s="45">
        <v>11</v>
      </c>
      <c r="B360" s="45">
        <v>2019</v>
      </c>
      <c r="C360" s="44">
        <v>16048</v>
      </c>
      <c r="D360" s="44">
        <v>1799</v>
      </c>
      <c r="E360" s="44">
        <v>17847</v>
      </c>
      <c r="F360" t="s">
        <v>10</v>
      </c>
    </row>
    <row r="361" spans="1:6" x14ac:dyDescent="0.25">
      <c r="A361" s="45">
        <v>12</v>
      </c>
      <c r="B361" s="45">
        <v>2019</v>
      </c>
      <c r="C361" s="44">
        <v>16060</v>
      </c>
      <c r="D361" s="44">
        <v>1857</v>
      </c>
      <c r="E361" s="44">
        <v>17917</v>
      </c>
      <c r="F361" t="s">
        <v>10</v>
      </c>
    </row>
    <row r="362" spans="1:6" x14ac:dyDescent="0.25">
      <c r="A362" s="45">
        <v>1</v>
      </c>
      <c r="B362" s="45">
        <v>2020</v>
      </c>
      <c r="C362" s="44">
        <v>16086</v>
      </c>
      <c r="D362" s="44">
        <v>1853</v>
      </c>
      <c r="E362" s="44">
        <v>17939</v>
      </c>
      <c r="F362" t="s">
        <v>10</v>
      </c>
    </row>
    <row r="363" spans="1:6" x14ac:dyDescent="0.25">
      <c r="A363" s="45">
        <v>2</v>
      </c>
      <c r="B363" s="45">
        <v>2020</v>
      </c>
      <c r="C363" s="44">
        <v>16070</v>
      </c>
      <c r="D363" s="44">
        <v>1841</v>
      </c>
      <c r="E363" s="44">
        <v>17911</v>
      </c>
      <c r="F363" t="s">
        <v>10</v>
      </c>
    </row>
    <row r="364" spans="1:6" x14ac:dyDescent="0.25">
      <c r="A364" s="45">
        <v>3</v>
      </c>
      <c r="B364" s="45">
        <v>2020</v>
      </c>
      <c r="C364" s="44">
        <v>16062</v>
      </c>
      <c r="D364" s="44">
        <v>1850</v>
      </c>
      <c r="E364" s="44">
        <v>17912</v>
      </c>
      <c r="F364" t="s">
        <v>10</v>
      </c>
    </row>
    <row r="365" spans="1:6" x14ac:dyDescent="0.25">
      <c r="A365" s="45">
        <v>4</v>
      </c>
      <c r="B365" s="45">
        <v>2020</v>
      </c>
      <c r="C365" s="44">
        <v>15840</v>
      </c>
      <c r="D365" s="44">
        <v>2010</v>
      </c>
      <c r="E365" s="44">
        <v>17850</v>
      </c>
      <c r="F365" t="s">
        <v>10</v>
      </c>
    </row>
    <row r="366" spans="1:6" x14ac:dyDescent="0.25">
      <c r="A366" s="45">
        <v>5</v>
      </c>
      <c r="B366" s="45">
        <v>2020</v>
      </c>
      <c r="C366" s="44">
        <v>15751</v>
      </c>
      <c r="D366" s="44">
        <v>2046</v>
      </c>
      <c r="E366" s="44">
        <v>17797</v>
      </c>
      <c r="F366" t="s">
        <v>10</v>
      </c>
    </row>
    <row r="367" spans="1:6" x14ac:dyDescent="0.25">
      <c r="A367" s="45">
        <v>6</v>
      </c>
      <c r="B367" s="45">
        <v>2020</v>
      </c>
      <c r="C367" s="44">
        <v>15691</v>
      </c>
      <c r="D367" s="44">
        <v>2050</v>
      </c>
      <c r="E367" s="44">
        <v>17741</v>
      </c>
      <c r="F367" t="s">
        <v>10</v>
      </c>
    </row>
    <row r="368" spans="1:6" x14ac:dyDescent="0.25">
      <c r="A368" s="45">
        <v>7</v>
      </c>
      <c r="B368" s="45">
        <v>2020</v>
      </c>
      <c r="C368" s="44">
        <v>15631</v>
      </c>
      <c r="D368" s="44">
        <v>2009</v>
      </c>
      <c r="E368" s="44">
        <v>17640</v>
      </c>
      <c r="F368" t="s">
        <v>10</v>
      </c>
    </row>
    <row r="369" spans="1:6" x14ac:dyDescent="0.25">
      <c r="A369" s="45">
        <v>8</v>
      </c>
      <c r="B369" s="45">
        <v>2020</v>
      </c>
      <c r="C369" s="44">
        <v>15585</v>
      </c>
      <c r="D369" s="44">
        <v>1998</v>
      </c>
      <c r="E369" s="44">
        <v>17583</v>
      </c>
      <c r="F369" t="s">
        <v>10</v>
      </c>
    </row>
    <row r="370" spans="1:6" x14ac:dyDescent="0.25">
      <c r="A370" s="45">
        <v>9</v>
      </c>
      <c r="B370" s="45">
        <v>2020</v>
      </c>
      <c r="C370" s="44">
        <v>15471</v>
      </c>
      <c r="D370" s="44">
        <v>2010</v>
      </c>
      <c r="E370" s="44">
        <v>17481</v>
      </c>
      <c r="F370" t="s">
        <v>10</v>
      </c>
    </row>
    <row r="371" spans="1:6" x14ac:dyDescent="0.25">
      <c r="A371" s="45">
        <v>10</v>
      </c>
      <c r="B371" s="45">
        <v>2020</v>
      </c>
      <c r="C371" s="44">
        <v>14683</v>
      </c>
      <c r="D371" s="44">
        <v>1964</v>
      </c>
      <c r="E371" s="44">
        <v>16647</v>
      </c>
      <c r="F371" t="s">
        <v>10</v>
      </c>
    </row>
    <row r="372" spans="1:6" x14ac:dyDescent="0.25">
      <c r="A372" s="45">
        <v>11</v>
      </c>
      <c r="B372" s="45">
        <v>2020</v>
      </c>
      <c r="C372" s="44">
        <v>14748</v>
      </c>
      <c r="D372" s="44">
        <v>1948</v>
      </c>
      <c r="E372" s="44">
        <v>16696</v>
      </c>
      <c r="F372" t="s">
        <v>10</v>
      </c>
    </row>
    <row r="373" spans="1:6" x14ac:dyDescent="0.25">
      <c r="A373" s="45">
        <v>12</v>
      </c>
      <c r="B373" s="45">
        <v>2020</v>
      </c>
      <c r="C373" s="44">
        <v>14706</v>
      </c>
      <c r="D373" s="44">
        <v>1937</v>
      </c>
      <c r="E373" s="44">
        <v>16643</v>
      </c>
      <c r="F373" t="s">
        <v>10</v>
      </c>
    </row>
    <row r="374" spans="1:6" x14ac:dyDescent="0.25">
      <c r="A374" s="45">
        <v>1</v>
      </c>
      <c r="B374" s="45">
        <v>2021</v>
      </c>
      <c r="C374" s="44">
        <v>14861</v>
      </c>
      <c r="D374" s="44">
        <v>1875</v>
      </c>
      <c r="E374" s="44">
        <v>16736</v>
      </c>
      <c r="F374" t="s">
        <v>10</v>
      </c>
    </row>
    <row r="375" spans="1:6" x14ac:dyDescent="0.25">
      <c r="A375" s="45">
        <v>2</v>
      </c>
      <c r="B375" s="45">
        <v>2021</v>
      </c>
      <c r="C375" s="44">
        <v>14882</v>
      </c>
      <c r="D375" s="44">
        <v>1852</v>
      </c>
      <c r="E375" s="44">
        <v>16734</v>
      </c>
      <c r="F375" t="s">
        <v>10</v>
      </c>
    </row>
    <row r="376" spans="1:6" x14ac:dyDescent="0.25">
      <c r="A376" s="45">
        <v>3</v>
      </c>
      <c r="B376" s="45">
        <v>2021</v>
      </c>
      <c r="C376" s="44">
        <v>14851</v>
      </c>
      <c r="D376" s="44">
        <v>1822</v>
      </c>
      <c r="E376" s="44">
        <v>16673</v>
      </c>
      <c r="F376" t="s">
        <v>10</v>
      </c>
    </row>
    <row r="377" spans="1:6" x14ac:dyDescent="0.25">
      <c r="A377" s="45">
        <v>4</v>
      </c>
      <c r="B377" s="45">
        <v>2021</v>
      </c>
      <c r="C377" s="44">
        <v>14810</v>
      </c>
      <c r="D377" s="44">
        <v>1821</v>
      </c>
      <c r="E377" s="44">
        <v>16631</v>
      </c>
      <c r="F377" t="s">
        <v>10</v>
      </c>
    </row>
    <row r="378" spans="1:6" x14ac:dyDescent="0.25">
      <c r="A378" s="45">
        <v>5</v>
      </c>
      <c r="B378" s="45">
        <v>2021</v>
      </c>
      <c r="C378" s="44">
        <v>14939</v>
      </c>
      <c r="D378" s="44">
        <v>1786</v>
      </c>
      <c r="E378" s="44">
        <v>16725</v>
      </c>
      <c r="F378" t="s">
        <v>10</v>
      </c>
    </row>
    <row r="379" spans="1:6" x14ac:dyDescent="0.25">
      <c r="A379" s="45">
        <v>6</v>
      </c>
      <c r="B379" s="45">
        <v>2021</v>
      </c>
      <c r="C379" s="44">
        <v>14992</v>
      </c>
      <c r="D379" s="44">
        <v>1778</v>
      </c>
      <c r="E379" s="44">
        <v>16770</v>
      </c>
      <c r="F379" t="s">
        <v>10</v>
      </c>
    </row>
    <row r="380" spans="1:6" x14ac:dyDescent="0.25">
      <c r="A380" s="45">
        <v>7</v>
      </c>
      <c r="B380" s="45">
        <v>2021</v>
      </c>
      <c r="C380" s="44">
        <v>14993</v>
      </c>
      <c r="D380" s="44">
        <v>1758</v>
      </c>
      <c r="E380" s="44">
        <v>16751</v>
      </c>
      <c r="F380" t="s">
        <v>10</v>
      </c>
    </row>
    <row r="381" spans="1:6" x14ac:dyDescent="0.25">
      <c r="A381" s="45">
        <v>8</v>
      </c>
      <c r="B381" s="45">
        <v>2021</v>
      </c>
      <c r="C381" s="44">
        <v>15905</v>
      </c>
      <c r="D381" s="44">
        <v>1761</v>
      </c>
      <c r="E381" s="44">
        <v>17666</v>
      </c>
      <c r="F381" t="s">
        <v>10</v>
      </c>
    </row>
    <row r="382" spans="1:6" x14ac:dyDescent="0.25">
      <c r="A382" s="45">
        <v>9</v>
      </c>
      <c r="B382" s="45">
        <v>2021</v>
      </c>
      <c r="C382" s="44">
        <v>15074</v>
      </c>
      <c r="D382" s="44">
        <v>1761</v>
      </c>
      <c r="E382" s="44">
        <v>16835</v>
      </c>
      <c r="F382" t="s">
        <v>10</v>
      </c>
    </row>
    <row r="383" spans="1:6" x14ac:dyDescent="0.25">
      <c r="A383" s="45">
        <v>10</v>
      </c>
      <c r="B383" s="45">
        <v>2021</v>
      </c>
      <c r="C383" s="44">
        <v>15230</v>
      </c>
      <c r="D383" s="44">
        <v>1737</v>
      </c>
      <c r="E383" s="44">
        <v>16967</v>
      </c>
      <c r="F383" t="s">
        <v>10</v>
      </c>
    </row>
    <row r="384" spans="1:6" x14ac:dyDescent="0.25">
      <c r="A384" s="45">
        <v>11</v>
      </c>
      <c r="B384" s="45">
        <v>2021</v>
      </c>
      <c r="C384" s="44">
        <v>15287</v>
      </c>
      <c r="D384" s="44">
        <v>1733</v>
      </c>
      <c r="E384" s="44">
        <v>17020</v>
      </c>
      <c r="F384" t="s">
        <v>10</v>
      </c>
    </row>
    <row r="385" spans="1:6" x14ac:dyDescent="0.25">
      <c r="A385" s="45">
        <v>12</v>
      </c>
      <c r="B385" s="45">
        <v>2021</v>
      </c>
      <c r="C385" s="44">
        <v>15342</v>
      </c>
      <c r="D385" s="44">
        <v>1712</v>
      </c>
      <c r="E385" s="44">
        <v>17054</v>
      </c>
      <c r="F385" t="s">
        <v>10</v>
      </c>
    </row>
    <row r="386" spans="1:6" x14ac:dyDescent="0.25">
      <c r="A386" s="45">
        <v>1</v>
      </c>
      <c r="B386" s="45">
        <v>2022</v>
      </c>
      <c r="C386" s="44">
        <v>15500</v>
      </c>
      <c r="D386" s="44">
        <v>1701</v>
      </c>
      <c r="E386" s="44">
        <v>17201</v>
      </c>
      <c r="F386" t="s">
        <v>10</v>
      </c>
    </row>
    <row r="387" spans="1:6" x14ac:dyDescent="0.25">
      <c r="A387" s="45">
        <v>2</v>
      </c>
      <c r="B387" s="45">
        <v>2022</v>
      </c>
      <c r="C387" s="44">
        <v>15735</v>
      </c>
      <c r="D387" s="44">
        <v>1686</v>
      </c>
      <c r="E387" s="44">
        <v>17421</v>
      </c>
      <c r="F387" t="s">
        <v>10</v>
      </c>
    </row>
    <row r="388" spans="1:6" x14ac:dyDescent="0.25">
      <c r="A388" s="45">
        <v>3</v>
      </c>
      <c r="B388" s="45">
        <v>2022</v>
      </c>
      <c r="C388" s="44">
        <v>16027</v>
      </c>
      <c r="D388" s="44">
        <v>1694</v>
      </c>
      <c r="E388" s="44">
        <v>17721</v>
      </c>
      <c r="F388" t="s">
        <v>10</v>
      </c>
    </row>
    <row r="389" spans="1:6" x14ac:dyDescent="0.25">
      <c r="A389" s="45">
        <v>4</v>
      </c>
      <c r="B389" s="45">
        <v>2022</v>
      </c>
      <c r="C389" s="44">
        <v>16436</v>
      </c>
      <c r="D389" s="44">
        <v>1715</v>
      </c>
      <c r="E389" s="44">
        <v>18151</v>
      </c>
      <c r="F389" t="s">
        <v>10</v>
      </c>
    </row>
    <row r="390" spans="1:6" x14ac:dyDescent="0.25">
      <c r="A390" s="45">
        <v>5</v>
      </c>
      <c r="B390" s="45">
        <v>2022</v>
      </c>
      <c r="C390" s="44">
        <v>16819</v>
      </c>
      <c r="D390" s="44">
        <v>1751</v>
      </c>
      <c r="E390" s="44">
        <v>18570</v>
      </c>
      <c r="F390" t="s">
        <v>10</v>
      </c>
    </row>
    <row r="391" spans="1:6" x14ac:dyDescent="0.25">
      <c r="A391" s="45">
        <v>6</v>
      </c>
      <c r="B391" s="45">
        <v>2022</v>
      </c>
      <c r="C391" s="44">
        <v>17175</v>
      </c>
      <c r="D391" s="44">
        <v>1737</v>
      </c>
      <c r="E391" s="44">
        <v>18912</v>
      </c>
      <c r="F391" t="s">
        <v>10</v>
      </c>
    </row>
    <row r="392" spans="1:6" x14ac:dyDescent="0.25">
      <c r="A392" s="45">
        <v>7</v>
      </c>
      <c r="B392" s="45">
        <v>2022</v>
      </c>
      <c r="C392" s="44">
        <v>17549</v>
      </c>
      <c r="D392" s="44">
        <v>1722</v>
      </c>
      <c r="E392" s="44">
        <v>19271</v>
      </c>
      <c r="F392" t="s">
        <v>10</v>
      </c>
    </row>
    <row r="393" spans="1:6" x14ac:dyDescent="0.25">
      <c r="A393" s="45">
        <v>8</v>
      </c>
      <c r="B393" s="45">
        <v>2022</v>
      </c>
      <c r="C393" s="44">
        <v>19117</v>
      </c>
      <c r="D393" s="45">
        <v>220</v>
      </c>
      <c r="E393" s="44">
        <v>19337</v>
      </c>
      <c r="F393" t="s">
        <v>10</v>
      </c>
    </row>
    <row r="394" spans="1:6" x14ac:dyDescent="0.25">
      <c r="A394" s="45">
        <v>2</v>
      </c>
      <c r="B394" s="45">
        <v>2000</v>
      </c>
      <c r="C394" s="45">
        <v>275</v>
      </c>
      <c r="D394" s="45">
        <v>175</v>
      </c>
      <c r="E394" s="45">
        <v>450</v>
      </c>
      <c r="F394" t="s">
        <v>16</v>
      </c>
    </row>
    <row r="395" spans="1:6" x14ac:dyDescent="0.25">
      <c r="A395" s="45">
        <v>3</v>
      </c>
      <c r="B395" s="45">
        <v>2000</v>
      </c>
      <c r="C395" s="45">
        <v>310</v>
      </c>
      <c r="D395" s="45">
        <v>195</v>
      </c>
      <c r="E395" s="45">
        <v>505</v>
      </c>
      <c r="F395" t="s">
        <v>16</v>
      </c>
    </row>
    <row r="396" spans="1:6" x14ac:dyDescent="0.25">
      <c r="A396" s="45">
        <v>4</v>
      </c>
      <c r="B396" s="45">
        <v>2000</v>
      </c>
      <c r="C396" s="45">
        <v>360</v>
      </c>
      <c r="D396" s="45">
        <v>210</v>
      </c>
      <c r="E396" s="45">
        <v>570</v>
      </c>
      <c r="F396" t="s">
        <v>16</v>
      </c>
    </row>
    <row r="397" spans="1:6" x14ac:dyDescent="0.25">
      <c r="A397" s="45">
        <v>5</v>
      </c>
      <c r="B397" s="45">
        <v>2000</v>
      </c>
      <c r="C397" s="45">
        <v>424</v>
      </c>
      <c r="D397" s="45">
        <v>161</v>
      </c>
      <c r="E397" s="45">
        <v>585</v>
      </c>
      <c r="F397" t="s">
        <v>16</v>
      </c>
    </row>
    <row r="398" spans="1:6" x14ac:dyDescent="0.25">
      <c r="A398" s="45">
        <v>6</v>
      </c>
      <c r="B398" s="45">
        <v>2000</v>
      </c>
      <c r="C398" s="45">
        <v>452</v>
      </c>
      <c r="D398" s="45">
        <v>176</v>
      </c>
      <c r="E398" s="45">
        <v>628</v>
      </c>
      <c r="F398" t="s">
        <v>16</v>
      </c>
    </row>
    <row r="399" spans="1:6" x14ac:dyDescent="0.25">
      <c r="A399" s="45">
        <v>7</v>
      </c>
      <c r="B399" s="45">
        <v>2000</v>
      </c>
      <c r="C399" s="45">
        <v>532</v>
      </c>
      <c r="D399" s="45">
        <v>186</v>
      </c>
      <c r="E399" s="45">
        <v>718</v>
      </c>
      <c r="F399" t="s">
        <v>16</v>
      </c>
    </row>
    <row r="400" spans="1:6" x14ac:dyDescent="0.25">
      <c r="A400" s="45">
        <v>8</v>
      </c>
      <c r="B400" s="45">
        <v>2000</v>
      </c>
      <c r="C400" s="45">
        <v>590</v>
      </c>
      <c r="D400" s="45">
        <v>227</v>
      </c>
      <c r="E400" s="45">
        <v>817</v>
      </c>
      <c r="F400" t="s">
        <v>16</v>
      </c>
    </row>
    <row r="401" spans="1:6" x14ac:dyDescent="0.25">
      <c r="A401" s="45">
        <v>9</v>
      </c>
      <c r="B401" s="45">
        <v>2000</v>
      </c>
      <c r="C401" s="45">
        <v>689</v>
      </c>
      <c r="D401" s="45">
        <v>258</v>
      </c>
      <c r="E401" s="45">
        <v>947</v>
      </c>
      <c r="F401" t="s">
        <v>16</v>
      </c>
    </row>
    <row r="402" spans="1:6" x14ac:dyDescent="0.25">
      <c r="A402" s="45">
        <v>10</v>
      </c>
      <c r="B402" s="45">
        <v>2000</v>
      </c>
      <c r="C402" s="45">
        <v>764</v>
      </c>
      <c r="D402" s="45">
        <v>277</v>
      </c>
      <c r="E402" s="44">
        <v>1041</v>
      </c>
      <c r="F402" t="s">
        <v>16</v>
      </c>
    </row>
    <row r="403" spans="1:6" x14ac:dyDescent="0.25">
      <c r="A403" s="45">
        <v>11</v>
      </c>
      <c r="B403" s="45">
        <v>2000</v>
      </c>
      <c r="C403" s="45">
        <v>796</v>
      </c>
      <c r="D403" s="45">
        <v>189</v>
      </c>
      <c r="E403" s="45">
        <v>985</v>
      </c>
      <c r="F403" t="s">
        <v>16</v>
      </c>
    </row>
    <row r="404" spans="1:6" x14ac:dyDescent="0.25">
      <c r="A404" s="45">
        <v>12</v>
      </c>
      <c r="B404" s="45">
        <v>2000</v>
      </c>
      <c r="C404" s="45">
        <v>833</v>
      </c>
      <c r="D404" s="45">
        <v>325</v>
      </c>
      <c r="E404" s="44">
        <v>1158</v>
      </c>
      <c r="F404" t="s">
        <v>16</v>
      </c>
    </row>
    <row r="405" spans="1:6" x14ac:dyDescent="0.25">
      <c r="A405" s="45">
        <v>1</v>
      </c>
      <c r="B405" s="45">
        <v>2001</v>
      </c>
      <c r="C405" s="45">
        <v>967</v>
      </c>
      <c r="D405" s="45">
        <v>373</v>
      </c>
      <c r="E405" s="44">
        <v>1340</v>
      </c>
      <c r="F405" t="s">
        <v>16</v>
      </c>
    </row>
    <row r="406" spans="1:6" x14ac:dyDescent="0.25">
      <c r="A406" s="45">
        <v>2</v>
      </c>
      <c r="B406" s="45">
        <v>2001</v>
      </c>
      <c r="C406" s="44">
        <v>1123</v>
      </c>
      <c r="D406" s="45">
        <v>393</v>
      </c>
      <c r="E406" s="44">
        <v>1516</v>
      </c>
      <c r="F406" t="s">
        <v>16</v>
      </c>
    </row>
    <row r="407" spans="1:6" x14ac:dyDescent="0.25">
      <c r="A407" s="45">
        <v>3</v>
      </c>
      <c r="B407" s="45">
        <v>2001</v>
      </c>
      <c r="C407" s="44">
        <v>1137</v>
      </c>
      <c r="D407" s="45">
        <v>384</v>
      </c>
      <c r="E407" s="44">
        <v>1521</v>
      </c>
      <c r="F407" t="s">
        <v>16</v>
      </c>
    </row>
    <row r="408" spans="1:6" x14ac:dyDescent="0.25">
      <c r="A408" s="45">
        <v>4</v>
      </c>
      <c r="B408" s="45">
        <v>2001</v>
      </c>
      <c r="C408" s="44">
        <v>1214</v>
      </c>
      <c r="D408" s="45">
        <v>392</v>
      </c>
      <c r="E408" s="44">
        <v>1606</v>
      </c>
      <c r="F408" t="s">
        <v>16</v>
      </c>
    </row>
    <row r="409" spans="1:6" x14ac:dyDescent="0.25">
      <c r="A409" s="45">
        <v>5</v>
      </c>
      <c r="B409" s="45">
        <v>2001</v>
      </c>
      <c r="C409" s="44">
        <v>1221</v>
      </c>
      <c r="D409" s="45">
        <v>452</v>
      </c>
      <c r="E409" s="44">
        <v>1673</v>
      </c>
      <c r="F409" t="s">
        <v>16</v>
      </c>
    </row>
    <row r="410" spans="1:6" x14ac:dyDescent="0.25">
      <c r="A410" s="45">
        <v>6</v>
      </c>
      <c r="B410" s="45">
        <v>2001</v>
      </c>
      <c r="C410" s="44">
        <v>1272</v>
      </c>
      <c r="D410" s="45">
        <v>498</v>
      </c>
      <c r="E410" s="44">
        <v>1770</v>
      </c>
      <c r="F410" t="s">
        <v>16</v>
      </c>
    </row>
    <row r="411" spans="1:6" x14ac:dyDescent="0.25">
      <c r="A411" s="45">
        <v>7</v>
      </c>
      <c r="B411" s="45">
        <v>2001</v>
      </c>
      <c r="C411" s="44">
        <v>1345</v>
      </c>
      <c r="D411" s="45">
        <v>524</v>
      </c>
      <c r="E411" s="44">
        <v>1869</v>
      </c>
      <c r="F411" t="s">
        <v>16</v>
      </c>
    </row>
    <row r="412" spans="1:6" x14ac:dyDescent="0.25">
      <c r="A412" s="45">
        <v>8</v>
      </c>
      <c r="B412" s="45">
        <v>2001</v>
      </c>
      <c r="C412" s="44">
        <v>1407</v>
      </c>
      <c r="D412" s="45">
        <v>560</v>
      </c>
      <c r="E412" s="44">
        <v>1967</v>
      </c>
      <c r="F412" t="s">
        <v>16</v>
      </c>
    </row>
    <row r="413" spans="1:6" x14ac:dyDescent="0.25">
      <c r="A413" s="45">
        <v>9</v>
      </c>
      <c r="B413" s="45">
        <v>2001</v>
      </c>
      <c r="C413" s="44">
        <v>1509</v>
      </c>
      <c r="D413" s="45">
        <v>556</v>
      </c>
      <c r="E413" s="44">
        <v>2065</v>
      </c>
      <c r="F413" t="s">
        <v>16</v>
      </c>
    </row>
    <row r="414" spans="1:6" x14ac:dyDescent="0.25">
      <c r="A414" s="45">
        <v>10</v>
      </c>
      <c r="B414" s="45">
        <v>2001</v>
      </c>
      <c r="C414" s="44">
        <v>1551</v>
      </c>
      <c r="D414" s="45">
        <v>598</v>
      </c>
      <c r="E414" s="44">
        <v>2149</v>
      </c>
      <c r="F414" t="s">
        <v>16</v>
      </c>
    </row>
    <row r="415" spans="1:6" x14ac:dyDescent="0.25">
      <c r="A415" s="45">
        <v>11</v>
      </c>
      <c r="B415" s="45">
        <v>2001</v>
      </c>
      <c r="C415" s="44">
        <v>1644</v>
      </c>
      <c r="D415" s="45">
        <v>626</v>
      </c>
      <c r="E415" s="44">
        <v>2270</v>
      </c>
      <c r="F415" t="s">
        <v>16</v>
      </c>
    </row>
    <row r="416" spans="1:6" x14ac:dyDescent="0.25">
      <c r="A416" s="45">
        <v>12</v>
      </c>
      <c r="B416" s="45">
        <v>2001</v>
      </c>
      <c r="C416" s="44">
        <v>1700</v>
      </c>
      <c r="D416" s="45">
        <v>661</v>
      </c>
      <c r="E416" s="44">
        <v>2361</v>
      </c>
      <c r="F416" t="s">
        <v>16</v>
      </c>
    </row>
    <row r="417" spans="1:6" x14ac:dyDescent="0.25">
      <c r="A417" s="45">
        <v>1</v>
      </c>
      <c r="B417" s="45">
        <v>2002</v>
      </c>
      <c r="C417" s="44">
        <v>1927</v>
      </c>
      <c r="D417" s="45">
        <v>645</v>
      </c>
      <c r="E417" s="44">
        <v>2572</v>
      </c>
      <c r="F417" t="s">
        <v>16</v>
      </c>
    </row>
    <row r="418" spans="1:6" x14ac:dyDescent="0.25">
      <c r="A418" s="45">
        <v>2</v>
      </c>
      <c r="B418" s="45">
        <v>2002</v>
      </c>
      <c r="C418" s="44">
        <v>2030</v>
      </c>
      <c r="D418" s="45">
        <v>613</v>
      </c>
      <c r="E418" s="44">
        <v>2643</v>
      </c>
      <c r="F418" t="s">
        <v>16</v>
      </c>
    </row>
    <row r="419" spans="1:6" x14ac:dyDescent="0.25">
      <c r="A419" s="45">
        <v>3</v>
      </c>
      <c r="B419" s="45">
        <v>2002</v>
      </c>
      <c r="C419" s="44">
        <v>2145</v>
      </c>
      <c r="D419" s="45">
        <v>604</v>
      </c>
      <c r="E419" s="44">
        <v>2749</v>
      </c>
      <c r="F419" t="s">
        <v>16</v>
      </c>
    </row>
    <row r="420" spans="1:6" x14ac:dyDescent="0.25">
      <c r="A420" s="45">
        <v>4</v>
      </c>
      <c r="B420" s="45">
        <v>2002</v>
      </c>
      <c r="C420" s="44">
        <v>2271</v>
      </c>
      <c r="D420" s="45">
        <v>637</v>
      </c>
      <c r="E420" s="44">
        <v>2908</v>
      </c>
      <c r="F420" t="s">
        <v>16</v>
      </c>
    </row>
    <row r="421" spans="1:6" x14ac:dyDescent="0.25">
      <c r="A421" s="45">
        <v>5</v>
      </c>
      <c r="B421" s="45">
        <v>2002</v>
      </c>
      <c r="C421" s="44">
        <v>2349</v>
      </c>
      <c r="D421" s="45">
        <v>645</v>
      </c>
      <c r="E421" s="44">
        <v>2994</v>
      </c>
      <c r="F421" t="s">
        <v>16</v>
      </c>
    </row>
    <row r="422" spans="1:6" x14ac:dyDescent="0.25">
      <c r="A422" s="45">
        <v>6</v>
      </c>
      <c r="B422" s="45">
        <v>2002</v>
      </c>
      <c r="C422" s="44">
        <v>2455</v>
      </c>
      <c r="D422" s="45">
        <v>638</v>
      </c>
      <c r="E422" s="44">
        <v>3093</v>
      </c>
      <c r="F422" t="s">
        <v>16</v>
      </c>
    </row>
    <row r="423" spans="1:6" x14ac:dyDescent="0.25">
      <c r="A423" s="45">
        <v>7</v>
      </c>
      <c r="B423" s="45">
        <v>2002</v>
      </c>
      <c r="C423" s="44">
        <v>2607</v>
      </c>
      <c r="D423" s="45">
        <v>703</v>
      </c>
      <c r="E423" s="44">
        <v>3310</v>
      </c>
      <c r="F423" t="s">
        <v>16</v>
      </c>
    </row>
    <row r="424" spans="1:6" x14ac:dyDescent="0.25">
      <c r="A424" s="45">
        <v>8</v>
      </c>
      <c r="B424" s="45">
        <v>2002</v>
      </c>
      <c r="C424" s="44">
        <v>2697</v>
      </c>
      <c r="D424" s="45">
        <v>751</v>
      </c>
      <c r="E424" s="44">
        <v>3448</v>
      </c>
      <c r="F424" t="s">
        <v>16</v>
      </c>
    </row>
    <row r="425" spans="1:6" x14ac:dyDescent="0.25">
      <c r="A425" s="45">
        <v>9</v>
      </c>
      <c r="B425" s="45">
        <v>2002</v>
      </c>
      <c r="C425" s="44">
        <v>2884</v>
      </c>
      <c r="D425" s="45">
        <v>730</v>
      </c>
      <c r="E425" s="44">
        <v>3614</v>
      </c>
      <c r="F425" t="s">
        <v>16</v>
      </c>
    </row>
    <row r="426" spans="1:6" x14ac:dyDescent="0.25">
      <c r="A426" s="45">
        <v>10</v>
      </c>
      <c r="B426" s="45">
        <v>2002</v>
      </c>
      <c r="C426" s="44">
        <v>3152</v>
      </c>
      <c r="D426" s="45">
        <v>638</v>
      </c>
      <c r="E426" s="44">
        <v>3790</v>
      </c>
      <c r="F426" t="s">
        <v>16</v>
      </c>
    </row>
    <row r="427" spans="1:6" x14ac:dyDescent="0.25">
      <c r="A427" s="45">
        <v>11</v>
      </c>
      <c r="B427" s="45">
        <v>2002</v>
      </c>
      <c r="C427" s="44">
        <v>3275</v>
      </c>
      <c r="D427" s="45">
        <v>683</v>
      </c>
      <c r="E427" s="44">
        <v>3958</v>
      </c>
      <c r="F427" t="s">
        <v>16</v>
      </c>
    </row>
    <row r="428" spans="1:6" x14ac:dyDescent="0.25">
      <c r="A428" s="45">
        <v>12</v>
      </c>
      <c r="B428" s="45">
        <v>2002</v>
      </c>
      <c r="C428" s="44">
        <v>3359</v>
      </c>
      <c r="D428" s="45">
        <v>652</v>
      </c>
      <c r="E428" s="44">
        <v>4011</v>
      </c>
      <c r="F428" t="s">
        <v>16</v>
      </c>
    </row>
    <row r="429" spans="1:6" x14ac:dyDescent="0.25">
      <c r="A429" s="45">
        <v>1</v>
      </c>
      <c r="B429" s="45">
        <v>2003</v>
      </c>
      <c r="C429" s="44">
        <v>3538</v>
      </c>
      <c r="D429" s="45">
        <v>755</v>
      </c>
      <c r="E429" s="44">
        <v>4293</v>
      </c>
      <c r="F429" t="s">
        <v>16</v>
      </c>
    </row>
    <row r="430" spans="1:6" x14ac:dyDescent="0.25">
      <c r="A430" s="45">
        <v>2</v>
      </c>
      <c r="B430" s="45">
        <v>2003</v>
      </c>
      <c r="C430" s="44">
        <v>3639</v>
      </c>
      <c r="D430" s="45">
        <v>444</v>
      </c>
      <c r="E430" s="44">
        <v>4083</v>
      </c>
      <c r="F430" t="s">
        <v>16</v>
      </c>
    </row>
    <row r="431" spans="1:6" x14ac:dyDescent="0.25">
      <c r="A431" s="45">
        <v>3</v>
      </c>
      <c r="B431" s="45">
        <v>2003</v>
      </c>
      <c r="C431" s="44">
        <v>3679</v>
      </c>
      <c r="D431" s="45">
        <v>731</v>
      </c>
      <c r="E431" s="44">
        <v>4410</v>
      </c>
      <c r="F431" t="s">
        <v>16</v>
      </c>
    </row>
    <row r="432" spans="1:6" x14ac:dyDescent="0.25">
      <c r="A432" s="45">
        <v>4</v>
      </c>
      <c r="B432" s="45">
        <v>2003</v>
      </c>
      <c r="C432" s="44">
        <v>3870</v>
      </c>
      <c r="D432" s="45">
        <v>742</v>
      </c>
      <c r="E432" s="44">
        <v>4612</v>
      </c>
      <c r="F432" t="s">
        <v>16</v>
      </c>
    </row>
    <row r="433" spans="1:6" x14ac:dyDescent="0.25">
      <c r="A433" s="45">
        <v>5</v>
      </c>
      <c r="B433" s="45">
        <v>2003</v>
      </c>
      <c r="C433" s="44">
        <v>4123</v>
      </c>
      <c r="D433" s="45">
        <v>743</v>
      </c>
      <c r="E433" s="44">
        <v>4866</v>
      </c>
      <c r="F433" t="s">
        <v>16</v>
      </c>
    </row>
    <row r="434" spans="1:6" x14ac:dyDescent="0.25">
      <c r="A434" s="45">
        <v>6</v>
      </c>
      <c r="B434" s="45">
        <v>2003</v>
      </c>
      <c r="C434" s="44">
        <v>4057</v>
      </c>
      <c r="D434" s="45">
        <v>780</v>
      </c>
      <c r="E434" s="44">
        <v>4837</v>
      </c>
      <c r="F434" t="s">
        <v>16</v>
      </c>
    </row>
    <row r="435" spans="1:6" x14ac:dyDescent="0.25">
      <c r="A435" s="45">
        <v>7</v>
      </c>
      <c r="B435" s="45">
        <v>2003</v>
      </c>
      <c r="C435" s="44">
        <v>4108</v>
      </c>
      <c r="D435" s="45">
        <v>801</v>
      </c>
      <c r="E435" s="44">
        <v>4909</v>
      </c>
      <c r="F435" t="s">
        <v>16</v>
      </c>
    </row>
    <row r="436" spans="1:6" x14ac:dyDescent="0.25">
      <c r="A436" s="45">
        <v>8</v>
      </c>
      <c r="B436" s="45">
        <v>2003</v>
      </c>
      <c r="C436" s="44">
        <v>4232</v>
      </c>
      <c r="D436" s="45">
        <v>784</v>
      </c>
      <c r="E436" s="44">
        <v>5016</v>
      </c>
      <c r="F436" t="s">
        <v>16</v>
      </c>
    </row>
    <row r="437" spans="1:6" x14ac:dyDescent="0.25">
      <c r="A437" s="45">
        <v>9</v>
      </c>
      <c r="B437" s="45">
        <v>2003</v>
      </c>
      <c r="C437" s="44">
        <v>4393</v>
      </c>
      <c r="D437" s="45">
        <v>813</v>
      </c>
      <c r="E437" s="44">
        <v>5206</v>
      </c>
      <c r="F437" t="s">
        <v>16</v>
      </c>
    </row>
    <row r="438" spans="1:6" x14ac:dyDescent="0.25">
      <c r="A438" s="45">
        <v>10</v>
      </c>
      <c r="B438" s="45">
        <v>2003</v>
      </c>
      <c r="C438" s="44">
        <v>4491</v>
      </c>
      <c r="D438" s="45">
        <v>863</v>
      </c>
      <c r="E438" s="44">
        <v>5354</v>
      </c>
      <c r="F438" t="s">
        <v>16</v>
      </c>
    </row>
    <row r="439" spans="1:6" x14ac:dyDescent="0.25">
      <c r="A439" s="45">
        <v>11</v>
      </c>
      <c r="B439" s="45">
        <v>2003</v>
      </c>
      <c r="C439" s="44">
        <v>4779</v>
      </c>
      <c r="D439" s="45">
        <v>828</v>
      </c>
      <c r="E439" s="44">
        <v>5607</v>
      </c>
      <c r="F439" t="s">
        <v>16</v>
      </c>
    </row>
    <row r="440" spans="1:6" x14ac:dyDescent="0.25">
      <c r="A440" s="45">
        <v>12</v>
      </c>
      <c r="B440" s="45">
        <v>2003</v>
      </c>
      <c r="C440" s="44">
        <v>4704</v>
      </c>
      <c r="D440" s="45">
        <v>849</v>
      </c>
      <c r="E440" s="44">
        <v>5553</v>
      </c>
      <c r="F440" t="s">
        <v>16</v>
      </c>
    </row>
    <row r="441" spans="1:6" x14ac:dyDescent="0.25">
      <c r="A441" s="45">
        <v>1</v>
      </c>
      <c r="B441" s="45">
        <v>2004</v>
      </c>
      <c r="C441" s="44">
        <v>4810</v>
      </c>
      <c r="D441" s="45">
        <v>875</v>
      </c>
      <c r="E441" s="44">
        <v>5685</v>
      </c>
      <c r="F441" t="s">
        <v>16</v>
      </c>
    </row>
    <row r="442" spans="1:6" x14ac:dyDescent="0.25">
      <c r="A442" s="45">
        <v>2</v>
      </c>
      <c r="B442" s="45">
        <v>2004</v>
      </c>
      <c r="C442" s="44">
        <v>4861</v>
      </c>
      <c r="D442" s="45">
        <v>918</v>
      </c>
      <c r="E442" s="44">
        <v>5779</v>
      </c>
      <c r="F442" t="s">
        <v>16</v>
      </c>
    </row>
    <row r="443" spans="1:6" x14ac:dyDescent="0.25">
      <c r="A443" s="45">
        <v>3</v>
      </c>
      <c r="B443" s="45">
        <v>2004</v>
      </c>
      <c r="C443" s="44">
        <v>5021</v>
      </c>
      <c r="D443" s="45">
        <v>945</v>
      </c>
      <c r="E443" s="44">
        <v>5966</v>
      </c>
      <c r="F443" t="s">
        <v>16</v>
      </c>
    </row>
    <row r="444" spans="1:6" x14ac:dyDescent="0.25">
      <c r="A444" s="45">
        <v>4</v>
      </c>
      <c r="B444" s="45">
        <v>2004</v>
      </c>
      <c r="C444" s="44">
        <v>5074</v>
      </c>
      <c r="D444" s="45">
        <v>970</v>
      </c>
      <c r="E444" s="44">
        <v>6044</v>
      </c>
      <c r="F444" t="s">
        <v>16</v>
      </c>
    </row>
    <row r="445" spans="1:6" x14ac:dyDescent="0.25">
      <c r="A445" s="45">
        <v>5</v>
      </c>
      <c r="B445" s="45">
        <v>2004</v>
      </c>
      <c r="C445" s="44">
        <v>5208</v>
      </c>
      <c r="D445" s="44">
        <v>1059</v>
      </c>
      <c r="E445" s="44">
        <v>6267</v>
      </c>
      <c r="F445" t="s">
        <v>16</v>
      </c>
    </row>
    <row r="446" spans="1:6" x14ac:dyDescent="0.25">
      <c r="A446" s="45">
        <v>6</v>
      </c>
      <c r="B446" s="45">
        <v>2004</v>
      </c>
      <c r="C446" s="44">
        <v>5340</v>
      </c>
      <c r="D446" s="44">
        <v>1116</v>
      </c>
      <c r="E446" s="44">
        <v>6456</v>
      </c>
      <c r="F446" t="s">
        <v>16</v>
      </c>
    </row>
    <row r="447" spans="1:6" x14ac:dyDescent="0.25">
      <c r="A447" s="45">
        <v>7</v>
      </c>
      <c r="B447" s="45">
        <v>2004</v>
      </c>
      <c r="C447" s="44">
        <v>5477</v>
      </c>
      <c r="D447" s="44">
        <v>1149</v>
      </c>
      <c r="E447" s="44">
        <v>6626</v>
      </c>
      <c r="F447" t="s">
        <v>16</v>
      </c>
    </row>
    <row r="448" spans="1:6" x14ac:dyDescent="0.25">
      <c r="A448" s="45">
        <v>8</v>
      </c>
      <c r="B448" s="45">
        <v>2004</v>
      </c>
      <c r="C448" s="44">
        <v>5600</v>
      </c>
      <c r="D448" s="44">
        <v>1205</v>
      </c>
      <c r="E448" s="44">
        <v>6805</v>
      </c>
      <c r="F448" t="s">
        <v>16</v>
      </c>
    </row>
    <row r="449" spans="1:6" x14ac:dyDescent="0.25">
      <c r="A449" s="45">
        <v>9</v>
      </c>
      <c r="B449" s="45">
        <v>2004</v>
      </c>
      <c r="C449" s="44">
        <v>5603</v>
      </c>
      <c r="D449" s="44">
        <v>1305</v>
      </c>
      <c r="E449" s="44">
        <v>6908</v>
      </c>
      <c r="F449" t="s">
        <v>16</v>
      </c>
    </row>
    <row r="450" spans="1:6" x14ac:dyDescent="0.25">
      <c r="A450" s="45">
        <v>10</v>
      </c>
      <c r="B450" s="45">
        <v>2004</v>
      </c>
      <c r="C450" s="44">
        <v>5758</v>
      </c>
      <c r="D450" s="44">
        <v>1336</v>
      </c>
      <c r="E450" s="44">
        <v>7094</v>
      </c>
      <c r="F450" t="s">
        <v>16</v>
      </c>
    </row>
    <row r="451" spans="1:6" x14ac:dyDescent="0.25">
      <c r="A451" s="45">
        <v>11</v>
      </c>
      <c r="B451" s="45">
        <v>2004</v>
      </c>
      <c r="C451" s="44">
        <v>5900</v>
      </c>
      <c r="D451" s="44">
        <v>1414</v>
      </c>
      <c r="E451" s="44">
        <v>7314</v>
      </c>
      <c r="F451" t="s">
        <v>16</v>
      </c>
    </row>
    <row r="452" spans="1:6" x14ac:dyDescent="0.25">
      <c r="A452" s="45">
        <v>12</v>
      </c>
      <c r="B452" s="45">
        <v>2004</v>
      </c>
      <c r="C452" s="44">
        <v>5956</v>
      </c>
      <c r="D452" s="44">
        <v>1443</v>
      </c>
      <c r="E452" s="44">
        <v>7399</v>
      </c>
      <c r="F452" t="s">
        <v>16</v>
      </c>
    </row>
    <row r="453" spans="1:6" x14ac:dyDescent="0.25">
      <c r="A453" s="45">
        <v>1</v>
      </c>
      <c r="B453" s="45">
        <v>2005</v>
      </c>
      <c r="C453" s="44">
        <v>6131</v>
      </c>
      <c r="D453" s="44">
        <v>1436</v>
      </c>
      <c r="E453" s="44">
        <v>7567</v>
      </c>
      <c r="F453" t="s">
        <v>16</v>
      </c>
    </row>
    <row r="454" spans="1:6" x14ac:dyDescent="0.25">
      <c r="A454" s="45">
        <v>2</v>
      </c>
      <c r="B454" s="45">
        <v>2005</v>
      </c>
      <c r="C454" s="44">
        <v>6160</v>
      </c>
      <c r="D454" s="44">
        <v>1422</v>
      </c>
      <c r="E454" s="44">
        <v>7582</v>
      </c>
      <c r="F454" t="s">
        <v>16</v>
      </c>
    </row>
    <row r="455" spans="1:6" x14ac:dyDescent="0.25">
      <c r="A455" s="45">
        <v>3</v>
      </c>
      <c r="B455" s="45">
        <v>2005</v>
      </c>
      <c r="C455" s="44">
        <v>6287</v>
      </c>
      <c r="D455" s="44">
        <v>1412</v>
      </c>
      <c r="E455" s="44">
        <v>7699</v>
      </c>
      <c r="F455" t="s">
        <v>16</v>
      </c>
    </row>
    <row r="456" spans="1:6" x14ac:dyDescent="0.25">
      <c r="A456" s="45">
        <v>4</v>
      </c>
      <c r="B456" s="45">
        <v>2005</v>
      </c>
      <c r="C456" s="44">
        <v>6363</v>
      </c>
      <c r="D456" s="44">
        <v>1435</v>
      </c>
      <c r="E456" s="44">
        <v>7798</v>
      </c>
      <c r="F456" t="s">
        <v>16</v>
      </c>
    </row>
    <row r="457" spans="1:6" x14ac:dyDescent="0.25">
      <c r="A457" s="45">
        <v>5</v>
      </c>
      <c r="B457" s="45">
        <v>2005</v>
      </c>
      <c r="C457" s="44">
        <v>6507</v>
      </c>
      <c r="D457" s="44">
        <v>1482</v>
      </c>
      <c r="E457" s="44">
        <v>7989</v>
      </c>
      <c r="F457" t="s">
        <v>16</v>
      </c>
    </row>
    <row r="458" spans="1:6" x14ac:dyDescent="0.25">
      <c r="A458" s="45">
        <v>6</v>
      </c>
      <c r="B458" s="45">
        <v>2005</v>
      </c>
      <c r="C458" s="44">
        <v>6741</v>
      </c>
      <c r="D458" s="44">
        <v>1527</v>
      </c>
      <c r="E458" s="44">
        <v>8268</v>
      </c>
      <c r="F458" t="s">
        <v>16</v>
      </c>
    </row>
    <row r="459" spans="1:6" x14ac:dyDescent="0.25">
      <c r="A459" s="45">
        <v>7</v>
      </c>
      <c r="B459" s="45">
        <v>2005</v>
      </c>
      <c r="C459" s="44">
        <v>6885</v>
      </c>
      <c r="D459" s="44">
        <v>1577</v>
      </c>
      <c r="E459" s="44">
        <v>8462</v>
      </c>
      <c r="F459" t="s">
        <v>16</v>
      </c>
    </row>
    <row r="460" spans="1:6" x14ac:dyDescent="0.25">
      <c r="A460" s="45">
        <v>8</v>
      </c>
      <c r="B460" s="45">
        <v>2005</v>
      </c>
      <c r="C460" s="44">
        <v>6979</v>
      </c>
      <c r="D460" s="44">
        <v>1520</v>
      </c>
      <c r="E460" s="44">
        <v>8499</v>
      </c>
      <c r="F460" t="s">
        <v>16</v>
      </c>
    </row>
    <row r="461" spans="1:6" x14ac:dyDescent="0.25">
      <c r="A461" s="45">
        <v>9</v>
      </c>
      <c r="B461" s="45">
        <v>2005</v>
      </c>
      <c r="C461" s="44">
        <v>7109</v>
      </c>
      <c r="D461" s="44">
        <v>1551</v>
      </c>
      <c r="E461" s="44">
        <v>8660</v>
      </c>
      <c r="F461" t="s">
        <v>16</v>
      </c>
    </row>
    <row r="462" spans="1:6" x14ac:dyDescent="0.25">
      <c r="A462" s="45">
        <v>10</v>
      </c>
      <c r="B462" s="45">
        <v>2005</v>
      </c>
      <c r="C462" s="44">
        <v>7336</v>
      </c>
      <c r="D462" s="44">
        <v>1593</v>
      </c>
      <c r="E462" s="44">
        <v>8929</v>
      </c>
      <c r="F462" t="s">
        <v>16</v>
      </c>
    </row>
    <row r="463" spans="1:6" x14ac:dyDescent="0.25">
      <c r="A463" s="45">
        <v>11</v>
      </c>
      <c r="B463" s="45">
        <v>2005</v>
      </c>
      <c r="C463" s="44">
        <v>7490</v>
      </c>
      <c r="D463" s="44">
        <v>1614</v>
      </c>
      <c r="E463" s="44">
        <v>9104</v>
      </c>
      <c r="F463" t="s">
        <v>16</v>
      </c>
    </row>
    <row r="464" spans="1:6" x14ac:dyDescent="0.25">
      <c r="A464" s="45">
        <v>12</v>
      </c>
      <c r="B464" s="45">
        <v>2005</v>
      </c>
      <c r="C464" s="44">
        <v>7647</v>
      </c>
      <c r="D464" s="44">
        <v>1601</v>
      </c>
      <c r="E464" s="44">
        <v>9248</v>
      </c>
      <c r="F464" t="s">
        <v>16</v>
      </c>
    </row>
    <row r="465" spans="1:6" x14ac:dyDescent="0.25">
      <c r="A465" s="45">
        <v>1</v>
      </c>
      <c r="B465" s="45">
        <v>2006</v>
      </c>
      <c r="C465" s="44">
        <v>7930</v>
      </c>
      <c r="D465" s="44">
        <v>1763</v>
      </c>
      <c r="E465" s="44">
        <v>9693</v>
      </c>
      <c r="F465" t="s">
        <v>16</v>
      </c>
    </row>
    <row r="466" spans="1:6" x14ac:dyDescent="0.25">
      <c r="A466" s="45">
        <v>2</v>
      </c>
      <c r="B466" s="45">
        <v>2006</v>
      </c>
      <c r="C466" s="44">
        <v>8045</v>
      </c>
      <c r="D466" s="44">
        <v>1827</v>
      </c>
      <c r="E466" s="44">
        <v>9872</v>
      </c>
      <c r="F466" t="s">
        <v>16</v>
      </c>
    </row>
    <row r="467" spans="1:6" x14ac:dyDescent="0.25">
      <c r="A467" s="45">
        <v>3</v>
      </c>
      <c r="B467" s="45">
        <v>2006</v>
      </c>
      <c r="C467" s="44">
        <v>8233</v>
      </c>
      <c r="D467" s="44">
        <v>2015</v>
      </c>
      <c r="E467" s="44">
        <v>10248</v>
      </c>
      <c r="F467" t="s">
        <v>16</v>
      </c>
    </row>
    <row r="468" spans="1:6" x14ac:dyDescent="0.25">
      <c r="A468" s="45">
        <v>4</v>
      </c>
      <c r="B468" s="45">
        <v>2006</v>
      </c>
      <c r="C468" s="44">
        <v>8415</v>
      </c>
      <c r="D468" s="44">
        <v>2065</v>
      </c>
      <c r="E468" s="44">
        <v>10480</v>
      </c>
      <c r="F468" t="s">
        <v>16</v>
      </c>
    </row>
    <row r="469" spans="1:6" x14ac:dyDescent="0.25">
      <c r="A469" s="45">
        <v>5</v>
      </c>
      <c r="B469" s="45">
        <v>2006</v>
      </c>
      <c r="C469" s="44">
        <v>8551</v>
      </c>
      <c r="D469" s="44">
        <v>2058</v>
      </c>
      <c r="E469" s="44">
        <v>10609</v>
      </c>
      <c r="F469" t="s">
        <v>16</v>
      </c>
    </row>
    <row r="470" spans="1:6" x14ac:dyDescent="0.25">
      <c r="A470" s="45">
        <v>6</v>
      </c>
      <c r="B470" s="45">
        <v>2006</v>
      </c>
      <c r="C470" s="44">
        <v>8646</v>
      </c>
      <c r="D470" s="44">
        <v>2058</v>
      </c>
      <c r="E470" s="44">
        <v>10704</v>
      </c>
      <c r="F470" t="s">
        <v>16</v>
      </c>
    </row>
    <row r="471" spans="1:6" x14ac:dyDescent="0.25">
      <c r="A471" s="45">
        <v>7</v>
      </c>
      <c r="B471" s="45">
        <v>2006</v>
      </c>
      <c r="C471" s="44">
        <v>8663</v>
      </c>
      <c r="D471" s="44">
        <v>2026</v>
      </c>
      <c r="E471" s="44">
        <v>10689</v>
      </c>
      <c r="F471" t="s">
        <v>16</v>
      </c>
    </row>
    <row r="472" spans="1:6" x14ac:dyDescent="0.25">
      <c r="A472" s="45">
        <v>8</v>
      </c>
      <c r="B472" s="45">
        <v>2006</v>
      </c>
      <c r="C472" s="44">
        <v>8580</v>
      </c>
      <c r="D472" s="44">
        <v>2041</v>
      </c>
      <c r="E472" s="44">
        <v>10621</v>
      </c>
      <c r="F472" t="s">
        <v>16</v>
      </c>
    </row>
    <row r="473" spans="1:6" x14ac:dyDescent="0.25">
      <c r="A473" s="45">
        <v>9</v>
      </c>
      <c r="B473" s="45">
        <v>2006</v>
      </c>
      <c r="C473" s="44">
        <v>8568</v>
      </c>
      <c r="D473" s="44">
        <v>2104</v>
      </c>
      <c r="E473" s="44">
        <v>10672</v>
      </c>
      <c r="F473" t="s">
        <v>16</v>
      </c>
    </row>
    <row r="474" spans="1:6" x14ac:dyDescent="0.25">
      <c r="A474" s="45">
        <v>10</v>
      </c>
      <c r="B474" s="45">
        <v>2006</v>
      </c>
      <c r="C474" s="44">
        <v>8521</v>
      </c>
      <c r="D474" s="44">
        <v>2168</v>
      </c>
      <c r="E474" s="44">
        <v>10689</v>
      </c>
      <c r="F474" t="s">
        <v>16</v>
      </c>
    </row>
    <row r="475" spans="1:6" x14ac:dyDescent="0.25">
      <c r="A475" s="45">
        <v>11</v>
      </c>
      <c r="B475" s="45">
        <v>2006</v>
      </c>
      <c r="C475" s="44">
        <v>8465</v>
      </c>
      <c r="D475" s="44">
        <v>2219</v>
      </c>
      <c r="E475" s="44">
        <v>10684</v>
      </c>
      <c r="F475" t="s">
        <v>16</v>
      </c>
    </row>
    <row r="476" spans="1:6" x14ac:dyDescent="0.25">
      <c r="A476" s="45">
        <v>12</v>
      </c>
      <c r="B476" s="45">
        <v>2006</v>
      </c>
      <c r="C476" s="44">
        <v>8393</v>
      </c>
      <c r="D476" s="44">
        <v>2231</v>
      </c>
      <c r="E476" s="44">
        <v>10624</v>
      </c>
      <c r="F476" t="s">
        <v>16</v>
      </c>
    </row>
    <row r="477" spans="1:6" x14ac:dyDescent="0.25">
      <c r="A477" s="45">
        <v>1</v>
      </c>
      <c r="B477" s="45">
        <v>2007</v>
      </c>
      <c r="C477" s="44">
        <v>8378</v>
      </c>
      <c r="D477" s="44">
        <v>2320</v>
      </c>
      <c r="E477" s="44">
        <v>10698</v>
      </c>
      <c r="F477" t="s">
        <v>16</v>
      </c>
    </row>
    <row r="478" spans="1:6" x14ac:dyDescent="0.25">
      <c r="A478" s="45">
        <v>2</v>
      </c>
      <c r="B478" s="45">
        <v>2007</v>
      </c>
      <c r="C478" s="44">
        <v>8329</v>
      </c>
      <c r="D478" s="44">
        <v>2276</v>
      </c>
      <c r="E478" s="44">
        <v>10605</v>
      </c>
      <c r="F478" t="s">
        <v>16</v>
      </c>
    </row>
    <row r="479" spans="1:6" x14ac:dyDescent="0.25">
      <c r="A479" s="45">
        <v>3</v>
      </c>
      <c r="B479" s="45">
        <v>2007</v>
      </c>
      <c r="C479" s="44">
        <v>8418</v>
      </c>
      <c r="D479" s="44">
        <v>2268</v>
      </c>
      <c r="E479" s="44">
        <v>10686</v>
      </c>
      <c r="F479" t="s">
        <v>16</v>
      </c>
    </row>
    <row r="480" spans="1:6" x14ac:dyDescent="0.25">
      <c r="A480" s="45">
        <v>4</v>
      </c>
      <c r="B480" s="45">
        <v>2007</v>
      </c>
      <c r="C480" s="44">
        <v>8402</v>
      </c>
      <c r="D480" s="44">
        <v>2364</v>
      </c>
      <c r="E480" s="44">
        <v>10766</v>
      </c>
      <c r="F480" t="s">
        <v>16</v>
      </c>
    </row>
    <row r="481" spans="1:6" x14ac:dyDescent="0.25">
      <c r="A481" s="45">
        <v>5</v>
      </c>
      <c r="B481" s="45">
        <v>2007</v>
      </c>
      <c r="C481" s="44">
        <v>8360</v>
      </c>
      <c r="D481" s="44">
        <v>2479</v>
      </c>
      <c r="E481" s="44">
        <v>10839</v>
      </c>
      <c r="F481" t="s">
        <v>16</v>
      </c>
    </row>
    <row r="482" spans="1:6" x14ac:dyDescent="0.25">
      <c r="A482" s="45">
        <v>6</v>
      </c>
      <c r="B482" s="45">
        <v>2007</v>
      </c>
      <c r="C482" s="44">
        <v>8375</v>
      </c>
      <c r="D482" s="44">
        <v>2599</v>
      </c>
      <c r="E482" s="44">
        <v>10974</v>
      </c>
      <c r="F482" t="s">
        <v>16</v>
      </c>
    </row>
    <row r="483" spans="1:6" x14ac:dyDescent="0.25">
      <c r="A483" s="45">
        <v>7</v>
      </c>
      <c r="B483" s="45">
        <v>2007</v>
      </c>
      <c r="C483" s="44">
        <v>8351</v>
      </c>
      <c r="D483" s="44">
        <v>2507</v>
      </c>
      <c r="E483" s="44">
        <v>10858</v>
      </c>
      <c r="F483" t="s">
        <v>16</v>
      </c>
    </row>
    <row r="484" spans="1:6" x14ac:dyDescent="0.25">
      <c r="A484" s="45">
        <v>8</v>
      </c>
      <c r="B484" s="45">
        <v>2007</v>
      </c>
      <c r="C484" s="44">
        <v>8320</v>
      </c>
      <c r="D484" s="44">
        <v>2577</v>
      </c>
      <c r="E484" s="44">
        <v>10897</v>
      </c>
      <c r="F484" t="s">
        <v>16</v>
      </c>
    </row>
    <row r="485" spans="1:6" x14ac:dyDescent="0.25">
      <c r="A485" s="45">
        <v>9</v>
      </c>
      <c r="B485" s="45">
        <v>2007</v>
      </c>
      <c r="C485" s="44">
        <v>8331</v>
      </c>
      <c r="D485" s="44">
        <v>2643</v>
      </c>
      <c r="E485" s="44">
        <v>10974</v>
      </c>
      <c r="F485" t="s">
        <v>16</v>
      </c>
    </row>
    <row r="486" spans="1:6" x14ac:dyDescent="0.25">
      <c r="A486" s="45">
        <v>10</v>
      </c>
      <c r="B486" s="45">
        <v>2007</v>
      </c>
      <c r="C486" s="44">
        <v>8410</v>
      </c>
      <c r="D486" s="44">
        <v>2788</v>
      </c>
      <c r="E486" s="44">
        <v>11198</v>
      </c>
      <c r="F486" t="s">
        <v>16</v>
      </c>
    </row>
    <row r="487" spans="1:6" x14ac:dyDescent="0.25">
      <c r="A487" s="45">
        <v>11</v>
      </c>
      <c r="B487" s="45">
        <v>2007</v>
      </c>
      <c r="C487" s="44">
        <v>8707</v>
      </c>
      <c r="D487" s="44">
        <v>2811</v>
      </c>
      <c r="E487" s="44">
        <v>11518</v>
      </c>
      <c r="F487" t="s">
        <v>16</v>
      </c>
    </row>
    <row r="488" spans="1:6" x14ac:dyDescent="0.25">
      <c r="A488" s="45">
        <v>12</v>
      </c>
      <c r="B488" s="45">
        <v>2007</v>
      </c>
      <c r="C488" s="44">
        <v>8721</v>
      </c>
      <c r="D488" s="44">
        <v>2847</v>
      </c>
      <c r="E488" s="44">
        <v>11568</v>
      </c>
      <c r="F488" t="s">
        <v>16</v>
      </c>
    </row>
    <row r="489" spans="1:6" x14ac:dyDescent="0.25">
      <c r="A489" s="45">
        <v>1</v>
      </c>
      <c r="B489" s="45">
        <v>2008</v>
      </c>
      <c r="C489" s="44">
        <v>8918</v>
      </c>
      <c r="D489" s="44">
        <v>2959</v>
      </c>
      <c r="E489" s="44">
        <v>11877</v>
      </c>
      <c r="F489" t="s">
        <v>16</v>
      </c>
    </row>
    <row r="490" spans="1:6" x14ac:dyDescent="0.25">
      <c r="A490" s="45">
        <v>2</v>
      </c>
      <c r="B490" s="45">
        <v>2008</v>
      </c>
      <c r="C490" s="44">
        <v>8942</v>
      </c>
      <c r="D490" s="44">
        <v>3007</v>
      </c>
      <c r="E490" s="44">
        <v>11949</v>
      </c>
      <c r="F490" t="s">
        <v>16</v>
      </c>
    </row>
    <row r="491" spans="1:6" x14ac:dyDescent="0.25">
      <c r="A491" s="45">
        <v>3</v>
      </c>
      <c r="B491" s="45">
        <v>2008</v>
      </c>
      <c r="C491" s="44">
        <v>9000</v>
      </c>
      <c r="D491" s="44">
        <v>3026</v>
      </c>
      <c r="E491" s="44">
        <v>12026</v>
      </c>
      <c r="F491" t="s">
        <v>16</v>
      </c>
    </row>
    <row r="492" spans="1:6" x14ac:dyDescent="0.25">
      <c r="A492" s="45">
        <v>4</v>
      </c>
      <c r="B492" s="45">
        <v>2008</v>
      </c>
      <c r="C492" s="44">
        <v>9115</v>
      </c>
      <c r="D492" s="44">
        <v>3039</v>
      </c>
      <c r="E492" s="44">
        <v>12154</v>
      </c>
      <c r="F492" t="s">
        <v>16</v>
      </c>
    </row>
    <row r="493" spans="1:6" x14ac:dyDescent="0.25">
      <c r="A493" s="45">
        <v>5</v>
      </c>
      <c r="B493" s="45">
        <v>2008</v>
      </c>
      <c r="C493" s="44">
        <v>9111</v>
      </c>
      <c r="D493" s="44">
        <v>2999</v>
      </c>
      <c r="E493" s="44">
        <v>12110</v>
      </c>
      <c r="F493" t="s">
        <v>16</v>
      </c>
    </row>
    <row r="494" spans="1:6" x14ac:dyDescent="0.25">
      <c r="A494" s="45">
        <v>6</v>
      </c>
      <c r="B494" s="45">
        <v>2008</v>
      </c>
      <c r="C494" s="44">
        <v>9056</v>
      </c>
      <c r="D494" s="44">
        <v>2934</v>
      </c>
      <c r="E494" s="44">
        <v>11990</v>
      </c>
      <c r="F494" t="s">
        <v>16</v>
      </c>
    </row>
    <row r="495" spans="1:6" x14ac:dyDescent="0.25">
      <c r="A495" s="45">
        <v>7</v>
      </c>
      <c r="B495" s="45">
        <v>2008</v>
      </c>
      <c r="C495" s="44">
        <v>8969</v>
      </c>
      <c r="D495" s="44">
        <v>2909</v>
      </c>
      <c r="E495" s="44">
        <v>11878</v>
      </c>
      <c r="F495" t="s">
        <v>16</v>
      </c>
    </row>
    <row r="496" spans="1:6" x14ac:dyDescent="0.25">
      <c r="A496" s="45">
        <v>8</v>
      </c>
      <c r="B496" s="45">
        <v>2008</v>
      </c>
      <c r="C496" s="44">
        <v>8902</v>
      </c>
      <c r="D496" s="44">
        <v>2877</v>
      </c>
      <c r="E496" s="44">
        <v>11779</v>
      </c>
      <c r="F496" t="s">
        <v>16</v>
      </c>
    </row>
    <row r="497" spans="1:6" x14ac:dyDescent="0.25">
      <c r="A497" s="45">
        <v>9</v>
      </c>
      <c r="B497" s="45">
        <v>2008</v>
      </c>
      <c r="C497" s="44">
        <v>8834</v>
      </c>
      <c r="D497" s="44">
        <v>2928</v>
      </c>
      <c r="E497" s="44">
        <v>11762</v>
      </c>
      <c r="F497" t="s">
        <v>16</v>
      </c>
    </row>
    <row r="498" spans="1:6" x14ac:dyDescent="0.25">
      <c r="A498" s="45">
        <v>10</v>
      </c>
      <c r="B498" s="45">
        <v>2008</v>
      </c>
      <c r="C498" s="44">
        <v>8886</v>
      </c>
      <c r="D498" s="44">
        <v>2947</v>
      </c>
      <c r="E498" s="44">
        <v>11833</v>
      </c>
      <c r="F498" t="s">
        <v>16</v>
      </c>
    </row>
    <row r="499" spans="1:6" x14ac:dyDescent="0.25">
      <c r="A499" s="45">
        <v>11</v>
      </c>
      <c r="B499" s="45">
        <v>2008</v>
      </c>
      <c r="C499" s="44">
        <v>8901</v>
      </c>
      <c r="D499" s="44">
        <v>2991</v>
      </c>
      <c r="E499" s="44">
        <v>11892</v>
      </c>
      <c r="F499" t="s">
        <v>16</v>
      </c>
    </row>
    <row r="500" spans="1:6" x14ac:dyDescent="0.25">
      <c r="A500" s="45">
        <v>12</v>
      </c>
      <c r="B500" s="45">
        <v>2008</v>
      </c>
      <c r="C500" s="44">
        <v>8902</v>
      </c>
      <c r="D500" s="44">
        <v>2950</v>
      </c>
      <c r="E500" s="44">
        <v>11852</v>
      </c>
      <c r="F500" t="s">
        <v>16</v>
      </c>
    </row>
    <row r="501" spans="1:6" x14ac:dyDescent="0.25">
      <c r="A501" s="45">
        <v>1</v>
      </c>
      <c r="B501" s="45">
        <v>2009</v>
      </c>
      <c r="C501" s="44">
        <v>9019</v>
      </c>
      <c r="D501" s="44">
        <v>2995</v>
      </c>
      <c r="E501" s="44">
        <v>12014</v>
      </c>
      <c r="F501" t="s">
        <v>16</v>
      </c>
    </row>
    <row r="502" spans="1:6" x14ac:dyDescent="0.25">
      <c r="A502" s="45">
        <v>2</v>
      </c>
      <c r="B502" s="45">
        <v>2009</v>
      </c>
      <c r="C502" s="44">
        <v>9047</v>
      </c>
      <c r="D502" s="44">
        <v>2983</v>
      </c>
      <c r="E502" s="44">
        <v>12030</v>
      </c>
      <c r="F502" t="s">
        <v>16</v>
      </c>
    </row>
    <row r="503" spans="1:6" x14ac:dyDescent="0.25">
      <c r="A503" s="45">
        <v>3</v>
      </c>
      <c r="B503" s="45">
        <v>2009</v>
      </c>
      <c r="C503" s="44">
        <v>9027</v>
      </c>
      <c r="D503" s="44">
        <v>2995</v>
      </c>
      <c r="E503" s="44">
        <v>12022</v>
      </c>
      <c r="F503" t="s">
        <v>16</v>
      </c>
    </row>
    <row r="504" spans="1:6" x14ac:dyDescent="0.25">
      <c r="A504" s="45">
        <v>4</v>
      </c>
      <c r="B504" s="45">
        <v>2009</v>
      </c>
      <c r="C504" s="44">
        <v>9194</v>
      </c>
      <c r="D504" s="44">
        <v>3138</v>
      </c>
      <c r="E504" s="44">
        <v>12332</v>
      </c>
      <c r="F504" t="s">
        <v>16</v>
      </c>
    </row>
    <row r="505" spans="1:6" x14ac:dyDescent="0.25">
      <c r="A505" s="45">
        <v>5</v>
      </c>
      <c r="B505" s="45">
        <v>2009</v>
      </c>
      <c r="C505" s="44">
        <v>9200</v>
      </c>
      <c r="D505" s="44">
        <v>3139</v>
      </c>
      <c r="E505" s="44">
        <v>12339</v>
      </c>
      <c r="F505" t="s">
        <v>16</v>
      </c>
    </row>
    <row r="506" spans="1:6" x14ac:dyDescent="0.25">
      <c r="A506" s="45">
        <v>6</v>
      </c>
      <c r="B506" s="45">
        <v>2009</v>
      </c>
      <c r="C506" s="44">
        <v>9202</v>
      </c>
      <c r="D506" s="44">
        <v>3147</v>
      </c>
      <c r="E506" s="44">
        <v>12349</v>
      </c>
      <c r="F506" t="s">
        <v>16</v>
      </c>
    </row>
    <row r="507" spans="1:6" x14ac:dyDescent="0.25">
      <c r="A507" s="45">
        <v>7</v>
      </c>
      <c r="B507" s="45">
        <v>2009</v>
      </c>
      <c r="C507" s="44">
        <v>9157</v>
      </c>
      <c r="D507" s="44">
        <v>3246</v>
      </c>
      <c r="E507" s="44">
        <v>12403</v>
      </c>
      <c r="F507" t="s">
        <v>16</v>
      </c>
    </row>
    <row r="508" spans="1:6" x14ac:dyDescent="0.25">
      <c r="A508" s="45">
        <v>8</v>
      </c>
      <c r="B508" s="45">
        <v>2009</v>
      </c>
      <c r="C508" s="44">
        <v>9260</v>
      </c>
      <c r="D508" s="44">
        <v>3323</v>
      </c>
      <c r="E508" s="44">
        <v>12583</v>
      </c>
      <c r="F508" t="s">
        <v>16</v>
      </c>
    </row>
    <row r="509" spans="1:6" x14ac:dyDescent="0.25">
      <c r="A509" s="45">
        <v>9</v>
      </c>
      <c r="B509" s="45">
        <v>2009</v>
      </c>
      <c r="C509" s="44">
        <v>9115</v>
      </c>
      <c r="D509" s="44">
        <v>3325</v>
      </c>
      <c r="E509" s="44">
        <v>12440</v>
      </c>
      <c r="F509" t="s">
        <v>16</v>
      </c>
    </row>
    <row r="510" spans="1:6" x14ac:dyDescent="0.25">
      <c r="A510" s="45">
        <v>10</v>
      </c>
      <c r="B510" s="45">
        <v>2009</v>
      </c>
      <c r="C510" s="44">
        <v>9146</v>
      </c>
      <c r="D510" s="44">
        <v>3310</v>
      </c>
      <c r="E510" s="44">
        <v>12456</v>
      </c>
      <c r="F510" t="s">
        <v>16</v>
      </c>
    </row>
    <row r="511" spans="1:6" x14ac:dyDescent="0.25">
      <c r="A511" s="45">
        <v>11</v>
      </c>
      <c r="B511" s="45">
        <v>2009</v>
      </c>
      <c r="C511" s="44">
        <v>9182</v>
      </c>
      <c r="D511" s="44">
        <v>3328</v>
      </c>
      <c r="E511" s="44">
        <v>12510</v>
      </c>
      <c r="F511" t="s">
        <v>16</v>
      </c>
    </row>
    <row r="512" spans="1:6" x14ac:dyDescent="0.25">
      <c r="A512" s="45">
        <v>12</v>
      </c>
      <c r="B512" s="45">
        <v>2009</v>
      </c>
      <c r="C512" s="44">
        <v>9180</v>
      </c>
      <c r="D512" s="44">
        <v>3352</v>
      </c>
      <c r="E512" s="44">
        <v>12532</v>
      </c>
      <c r="F512" t="s">
        <v>16</v>
      </c>
    </row>
    <row r="513" spans="1:6" x14ac:dyDescent="0.25">
      <c r="A513" s="45">
        <v>1</v>
      </c>
      <c r="B513" s="45">
        <v>2010</v>
      </c>
      <c r="C513" s="44">
        <v>9371</v>
      </c>
      <c r="D513" s="44">
        <v>3207</v>
      </c>
      <c r="E513" s="44">
        <v>12578</v>
      </c>
      <c r="F513" t="s">
        <v>16</v>
      </c>
    </row>
    <row r="514" spans="1:6" x14ac:dyDescent="0.25">
      <c r="A514" s="45">
        <v>2</v>
      </c>
      <c r="B514" s="45">
        <v>2010</v>
      </c>
      <c r="C514" s="44">
        <v>9567</v>
      </c>
      <c r="D514" s="44">
        <v>3268</v>
      </c>
      <c r="E514" s="44">
        <v>12835</v>
      </c>
      <c r="F514" t="s">
        <v>16</v>
      </c>
    </row>
    <row r="515" spans="1:6" x14ac:dyDescent="0.25">
      <c r="A515" s="45">
        <v>3</v>
      </c>
      <c r="B515" s="45">
        <v>2010</v>
      </c>
      <c r="C515" s="44">
        <v>9667</v>
      </c>
      <c r="D515" s="44">
        <v>3133</v>
      </c>
      <c r="E515" s="44">
        <v>12800</v>
      </c>
      <c r="F515" t="s">
        <v>16</v>
      </c>
    </row>
    <row r="516" spans="1:6" x14ac:dyDescent="0.25">
      <c r="A516" s="45">
        <v>4</v>
      </c>
      <c r="B516" s="45">
        <v>2010</v>
      </c>
      <c r="C516" s="44">
        <v>9651</v>
      </c>
      <c r="D516" s="44">
        <v>3097</v>
      </c>
      <c r="E516" s="44">
        <v>12748</v>
      </c>
      <c r="F516" t="s">
        <v>16</v>
      </c>
    </row>
    <row r="517" spans="1:6" x14ac:dyDescent="0.25">
      <c r="A517" s="45">
        <v>5</v>
      </c>
      <c r="B517" s="45">
        <v>2010</v>
      </c>
      <c r="C517" s="44">
        <v>9698</v>
      </c>
      <c r="D517" s="44">
        <v>3150</v>
      </c>
      <c r="E517" s="44">
        <v>12848</v>
      </c>
      <c r="F517" t="s">
        <v>16</v>
      </c>
    </row>
    <row r="518" spans="1:6" x14ac:dyDescent="0.25">
      <c r="A518" s="45">
        <v>6</v>
      </c>
      <c r="B518" s="45">
        <v>2010</v>
      </c>
      <c r="C518" s="44">
        <v>9622</v>
      </c>
      <c r="D518" s="44">
        <v>3223</v>
      </c>
      <c r="E518" s="44">
        <v>12845</v>
      </c>
      <c r="F518" t="s">
        <v>16</v>
      </c>
    </row>
    <row r="519" spans="1:6" x14ac:dyDescent="0.25">
      <c r="A519" s="45">
        <v>7</v>
      </c>
      <c r="B519" s="45">
        <v>2010</v>
      </c>
      <c r="C519" s="44">
        <v>9620</v>
      </c>
      <c r="D519" s="44">
        <v>3206</v>
      </c>
      <c r="E519" s="44">
        <v>12826</v>
      </c>
      <c r="F519" t="s">
        <v>16</v>
      </c>
    </row>
    <row r="520" spans="1:6" x14ac:dyDescent="0.25">
      <c r="A520" s="45">
        <v>8</v>
      </c>
      <c r="B520" s="45">
        <v>2010</v>
      </c>
      <c r="C520" s="44">
        <v>9539</v>
      </c>
      <c r="D520" s="44">
        <v>3223</v>
      </c>
      <c r="E520" s="44">
        <v>12762</v>
      </c>
      <c r="F520" t="s">
        <v>16</v>
      </c>
    </row>
    <row r="521" spans="1:6" x14ac:dyDescent="0.25">
      <c r="A521" s="45">
        <v>9</v>
      </c>
      <c r="B521" s="45">
        <v>2010</v>
      </c>
      <c r="C521" s="44">
        <v>9482</v>
      </c>
      <c r="D521" s="44">
        <v>3236</v>
      </c>
      <c r="E521" s="44">
        <v>12718</v>
      </c>
      <c r="F521" t="s">
        <v>16</v>
      </c>
    </row>
    <row r="522" spans="1:6" x14ac:dyDescent="0.25">
      <c r="A522" s="45">
        <v>10</v>
      </c>
      <c r="B522" s="45">
        <v>2010</v>
      </c>
      <c r="C522" s="44">
        <v>9568</v>
      </c>
      <c r="D522" s="44">
        <v>3353</v>
      </c>
      <c r="E522" s="44">
        <v>12921</v>
      </c>
      <c r="F522" t="s">
        <v>16</v>
      </c>
    </row>
    <row r="523" spans="1:6" x14ac:dyDescent="0.25">
      <c r="A523" s="45">
        <v>11</v>
      </c>
      <c r="B523" s="45">
        <v>2010</v>
      </c>
      <c r="C523" s="44">
        <v>9606</v>
      </c>
      <c r="D523" s="44">
        <v>3357</v>
      </c>
      <c r="E523" s="44">
        <v>12963</v>
      </c>
      <c r="F523" t="s">
        <v>16</v>
      </c>
    </row>
    <row r="524" spans="1:6" x14ac:dyDescent="0.25">
      <c r="A524" s="45">
        <v>12</v>
      </c>
      <c r="B524" s="45">
        <v>2010</v>
      </c>
      <c r="C524" s="44">
        <v>9626</v>
      </c>
      <c r="D524" s="44">
        <v>3322</v>
      </c>
      <c r="E524" s="44">
        <v>12948</v>
      </c>
      <c r="F524" t="s">
        <v>16</v>
      </c>
    </row>
    <row r="525" spans="1:6" x14ac:dyDescent="0.25">
      <c r="A525" s="45">
        <v>1</v>
      </c>
      <c r="B525" s="45">
        <v>2011</v>
      </c>
      <c r="C525" s="44">
        <v>9720</v>
      </c>
      <c r="D525" s="44">
        <v>3404</v>
      </c>
      <c r="E525" s="44">
        <v>13124</v>
      </c>
      <c r="F525" t="s">
        <v>16</v>
      </c>
    </row>
    <row r="526" spans="1:6" x14ac:dyDescent="0.25">
      <c r="A526" s="45">
        <v>2</v>
      </c>
      <c r="B526" s="45">
        <v>2011</v>
      </c>
      <c r="C526" s="44">
        <v>9741</v>
      </c>
      <c r="D526" s="44">
        <v>3433</v>
      </c>
      <c r="E526" s="44">
        <v>13174</v>
      </c>
      <c r="F526" t="s">
        <v>16</v>
      </c>
    </row>
    <row r="527" spans="1:6" x14ac:dyDescent="0.25">
      <c r="A527" s="45">
        <v>3</v>
      </c>
      <c r="B527" s="45">
        <v>2011</v>
      </c>
      <c r="C527" s="44">
        <v>9851</v>
      </c>
      <c r="D527" s="44">
        <v>3440</v>
      </c>
      <c r="E527" s="44">
        <v>13291</v>
      </c>
      <c r="F527" t="s">
        <v>16</v>
      </c>
    </row>
    <row r="528" spans="1:6" x14ac:dyDescent="0.25">
      <c r="A528" s="45">
        <v>4</v>
      </c>
      <c r="B528" s="45">
        <v>2011</v>
      </c>
      <c r="C528" s="44">
        <v>9977</v>
      </c>
      <c r="D528" s="44">
        <v>3535</v>
      </c>
      <c r="E528" s="44">
        <v>13512</v>
      </c>
      <c r="F528" t="s">
        <v>16</v>
      </c>
    </row>
    <row r="529" spans="1:6" x14ac:dyDescent="0.25">
      <c r="A529" s="45">
        <v>5</v>
      </c>
      <c r="B529" s="45">
        <v>2011</v>
      </c>
      <c r="C529" s="44">
        <v>10104</v>
      </c>
      <c r="D529" s="44">
        <v>3537</v>
      </c>
      <c r="E529" s="44">
        <v>13641</v>
      </c>
      <c r="F529" t="s">
        <v>16</v>
      </c>
    </row>
    <row r="530" spans="1:6" x14ac:dyDescent="0.25">
      <c r="A530" s="45">
        <v>6</v>
      </c>
      <c r="B530" s="45">
        <v>2011</v>
      </c>
      <c r="C530" s="44">
        <v>10217</v>
      </c>
      <c r="D530" s="44">
        <v>3597</v>
      </c>
      <c r="E530" s="44">
        <v>13814</v>
      </c>
      <c r="F530" t="s">
        <v>16</v>
      </c>
    </row>
    <row r="531" spans="1:6" x14ac:dyDescent="0.25">
      <c r="A531" s="45">
        <v>7</v>
      </c>
      <c r="B531" s="45">
        <v>2011</v>
      </c>
      <c r="C531" s="44">
        <v>10150</v>
      </c>
      <c r="D531" s="44">
        <v>3572</v>
      </c>
      <c r="E531" s="44">
        <v>13722</v>
      </c>
      <c r="F531" t="s">
        <v>16</v>
      </c>
    </row>
    <row r="532" spans="1:6" x14ac:dyDescent="0.25">
      <c r="A532" s="45">
        <v>8</v>
      </c>
      <c r="B532" s="45">
        <v>2011</v>
      </c>
      <c r="C532" s="44">
        <v>10155</v>
      </c>
      <c r="D532" s="44">
        <v>3526</v>
      </c>
      <c r="E532" s="44">
        <v>13681</v>
      </c>
      <c r="F532" t="s">
        <v>16</v>
      </c>
    </row>
    <row r="533" spans="1:6" x14ac:dyDescent="0.25">
      <c r="A533" s="45">
        <v>9</v>
      </c>
      <c r="B533" s="45">
        <v>2011</v>
      </c>
      <c r="C533" s="44">
        <v>10146</v>
      </c>
      <c r="D533" s="44">
        <v>3638</v>
      </c>
      <c r="E533" s="44">
        <v>13784</v>
      </c>
      <c r="F533" t="s">
        <v>16</v>
      </c>
    </row>
    <row r="534" spans="1:6" x14ac:dyDescent="0.25">
      <c r="A534" s="45">
        <v>10</v>
      </c>
      <c r="B534" s="45">
        <v>2011</v>
      </c>
      <c r="C534" s="44">
        <v>10236</v>
      </c>
      <c r="D534" s="44">
        <v>3743</v>
      </c>
      <c r="E534" s="44">
        <v>13979</v>
      </c>
      <c r="F534" t="s">
        <v>16</v>
      </c>
    </row>
    <row r="535" spans="1:6" x14ac:dyDescent="0.25">
      <c r="A535" s="45">
        <v>11</v>
      </c>
      <c r="B535" s="45">
        <v>2011</v>
      </c>
      <c r="C535" s="44">
        <v>10240</v>
      </c>
      <c r="D535" s="44">
        <v>3725</v>
      </c>
      <c r="E535" s="44">
        <v>13965</v>
      </c>
      <c r="F535" t="s">
        <v>16</v>
      </c>
    </row>
    <row r="536" spans="1:6" x14ac:dyDescent="0.25">
      <c r="A536" s="45">
        <v>12</v>
      </c>
      <c r="B536" s="45">
        <v>2011</v>
      </c>
      <c r="C536" s="44">
        <v>10243</v>
      </c>
      <c r="D536" s="44">
        <v>3779</v>
      </c>
      <c r="E536" s="44">
        <v>14022</v>
      </c>
      <c r="F536" t="s">
        <v>16</v>
      </c>
    </row>
    <row r="537" spans="1:6" x14ac:dyDescent="0.25">
      <c r="A537" s="45">
        <v>1</v>
      </c>
      <c r="B537" s="45">
        <v>2012</v>
      </c>
      <c r="C537" s="44">
        <v>10467</v>
      </c>
      <c r="D537" s="44">
        <v>3765</v>
      </c>
      <c r="E537" s="44">
        <v>14232</v>
      </c>
      <c r="F537" t="s">
        <v>16</v>
      </c>
    </row>
    <row r="538" spans="1:6" x14ac:dyDescent="0.25">
      <c r="A538" s="45">
        <v>2</v>
      </c>
      <c r="B538" s="45">
        <v>2012</v>
      </c>
      <c r="C538" s="44">
        <v>10555</v>
      </c>
      <c r="D538" s="44">
        <v>3807</v>
      </c>
      <c r="E538" s="44">
        <v>14362</v>
      </c>
      <c r="F538" t="s">
        <v>16</v>
      </c>
    </row>
    <row r="539" spans="1:6" x14ac:dyDescent="0.25">
      <c r="A539" s="45">
        <v>3</v>
      </c>
      <c r="B539" s="45">
        <v>2012</v>
      </c>
      <c r="C539" s="44">
        <v>10606</v>
      </c>
      <c r="D539" s="44">
        <v>3829</v>
      </c>
      <c r="E539" s="44">
        <v>14435</v>
      </c>
      <c r="F539" t="s">
        <v>16</v>
      </c>
    </row>
    <row r="540" spans="1:6" x14ac:dyDescent="0.25">
      <c r="A540" s="45">
        <v>4</v>
      </c>
      <c r="B540" s="45">
        <v>2012</v>
      </c>
      <c r="C540" s="44">
        <v>10664</v>
      </c>
      <c r="D540" s="44">
        <v>3860</v>
      </c>
      <c r="E540" s="44">
        <v>14524</v>
      </c>
      <c r="F540" t="s">
        <v>16</v>
      </c>
    </row>
    <row r="541" spans="1:6" x14ac:dyDescent="0.25">
      <c r="A541" s="45">
        <v>5</v>
      </c>
      <c r="B541" s="45">
        <v>2012</v>
      </c>
      <c r="C541" s="44">
        <v>10800</v>
      </c>
      <c r="D541" s="44">
        <v>3868</v>
      </c>
      <c r="E541" s="44">
        <v>14668</v>
      </c>
      <c r="F541" t="s">
        <v>16</v>
      </c>
    </row>
    <row r="542" spans="1:6" x14ac:dyDescent="0.25">
      <c r="A542" s="45">
        <v>6</v>
      </c>
      <c r="B542" s="45">
        <v>2012</v>
      </c>
      <c r="C542" s="44">
        <v>10774</v>
      </c>
      <c r="D542" s="44">
        <v>3834</v>
      </c>
      <c r="E542" s="44">
        <v>14608</v>
      </c>
      <c r="F542" t="s">
        <v>16</v>
      </c>
    </row>
    <row r="543" spans="1:6" x14ac:dyDescent="0.25">
      <c r="A543" s="45">
        <v>7</v>
      </c>
      <c r="B543" s="45">
        <v>2012</v>
      </c>
      <c r="C543" s="44">
        <v>10788</v>
      </c>
      <c r="D543" s="44">
        <v>3756</v>
      </c>
      <c r="E543" s="44">
        <v>14544</v>
      </c>
      <c r="F543" t="s">
        <v>16</v>
      </c>
    </row>
    <row r="544" spans="1:6" x14ac:dyDescent="0.25">
      <c r="A544" s="45">
        <v>8</v>
      </c>
      <c r="B544" s="45">
        <v>2012</v>
      </c>
      <c r="C544" s="44">
        <v>10721</v>
      </c>
      <c r="D544" s="44">
        <v>3683</v>
      </c>
      <c r="E544" s="44">
        <v>14404</v>
      </c>
      <c r="F544" t="s">
        <v>16</v>
      </c>
    </row>
    <row r="545" spans="1:6" x14ac:dyDescent="0.25">
      <c r="A545" s="45">
        <v>9</v>
      </c>
      <c r="B545" s="45">
        <v>2012</v>
      </c>
      <c r="C545" s="44">
        <v>10592</v>
      </c>
      <c r="D545" s="44">
        <v>3715</v>
      </c>
      <c r="E545" s="44">
        <v>14307</v>
      </c>
      <c r="F545" t="s">
        <v>16</v>
      </c>
    </row>
    <row r="546" spans="1:6" x14ac:dyDescent="0.25">
      <c r="A546" s="45">
        <v>10</v>
      </c>
      <c r="B546" s="45">
        <v>2012</v>
      </c>
      <c r="C546" s="44">
        <v>10617</v>
      </c>
      <c r="D546" s="44">
        <v>3777</v>
      </c>
      <c r="E546" s="44">
        <v>14394</v>
      </c>
      <c r="F546" t="s">
        <v>16</v>
      </c>
    </row>
    <row r="547" spans="1:6" x14ac:dyDescent="0.25">
      <c r="A547" s="45">
        <v>11</v>
      </c>
      <c r="B547" s="45">
        <v>2012</v>
      </c>
      <c r="C547" s="44">
        <v>10574</v>
      </c>
      <c r="D547" s="44">
        <v>3781</v>
      </c>
      <c r="E547" s="44">
        <v>14355</v>
      </c>
      <c r="F547" t="s">
        <v>16</v>
      </c>
    </row>
    <row r="548" spans="1:6" x14ac:dyDescent="0.25">
      <c r="A548" s="45">
        <v>12</v>
      </c>
      <c r="B548" s="45">
        <v>2012</v>
      </c>
      <c r="C548" s="44">
        <v>10573</v>
      </c>
      <c r="D548" s="44">
        <v>3774</v>
      </c>
      <c r="E548" s="44">
        <v>14347</v>
      </c>
      <c r="F548" t="s">
        <v>16</v>
      </c>
    </row>
    <row r="549" spans="1:6" x14ac:dyDescent="0.25">
      <c r="A549" s="45">
        <v>1</v>
      </c>
      <c r="B549" s="45">
        <v>2013</v>
      </c>
      <c r="C549" s="44">
        <v>10703</v>
      </c>
      <c r="D549" s="44">
        <v>3779</v>
      </c>
      <c r="E549" s="44">
        <v>14482</v>
      </c>
      <c r="F549" t="s">
        <v>16</v>
      </c>
    </row>
    <row r="550" spans="1:6" x14ac:dyDescent="0.25">
      <c r="A550" s="45">
        <v>2</v>
      </c>
      <c r="B550" s="45">
        <v>2013</v>
      </c>
      <c r="C550" s="44">
        <v>10786</v>
      </c>
      <c r="D550" s="44">
        <v>3784</v>
      </c>
      <c r="E550" s="44">
        <v>14570</v>
      </c>
      <c r="F550" t="s">
        <v>16</v>
      </c>
    </row>
    <row r="551" spans="1:6" x14ac:dyDescent="0.25">
      <c r="A551" s="45">
        <v>3</v>
      </c>
      <c r="B551" s="45">
        <v>2013</v>
      </c>
      <c r="C551" s="44">
        <v>10852</v>
      </c>
      <c r="D551" s="44">
        <v>3845</v>
      </c>
      <c r="E551" s="44">
        <v>14697</v>
      </c>
      <c r="F551" t="s">
        <v>16</v>
      </c>
    </row>
    <row r="552" spans="1:6" x14ac:dyDescent="0.25">
      <c r="A552" s="45">
        <v>4</v>
      </c>
      <c r="B552" s="45">
        <v>2013</v>
      </c>
      <c r="C552" s="44">
        <v>10972</v>
      </c>
      <c r="D552" s="44">
        <v>3799</v>
      </c>
      <c r="E552" s="44">
        <v>14771</v>
      </c>
      <c r="F552" t="s">
        <v>16</v>
      </c>
    </row>
    <row r="553" spans="1:6" x14ac:dyDescent="0.25">
      <c r="A553" s="45">
        <v>5</v>
      </c>
      <c r="B553" s="45">
        <v>2013</v>
      </c>
      <c r="C553" s="44">
        <v>11099</v>
      </c>
      <c r="D553" s="44">
        <v>3819</v>
      </c>
      <c r="E553" s="44">
        <v>14918</v>
      </c>
      <c r="F553" t="s">
        <v>16</v>
      </c>
    </row>
    <row r="554" spans="1:6" x14ac:dyDescent="0.25">
      <c r="A554" s="45">
        <v>6</v>
      </c>
      <c r="B554" s="45">
        <v>2013</v>
      </c>
      <c r="C554" s="44">
        <v>11123</v>
      </c>
      <c r="D554" s="44">
        <v>3812</v>
      </c>
      <c r="E554" s="44">
        <v>14935</v>
      </c>
      <c r="F554" t="s">
        <v>16</v>
      </c>
    </row>
    <row r="555" spans="1:6" x14ac:dyDescent="0.25">
      <c r="A555" s="45">
        <v>7</v>
      </c>
      <c r="B555" s="45">
        <v>2013</v>
      </c>
      <c r="C555" s="44">
        <v>11115</v>
      </c>
      <c r="D555" s="44">
        <v>3766</v>
      </c>
      <c r="E555" s="44">
        <v>14881</v>
      </c>
      <c r="F555" t="s">
        <v>16</v>
      </c>
    </row>
    <row r="556" spans="1:6" x14ac:dyDescent="0.25">
      <c r="A556" s="45">
        <v>8</v>
      </c>
      <c r="B556" s="45">
        <v>2013</v>
      </c>
      <c r="C556" s="44">
        <v>11128</v>
      </c>
      <c r="D556" s="44">
        <v>3739</v>
      </c>
      <c r="E556" s="44">
        <v>14867</v>
      </c>
      <c r="F556" t="s">
        <v>16</v>
      </c>
    </row>
    <row r="557" spans="1:6" x14ac:dyDescent="0.25">
      <c r="A557" s="45">
        <v>9</v>
      </c>
      <c r="B557" s="45">
        <v>2013</v>
      </c>
      <c r="C557" s="44">
        <v>11042</v>
      </c>
      <c r="D557" s="44">
        <v>3826</v>
      </c>
      <c r="E557" s="44">
        <v>14868</v>
      </c>
      <c r="F557" t="s">
        <v>16</v>
      </c>
    </row>
    <row r="558" spans="1:6" x14ac:dyDescent="0.25">
      <c r="A558" s="45">
        <v>10</v>
      </c>
      <c r="B558" s="45">
        <v>2013</v>
      </c>
      <c r="C558" s="44">
        <v>11059</v>
      </c>
      <c r="D558" s="44">
        <v>3867</v>
      </c>
      <c r="E558" s="44">
        <v>14926</v>
      </c>
      <c r="F558" t="s">
        <v>16</v>
      </c>
    </row>
    <row r="559" spans="1:6" x14ac:dyDescent="0.25">
      <c r="A559" s="45">
        <v>11</v>
      </c>
      <c r="B559" s="45">
        <v>2013</v>
      </c>
      <c r="C559" s="44">
        <v>11019</v>
      </c>
      <c r="D559" s="44">
        <v>3942</v>
      </c>
      <c r="E559" s="44">
        <v>14961</v>
      </c>
      <c r="F559" t="s">
        <v>16</v>
      </c>
    </row>
    <row r="560" spans="1:6" x14ac:dyDescent="0.25">
      <c r="A560" s="45">
        <v>12</v>
      </c>
      <c r="B560" s="45">
        <v>2013</v>
      </c>
      <c r="C560" s="44">
        <v>11021</v>
      </c>
      <c r="D560" s="44">
        <v>3862</v>
      </c>
      <c r="E560" s="44">
        <v>14883</v>
      </c>
      <c r="F560" t="s">
        <v>16</v>
      </c>
    </row>
    <row r="561" spans="1:6" x14ac:dyDescent="0.25">
      <c r="A561" s="45">
        <v>1</v>
      </c>
      <c r="B561" s="45">
        <v>2014</v>
      </c>
      <c r="C561" s="44">
        <v>11184</v>
      </c>
      <c r="D561" s="44">
        <v>3870</v>
      </c>
      <c r="E561" s="44">
        <v>15054</v>
      </c>
      <c r="F561" t="s">
        <v>16</v>
      </c>
    </row>
    <row r="562" spans="1:6" x14ac:dyDescent="0.25">
      <c r="A562" s="45">
        <v>2</v>
      </c>
      <c r="B562" s="45">
        <v>2014</v>
      </c>
      <c r="C562" s="44">
        <v>11361</v>
      </c>
      <c r="D562" s="44">
        <v>3879</v>
      </c>
      <c r="E562" s="44">
        <v>15240</v>
      </c>
      <c r="F562" t="s">
        <v>16</v>
      </c>
    </row>
    <row r="563" spans="1:6" x14ac:dyDescent="0.25">
      <c r="A563" s="45">
        <v>3</v>
      </c>
      <c r="B563" s="45">
        <v>2014</v>
      </c>
      <c r="C563" s="44">
        <v>11546</v>
      </c>
      <c r="D563" s="44">
        <v>3933</v>
      </c>
      <c r="E563" s="44">
        <v>15479</v>
      </c>
      <c r="F563" t="s">
        <v>16</v>
      </c>
    </row>
    <row r="564" spans="1:6" x14ac:dyDescent="0.25">
      <c r="A564" s="45">
        <v>4</v>
      </c>
      <c r="B564" s="45">
        <v>2014</v>
      </c>
      <c r="C564" s="44">
        <v>11669</v>
      </c>
      <c r="D564" s="44">
        <v>3937</v>
      </c>
      <c r="E564" s="44">
        <v>15606</v>
      </c>
      <c r="F564" t="s">
        <v>16</v>
      </c>
    </row>
    <row r="565" spans="1:6" x14ac:dyDescent="0.25">
      <c r="A565" s="45">
        <v>5</v>
      </c>
      <c r="B565" s="45">
        <v>2014</v>
      </c>
      <c r="C565" s="44">
        <v>11747</v>
      </c>
      <c r="D565" s="44">
        <v>4020</v>
      </c>
      <c r="E565" s="44">
        <v>15767</v>
      </c>
      <c r="F565" t="s">
        <v>16</v>
      </c>
    </row>
    <row r="566" spans="1:6" x14ac:dyDescent="0.25">
      <c r="A566" s="45">
        <v>6</v>
      </c>
      <c r="B566" s="45">
        <v>2014</v>
      </c>
      <c r="C566" s="44">
        <v>11408</v>
      </c>
      <c r="D566" s="44">
        <v>4030</v>
      </c>
      <c r="E566" s="44">
        <v>15438</v>
      </c>
      <c r="F566" t="s">
        <v>16</v>
      </c>
    </row>
    <row r="567" spans="1:6" x14ac:dyDescent="0.25">
      <c r="A567" s="45">
        <v>7</v>
      </c>
      <c r="B567" s="45">
        <v>2014</v>
      </c>
      <c r="C567" s="44">
        <v>11502</v>
      </c>
      <c r="D567" s="44">
        <v>4021</v>
      </c>
      <c r="E567" s="44">
        <v>15523</v>
      </c>
      <c r="F567" t="s">
        <v>16</v>
      </c>
    </row>
    <row r="568" spans="1:6" x14ac:dyDescent="0.25">
      <c r="A568" s="45">
        <v>8</v>
      </c>
      <c r="B568" s="45">
        <v>2014</v>
      </c>
      <c r="C568" s="44">
        <v>11465</v>
      </c>
      <c r="D568" s="44">
        <v>3981</v>
      </c>
      <c r="E568" s="44">
        <v>15446</v>
      </c>
      <c r="F568" t="s">
        <v>16</v>
      </c>
    </row>
    <row r="569" spans="1:6" x14ac:dyDescent="0.25">
      <c r="A569" s="45">
        <v>9</v>
      </c>
      <c r="B569" s="45">
        <v>2014</v>
      </c>
      <c r="C569" s="44">
        <v>11392</v>
      </c>
      <c r="D569" s="44">
        <v>3977</v>
      </c>
      <c r="E569" s="44">
        <v>15369</v>
      </c>
      <c r="F569" t="s">
        <v>16</v>
      </c>
    </row>
    <row r="570" spans="1:6" x14ac:dyDescent="0.25">
      <c r="A570" s="45">
        <v>10</v>
      </c>
      <c r="B570" s="45">
        <v>2014</v>
      </c>
      <c r="C570" s="44">
        <v>11581</v>
      </c>
      <c r="D570" s="44">
        <v>4033</v>
      </c>
      <c r="E570" s="44">
        <v>15614</v>
      </c>
      <c r="F570" t="s">
        <v>16</v>
      </c>
    </row>
    <row r="571" spans="1:6" x14ac:dyDescent="0.25">
      <c r="A571" s="45">
        <v>11</v>
      </c>
      <c r="B571" s="45">
        <v>2014</v>
      </c>
      <c r="C571" s="44">
        <v>11646</v>
      </c>
      <c r="D571" s="44">
        <v>4061</v>
      </c>
      <c r="E571" s="44">
        <v>15707</v>
      </c>
      <c r="F571" t="s">
        <v>16</v>
      </c>
    </row>
    <row r="572" spans="1:6" x14ac:dyDescent="0.25">
      <c r="A572" s="45">
        <v>12</v>
      </c>
      <c r="B572" s="45">
        <v>2014</v>
      </c>
      <c r="C572" s="44">
        <v>11642</v>
      </c>
      <c r="D572" s="44">
        <v>4046</v>
      </c>
      <c r="E572" s="44">
        <v>15688</v>
      </c>
      <c r="F572" t="s">
        <v>16</v>
      </c>
    </row>
    <row r="573" spans="1:6" x14ac:dyDescent="0.25">
      <c r="A573" s="45">
        <v>1</v>
      </c>
      <c r="B573" s="45">
        <v>2015</v>
      </c>
      <c r="C573" s="44">
        <v>11690</v>
      </c>
      <c r="D573" s="44">
        <v>4122</v>
      </c>
      <c r="E573" s="44">
        <v>15812</v>
      </c>
      <c r="F573" t="s">
        <v>16</v>
      </c>
    </row>
    <row r="574" spans="1:6" x14ac:dyDescent="0.25">
      <c r="A574" s="45">
        <v>2</v>
      </c>
      <c r="B574" s="45">
        <v>2015</v>
      </c>
      <c r="C574" s="44">
        <v>11829</v>
      </c>
      <c r="D574" s="44">
        <v>4144</v>
      </c>
      <c r="E574" s="44">
        <v>15973</v>
      </c>
      <c r="F574" t="s">
        <v>16</v>
      </c>
    </row>
    <row r="575" spans="1:6" x14ac:dyDescent="0.25">
      <c r="A575" s="45">
        <v>3</v>
      </c>
      <c r="B575" s="45">
        <v>2015</v>
      </c>
      <c r="C575" s="44">
        <v>11852</v>
      </c>
      <c r="D575" s="44">
        <v>4255</v>
      </c>
      <c r="E575" s="44">
        <v>16107</v>
      </c>
      <c r="F575" t="s">
        <v>16</v>
      </c>
    </row>
    <row r="576" spans="1:6" x14ac:dyDescent="0.25">
      <c r="A576" s="45">
        <v>4</v>
      </c>
      <c r="B576" s="45">
        <v>2015</v>
      </c>
      <c r="C576" s="44">
        <v>12106</v>
      </c>
      <c r="D576" s="44">
        <v>4481</v>
      </c>
      <c r="E576" s="44">
        <v>16587</v>
      </c>
      <c r="F576" t="s">
        <v>16</v>
      </c>
    </row>
    <row r="577" spans="1:6" x14ac:dyDescent="0.25">
      <c r="A577" s="45">
        <v>5</v>
      </c>
      <c r="B577" s="45">
        <v>2015</v>
      </c>
      <c r="C577" s="44">
        <v>12308</v>
      </c>
      <c r="D577" s="44">
        <v>4567</v>
      </c>
      <c r="E577" s="44">
        <v>16875</v>
      </c>
      <c r="F577" t="s">
        <v>16</v>
      </c>
    </row>
    <row r="578" spans="1:6" x14ac:dyDescent="0.25">
      <c r="A578" s="45">
        <v>6</v>
      </c>
      <c r="B578" s="45">
        <v>2015</v>
      </c>
      <c r="C578" s="44">
        <v>12435</v>
      </c>
      <c r="D578" s="44">
        <v>4566</v>
      </c>
      <c r="E578" s="44">
        <v>17001</v>
      </c>
      <c r="F578" t="s">
        <v>16</v>
      </c>
    </row>
    <row r="579" spans="1:6" x14ac:dyDescent="0.25">
      <c r="A579" s="45">
        <v>7</v>
      </c>
      <c r="B579" s="45">
        <v>2015</v>
      </c>
      <c r="C579" s="44">
        <v>12510</v>
      </c>
      <c r="D579" s="44">
        <v>4588</v>
      </c>
      <c r="E579" s="44">
        <v>17098</v>
      </c>
      <c r="F579" t="s">
        <v>16</v>
      </c>
    </row>
    <row r="580" spans="1:6" x14ac:dyDescent="0.25">
      <c r="A580" s="45">
        <v>8</v>
      </c>
      <c r="B580" s="45">
        <v>2015</v>
      </c>
      <c r="C580" s="44">
        <v>12555</v>
      </c>
      <c r="D580" s="44">
        <v>4633</v>
      </c>
      <c r="E580" s="44">
        <v>17188</v>
      </c>
      <c r="F580" t="s">
        <v>16</v>
      </c>
    </row>
    <row r="581" spans="1:6" x14ac:dyDescent="0.25">
      <c r="A581" s="45">
        <v>9</v>
      </c>
      <c r="B581" s="45">
        <v>2015</v>
      </c>
      <c r="C581" s="44">
        <v>12587</v>
      </c>
      <c r="D581" s="44">
        <v>4580</v>
      </c>
      <c r="E581" s="44">
        <v>17167</v>
      </c>
      <c r="F581" t="s">
        <v>16</v>
      </c>
    </row>
    <row r="582" spans="1:6" x14ac:dyDescent="0.25">
      <c r="A582" s="45">
        <v>10</v>
      </c>
      <c r="B582" s="45">
        <v>2015</v>
      </c>
      <c r="C582" s="44">
        <v>12679</v>
      </c>
      <c r="D582" s="44">
        <v>4669</v>
      </c>
      <c r="E582" s="44">
        <v>17348</v>
      </c>
      <c r="F582" t="s">
        <v>16</v>
      </c>
    </row>
    <row r="583" spans="1:6" x14ac:dyDescent="0.25">
      <c r="A583" s="45">
        <v>11</v>
      </c>
      <c r="B583" s="45">
        <v>2015</v>
      </c>
      <c r="C583" s="44">
        <v>12833</v>
      </c>
      <c r="D583" s="44">
        <v>4761</v>
      </c>
      <c r="E583" s="44">
        <v>17594</v>
      </c>
      <c r="F583" t="s">
        <v>16</v>
      </c>
    </row>
    <row r="584" spans="1:6" x14ac:dyDescent="0.25">
      <c r="A584" s="45">
        <v>12</v>
      </c>
      <c r="B584" s="45">
        <v>2015</v>
      </c>
      <c r="C584" s="44">
        <v>12833</v>
      </c>
      <c r="D584" s="44">
        <v>4771</v>
      </c>
      <c r="E584" s="44">
        <v>17604</v>
      </c>
      <c r="F584" t="s">
        <v>16</v>
      </c>
    </row>
    <row r="585" spans="1:6" x14ac:dyDescent="0.25">
      <c r="A585" s="45">
        <v>1</v>
      </c>
      <c r="B585" s="45">
        <v>2016</v>
      </c>
      <c r="C585" s="44">
        <v>12861</v>
      </c>
      <c r="D585" s="44">
        <v>4787</v>
      </c>
      <c r="E585" s="44">
        <v>17648</v>
      </c>
      <c r="F585" t="s">
        <v>16</v>
      </c>
    </row>
    <row r="586" spans="1:6" x14ac:dyDescent="0.25">
      <c r="A586" s="45">
        <v>2</v>
      </c>
      <c r="B586" s="45">
        <v>2016</v>
      </c>
      <c r="C586" s="44">
        <v>12987</v>
      </c>
      <c r="D586" s="44">
        <v>4791</v>
      </c>
      <c r="E586" s="44">
        <v>17778</v>
      </c>
      <c r="F586" t="s">
        <v>16</v>
      </c>
    </row>
    <row r="587" spans="1:6" x14ac:dyDescent="0.25">
      <c r="A587" s="45">
        <v>3</v>
      </c>
      <c r="B587" s="45">
        <v>2016</v>
      </c>
      <c r="C587" s="44">
        <v>13104</v>
      </c>
      <c r="D587" s="44">
        <v>4706</v>
      </c>
      <c r="E587" s="44">
        <v>17810</v>
      </c>
      <c r="F587" t="s">
        <v>16</v>
      </c>
    </row>
    <row r="588" spans="1:6" x14ac:dyDescent="0.25">
      <c r="A588" s="45">
        <v>4</v>
      </c>
      <c r="B588" s="45">
        <v>2016</v>
      </c>
      <c r="C588" s="44">
        <v>13221</v>
      </c>
      <c r="D588" s="44">
        <v>4815</v>
      </c>
      <c r="E588" s="44">
        <v>18036</v>
      </c>
      <c r="F588" t="s">
        <v>16</v>
      </c>
    </row>
    <row r="589" spans="1:6" x14ac:dyDescent="0.25">
      <c r="A589" s="45">
        <v>5</v>
      </c>
      <c r="B589" s="45">
        <v>2016</v>
      </c>
      <c r="C589" s="44">
        <v>13328</v>
      </c>
      <c r="D589" s="44">
        <v>4817</v>
      </c>
      <c r="E589" s="44">
        <v>18145</v>
      </c>
      <c r="F589" t="s">
        <v>16</v>
      </c>
    </row>
    <row r="590" spans="1:6" x14ac:dyDescent="0.25">
      <c r="A590" s="45">
        <v>6</v>
      </c>
      <c r="B590" s="45">
        <v>2016</v>
      </c>
      <c r="C590" s="44">
        <v>13530</v>
      </c>
      <c r="D590" s="44">
        <v>4838</v>
      </c>
      <c r="E590" s="44">
        <v>18368</v>
      </c>
      <c r="F590" t="s">
        <v>16</v>
      </c>
    </row>
    <row r="591" spans="1:6" x14ac:dyDescent="0.25">
      <c r="A591" s="45">
        <v>7</v>
      </c>
      <c r="B591" s="45">
        <v>2016</v>
      </c>
      <c r="C591" s="44">
        <v>13705</v>
      </c>
      <c r="D591" s="44">
        <v>4848</v>
      </c>
      <c r="E591" s="44">
        <v>18553</v>
      </c>
      <c r="F591" t="s">
        <v>16</v>
      </c>
    </row>
    <row r="592" spans="1:6" x14ac:dyDescent="0.25">
      <c r="A592" s="45">
        <v>8</v>
      </c>
      <c r="B592" s="45">
        <v>2016</v>
      </c>
      <c r="C592" s="44">
        <v>13842</v>
      </c>
      <c r="D592" s="44">
        <v>4849</v>
      </c>
      <c r="E592" s="44">
        <v>18691</v>
      </c>
      <c r="F592" t="s">
        <v>16</v>
      </c>
    </row>
    <row r="593" spans="1:6" x14ac:dyDescent="0.25">
      <c r="A593" s="45">
        <v>9</v>
      </c>
      <c r="B593" s="45">
        <v>2016</v>
      </c>
      <c r="C593" s="44">
        <v>13903</v>
      </c>
      <c r="D593" s="44">
        <v>4841</v>
      </c>
      <c r="E593" s="44">
        <v>18744</v>
      </c>
      <c r="F593" t="s">
        <v>16</v>
      </c>
    </row>
    <row r="594" spans="1:6" x14ac:dyDescent="0.25">
      <c r="A594" s="45">
        <v>10</v>
      </c>
      <c r="B594" s="45">
        <v>2016</v>
      </c>
      <c r="C594" s="44">
        <v>14032</v>
      </c>
      <c r="D594" s="44">
        <v>4925</v>
      </c>
      <c r="E594" s="44">
        <v>18957</v>
      </c>
      <c r="F594" t="s">
        <v>16</v>
      </c>
    </row>
    <row r="595" spans="1:6" x14ac:dyDescent="0.25">
      <c r="A595" s="45">
        <v>11</v>
      </c>
      <c r="B595" s="45">
        <v>2016</v>
      </c>
      <c r="C595" s="44">
        <v>14191</v>
      </c>
      <c r="D595" s="44">
        <v>4980</v>
      </c>
      <c r="E595" s="44">
        <v>19171</v>
      </c>
      <c r="F595" t="s">
        <v>16</v>
      </c>
    </row>
    <row r="596" spans="1:6" x14ac:dyDescent="0.25">
      <c r="A596" s="45">
        <v>12</v>
      </c>
      <c r="B596" s="45">
        <v>2016</v>
      </c>
      <c r="C596" s="44">
        <v>14090</v>
      </c>
      <c r="D596" s="44">
        <v>4881</v>
      </c>
      <c r="E596" s="44">
        <v>18971</v>
      </c>
      <c r="F596" t="s">
        <v>16</v>
      </c>
    </row>
    <row r="597" spans="1:6" x14ac:dyDescent="0.25">
      <c r="A597" s="45">
        <v>1</v>
      </c>
      <c r="B597" s="45">
        <v>2017</v>
      </c>
      <c r="C597" s="44">
        <v>14314</v>
      </c>
      <c r="D597" s="44">
        <v>4950</v>
      </c>
      <c r="E597" s="44">
        <v>19264</v>
      </c>
      <c r="F597" t="s">
        <v>16</v>
      </c>
    </row>
    <row r="598" spans="1:6" x14ac:dyDescent="0.25">
      <c r="A598" s="45">
        <v>2</v>
      </c>
      <c r="B598" s="45">
        <v>2017</v>
      </c>
      <c r="C598" s="44">
        <v>14363</v>
      </c>
      <c r="D598" s="44">
        <v>4977</v>
      </c>
      <c r="E598" s="44">
        <v>19340</v>
      </c>
      <c r="F598" t="s">
        <v>16</v>
      </c>
    </row>
    <row r="599" spans="1:6" x14ac:dyDescent="0.25">
      <c r="A599" s="45">
        <v>3</v>
      </c>
      <c r="B599" s="45">
        <v>2017</v>
      </c>
      <c r="C599" s="44">
        <v>14498</v>
      </c>
      <c r="D599" s="44">
        <v>5017</v>
      </c>
      <c r="E599" s="44">
        <v>19515</v>
      </c>
      <c r="F599" t="s">
        <v>16</v>
      </c>
    </row>
    <row r="600" spans="1:6" x14ac:dyDescent="0.25">
      <c r="A600" s="45">
        <v>4</v>
      </c>
      <c r="B600" s="45">
        <v>2017</v>
      </c>
      <c r="C600" s="44">
        <v>14705</v>
      </c>
      <c r="D600" s="44">
        <v>5037</v>
      </c>
      <c r="E600" s="44">
        <v>19742</v>
      </c>
      <c r="F600" t="s">
        <v>16</v>
      </c>
    </row>
    <row r="601" spans="1:6" x14ac:dyDescent="0.25">
      <c r="A601" s="45">
        <v>5</v>
      </c>
      <c r="B601" s="45">
        <v>2017</v>
      </c>
      <c r="C601" s="44">
        <v>14900</v>
      </c>
      <c r="D601" s="44">
        <v>5129</v>
      </c>
      <c r="E601" s="44">
        <v>20029</v>
      </c>
      <c r="F601" t="s">
        <v>16</v>
      </c>
    </row>
    <row r="602" spans="1:6" x14ac:dyDescent="0.25">
      <c r="A602" s="45">
        <v>6</v>
      </c>
      <c r="B602" s="45">
        <v>2017</v>
      </c>
      <c r="C602" s="44">
        <v>15051</v>
      </c>
      <c r="D602" s="44">
        <v>5097</v>
      </c>
      <c r="E602" s="44">
        <v>20148</v>
      </c>
      <c r="F602" t="s">
        <v>16</v>
      </c>
    </row>
    <row r="603" spans="1:6" x14ac:dyDescent="0.25">
      <c r="A603" s="45">
        <v>7</v>
      </c>
      <c r="B603" s="45">
        <v>2017</v>
      </c>
      <c r="C603" s="44">
        <v>15089</v>
      </c>
      <c r="D603" s="44">
        <v>5100</v>
      </c>
      <c r="E603" s="44">
        <v>20189</v>
      </c>
      <c r="F603" t="s">
        <v>16</v>
      </c>
    </row>
    <row r="604" spans="1:6" x14ac:dyDescent="0.25">
      <c r="A604" s="45">
        <v>8</v>
      </c>
      <c r="B604" s="45">
        <v>2017</v>
      </c>
      <c r="C604" s="44">
        <v>15017</v>
      </c>
      <c r="D604" s="44">
        <v>5196</v>
      </c>
      <c r="E604" s="44">
        <v>20213</v>
      </c>
      <c r="F604" t="s">
        <v>16</v>
      </c>
    </row>
    <row r="605" spans="1:6" x14ac:dyDescent="0.25">
      <c r="A605" s="45">
        <v>9</v>
      </c>
      <c r="B605" s="45">
        <v>2017</v>
      </c>
      <c r="C605" s="44">
        <v>15019</v>
      </c>
      <c r="D605" s="44">
        <v>5192</v>
      </c>
      <c r="E605" s="44">
        <v>20211</v>
      </c>
      <c r="F605" t="s">
        <v>16</v>
      </c>
    </row>
    <row r="606" spans="1:6" x14ac:dyDescent="0.25">
      <c r="A606" s="45">
        <v>10</v>
      </c>
      <c r="B606" s="45">
        <v>2017</v>
      </c>
      <c r="C606" s="44">
        <v>15158</v>
      </c>
      <c r="D606" s="44">
        <v>5214</v>
      </c>
      <c r="E606" s="44">
        <v>20372</v>
      </c>
      <c r="F606" t="s">
        <v>16</v>
      </c>
    </row>
    <row r="607" spans="1:6" x14ac:dyDescent="0.25">
      <c r="A607" s="45">
        <v>11</v>
      </c>
      <c r="B607" s="45">
        <v>2017</v>
      </c>
      <c r="C607" s="44">
        <v>15182</v>
      </c>
      <c r="D607" s="44">
        <v>5212</v>
      </c>
      <c r="E607" s="44">
        <v>20394</v>
      </c>
      <c r="F607" t="s">
        <v>16</v>
      </c>
    </row>
    <row r="608" spans="1:6" x14ac:dyDescent="0.25">
      <c r="A608" s="45">
        <v>12</v>
      </c>
      <c r="B608" s="45">
        <v>2017</v>
      </c>
      <c r="C608" s="44">
        <v>15139</v>
      </c>
      <c r="D608" s="44">
        <v>5178</v>
      </c>
      <c r="E608" s="44">
        <v>20317</v>
      </c>
      <c r="F608" t="s">
        <v>16</v>
      </c>
    </row>
    <row r="609" spans="1:6" x14ac:dyDescent="0.25">
      <c r="A609" s="45">
        <v>1</v>
      </c>
      <c r="B609" s="45">
        <v>2018</v>
      </c>
      <c r="C609" s="44">
        <v>15198</v>
      </c>
      <c r="D609" s="44">
        <v>5249</v>
      </c>
      <c r="E609" s="44">
        <v>20447</v>
      </c>
      <c r="F609" t="s">
        <v>16</v>
      </c>
    </row>
    <row r="610" spans="1:6" x14ac:dyDescent="0.25">
      <c r="A610" s="45">
        <v>2</v>
      </c>
      <c r="B610" s="45">
        <v>2018</v>
      </c>
      <c r="C610" s="44">
        <v>15363</v>
      </c>
      <c r="D610" s="44">
        <v>5231</v>
      </c>
      <c r="E610" s="44">
        <v>20594</v>
      </c>
      <c r="F610" t="s">
        <v>16</v>
      </c>
    </row>
    <row r="611" spans="1:6" x14ac:dyDescent="0.25">
      <c r="A611" s="45">
        <v>3</v>
      </c>
      <c r="B611" s="45">
        <v>2018</v>
      </c>
      <c r="C611" s="44">
        <v>15435</v>
      </c>
      <c r="D611" s="44">
        <v>5171</v>
      </c>
      <c r="E611" s="44">
        <v>20606</v>
      </c>
      <c r="F611" t="s">
        <v>16</v>
      </c>
    </row>
    <row r="612" spans="1:6" x14ac:dyDescent="0.25">
      <c r="A612" s="45">
        <v>4</v>
      </c>
      <c r="B612" s="45">
        <v>2018</v>
      </c>
      <c r="C612" s="44">
        <v>15582</v>
      </c>
      <c r="D612" s="44">
        <v>5201</v>
      </c>
      <c r="E612" s="44">
        <v>20783</v>
      </c>
      <c r="F612" t="s">
        <v>16</v>
      </c>
    </row>
    <row r="613" spans="1:6" x14ac:dyDescent="0.25">
      <c r="A613" s="45">
        <v>5</v>
      </c>
      <c r="B613" s="45">
        <v>2018</v>
      </c>
      <c r="C613" s="44">
        <v>15711</v>
      </c>
      <c r="D613" s="44">
        <v>5234</v>
      </c>
      <c r="E613" s="44">
        <v>20945</v>
      </c>
      <c r="F613" t="s">
        <v>16</v>
      </c>
    </row>
    <row r="614" spans="1:6" x14ac:dyDescent="0.25">
      <c r="A614" s="45">
        <v>6</v>
      </c>
      <c r="B614" s="45">
        <v>2018</v>
      </c>
      <c r="C614" s="44">
        <v>15716</v>
      </c>
      <c r="D614" s="44">
        <v>5255</v>
      </c>
      <c r="E614" s="44">
        <v>20971</v>
      </c>
      <c r="F614" t="s">
        <v>16</v>
      </c>
    </row>
    <row r="615" spans="1:6" x14ac:dyDescent="0.25">
      <c r="A615" s="45">
        <v>7</v>
      </c>
      <c r="B615" s="45">
        <v>2018</v>
      </c>
      <c r="C615" s="44">
        <v>15743</v>
      </c>
      <c r="D615" s="44">
        <v>5285</v>
      </c>
      <c r="E615" s="44">
        <v>21028</v>
      </c>
      <c r="F615" t="s">
        <v>16</v>
      </c>
    </row>
    <row r="616" spans="1:6" x14ac:dyDescent="0.25">
      <c r="A616" s="45">
        <v>8</v>
      </c>
      <c r="B616" s="45">
        <v>2018</v>
      </c>
      <c r="C616" s="44">
        <v>15741</v>
      </c>
      <c r="D616" s="44">
        <v>5242</v>
      </c>
      <c r="E616" s="44">
        <v>20983</v>
      </c>
      <c r="F616" t="s">
        <v>16</v>
      </c>
    </row>
    <row r="617" spans="1:6" x14ac:dyDescent="0.25">
      <c r="A617" s="45">
        <v>9</v>
      </c>
      <c r="B617" s="45">
        <v>2018</v>
      </c>
      <c r="C617" s="44">
        <v>15817</v>
      </c>
      <c r="D617" s="44">
        <v>5294</v>
      </c>
      <c r="E617" s="44">
        <v>21111</v>
      </c>
      <c r="F617" t="s">
        <v>16</v>
      </c>
    </row>
    <row r="618" spans="1:6" x14ac:dyDescent="0.25">
      <c r="A618" s="45">
        <v>10</v>
      </c>
      <c r="B618" s="45">
        <v>2018</v>
      </c>
      <c r="C618" s="44">
        <v>15855</v>
      </c>
      <c r="D618" s="44">
        <v>5326</v>
      </c>
      <c r="E618" s="44">
        <v>21181</v>
      </c>
      <c r="F618" t="s">
        <v>16</v>
      </c>
    </row>
    <row r="619" spans="1:6" x14ac:dyDescent="0.25">
      <c r="A619" s="45">
        <v>11</v>
      </c>
      <c r="B619" s="45">
        <v>2018</v>
      </c>
      <c r="C619" s="44">
        <v>15789</v>
      </c>
      <c r="D619" s="44">
        <v>5289</v>
      </c>
      <c r="E619" s="44">
        <v>21078</v>
      </c>
      <c r="F619" t="s">
        <v>16</v>
      </c>
    </row>
    <row r="620" spans="1:6" x14ac:dyDescent="0.25">
      <c r="A620" s="45">
        <v>12</v>
      </c>
      <c r="B620" s="45">
        <v>2018</v>
      </c>
      <c r="C620" s="44">
        <v>15767</v>
      </c>
      <c r="D620" s="44">
        <v>5212</v>
      </c>
      <c r="E620" s="44">
        <v>20979</v>
      </c>
      <c r="F620" t="s">
        <v>16</v>
      </c>
    </row>
    <row r="621" spans="1:6" x14ac:dyDescent="0.25">
      <c r="A621" s="45">
        <v>1</v>
      </c>
      <c r="B621" s="45">
        <v>2019</v>
      </c>
      <c r="C621" s="44">
        <v>15995</v>
      </c>
      <c r="D621" s="44">
        <v>5211</v>
      </c>
      <c r="E621" s="44">
        <v>21206</v>
      </c>
      <c r="F621" t="s">
        <v>16</v>
      </c>
    </row>
    <row r="622" spans="1:6" x14ac:dyDescent="0.25">
      <c r="A622" s="45">
        <v>2</v>
      </c>
      <c r="B622" s="45">
        <v>2019</v>
      </c>
      <c r="C622" s="44">
        <v>16079</v>
      </c>
      <c r="D622" s="44">
        <v>5254</v>
      </c>
      <c r="E622" s="44">
        <v>21333</v>
      </c>
      <c r="F622" t="s">
        <v>16</v>
      </c>
    </row>
    <row r="623" spans="1:6" x14ac:dyDescent="0.25">
      <c r="A623" s="45">
        <v>3</v>
      </c>
      <c r="B623" s="45">
        <v>2019</v>
      </c>
      <c r="C623" s="44">
        <v>16280</v>
      </c>
      <c r="D623" s="44">
        <v>5204</v>
      </c>
      <c r="E623" s="44">
        <v>21484</v>
      </c>
      <c r="F623" t="s">
        <v>16</v>
      </c>
    </row>
    <row r="624" spans="1:6" x14ac:dyDescent="0.25">
      <c r="A624" s="45">
        <v>4</v>
      </c>
      <c r="B624" s="45">
        <v>2019</v>
      </c>
      <c r="C624" s="44">
        <v>16398</v>
      </c>
      <c r="D624" s="44">
        <v>5206</v>
      </c>
      <c r="E624" s="44">
        <v>21604</v>
      </c>
      <c r="F624" t="s">
        <v>16</v>
      </c>
    </row>
    <row r="625" spans="1:6" x14ac:dyDescent="0.25">
      <c r="A625" s="45">
        <v>5</v>
      </c>
      <c r="B625" s="45">
        <v>2019</v>
      </c>
      <c r="C625" s="44">
        <v>16498</v>
      </c>
      <c r="D625" s="44">
        <v>5148</v>
      </c>
      <c r="E625" s="44">
        <v>21646</v>
      </c>
      <c r="F625" t="s">
        <v>16</v>
      </c>
    </row>
    <row r="626" spans="1:6" x14ac:dyDescent="0.25">
      <c r="A626" s="45">
        <v>6</v>
      </c>
      <c r="B626" s="45">
        <v>2019</v>
      </c>
      <c r="C626" s="44">
        <v>16642</v>
      </c>
      <c r="D626" s="44">
        <v>5099</v>
      </c>
      <c r="E626" s="44">
        <v>21741</v>
      </c>
      <c r="F626" t="s">
        <v>16</v>
      </c>
    </row>
    <row r="627" spans="1:6" x14ac:dyDescent="0.25">
      <c r="A627" s="45">
        <v>7</v>
      </c>
      <c r="B627" s="45">
        <v>2019</v>
      </c>
      <c r="C627" s="44">
        <v>16591</v>
      </c>
      <c r="D627" s="44">
        <v>5080</v>
      </c>
      <c r="E627" s="44">
        <v>21671</v>
      </c>
      <c r="F627" t="s">
        <v>16</v>
      </c>
    </row>
    <row r="628" spans="1:6" x14ac:dyDescent="0.25">
      <c r="A628" s="45">
        <v>8</v>
      </c>
      <c r="B628" s="45">
        <v>2019</v>
      </c>
      <c r="C628" s="44">
        <v>16602</v>
      </c>
      <c r="D628" s="44">
        <v>5032</v>
      </c>
      <c r="E628" s="44">
        <v>21634</v>
      </c>
      <c r="F628" t="s">
        <v>16</v>
      </c>
    </row>
    <row r="629" spans="1:6" x14ac:dyDescent="0.25">
      <c r="A629" s="45">
        <v>9</v>
      </c>
      <c r="B629" s="45">
        <v>2019</v>
      </c>
      <c r="C629" s="44">
        <v>16674</v>
      </c>
      <c r="D629" s="44">
        <v>4972</v>
      </c>
      <c r="E629" s="44">
        <v>21646</v>
      </c>
      <c r="F629" t="s">
        <v>16</v>
      </c>
    </row>
    <row r="630" spans="1:6" x14ac:dyDescent="0.25">
      <c r="A630" s="45">
        <v>10</v>
      </c>
      <c r="B630" s="45">
        <v>2019</v>
      </c>
      <c r="C630" s="44">
        <v>16751</v>
      </c>
      <c r="D630" s="44">
        <v>4930</v>
      </c>
      <c r="E630" s="44">
        <v>21681</v>
      </c>
      <c r="F630" t="s">
        <v>16</v>
      </c>
    </row>
    <row r="631" spans="1:6" x14ac:dyDescent="0.25">
      <c r="A631" s="45">
        <v>11</v>
      </c>
      <c r="B631" s="45">
        <v>2019</v>
      </c>
      <c r="C631" s="44">
        <v>16780</v>
      </c>
      <c r="D631" s="44">
        <v>4906</v>
      </c>
      <c r="E631" s="44">
        <v>21686</v>
      </c>
      <c r="F631" t="s">
        <v>16</v>
      </c>
    </row>
    <row r="632" spans="1:6" x14ac:dyDescent="0.25">
      <c r="A632" s="45">
        <v>12</v>
      </c>
      <c r="B632" s="45">
        <v>2019</v>
      </c>
      <c r="C632" s="44">
        <v>16648</v>
      </c>
      <c r="D632" s="44">
        <v>4851</v>
      </c>
      <c r="E632" s="44">
        <v>21499</v>
      </c>
      <c r="F632" t="s">
        <v>16</v>
      </c>
    </row>
    <row r="633" spans="1:6" x14ac:dyDescent="0.25">
      <c r="A633" s="45">
        <v>1</v>
      </c>
      <c r="B633" s="45">
        <v>2020</v>
      </c>
      <c r="C633" s="44">
        <v>16738</v>
      </c>
      <c r="D633" s="44">
        <v>4860</v>
      </c>
      <c r="E633" s="44">
        <v>21598</v>
      </c>
      <c r="F633" t="s">
        <v>16</v>
      </c>
    </row>
    <row r="634" spans="1:6" x14ac:dyDescent="0.25">
      <c r="A634" s="45">
        <v>2</v>
      </c>
      <c r="B634" s="45">
        <v>2020</v>
      </c>
      <c r="C634" s="44">
        <v>16856</v>
      </c>
      <c r="D634" s="44">
        <v>4865</v>
      </c>
      <c r="E634" s="44">
        <v>21721</v>
      </c>
      <c r="F634" t="s">
        <v>16</v>
      </c>
    </row>
    <row r="635" spans="1:6" x14ac:dyDescent="0.25">
      <c r="A635" s="45">
        <v>3</v>
      </c>
      <c r="B635" s="45">
        <v>2020</v>
      </c>
      <c r="C635" s="44">
        <v>16745</v>
      </c>
      <c r="D635" s="44">
        <v>4801</v>
      </c>
      <c r="E635" s="44">
        <v>21546</v>
      </c>
      <c r="F635" t="s">
        <v>16</v>
      </c>
    </row>
    <row r="636" spans="1:6" x14ac:dyDescent="0.25">
      <c r="A636" s="45">
        <v>4</v>
      </c>
      <c r="B636" s="45">
        <v>2020</v>
      </c>
      <c r="C636" s="44">
        <v>16756</v>
      </c>
      <c r="D636" s="44">
        <v>4778</v>
      </c>
      <c r="E636" s="44">
        <v>21534</v>
      </c>
      <c r="F636" t="s">
        <v>16</v>
      </c>
    </row>
    <row r="637" spans="1:6" x14ac:dyDescent="0.25">
      <c r="A637" s="45">
        <v>5</v>
      </c>
      <c r="B637" s="45">
        <v>2020</v>
      </c>
      <c r="C637" s="44">
        <v>16470</v>
      </c>
      <c r="D637" s="44">
        <v>5155</v>
      </c>
      <c r="E637" s="44">
        <v>21625</v>
      </c>
      <c r="F637" t="s">
        <v>16</v>
      </c>
    </row>
    <row r="638" spans="1:6" x14ac:dyDescent="0.25">
      <c r="A638" s="45">
        <v>6</v>
      </c>
      <c r="B638" s="45">
        <v>2020</v>
      </c>
      <c r="C638" s="44">
        <v>16418</v>
      </c>
      <c r="D638" s="44">
        <v>5138</v>
      </c>
      <c r="E638" s="44">
        <v>21556</v>
      </c>
      <c r="F638" t="s">
        <v>16</v>
      </c>
    </row>
    <row r="639" spans="1:6" x14ac:dyDescent="0.25">
      <c r="A639" s="45">
        <v>7</v>
      </c>
      <c r="B639" s="45">
        <v>2020</v>
      </c>
      <c r="C639" s="44">
        <v>16389</v>
      </c>
      <c r="D639" s="44">
        <v>5028</v>
      </c>
      <c r="E639" s="44">
        <v>21417</v>
      </c>
      <c r="F639" t="s">
        <v>16</v>
      </c>
    </row>
    <row r="640" spans="1:6" x14ac:dyDescent="0.25">
      <c r="A640" s="45">
        <v>8</v>
      </c>
      <c r="B640" s="45">
        <v>2020</v>
      </c>
      <c r="C640" s="44">
        <v>16246</v>
      </c>
      <c r="D640" s="44">
        <v>4661</v>
      </c>
      <c r="E640" s="44">
        <v>20907</v>
      </c>
      <c r="F640" t="s">
        <v>16</v>
      </c>
    </row>
    <row r="641" spans="1:6" x14ac:dyDescent="0.25">
      <c r="A641" s="45">
        <v>9</v>
      </c>
      <c r="B641" s="45">
        <v>2020</v>
      </c>
      <c r="C641" s="44">
        <v>15735</v>
      </c>
      <c r="D641" s="44">
        <v>3913</v>
      </c>
      <c r="E641" s="44">
        <v>19648</v>
      </c>
      <c r="F641" t="s">
        <v>16</v>
      </c>
    </row>
    <row r="642" spans="1:6" x14ac:dyDescent="0.25">
      <c r="A642" s="45">
        <v>10</v>
      </c>
      <c r="B642" s="45">
        <v>2020</v>
      </c>
      <c r="C642" s="44">
        <v>15539</v>
      </c>
      <c r="D642" s="44">
        <v>3709</v>
      </c>
      <c r="E642" s="44">
        <v>19248</v>
      </c>
      <c r="F642" t="s">
        <v>16</v>
      </c>
    </row>
    <row r="643" spans="1:6" x14ac:dyDescent="0.25">
      <c r="A643" s="45">
        <v>11</v>
      </c>
      <c r="B643" s="45">
        <v>2020</v>
      </c>
      <c r="C643" s="44">
        <v>15464</v>
      </c>
      <c r="D643" s="44">
        <v>3650</v>
      </c>
      <c r="E643" s="44">
        <v>19114</v>
      </c>
      <c r="F643" t="s">
        <v>16</v>
      </c>
    </row>
    <row r="644" spans="1:6" x14ac:dyDescent="0.25">
      <c r="A644" s="45">
        <v>12</v>
      </c>
      <c r="B644" s="45">
        <v>2020</v>
      </c>
      <c r="C644" s="44">
        <v>15377</v>
      </c>
      <c r="D644" s="44">
        <v>3605</v>
      </c>
      <c r="E644" s="44">
        <v>18982</v>
      </c>
      <c r="F644" t="s">
        <v>16</v>
      </c>
    </row>
    <row r="645" spans="1:6" x14ac:dyDescent="0.25">
      <c r="A645" s="45">
        <v>1</v>
      </c>
      <c r="B645" s="45">
        <v>2021</v>
      </c>
      <c r="C645" s="44">
        <v>15377</v>
      </c>
      <c r="D645" s="44">
        <v>3641</v>
      </c>
      <c r="E645" s="44">
        <v>19018</v>
      </c>
      <c r="F645" t="s">
        <v>16</v>
      </c>
    </row>
    <row r="646" spans="1:6" x14ac:dyDescent="0.25">
      <c r="A646" s="45">
        <v>2</v>
      </c>
      <c r="B646" s="45">
        <v>2021</v>
      </c>
      <c r="C646" s="44">
        <v>15296</v>
      </c>
      <c r="D646" s="44">
        <v>3670</v>
      </c>
      <c r="E646" s="44">
        <v>18966</v>
      </c>
      <c r="F646" t="s">
        <v>16</v>
      </c>
    </row>
    <row r="647" spans="1:6" x14ac:dyDescent="0.25">
      <c r="A647" s="45">
        <v>3</v>
      </c>
      <c r="B647" s="45">
        <v>2021</v>
      </c>
      <c r="C647" s="44">
        <v>15267</v>
      </c>
      <c r="D647" s="44">
        <v>3678</v>
      </c>
      <c r="E647" s="44">
        <v>18945</v>
      </c>
      <c r="F647" t="s">
        <v>16</v>
      </c>
    </row>
    <row r="648" spans="1:6" x14ac:dyDescent="0.25">
      <c r="A648" s="45">
        <v>4</v>
      </c>
      <c r="B648" s="45">
        <v>2021</v>
      </c>
      <c r="C648" s="44">
        <v>15127</v>
      </c>
      <c r="D648" s="44">
        <v>3724</v>
      </c>
      <c r="E648" s="44">
        <v>18851</v>
      </c>
      <c r="F648" t="s">
        <v>16</v>
      </c>
    </row>
    <row r="649" spans="1:6" x14ac:dyDescent="0.25">
      <c r="A649" s="45">
        <v>5</v>
      </c>
      <c r="B649" s="45">
        <v>2021</v>
      </c>
      <c r="C649" s="44">
        <v>15135</v>
      </c>
      <c r="D649" s="44">
        <v>3674</v>
      </c>
      <c r="E649" s="44">
        <v>18809</v>
      </c>
      <c r="F649" t="s">
        <v>16</v>
      </c>
    </row>
    <row r="650" spans="1:6" x14ac:dyDescent="0.25">
      <c r="A650" s="45">
        <v>6</v>
      </c>
      <c r="B650" s="45">
        <v>2021</v>
      </c>
      <c r="C650" s="44">
        <v>15088</v>
      </c>
      <c r="D650" s="44">
        <v>3905</v>
      </c>
      <c r="E650" s="44">
        <v>18993</v>
      </c>
      <c r="F650" t="s">
        <v>16</v>
      </c>
    </row>
    <row r="651" spans="1:6" x14ac:dyDescent="0.25">
      <c r="A651" s="45">
        <v>7</v>
      </c>
      <c r="B651" s="45">
        <v>2021</v>
      </c>
      <c r="C651" s="44">
        <v>15135</v>
      </c>
      <c r="D651" s="44">
        <v>4074</v>
      </c>
      <c r="E651" s="44">
        <v>19209</v>
      </c>
      <c r="F651" t="s">
        <v>16</v>
      </c>
    </row>
    <row r="652" spans="1:6" x14ac:dyDescent="0.25">
      <c r="A652" s="45">
        <v>8</v>
      </c>
      <c r="B652" s="45">
        <v>2021</v>
      </c>
      <c r="C652" s="44">
        <v>15154</v>
      </c>
      <c r="D652" s="44">
        <v>4174</v>
      </c>
      <c r="E652" s="44">
        <v>19328</v>
      </c>
      <c r="F652" t="s">
        <v>16</v>
      </c>
    </row>
    <row r="653" spans="1:6" x14ac:dyDescent="0.25">
      <c r="A653" s="45">
        <v>9</v>
      </c>
      <c r="B653" s="45">
        <v>2021</v>
      </c>
      <c r="C653" s="44">
        <v>15490</v>
      </c>
      <c r="D653" s="44">
        <v>4368</v>
      </c>
      <c r="E653" s="44">
        <v>19858</v>
      </c>
      <c r="F653" t="s">
        <v>16</v>
      </c>
    </row>
    <row r="654" spans="1:6" x14ac:dyDescent="0.25">
      <c r="A654" s="45">
        <v>10</v>
      </c>
      <c r="B654" s="45">
        <v>2021</v>
      </c>
      <c r="C654" s="44">
        <v>15947</v>
      </c>
      <c r="D654" s="44">
        <v>4427</v>
      </c>
      <c r="E654" s="44">
        <v>20374</v>
      </c>
      <c r="F654" t="s">
        <v>16</v>
      </c>
    </row>
    <row r="655" spans="1:6" x14ac:dyDescent="0.25">
      <c r="A655" s="45">
        <v>11</v>
      </c>
      <c r="B655" s="45">
        <v>2021</v>
      </c>
      <c r="C655" s="44">
        <v>16109</v>
      </c>
      <c r="D655" s="44">
        <v>4440</v>
      </c>
      <c r="E655" s="44">
        <v>20549</v>
      </c>
      <c r="F655" t="s">
        <v>16</v>
      </c>
    </row>
    <row r="656" spans="1:6" x14ac:dyDescent="0.25">
      <c r="A656" s="45">
        <v>12</v>
      </c>
      <c r="B656" s="45">
        <v>2021</v>
      </c>
      <c r="C656" s="44">
        <v>16293</v>
      </c>
      <c r="D656" s="44">
        <v>4387</v>
      </c>
      <c r="E656" s="44">
        <v>20680</v>
      </c>
      <c r="F656" t="s">
        <v>16</v>
      </c>
    </row>
    <row r="657" spans="1:6" x14ac:dyDescent="0.25">
      <c r="A657" s="45">
        <v>1</v>
      </c>
      <c r="B657" s="45">
        <v>2022</v>
      </c>
      <c r="C657" s="44">
        <v>16674</v>
      </c>
      <c r="D657" s="44">
        <v>4467</v>
      </c>
      <c r="E657" s="44">
        <v>21141</v>
      </c>
      <c r="F657" t="s">
        <v>16</v>
      </c>
    </row>
    <row r="658" spans="1:6" x14ac:dyDescent="0.25">
      <c r="A658" s="45">
        <v>2</v>
      </c>
      <c r="B658" s="45">
        <v>2022</v>
      </c>
      <c r="C658" s="44">
        <v>17062</v>
      </c>
      <c r="D658" s="44">
        <v>4401</v>
      </c>
      <c r="E658" s="44">
        <v>21463</v>
      </c>
      <c r="F658" t="s">
        <v>16</v>
      </c>
    </row>
    <row r="659" spans="1:6" x14ac:dyDescent="0.25">
      <c r="A659" s="45">
        <v>3</v>
      </c>
      <c r="B659" s="45">
        <v>2022</v>
      </c>
      <c r="C659" s="44">
        <v>17604</v>
      </c>
      <c r="D659" s="44">
        <v>4363</v>
      </c>
      <c r="E659" s="44">
        <v>21967</v>
      </c>
      <c r="F659" t="s">
        <v>16</v>
      </c>
    </row>
    <row r="660" spans="1:6" x14ac:dyDescent="0.25">
      <c r="A660" s="45">
        <v>4</v>
      </c>
      <c r="B660" s="45">
        <v>2022</v>
      </c>
      <c r="C660" s="44">
        <v>17936</v>
      </c>
      <c r="D660" s="44">
        <v>4331</v>
      </c>
      <c r="E660" s="44">
        <v>22267</v>
      </c>
      <c r="F660" t="s">
        <v>16</v>
      </c>
    </row>
    <row r="661" spans="1:6" x14ac:dyDescent="0.25">
      <c r="A661" s="45">
        <v>5</v>
      </c>
      <c r="B661" s="45">
        <v>2022</v>
      </c>
      <c r="C661" s="44">
        <v>18288</v>
      </c>
      <c r="D661" s="44">
        <v>4450</v>
      </c>
      <c r="E661" s="44">
        <v>22738</v>
      </c>
      <c r="F661" t="s">
        <v>16</v>
      </c>
    </row>
    <row r="662" spans="1:6" x14ac:dyDescent="0.25">
      <c r="A662" s="45">
        <v>6</v>
      </c>
      <c r="B662" s="45">
        <v>2022</v>
      </c>
      <c r="C662" s="44">
        <v>18303</v>
      </c>
      <c r="D662" s="44">
        <v>4539</v>
      </c>
      <c r="E662" s="44">
        <v>22842</v>
      </c>
      <c r="F662" t="s">
        <v>16</v>
      </c>
    </row>
    <row r="663" spans="1:6" x14ac:dyDescent="0.25">
      <c r="A663" s="45">
        <v>7</v>
      </c>
      <c r="B663" s="45">
        <v>2022</v>
      </c>
      <c r="C663" s="44">
        <v>18409</v>
      </c>
      <c r="D663" s="44">
        <v>4561</v>
      </c>
      <c r="E663" s="44">
        <v>22970</v>
      </c>
      <c r="F663" t="s">
        <v>16</v>
      </c>
    </row>
    <row r="664" spans="1:6" x14ac:dyDescent="0.25">
      <c r="A664" s="45">
        <v>8</v>
      </c>
      <c r="B664" s="45">
        <v>2022</v>
      </c>
      <c r="C664" s="44">
        <v>18333</v>
      </c>
      <c r="D664" s="44">
        <v>4545</v>
      </c>
      <c r="E664" s="44">
        <v>22878</v>
      </c>
      <c r="F664" t="s">
        <v>16</v>
      </c>
    </row>
    <row r="665" spans="1:6" x14ac:dyDescent="0.25">
      <c r="A665" s="45">
        <v>1</v>
      </c>
      <c r="B665" s="45">
        <v>1990</v>
      </c>
      <c r="C665" s="44">
        <v>56340</v>
      </c>
      <c r="D665" s="44">
        <v>4226</v>
      </c>
      <c r="E665" s="44">
        <v>60566</v>
      </c>
      <c r="F665" t="s">
        <v>15</v>
      </c>
    </row>
    <row r="666" spans="1:6" x14ac:dyDescent="0.25">
      <c r="A666" s="45">
        <v>2</v>
      </c>
      <c r="B666" s="45">
        <v>1990</v>
      </c>
      <c r="C666" s="44">
        <v>56413</v>
      </c>
      <c r="D666" s="44">
        <v>4184</v>
      </c>
      <c r="E666" s="44">
        <v>60597</v>
      </c>
      <c r="F666" t="s">
        <v>15</v>
      </c>
    </row>
    <row r="667" spans="1:6" x14ac:dyDescent="0.25">
      <c r="A667" s="45">
        <v>3</v>
      </c>
      <c r="B667" s="45">
        <v>1990</v>
      </c>
      <c r="C667" s="44">
        <v>56700</v>
      </c>
      <c r="D667" s="44">
        <v>4117</v>
      </c>
      <c r="E667" s="44">
        <v>60817</v>
      </c>
      <c r="F667" t="s">
        <v>15</v>
      </c>
    </row>
    <row r="668" spans="1:6" x14ac:dyDescent="0.25">
      <c r="A668" s="45">
        <v>4</v>
      </c>
      <c r="B668" s="45">
        <v>1990</v>
      </c>
      <c r="C668" s="44">
        <v>56630</v>
      </c>
      <c r="D668" s="44">
        <v>4112</v>
      </c>
      <c r="E668" s="44">
        <v>60742</v>
      </c>
      <c r="F668" t="s">
        <v>15</v>
      </c>
    </row>
    <row r="669" spans="1:6" x14ac:dyDescent="0.25">
      <c r="A669" s="45">
        <v>5</v>
      </c>
      <c r="B669" s="45">
        <v>1990</v>
      </c>
      <c r="C669" s="44">
        <v>56932</v>
      </c>
      <c r="D669" s="44">
        <v>4156</v>
      </c>
      <c r="E669" s="44">
        <v>61088</v>
      </c>
      <c r="F669" t="s">
        <v>15</v>
      </c>
    </row>
    <row r="670" spans="1:6" x14ac:dyDescent="0.25">
      <c r="A670" s="45">
        <v>6</v>
      </c>
      <c r="B670" s="45">
        <v>1990</v>
      </c>
      <c r="C670" s="44">
        <v>57478</v>
      </c>
      <c r="D670" s="44">
        <v>4197</v>
      </c>
      <c r="E670" s="44">
        <v>61675</v>
      </c>
      <c r="F670" t="s">
        <v>15</v>
      </c>
    </row>
    <row r="671" spans="1:6" x14ac:dyDescent="0.25">
      <c r="A671" s="45">
        <v>7</v>
      </c>
      <c r="B671" s="45">
        <v>1990</v>
      </c>
      <c r="C671" s="44">
        <v>58200</v>
      </c>
      <c r="D671" s="44">
        <v>4377</v>
      </c>
      <c r="E671" s="44">
        <v>62577</v>
      </c>
      <c r="F671" t="s">
        <v>15</v>
      </c>
    </row>
    <row r="672" spans="1:6" x14ac:dyDescent="0.25">
      <c r="A672" s="45">
        <v>8</v>
      </c>
      <c r="B672" s="45">
        <v>1990</v>
      </c>
      <c r="C672" s="44">
        <v>58220</v>
      </c>
      <c r="D672" s="44">
        <v>4433</v>
      </c>
      <c r="E672" s="44">
        <v>62653</v>
      </c>
      <c r="F672" t="s">
        <v>15</v>
      </c>
    </row>
    <row r="673" spans="1:6" x14ac:dyDescent="0.25">
      <c r="A673" s="45">
        <v>9</v>
      </c>
      <c r="B673" s="45">
        <v>1990</v>
      </c>
      <c r="C673" s="44">
        <v>57844</v>
      </c>
      <c r="D673" s="44">
        <v>4433</v>
      </c>
      <c r="E673" s="44">
        <v>62277</v>
      </c>
      <c r="F673" t="s">
        <v>15</v>
      </c>
    </row>
    <row r="674" spans="1:6" x14ac:dyDescent="0.25">
      <c r="A674" s="45">
        <v>10</v>
      </c>
      <c r="B674" s="45">
        <v>1990</v>
      </c>
      <c r="C674" s="44">
        <v>58190</v>
      </c>
      <c r="D674" s="44">
        <v>4433</v>
      </c>
      <c r="E674" s="44">
        <v>62623</v>
      </c>
      <c r="F674" t="s">
        <v>15</v>
      </c>
    </row>
    <row r="675" spans="1:6" x14ac:dyDescent="0.25">
      <c r="A675" s="45">
        <v>11</v>
      </c>
      <c r="B675" s="45">
        <v>1990</v>
      </c>
      <c r="C675" s="44">
        <v>57989</v>
      </c>
      <c r="D675" s="44">
        <v>4450</v>
      </c>
      <c r="E675" s="44">
        <v>62439</v>
      </c>
      <c r="F675" t="s">
        <v>15</v>
      </c>
    </row>
    <row r="676" spans="1:6" x14ac:dyDescent="0.25">
      <c r="A676" s="45">
        <v>12</v>
      </c>
      <c r="B676" s="45">
        <v>1990</v>
      </c>
      <c r="C676" s="44">
        <v>58413</v>
      </c>
      <c r="D676" s="44">
        <v>4500</v>
      </c>
      <c r="E676" s="44">
        <v>62913</v>
      </c>
      <c r="F676" t="s">
        <v>15</v>
      </c>
    </row>
    <row r="677" spans="1:6" x14ac:dyDescent="0.25">
      <c r="A677" s="45">
        <v>1</v>
      </c>
      <c r="B677" s="45">
        <v>1991</v>
      </c>
      <c r="C677" s="44">
        <v>58446</v>
      </c>
      <c r="D677" s="44">
        <v>4531</v>
      </c>
      <c r="E677" s="44">
        <v>62977</v>
      </c>
      <c r="F677" t="s">
        <v>15</v>
      </c>
    </row>
    <row r="678" spans="1:6" x14ac:dyDescent="0.25">
      <c r="A678" s="45">
        <v>2</v>
      </c>
      <c r="B678" s="45">
        <v>1991</v>
      </c>
      <c r="C678" s="44">
        <v>58938</v>
      </c>
      <c r="D678" s="44">
        <v>4608</v>
      </c>
      <c r="E678" s="44">
        <v>63546</v>
      </c>
      <c r="F678" t="s">
        <v>15</v>
      </c>
    </row>
    <row r="679" spans="1:6" x14ac:dyDescent="0.25">
      <c r="A679" s="45">
        <v>3</v>
      </c>
      <c r="B679" s="45">
        <v>1991</v>
      </c>
      <c r="C679" s="44">
        <v>59285</v>
      </c>
      <c r="D679" s="44">
        <v>4794</v>
      </c>
      <c r="E679" s="44">
        <v>64079</v>
      </c>
      <c r="F679" t="s">
        <v>15</v>
      </c>
    </row>
    <row r="680" spans="1:6" x14ac:dyDescent="0.25">
      <c r="A680" s="45">
        <v>4</v>
      </c>
      <c r="B680" s="45">
        <v>1991</v>
      </c>
      <c r="C680" s="44">
        <v>59716</v>
      </c>
      <c r="D680" s="44">
        <v>4980</v>
      </c>
      <c r="E680" s="44">
        <v>64696</v>
      </c>
      <c r="F680" t="s">
        <v>15</v>
      </c>
    </row>
    <row r="681" spans="1:6" x14ac:dyDescent="0.25">
      <c r="A681" s="45">
        <v>5</v>
      </c>
      <c r="B681" s="45">
        <v>1991</v>
      </c>
      <c r="C681" s="44">
        <v>60649</v>
      </c>
      <c r="D681" s="44">
        <v>5076</v>
      </c>
      <c r="E681" s="44">
        <v>65725</v>
      </c>
      <c r="F681" t="s">
        <v>15</v>
      </c>
    </row>
    <row r="682" spans="1:6" x14ac:dyDescent="0.25">
      <c r="A682" s="45">
        <v>6</v>
      </c>
      <c r="B682" s="45">
        <v>1991</v>
      </c>
      <c r="C682" s="44">
        <v>61392</v>
      </c>
      <c r="D682" s="44">
        <v>5120</v>
      </c>
      <c r="E682" s="44">
        <v>66512</v>
      </c>
      <c r="F682" t="s">
        <v>15</v>
      </c>
    </row>
    <row r="683" spans="1:6" x14ac:dyDescent="0.25">
      <c r="A683" s="45">
        <v>7</v>
      </c>
      <c r="B683" s="45">
        <v>1991</v>
      </c>
      <c r="C683" s="44">
        <v>62147</v>
      </c>
      <c r="D683" s="44">
        <v>5167</v>
      </c>
      <c r="E683" s="44">
        <v>67314</v>
      </c>
      <c r="F683" t="s">
        <v>15</v>
      </c>
    </row>
    <row r="684" spans="1:6" x14ac:dyDescent="0.25">
      <c r="A684" s="45">
        <v>8</v>
      </c>
      <c r="B684" s="45">
        <v>1991</v>
      </c>
      <c r="C684" s="44">
        <v>62179</v>
      </c>
      <c r="D684" s="44">
        <v>5216</v>
      </c>
      <c r="E684" s="44">
        <v>67395</v>
      </c>
      <c r="F684" t="s">
        <v>15</v>
      </c>
    </row>
    <row r="685" spans="1:6" x14ac:dyDescent="0.25">
      <c r="A685" s="45">
        <v>9</v>
      </c>
      <c r="B685" s="45">
        <v>1991</v>
      </c>
      <c r="C685" s="44">
        <v>63178</v>
      </c>
      <c r="D685" s="44">
        <v>4860</v>
      </c>
      <c r="E685" s="44">
        <v>68038</v>
      </c>
      <c r="F685" t="s">
        <v>15</v>
      </c>
    </row>
    <row r="686" spans="1:6" x14ac:dyDescent="0.25">
      <c r="A686" s="45">
        <v>10</v>
      </c>
      <c r="B686" s="45">
        <v>1991</v>
      </c>
      <c r="C686" s="44">
        <v>63927</v>
      </c>
      <c r="D686" s="44">
        <v>4882</v>
      </c>
      <c r="E686" s="44">
        <v>68809</v>
      </c>
      <c r="F686" t="s">
        <v>15</v>
      </c>
    </row>
    <row r="687" spans="1:6" x14ac:dyDescent="0.25">
      <c r="A687" s="45">
        <v>11</v>
      </c>
      <c r="B687" s="45">
        <v>1991</v>
      </c>
      <c r="C687" s="44">
        <v>71204</v>
      </c>
      <c r="D687" s="44">
        <v>4929</v>
      </c>
      <c r="E687" s="44">
        <v>76133</v>
      </c>
      <c r="F687" t="s">
        <v>15</v>
      </c>
    </row>
    <row r="688" spans="1:6" x14ac:dyDescent="0.25">
      <c r="A688" s="45">
        <v>12</v>
      </c>
      <c r="B688" s="45">
        <v>1991</v>
      </c>
      <c r="C688" s="44">
        <v>71512</v>
      </c>
      <c r="D688" s="44">
        <v>5249</v>
      </c>
      <c r="E688" s="44">
        <v>76761</v>
      </c>
      <c r="F688" t="s">
        <v>15</v>
      </c>
    </row>
    <row r="689" spans="1:6" x14ac:dyDescent="0.25">
      <c r="A689" s="45">
        <v>1</v>
      </c>
      <c r="B689" s="45">
        <v>1992</v>
      </c>
      <c r="C689" s="44">
        <v>71914</v>
      </c>
      <c r="D689" s="44">
        <v>5325</v>
      </c>
      <c r="E689" s="44">
        <v>77239</v>
      </c>
      <c r="F689" t="s">
        <v>15</v>
      </c>
    </row>
    <row r="690" spans="1:6" x14ac:dyDescent="0.25">
      <c r="A690" s="45">
        <v>2</v>
      </c>
      <c r="B690" s="45">
        <v>1992</v>
      </c>
      <c r="C690" s="44">
        <v>71915</v>
      </c>
      <c r="D690" s="44">
        <v>5365</v>
      </c>
      <c r="E690" s="44">
        <v>77280</v>
      </c>
      <c r="F690" t="s">
        <v>15</v>
      </c>
    </row>
    <row r="691" spans="1:6" x14ac:dyDescent="0.25">
      <c r="A691" s="45">
        <v>3</v>
      </c>
      <c r="B691" s="45">
        <v>1992</v>
      </c>
      <c r="C691" s="44">
        <v>72080</v>
      </c>
      <c r="D691" s="44">
        <v>5325</v>
      </c>
      <c r="E691" s="44">
        <v>77405</v>
      </c>
      <c r="F691" t="s">
        <v>15</v>
      </c>
    </row>
    <row r="692" spans="1:6" x14ac:dyDescent="0.25">
      <c r="A692" s="45">
        <v>4</v>
      </c>
      <c r="B692" s="45">
        <v>1992</v>
      </c>
      <c r="C692" s="44">
        <v>71949</v>
      </c>
      <c r="D692" s="44">
        <v>5337</v>
      </c>
      <c r="E692" s="44">
        <v>77286</v>
      </c>
      <c r="F692" t="s">
        <v>15</v>
      </c>
    </row>
    <row r="693" spans="1:6" x14ac:dyDescent="0.25">
      <c r="A693" s="45">
        <v>5</v>
      </c>
      <c r="B693" s="45">
        <v>1992</v>
      </c>
      <c r="C693" s="44">
        <v>72508</v>
      </c>
      <c r="D693" s="44">
        <v>5338</v>
      </c>
      <c r="E693" s="44">
        <v>77846</v>
      </c>
      <c r="F693" t="s">
        <v>15</v>
      </c>
    </row>
    <row r="694" spans="1:6" x14ac:dyDescent="0.25">
      <c r="A694" s="45">
        <v>6</v>
      </c>
      <c r="B694" s="45">
        <v>1992</v>
      </c>
      <c r="C694" s="44">
        <v>72507</v>
      </c>
      <c r="D694" s="44">
        <v>5339</v>
      </c>
      <c r="E694" s="44">
        <v>77846</v>
      </c>
      <c r="F694" t="s">
        <v>15</v>
      </c>
    </row>
    <row r="695" spans="1:6" x14ac:dyDescent="0.25">
      <c r="A695" s="45">
        <v>7</v>
      </c>
      <c r="B695" s="45">
        <v>1992</v>
      </c>
      <c r="C695" s="44">
        <v>72909</v>
      </c>
      <c r="D695" s="44">
        <v>5233</v>
      </c>
      <c r="E695" s="44">
        <v>78142</v>
      </c>
      <c r="F695" t="s">
        <v>15</v>
      </c>
    </row>
    <row r="696" spans="1:6" x14ac:dyDescent="0.25">
      <c r="A696" s="45">
        <v>8</v>
      </c>
      <c r="B696" s="45">
        <v>1992</v>
      </c>
      <c r="C696" s="44">
        <v>72433</v>
      </c>
      <c r="D696" s="44">
        <v>5066</v>
      </c>
      <c r="E696" s="44">
        <v>77499</v>
      </c>
      <c r="F696" t="s">
        <v>15</v>
      </c>
    </row>
    <row r="697" spans="1:6" x14ac:dyDescent="0.25">
      <c r="A697" s="45">
        <v>9</v>
      </c>
      <c r="B697" s="45">
        <v>1992</v>
      </c>
      <c r="C697" s="44">
        <v>71429</v>
      </c>
      <c r="D697" s="44">
        <v>4430</v>
      </c>
      <c r="E697" s="44">
        <v>75859</v>
      </c>
      <c r="F697" t="s">
        <v>15</v>
      </c>
    </row>
    <row r="698" spans="1:6" x14ac:dyDescent="0.25">
      <c r="A698" s="45">
        <v>10</v>
      </c>
      <c r="B698" s="45">
        <v>1992</v>
      </c>
      <c r="C698" s="44">
        <v>71013</v>
      </c>
      <c r="D698" s="44">
        <v>4328</v>
      </c>
      <c r="E698" s="44">
        <v>75341</v>
      </c>
      <c r="F698" t="s">
        <v>15</v>
      </c>
    </row>
    <row r="699" spans="1:6" x14ac:dyDescent="0.25">
      <c r="A699" s="45">
        <v>11</v>
      </c>
      <c r="B699" s="45">
        <v>1992</v>
      </c>
      <c r="C699" s="44">
        <v>70338</v>
      </c>
      <c r="D699" s="44">
        <v>4373</v>
      </c>
      <c r="E699" s="44">
        <v>74711</v>
      </c>
      <c r="F699" t="s">
        <v>15</v>
      </c>
    </row>
    <row r="700" spans="1:6" x14ac:dyDescent="0.25">
      <c r="A700" s="45">
        <v>12</v>
      </c>
      <c r="B700" s="45">
        <v>1992</v>
      </c>
      <c r="C700" s="44">
        <v>69370</v>
      </c>
      <c r="D700" s="44">
        <v>4337</v>
      </c>
      <c r="E700" s="44">
        <v>73707</v>
      </c>
      <c r="F700" t="s">
        <v>15</v>
      </c>
    </row>
    <row r="701" spans="1:6" x14ac:dyDescent="0.25">
      <c r="A701" s="45">
        <v>1</v>
      </c>
      <c r="B701" s="45">
        <v>1993</v>
      </c>
      <c r="C701" s="44">
        <v>68359</v>
      </c>
      <c r="D701" s="44">
        <v>4387</v>
      </c>
      <c r="E701" s="44">
        <v>72746</v>
      </c>
      <c r="F701" t="s">
        <v>15</v>
      </c>
    </row>
    <row r="702" spans="1:6" x14ac:dyDescent="0.25">
      <c r="A702" s="45">
        <v>2</v>
      </c>
      <c r="B702" s="45">
        <v>1993</v>
      </c>
      <c r="C702" s="44">
        <v>68047</v>
      </c>
      <c r="D702" s="44">
        <v>4350</v>
      </c>
      <c r="E702" s="44">
        <v>72397</v>
      </c>
      <c r="F702" t="s">
        <v>15</v>
      </c>
    </row>
    <row r="703" spans="1:6" x14ac:dyDescent="0.25">
      <c r="A703" s="45">
        <v>3</v>
      </c>
      <c r="B703" s="45">
        <v>1993</v>
      </c>
      <c r="C703" s="44">
        <v>67983</v>
      </c>
      <c r="D703" s="44">
        <v>4405</v>
      </c>
      <c r="E703" s="44">
        <v>72388</v>
      </c>
      <c r="F703" t="s">
        <v>15</v>
      </c>
    </row>
    <row r="704" spans="1:6" x14ac:dyDescent="0.25">
      <c r="A704" s="45">
        <v>4</v>
      </c>
      <c r="B704" s="45">
        <v>1993</v>
      </c>
      <c r="C704" s="44">
        <v>67916</v>
      </c>
      <c r="D704" s="44">
        <v>4573</v>
      </c>
      <c r="E704" s="44">
        <v>72489</v>
      </c>
      <c r="F704" t="s">
        <v>15</v>
      </c>
    </row>
    <row r="705" spans="1:6" x14ac:dyDescent="0.25">
      <c r="A705" s="45">
        <v>5</v>
      </c>
      <c r="B705" s="45">
        <v>1993</v>
      </c>
      <c r="C705" s="44">
        <v>68227</v>
      </c>
      <c r="D705" s="44">
        <v>4866</v>
      </c>
      <c r="E705" s="44">
        <v>73093</v>
      </c>
      <c r="F705" t="s">
        <v>15</v>
      </c>
    </row>
    <row r="706" spans="1:6" x14ac:dyDescent="0.25">
      <c r="A706" s="45">
        <v>6</v>
      </c>
      <c r="B706" s="45">
        <v>1993</v>
      </c>
      <c r="C706" s="44">
        <v>68379</v>
      </c>
      <c r="D706" s="44">
        <v>5154</v>
      </c>
      <c r="E706" s="44">
        <v>73533</v>
      </c>
      <c r="F706" t="s">
        <v>15</v>
      </c>
    </row>
    <row r="707" spans="1:6" x14ac:dyDescent="0.25">
      <c r="A707" s="45">
        <v>7</v>
      </c>
      <c r="B707" s="45">
        <v>1993</v>
      </c>
      <c r="C707" s="44">
        <v>68294</v>
      </c>
      <c r="D707" s="44">
        <v>5309</v>
      </c>
      <c r="E707" s="44">
        <v>73603</v>
      </c>
      <c r="F707" t="s">
        <v>15</v>
      </c>
    </row>
    <row r="708" spans="1:6" x14ac:dyDescent="0.25">
      <c r="A708" s="45">
        <v>8</v>
      </c>
      <c r="B708" s="45">
        <v>1993</v>
      </c>
      <c r="C708" s="44">
        <v>68155</v>
      </c>
      <c r="D708" s="44">
        <v>5395</v>
      </c>
      <c r="E708" s="44">
        <v>73550</v>
      </c>
      <c r="F708" t="s">
        <v>15</v>
      </c>
    </row>
    <row r="709" spans="1:6" x14ac:dyDescent="0.25">
      <c r="A709" s="45">
        <v>9</v>
      </c>
      <c r="B709" s="45">
        <v>1993</v>
      </c>
      <c r="C709" s="44">
        <v>67425</v>
      </c>
      <c r="D709" s="44">
        <v>5638</v>
      </c>
      <c r="E709" s="44">
        <v>73063</v>
      </c>
      <c r="F709" t="s">
        <v>15</v>
      </c>
    </row>
    <row r="710" spans="1:6" x14ac:dyDescent="0.25">
      <c r="A710" s="45">
        <v>10</v>
      </c>
      <c r="B710" s="45">
        <v>1993</v>
      </c>
      <c r="C710" s="44">
        <v>66822</v>
      </c>
      <c r="D710" s="44">
        <v>5741</v>
      </c>
      <c r="E710" s="44">
        <v>72563</v>
      </c>
      <c r="F710" t="s">
        <v>15</v>
      </c>
    </row>
    <row r="711" spans="1:6" x14ac:dyDescent="0.25">
      <c r="A711" s="45">
        <v>11</v>
      </c>
      <c r="B711" s="45">
        <v>1993</v>
      </c>
      <c r="C711" s="44">
        <v>65233</v>
      </c>
      <c r="D711" s="44">
        <v>5755</v>
      </c>
      <c r="E711" s="44">
        <v>70988</v>
      </c>
      <c r="F711" t="s">
        <v>15</v>
      </c>
    </row>
    <row r="712" spans="1:6" x14ac:dyDescent="0.25">
      <c r="A712" s="45">
        <v>12</v>
      </c>
      <c r="B712" s="45">
        <v>1993</v>
      </c>
      <c r="C712" s="44">
        <v>65212</v>
      </c>
      <c r="D712" s="44">
        <v>5916</v>
      </c>
      <c r="E712" s="44">
        <v>71128</v>
      </c>
      <c r="F712" t="s">
        <v>15</v>
      </c>
    </row>
    <row r="713" spans="1:6" x14ac:dyDescent="0.25">
      <c r="A713" s="45">
        <v>1</v>
      </c>
      <c r="B713" s="45">
        <v>1994</v>
      </c>
      <c r="C713" s="44">
        <v>64963</v>
      </c>
      <c r="D713" s="44">
        <v>5854</v>
      </c>
      <c r="E713" s="44">
        <v>70817</v>
      </c>
      <c r="F713" t="s">
        <v>15</v>
      </c>
    </row>
    <row r="714" spans="1:6" x14ac:dyDescent="0.25">
      <c r="A714" s="45">
        <v>2</v>
      </c>
      <c r="B714" s="45">
        <v>1994</v>
      </c>
      <c r="C714" s="44">
        <v>65698</v>
      </c>
      <c r="D714" s="44">
        <v>4966</v>
      </c>
      <c r="E714" s="44">
        <v>70664</v>
      </c>
      <c r="F714" t="s">
        <v>15</v>
      </c>
    </row>
    <row r="715" spans="1:6" x14ac:dyDescent="0.25">
      <c r="A715" s="45">
        <v>3</v>
      </c>
      <c r="B715" s="45">
        <v>1994</v>
      </c>
      <c r="C715" s="44">
        <v>65735</v>
      </c>
      <c r="D715" s="44">
        <v>5425</v>
      </c>
      <c r="E715" s="44">
        <v>71160</v>
      </c>
      <c r="F715" t="s">
        <v>15</v>
      </c>
    </row>
    <row r="716" spans="1:6" x14ac:dyDescent="0.25">
      <c r="A716" s="45">
        <v>4</v>
      </c>
      <c r="B716" s="45">
        <v>1994</v>
      </c>
      <c r="C716" s="44">
        <v>67750</v>
      </c>
      <c r="D716" s="44">
        <v>5610</v>
      </c>
      <c r="E716" s="44">
        <v>73360</v>
      </c>
      <c r="F716" t="s">
        <v>15</v>
      </c>
    </row>
    <row r="717" spans="1:6" x14ac:dyDescent="0.25">
      <c r="A717" s="45">
        <v>5</v>
      </c>
      <c r="B717" s="45">
        <v>1994</v>
      </c>
      <c r="C717" s="44">
        <v>65823</v>
      </c>
      <c r="D717" s="44">
        <v>5745</v>
      </c>
      <c r="E717" s="44">
        <v>71568</v>
      </c>
      <c r="F717" t="s">
        <v>15</v>
      </c>
    </row>
    <row r="718" spans="1:6" x14ac:dyDescent="0.25">
      <c r="A718" s="45">
        <v>6</v>
      </c>
      <c r="B718" s="45">
        <v>1994</v>
      </c>
      <c r="C718" s="44">
        <v>65595</v>
      </c>
      <c r="D718" s="44">
        <v>5817</v>
      </c>
      <c r="E718" s="44">
        <v>71412</v>
      </c>
      <c r="F718" t="s">
        <v>15</v>
      </c>
    </row>
    <row r="719" spans="1:6" x14ac:dyDescent="0.25">
      <c r="A719" s="45">
        <v>7</v>
      </c>
      <c r="B719" s="45">
        <v>1994</v>
      </c>
      <c r="C719" s="44">
        <v>65870</v>
      </c>
      <c r="D719" s="44">
        <v>5746</v>
      </c>
      <c r="E719" s="44">
        <v>71616</v>
      </c>
      <c r="F719" t="s">
        <v>15</v>
      </c>
    </row>
    <row r="720" spans="1:6" x14ac:dyDescent="0.25">
      <c r="A720" s="45">
        <v>8</v>
      </c>
      <c r="B720" s="45">
        <v>1994</v>
      </c>
      <c r="C720" s="44">
        <v>65428</v>
      </c>
      <c r="D720" s="44">
        <v>5102</v>
      </c>
      <c r="E720" s="44">
        <v>70530</v>
      </c>
      <c r="F720" t="s">
        <v>15</v>
      </c>
    </row>
    <row r="721" spans="1:6" x14ac:dyDescent="0.25">
      <c r="A721" s="45">
        <v>9</v>
      </c>
      <c r="B721" s="45">
        <v>1994</v>
      </c>
      <c r="C721" s="44">
        <v>61267</v>
      </c>
      <c r="D721" s="44">
        <v>5405</v>
      </c>
      <c r="E721" s="44">
        <v>66672</v>
      </c>
      <c r="F721" t="s">
        <v>15</v>
      </c>
    </row>
    <row r="722" spans="1:6" x14ac:dyDescent="0.25">
      <c r="A722" s="45">
        <v>10</v>
      </c>
      <c r="B722" s="45">
        <v>1994</v>
      </c>
      <c r="C722" s="44">
        <v>61424</v>
      </c>
      <c r="D722" s="44">
        <v>6006</v>
      </c>
      <c r="E722" s="44">
        <v>67430</v>
      </c>
      <c r="F722" t="s">
        <v>15</v>
      </c>
    </row>
    <row r="723" spans="1:6" x14ac:dyDescent="0.25">
      <c r="A723" s="45">
        <v>11</v>
      </c>
      <c r="B723" s="45">
        <v>1994</v>
      </c>
      <c r="C723" s="44">
        <v>60162</v>
      </c>
      <c r="D723" s="44">
        <v>6680</v>
      </c>
      <c r="E723" s="44">
        <v>66842</v>
      </c>
      <c r="F723" t="s">
        <v>15</v>
      </c>
    </row>
    <row r="724" spans="1:6" x14ac:dyDescent="0.25">
      <c r="A724" s="45">
        <v>12</v>
      </c>
      <c r="B724" s="45">
        <v>1994</v>
      </c>
      <c r="C724" s="44">
        <v>59327</v>
      </c>
      <c r="D724" s="44">
        <v>6965</v>
      </c>
      <c r="E724" s="44">
        <v>66292</v>
      </c>
      <c r="F724" t="s">
        <v>15</v>
      </c>
    </row>
    <row r="725" spans="1:6" x14ac:dyDescent="0.25">
      <c r="A725" s="45">
        <v>1</v>
      </c>
      <c r="B725" s="45">
        <v>1995</v>
      </c>
      <c r="C725" s="44">
        <v>56789</v>
      </c>
      <c r="D725" s="44">
        <v>7082</v>
      </c>
      <c r="E725" s="44">
        <v>63871</v>
      </c>
      <c r="F725" t="s">
        <v>15</v>
      </c>
    </row>
    <row r="726" spans="1:6" x14ac:dyDescent="0.25">
      <c r="A726" s="45">
        <v>2</v>
      </c>
      <c r="B726" s="45">
        <v>1995</v>
      </c>
      <c r="C726" s="44">
        <v>56632</v>
      </c>
      <c r="D726" s="44">
        <v>7230</v>
      </c>
      <c r="E726" s="44">
        <v>63862</v>
      </c>
      <c r="F726" t="s">
        <v>15</v>
      </c>
    </row>
    <row r="727" spans="1:6" x14ac:dyDescent="0.25">
      <c r="A727" s="45">
        <v>3</v>
      </c>
      <c r="B727" s="45">
        <v>1995</v>
      </c>
      <c r="C727" s="44">
        <v>56321</v>
      </c>
      <c r="D727" s="44">
        <v>7258</v>
      </c>
      <c r="E727" s="44">
        <v>63579</v>
      </c>
      <c r="F727" t="s">
        <v>15</v>
      </c>
    </row>
    <row r="728" spans="1:6" x14ac:dyDescent="0.25">
      <c r="A728" s="45">
        <v>4</v>
      </c>
      <c r="B728" s="45">
        <v>1995</v>
      </c>
      <c r="C728" s="44">
        <v>56141</v>
      </c>
      <c r="D728" s="44">
        <v>7272</v>
      </c>
      <c r="E728" s="44">
        <v>63413</v>
      </c>
      <c r="F728" t="s">
        <v>15</v>
      </c>
    </row>
    <row r="729" spans="1:6" x14ac:dyDescent="0.25">
      <c r="A729" s="45">
        <v>5</v>
      </c>
      <c r="B729" s="45">
        <v>1995</v>
      </c>
      <c r="C729" s="44">
        <v>55692</v>
      </c>
      <c r="D729" s="44">
        <v>7367</v>
      </c>
      <c r="E729" s="44">
        <v>63059</v>
      </c>
      <c r="F729" t="s">
        <v>15</v>
      </c>
    </row>
    <row r="730" spans="1:6" x14ac:dyDescent="0.25">
      <c r="A730" s="45">
        <v>6</v>
      </c>
      <c r="B730" s="45">
        <v>1995</v>
      </c>
      <c r="C730" s="44">
        <v>55063</v>
      </c>
      <c r="D730" s="44">
        <v>7769</v>
      </c>
      <c r="E730" s="44">
        <v>62832</v>
      </c>
      <c r="F730" t="s">
        <v>15</v>
      </c>
    </row>
    <row r="731" spans="1:6" x14ac:dyDescent="0.25">
      <c r="A731" s="45">
        <v>7</v>
      </c>
      <c r="B731" s="45">
        <v>1995</v>
      </c>
      <c r="C731" s="44">
        <v>52860</v>
      </c>
      <c r="D731" s="44">
        <v>9590</v>
      </c>
      <c r="E731" s="44">
        <v>62450</v>
      </c>
      <c r="F731" t="s">
        <v>15</v>
      </c>
    </row>
    <row r="732" spans="1:6" x14ac:dyDescent="0.25">
      <c r="A732" s="45">
        <v>8</v>
      </c>
      <c r="B732" s="45">
        <v>1995</v>
      </c>
      <c r="C732" s="44">
        <v>52810</v>
      </c>
      <c r="D732" s="44">
        <v>9629</v>
      </c>
      <c r="E732" s="44">
        <v>62439</v>
      </c>
      <c r="F732" t="s">
        <v>15</v>
      </c>
    </row>
    <row r="733" spans="1:6" x14ac:dyDescent="0.25">
      <c r="A733" s="45">
        <v>9</v>
      </c>
      <c r="B733" s="45">
        <v>1995</v>
      </c>
      <c r="C733" s="44">
        <v>52214</v>
      </c>
      <c r="D733" s="44">
        <v>9564</v>
      </c>
      <c r="E733" s="44">
        <v>61778</v>
      </c>
      <c r="F733" t="s">
        <v>15</v>
      </c>
    </row>
    <row r="734" spans="1:6" x14ac:dyDescent="0.25">
      <c r="A734" s="45">
        <v>10</v>
      </c>
      <c r="B734" s="45">
        <v>1995</v>
      </c>
      <c r="C734" s="44">
        <v>52056</v>
      </c>
      <c r="D734" s="44">
        <v>9582</v>
      </c>
      <c r="E734" s="44">
        <v>61638</v>
      </c>
      <c r="F734" t="s">
        <v>15</v>
      </c>
    </row>
    <row r="735" spans="1:6" x14ac:dyDescent="0.25">
      <c r="A735" s="45">
        <v>11</v>
      </c>
      <c r="B735" s="45">
        <v>1995</v>
      </c>
      <c r="C735" s="44">
        <v>52604</v>
      </c>
      <c r="D735" s="44">
        <v>8906</v>
      </c>
      <c r="E735" s="44">
        <v>61510</v>
      </c>
      <c r="F735" t="s">
        <v>15</v>
      </c>
    </row>
    <row r="736" spans="1:6" x14ac:dyDescent="0.25">
      <c r="A736" s="45">
        <v>12</v>
      </c>
      <c r="B736" s="45">
        <v>1995</v>
      </c>
      <c r="C736" s="44">
        <v>52654</v>
      </c>
      <c r="D736" s="44">
        <v>8991</v>
      </c>
      <c r="E736" s="44">
        <v>61645</v>
      </c>
      <c r="F736" t="s">
        <v>15</v>
      </c>
    </row>
    <row r="737" spans="1:6" x14ac:dyDescent="0.25">
      <c r="A737" s="45">
        <v>1</v>
      </c>
      <c r="B737" s="45">
        <v>1996</v>
      </c>
      <c r="C737" s="44">
        <v>51917</v>
      </c>
      <c r="D737" s="44">
        <v>8984</v>
      </c>
      <c r="E737" s="44">
        <v>60901</v>
      </c>
      <c r="F737" t="s">
        <v>15</v>
      </c>
    </row>
    <row r="738" spans="1:6" x14ac:dyDescent="0.25">
      <c r="A738" s="45">
        <v>2</v>
      </c>
      <c r="B738" s="45">
        <v>1996</v>
      </c>
      <c r="C738" s="44">
        <v>52033</v>
      </c>
      <c r="D738" s="44">
        <v>8974</v>
      </c>
      <c r="E738" s="44">
        <v>61007</v>
      </c>
      <c r="F738" t="s">
        <v>15</v>
      </c>
    </row>
    <row r="739" spans="1:6" x14ac:dyDescent="0.25">
      <c r="A739" s="45">
        <v>3</v>
      </c>
      <c r="B739" s="45">
        <v>1996</v>
      </c>
      <c r="C739" s="44">
        <v>51982</v>
      </c>
      <c r="D739" s="44">
        <v>9128</v>
      </c>
      <c r="E739" s="44">
        <v>61110</v>
      </c>
      <c r="F739" t="s">
        <v>15</v>
      </c>
    </row>
    <row r="740" spans="1:6" x14ac:dyDescent="0.25">
      <c r="A740" s="45">
        <v>4</v>
      </c>
      <c r="B740" s="45">
        <v>1996</v>
      </c>
      <c r="C740" s="44">
        <v>52243</v>
      </c>
      <c r="D740" s="44">
        <v>9528</v>
      </c>
      <c r="E740" s="44">
        <v>61771</v>
      </c>
      <c r="F740" t="s">
        <v>15</v>
      </c>
    </row>
    <row r="741" spans="1:6" x14ac:dyDescent="0.25">
      <c r="A741" s="45">
        <v>5</v>
      </c>
      <c r="B741" s="45">
        <v>1996</v>
      </c>
      <c r="C741" s="44">
        <v>53499</v>
      </c>
      <c r="D741" s="44">
        <v>9963</v>
      </c>
      <c r="E741" s="44">
        <v>63462</v>
      </c>
      <c r="F741" t="s">
        <v>15</v>
      </c>
    </row>
    <row r="742" spans="1:6" x14ac:dyDescent="0.25">
      <c r="A742" s="45">
        <v>6</v>
      </c>
      <c r="B742" s="45">
        <v>1996</v>
      </c>
      <c r="C742" s="44">
        <v>53969</v>
      </c>
      <c r="D742" s="44">
        <v>10094</v>
      </c>
      <c r="E742" s="44">
        <v>64063</v>
      </c>
      <c r="F742" t="s">
        <v>15</v>
      </c>
    </row>
    <row r="743" spans="1:6" x14ac:dyDescent="0.25">
      <c r="A743" s="45">
        <v>7</v>
      </c>
      <c r="B743" s="45">
        <v>1996</v>
      </c>
      <c r="C743" s="44">
        <v>54374</v>
      </c>
      <c r="D743" s="44">
        <v>10059</v>
      </c>
      <c r="E743" s="44">
        <v>64433</v>
      </c>
      <c r="F743" t="s">
        <v>15</v>
      </c>
    </row>
    <row r="744" spans="1:6" x14ac:dyDescent="0.25">
      <c r="A744" s="45">
        <v>8</v>
      </c>
      <c r="B744" s="45">
        <v>1996</v>
      </c>
      <c r="C744" s="44">
        <v>54484</v>
      </c>
      <c r="D744" s="44">
        <v>10271</v>
      </c>
      <c r="E744" s="44">
        <v>64755</v>
      </c>
      <c r="F744" t="s">
        <v>15</v>
      </c>
    </row>
    <row r="745" spans="1:6" x14ac:dyDescent="0.25">
      <c r="A745" s="45">
        <v>9</v>
      </c>
      <c r="B745" s="45">
        <v>1996</v>
      </c>
      <c r="C745" s="44">
        <v>54910</v>
      </c>
      <c r="D745" s="44">
        <v>11388</v>
      </c>
      <c r="E745" s="44">
        <v>66298</v>
      </c>
      <c r="F745" t="s">
        <v>15</v>
      </c>
    </row>
    <row r="746" spans="1:6" x14ac:dyDescent="0.25">
      <c r="A746" s="45">
        <v>10</v>
      </c>
      <c r="B746" s="45">
        <v>1996</v>
      </c>
      <c r="C746" s="44">
        <v>55238</v>
      </c>
      <c r="D746" s="44">
        <v>11595</v>
      </c>
      <c r="E746" s="44">
        <v>66833</v>
      </c>
      <c r="F746" t="s">
        <v>15</v>
      </c>
    </row>
    <row r="747" spans="1:6" x14ac:dyDescent="0.25">
      <c r="A747" s="45">
        <v>11</v>
      </c>
      <c r="B747" s="45">
        <v>1996</v>
      </c>
      <c r="C747" s="44">
        <v>55366</v>
      </c>
      <c r="D747" s="44">
        <v>11262</v>
      </c>
      <c r="E747" s="44">
        <v>66628</v>
      </c>
      <c r="F747" t="s">
        <v>15</v>
      </c>
    </row>
    <row r="748" spans="1:6" x14ac:dyDescent="0.25">
      <c r="A748" s="45">
        <v>12</v>
      </c>
      <c r="B748" s="45">
        <v>1996</v>
      </c>
      <c r="C748" s="44">
        <v>55735</v>
      </c>
      <c r="D748" s="44">
        <v>11701</v>
      </c>
      <c r="E748" s="44">
        <v>67436</v>
      </c>
      <c r="F748" t="s">
        <v>15</v>
      </c>
    </row>
    <row r="749" spans="1:6" x14ac:dyDescent="0.25">
      <c r="A749" s="45">
        <v>1</v>
      </c>
      <c r="B749" s="45">
        <v>1997</v>
      </c>
      <c r="C749" s="44">
        <v>55768</v>
      </c>
      <c r="D749" s="44">
        <v>11416</v>
      </c>
      <c r="E749" s="44">
        <v>67184</v>
      </c>
      <c r="F749" t="s">
        <v>15</v>
      </c>
    </row>
    <row r="750" spans="1:6" x14ac:dyDescent="0.25">
      <c r="A750" s="45">
        <v>2</v>
      </c>
      <c r="B750" s="45">
        <v>1997</v>
      </c>
      <c r="C750" s="44">
        <v>55995</v>
      </c>
      <c r="D750" s="44">
        <v>11309</v>
      </c>
      <c r="E750" s="44">
        <v>67304</v>
      </c>
      <c r="F750" t="s">
        <v>15</v>
      </c>
    </row>
    <row r="751" spans="1:6" x14ac:dyDescent="0.25">
      <c r="A751" s="45">
        <v>3</v>
      </c>
      <c r="B751" s="45">
        <v>1997</v>
      </c>
      <c r="C751" s="44">
        <v>56335</v>
      </c>
      <c r="D751" s="44">
        <v>11516</v>
      </c>
      <c r="E751" s="44">
        <v>67851</v>
      </c>
      <c r="F751" t="s">
        <v>15</v>
      </c>
    </row>
    <row r="752" spans="1:6" x14ac:dyDescent="0.25">
      <c r="A752" s="45">
        <v>4</v>
      </c>
      <c r="B752" s="45">
        <v>1997</v>
      </c>
      <c r="C752" s="44">
        <v>56590</v>
      </c>
      <c r="D752" s="44">
        <v>11495</v>
      </c>
      <c r="E752" s="44">
        <v>68085</v>
      </c>
      <c r="F752" t="s">
        <v>15</v>
      </c>
    </row>
    <row r="753" spans="1:6" x14ac:dyDescent="0.25">
      <c r="A753" s="45">
        <v>5</v>
      </c>
      <c r="B753" s="45">
        <v>1997</v>
      </c>
      <c r="C753" s="44">
        <v>56603</v>
      </c>
      <c r="D753" s="44">
        <v>11742</v>
      </c>
      <c r="E753" s="44">
        <v>68345</v>
      </c>
      <c r="F753" t="s">
        <v>15</v>
      </c>
    </row>
    <row r="754" spans="1:6" x14ac:dyDescent="0.25">
      <c r="A754" s="45">
        <v>6</v>
      </c>
      <c r="B754" s="45">
        <v>1997</v>
      </c>
      <c r="C754" s="44">
        <v>56865</v>
      </c>
      <c r="D754" s="44">
        <v>12253</v>
      </c>
      <c r="E754" s="44">
        <v>69118</v>
      </c>
      <c r="F754" t="s">
        <v>15</v>
      </c>
    </row>
    <row r="755" spans="1:6" x14ac:dyDescent="0.25">
      <c r="A755" s="45">
        <v>7</v>
      </c>
      <c r="B755" s="45">
        <v>1997</v>
      </c>
      <c r="C755" s="44">
        <v>57093</v>
      </c>
      <c r="D755" s="44">
        <v>12828</v>
      </c>
      <c r="E755" s="44">
        <v>69921</v>
      </c>
      <c r="F755" t="s">
        <v>15</v>
      </c>
    </row>
    <row r="756" spans="1:6" x14ac:dyDescent="0.25">
      <c r="A756" s="45">
        <v>8</v>
      </c>
      <c r="B756" s="45">
        <v>1997</v>
      </c>
      <c r="C756" s="44">
        <v>57301</v>
      </c>
      <c r="D756" s="44">
        <v>12459</v>
      </c>
      <c r="E756" s="44">
        <v>69760</v>
      </c>
      <c r="F756" t="s">
        <v>15</v>
      </c>
    </row>
    <row r="757" spans="1:6" x14ac:dyDescent="0.25">
      <c r="A757" s="45">
        <v>9</v>
      </c>
      <c r="B757" s="45">
        <v>1997</v>
      </c>
      <c r="C757" s="44">
        <v>57254</v>
      </c>
      <c r="D757" s="44">
        <v>12248</v>
      </c>
      <c r="E757" s="44">
        <v>69502</v>
      </c>
      <c r="F757" t="s">
        <v>15</v>
      </c>
    </row>
    <row r="758" spans="1:6" x14ac:dyDescent="0.25">
      <c r="A758" s="45">
        <v>10</v>
      </c>
      <c r="B758" s="45">
        <v>1997</v>
      </c>
      <c r="C758" s="44">
        <v>58011</v>
      </c>
      <c r="D758" s="44">
        <v>11969</v>
      </c>
      <c r="E758" s="44">
        <v>69980</v>
      </c>
      <c r="F758" t="s">
        <v>15</v>
      </c>
    </row>
    <row r="759" spans="1:6" x14ac:dyDescent="0.25">
      <c r="A759" s="45">
        <v>11</v>
      </c>
      <c r="B759" s="45">
        <v>1997</v>
      </c>
      <c r="C759" s="44">
        <v>57843</v>
      </c>
      <c r="D759" s="44">
        <v>11790</v>
      </c>
      <c r="E759" s="44">
        <v>69633</v>
      </c>
      <c r="F759" t="s">
        <v>15</v>
      </c>
    </row>
    <row r="760" spans="1:6" x14ac:dyDescent="0.25">
      <c r="A760" s="45">
        <v>12</v>
      </c>
      <c r="B760" s="45">
        <v>1997</v>
      </c>
      <c r="C760" s="44">
        <v>58104</v>
      </c>
      <c r="D760" s="44">
        <v>11878</v>
      </c>
      <c r="E760" s="44">
        <v>69982</v>
      </c>
      <c r="F760" t="s">
        <v>15</v>
      </c>
    </row>
    <row r="761" spans="1:6" x14ac:dyDescent="0.25">
      <c r="A761" s="45">
        <v>1</v>
      </c>
      <c r="B761" s="45">
        <v>1998</v>
      </c>
      <c r="C761" s="44">
        <v>58987</v>
      </c>
      <c r="D761" s="44">
        <v>11483</v>
      </c>
      <c r="E761" s="44">
        <v>70470</v>
      </c>
      <c r="F761" t="s">
        <v>15</v>
      </c>
    </row>
    <row r="762" spans="1:6" x14ac:dyDescent="0.25">
      <c r="A762" s="45">
        <v>2</v>
      </c>
      <c r="B762" s="45">
        <v>1998</v>
      </c>
      <c r="C762" s="44">
        <v>59978</v>
      </c>
      <c r="D762" s="44">
        <v>11042</v>
      </c>
      <c r="E762" s="44">
        <v>71020</v>
      </c>
      <c r="F762" t="s">
        <v>15</v>
      </c>
    </row>
    <row r="763" spans="1:6" x14ac:dyDescent="0.25">
      <c r="A763" s="45">
        <v>3</v>
      </c>
      <c r="B763" s="45">
        <v>1998</v>
      </c>
      <c r="C763" s="44">
        <v>60943</v>
      </c>
      <c r="D763" s="44">
        <v>11019</v>
      </c>
      <c r="E763" s="44">
        <v>71962</v>
      </c>
      <c r="F763" t="s">
        <v>15</v>
      </c>
    </row>
    <row r="764" spans="1:6" x14ac:dyDescent="0.25">
      <c r="A764" s="45">
        <v>4</v>
      </c>
      <c r="B764" s="45">
        <v>1998</v>
      </c>
      <c r="C764" s="44">
        <v>61612</v>
      </c>
      <c r="D764" s="44">
        <v>10858</v>
      </c>
      <c r="E764" s="44">
        <v>72470</v>
      </c>
      <c r="F764" t="s">
        <v>15</v>
      </c>
    </row>
    <row r="765" spans="1:6" x14ac:dyDescent="0.25">
      <c r="A765" s="45">
        <v>5</v>
      </c>
      <c r="B765" s="45">
        <v>1998</v>
      </c>
      <c r="C765" s="44">
        <v>62237</v>
      </c>
      <c r="D765" s="44">
        <v>11292</v>
      </c>
      <c r="E765" s="44">
        <v>73529</v>
      </c>
      <c r="F765" t="s">
        <v>15</v>
      </c>
    </row>
    <row r="766" spans="1:6" x14ac:dyDescent="0.25">
      <c r="A766" s="45">
        <v>6</v>
      </c>
      <c r="B766" s="45">
        <v>1998</v>
      </c>
      <c r="C766" s="44">
        <v>62648</v>
      </c>
      <c r="D766" s="44">
        <v>11468</v>
      </c>
      <c r="E766" s="44">
        <v>74116</v>
      </c>
      <c r="F766" t="s">
        <v>15</v>
      </c>
    </row>
    <row r="767" spans="1:6" x14ac:dyDescent="0.25">
      <c r="A767" s="45">
        <v>7</v>
      </c>
      <c r="B767" s="45">
        <v>1998</v>
      </c>
      <c r="C767" s="44">
        <v>62870</v>
      </c>
      <c r="D767" s="44">
        <v>11477</v>
      </c>
      <c r="E767" s="44">
        <v>74347</v>
      </c>
      <c r="F767" t="s">
        <v>15</v>
      </c>
    </row>
    <row r="768" spans="1:6" x14ac:dyDescent="0.25">
      <c r="A768" s="45">
        <v>8</v>
      </c>
      <c r="B768" s="45">
        <v>1998</v>
      </c>
      <c r="C768" s="44">
        <v>63007</v>
      </c>
      <c r="D768" s="44">
        <v>12626</v>
      </c>
      <c r="E768" s="44">
        <v>75633</v>
      </c>
      <c r="F768" t="s">
        <v>15</v>
      </c>
    </row>
    <row r="769" spans="1:6" x14ac:dyDescent="0.25">
      <c r="A769" s="45">
        <v>9</v>
      </c>
      <c r="B769" s="45">
        <v>1998</v>
      </c>
      <c r="C769" s="44">
        <v>62906</v>
      </c>
      <c r="D769" s="44">
        <v>12816</v>
      </c>
      <c r="E769" s="44">
        <v>75722</v>
      </c>
      <c r="F769" t="s">
        <v>15</v>
      </c>
    </row>
    <row r="770" spans="1:6" x14ac:dyDescent="0.25">
      <c r="A770" s="45">
        <v>10</v>
      </c>
      <c r="B770" s="45">
        <v>1998</v>
      </c>
      <c r="C770" s="44">
        <v>63089</v>
      </c>
      <c r="D770" s="44">
        <v>12772</v>
      </c>
      <c r="E770" s="44">
        <v>75861</v>
      </c>
      <c r="F770" t="s">
        <v>15</v>
      </c>
    </row>
    <row r="771" spans="1:6" x14ac:dyDescent="0.25">
      <c r="A771" s="45">
        <v>11</v>
      </c>
      <c r="B771" s="45">
        <v>1998</v>
      </c>
      <c r="C771" s="44">
        <v>62999</v>
      </c>
      <c r="D771" s="44">
        <v>13328</v>
      </c>
      <c r="E771" s="44">
        <v>76327</v>
      </c>
      <c r="F771" t="s">
        <v>15</v>
      </c>
    </row>
    <row r="772" spans="1:6" x14ac:dyDescent="0.25">
      <c r="A772" s="45">
        <v>12</v>
      </c>
      <c r="B772" s="45">
        <v>1998</v>
      </c>
      <c r="C772" s="44">
        <v>63569</v>
      </c>
      <c r="D772" s="44">
        <v>13080</v>
      </c>
      <c r="E772" s="44">
        <v>76649</v>
      </c>
      <c r="F772" t="s">
        <v>15</v>
      </c>
    </row>
    <row r="773" spans="1:6" x14ac:dyDescent="0.25">
      <c r="A773" s="45">
        <v>1</v>
      </c>
      <c r="B773" s="45">
        <v>1999</v>
      </c>
      <c r="C773" s="44">
        <v>63263</v>
      </c>
      <c r="D773" s="44">
        <v>13619</v>
      </c>
      <c r="E773" s="44">
        <v>76882</v>
      </c>
      <c r="F773" t="s">
        <v>15</v>
      </c>
    </row>
    <row r="774" spans="1:6" x14ac:dyDescent="0.25">
      <c r="A774" s="45">
        <v>2</v>
      </c>
      <c r="B774" s="45">
        <v>1999</v>
      </c>
      <c r="C774" s="44">
        <v>63425</v>
      </c>
      <c r="D774" s="44">
        <v>13503</v>
      </c>
      <c r="E774" s="44">
        <v>76928</v>
      </c>
      <c r="F774" t="s">
        <v>15</v>
      </c>
    </row>
    <row r="775" spans="1:6" x14ac:dyDescent="0.25">
      <c r="A775" s="45">
        <v>3</v>
      </c>
      <c r="B775" s="45">
        <v>1999</v>
      </c>
      <c r="C775" s="44">
        <v>63648</v>
      </c>
      <c r="D775" s="44">
        <v>13681</v>
      </c>
      <c r="E775" s="44">
        <v>77329</v>
      </c>
      <c r="F775" t="s">
        <v>15</v>
      </c>
    </row>
    <row r="776" spans="1:6" x14ac:dyDescent="0.25">
      <c r="A776" s="45">
        <v>4</v>
      </c>
      <c r="B776" s="45">
        <v>1999</v>
      </c>
      <c r="C776" s="44">
        <v>63857</v>
      </c>
      <c r="D776" s="44">
        <v>13485</v>
      </c>
      <c r="E776" s="44">
        <v>77342</v>
      </c>
      <c r="F776" t="s">
        <v>15</v>
      </c>
    </row>
    <row r="777" spans="1:6" x14ac:dyDescent="0.25">
      <c r="A777" s="45">
        <v>5</v>
      </c>
      <c r="B777" s="45">
        <v>1999</v>
      </c>
      <c r="C777" s="44">
        <v>63967</v>
      </c>
      <c r="D777" s="44">
        <v>13340</v>
      </c>
      <c r="E777" s="44">
        <v>77307</v>
      </c>
      <c r="F777" t="s">
        <v>15</v>
      </c>
    </row>
    <row r="778" spans="1:6" x14ac:dyDescent="0.25">
      <c r="A778" s="45">
        <v>6</v>
      </c>
      <c r="B778" s="45">
        <v>1999</v>
      </c>
      <c r="C778" s="44">
        <v>63931</v>
      </c>
      <c r="D778" s="44">
        <v>13715</v>
      </c>
      <c r="E778" s="44">
        <v>77646</v>
      </c>
      <c r="F778" t="s">
        <v>15</v>
      </c>
    </row>
    <row r="779" spans="1:6" x14ac:dyDescent="0.25">
      <c r="A779" s="45">
        <v>7</v>
      </c>
      <c r="B779" s="45">
        <v>1999</v>
      </c>
      <c r="C779" s="44">
        <v>64151</v>
      </c>
      <c r="D779" s="44">
        <v>13711</v>
      </c>
      <c r="E779" s="44">
        <v>77862</v>
      </c>
      <c r="F779" t="s">
        <v>15</v>
      </c>
    </row>
    <row r="780" spans="1:6" x14ac:dyDescent="0.25">
      <c r="A780" s="45">
        <v>8</v>
      </c>
      <c r="B780" s="45">
        <v>1999</v>
      </c>
      <c r="C780" s="44">
        <v>64000</v>
      </c>
      <c r="D780" s="44">
        <v>13618</v>
      </c>
      <c r="E780" s="44">
        <v>77618</v>
      </c>
      <c r="F780" t="s">
        <v>15</v>
      </c>
    </row>
    <row r="781" spans="1:6" x14ac:dyDescent="0.25">
      <c r="A781" s="45">
        <v>9</v>
      </c>
      <c r="B781" s="45">
        <v>1999</v>
      </c>
      <c r="C781" s="44">
        <v>63674</v>
      </c>
      <c r="D781" s="44">
        <v>13912</v>
      </c>
      <c r="E781" s="44">
        <v>77586</v>
      </c>
      <c r="F781" t="s">
        <v>15</v>
      </c>
    </row>
    <row r="782" spans="1:6" x14ac:dyDescent="0.25">
      <c r="A782" s="45">
        <v>10</v>
      </c>
      <c r="B782" s="45">
        <v>1999</v>
      </c>
      <c r="C782" s="44">
        <v>63931</v>
      </c>
      <c r="D782" s="44">
        <v>13651</v>
      </c>
      <c r="E782" s="44">
        <v>77582</v>
      </c>
      <c r="F782" t="s">
        <v>15</v>
      </c>
    </row>
    <row r="783" spans="1:6" x14ac:dyDescent="0.25">
      <c r="A783" s="45">
        <v>11</v>
      </c>
      <c r="B783" s="45">
        <v>1999</v>
      </c>
      <c r="C783" s="44">
        <v>63568</v>
      </c>
      <c r="D783" s="44">
        <v>14160</v>
      </c>
      <c r="E783" s="44">
        <v>77728</v>
      </c>
      <c r="F783" t="s">
        <v>15</v>
      </c>
    </row>
    <row r="784" spans="1:6" x14ac:dyDescent="0.25">
      <c r="A784" s="45">
        <v>12</v>
      </c>
      <c r="B784" s="45">
        <v>1999</v>
      </c>
      <c r="C784" s="44">
        <v>64175</v>
      </c>
      <c r="D784" s="44">
        <v>13788</v>
      </c>
      <c r="E784" s="44">
        <v>77963</v>
      </c>
      <c r="F784" t="s">
        <v>15</v>
      </c>
    </row>
    <row r="785" spans="1:6" x14ac:dyDescent="0.25">
      <c r="A785" s="45">
        <v>1</v>
      </c>
      <c r="B785" s="45">
        <v>2000</v>
      </c>
      <c r="C785" s="44">
        <v>63532</v>
      </c>
      <c r="D785" s="44">
        <v>14449</v>
      </c>
      <c r="E785" s="44">
        <v>77981</v>
      </c>
      <c r="F785" t="s">
        <v>15</v>
      </c>
    </row>
    <row r="786" spans="1:6" x14ac:dyDescent="0.25">
      <c r="A786" s="45">
        <v>2</v>
      </c>
      <c r="B786" s="45">
        <v>2000</v>
      </c>
      <c r="C786" s="44">
        <v>64263</v>
      </c>
      <c r="D786" s="44">
        <v>13886</v>
      </c>
      <c r="E786" s="44">
        <v>78149</v>
      </c>
      <c r="F786" t="s">
        <v>15</v>
      </c>
    </row>
    <row r="787" spans="1:6" x14ac:dyDescent="0.25">
      <c r="A787" s="45">
        <v>3</v>
      </c>
      <c r="B787" s="45">
        <v>2000</v>
      </c>
      <c r="C787" s="44">
        <v>65862</v>
      </c>
      <c r="D787" s="44">
        <v>13102</v>
      </c>
      <c r="E787" s="44">
        <v>78964</v>
      </c>
      <c r="F787" t="s">
        <v>15</v>
      </c>
    </row>
    <row r="788" spans="1:6" x14ac:dyDescent="0.25">
      <c r="A788" s="45">
        <v>4</v>
      </c>
      <c r="B788" s="45">
        <v>2000</v>
      </c>
      <c r="C788" s="44">
        <v>65862</v>
      </c>
      <c r="D788" s="44">
        <v>13102</v>
      </c>
      <c r="E788" s="44">
        <v>78964</v>
      </c>
      <c r="F788" t="s">
        <v>15</v>
      </c>
    </row>
    <row r="789" spans="1:6" x14ac:dyDescent="0.25">
      <c r="A789" s="45">
        <v>5</v>
      </c>
      <c r="B789" s="45">
        <v>2000</v>
      </c>
      <c r="C789" s="44">
        <v>66033</v>
      </c>
      <c r="D789" s="44">
        <v>13246</v>
      </c>
      <c r="E789" s="44">
        <v>79279</v>
      </c>
      <c r="F789" t="s">
        <v>15</v>
      </c>
    </row>
    <row r="790" spans="1:6" x14ac:dyDescent="0.25">
      <c r="A790" s="45">
        <v>6</v>
      </c>
      <c r="B790" s="45">
        <v>2000</v>
      </c>
      <c r="C790" s="44">
        <v>66364</v>
      </c>
      <c r="D790" s="44">
        <v>13193</v>
      </c>
      <c r="E790" s="44">
        <v>79557</v>
      </c>
      <c r="F790" t="s">
        <v>15</v>
      </c>
    </row>
    <row r="791" spans="1:6" x14ac:dyDescent="0.25">
      <c r="A791" s="45">
        <v>7</v>
      </c>
      <c r="B791" s="45">
        <v>2000</v>
      </c>
      <c r="C791" s="44">
        <v>66349</v>
      </c>
      <c r="D791" s="44">
        <v>15138</v>
      </c>
      <c r="E791" s="44">
        <v>81487</v>
      </c>
      <c r="F791" t="s">
        <v>15</v>
      </c>
    </row>
    <row r="792" spans="1:6" x14ac:dyDescent="0.25">
      <c r="A792" s="45">
        <v>8</v>
      </c>
      <c r="B792" s="45">
        <v>2000</v>
      </c>
      <c r="C792" s="44">
        <v>66297</v>
      </c>
      <c r="D792" s="44">
        <v>13482</v>
      </c>
      <c r="E792" s="44">
        <v>79779</v>
      </c>
      <c r="F792" t="s">
        <v>15</v>
      </c>
    </row>
    <row r="793" spans="1:6" x14ac:dyDescent="0.25">
      <c r="A793" s="45">
        <v>9</v>
      </c>
      <c r="B793" s="45">
        <v>2000</v>
      </c>
      <c r="C793" s="44">
        <v>65946</v>
      </c>
      <c r="D793" s="44">
        <v>13853</v>
      </c>
      <c r="E793" s="44">
        <v>79799</v>
      </c>
      <c r="F793" t="s">
        <v>15</v>
      </c>
    </row>
    <row r="794" spans="1:6" x14ac:dyDescent="0.25">
      <c r="A794" s="45">
        <v>10</v>
      </c>
      <c r="B794" s="45">
        <v>2000</v>
      </c>
      <c r="C794" s="44">
        <v>66490</v>
      </c>
      <c r="D794" s="44">
        <v>13633</v>
      </c>
      <c r="E794" s="44">
        <v>80123</v>
      </c>
      <c r="F794" t="s">
        <v>15</v>
      </c>
    </row>
    <row r="795" spans="1:6" x14ac:dyDescent="0.25">
      <c r="A795" s="45">
        <v>11</v>
      </c>
      <c r="B795" s="45">
        <v>2000</v>
      </c>
      <c r="C795" s="44">
        <v>66605</v>
      </c>
      <c r="D795" s="44">
        <v>13359</v>
      </c>
      <c r="E795" s="44">
        <v>79964</v>
      </c>
      <c r="F795" t="s">
        <v>15</v>
      </c>
    </row>
    <row r="796" spans="1:6" x14ac:dyDescent="0.25">
      <c r="A796" s="45">
        <v>12</v>
      </c>
      <c r="B796" s="45">
        <v>2000</v>
      </c>
      <c r="C796" s="44">
        <v>66758</v>
      </c>
      <c r="D796" s="44">
        <v>13632</v>
      </c>
      <c r="E796" s="44">
        <v>80390</v>
      </c>
      <c r="F796" t="s">
        <v>15</v>
      </c>
    </row>
    <row r="797" spans="1:6" x14ac:dyDescent="0.25">
      <c r="A797" s="45">
        <v>1</v>
      </c>
      <c r="B797" s="45">
        <v>2001</v>
      </c>
      <c r="C797" s="44">
        <v>66603</v>
      </c>
      <c r="D797" s="44">
        <v>14061</v>
      </c>
      <c r="E797" s="44">
        <v>80664</v>
      </c>
      <c r="F797" t="s">
        <v>15</v>
      </c>
    </row>
    <row r="798" spans="1:6" x14ac:dyDescent="0.25">
      <c r="A798" s="45">
        <v>2</v>
      </c>
      <c r="B798" s="45">
        <v>2001</v>
      </c>
      <c r="C798" s="44">
        <v>66147</v>
      </c>
      <c r="D798" s="44">
        <v>14430</v>
      </c>
      <c r="E798" s="44">
        <v>80577</v>
      </c>
      <c r="F798" t="s">
        <v>15</v>
      </c>
    </row>
    <row r="799" spans="1:6" x14ac:dyDescent="0.25">
      <c r="A799" s="45">
        <v>3</v>
      </c>
      <c r="B799" s="45">
        <v>2001</v>
      </c>
      <c r="C799" s="44">
        <v>66891</v>
      </c>
      <c r="D799" s="44">
        <v>13488</v>
      </c>
      <c r="E799" s="44">
        <v>80379</v>
      </c>
      <c r="F799" t="s">
        <v>15</v>
      </c>
    </row>
    <row r="800" spans="1:6" x14ac:dyDescent="0.25">
      <c r="A800" s="45">
        <v>4</v>
      </c>
      <c r="B800" s="45">
        <v>2001</v>
      </c>
      <c r="C800" s="44">
        <v>68739</v>
      </c>
      <c r="D800" s="44">
        <v>13695</v>
      </c>
      <c r="E800" s="44">
        <v>82434</v>
      </c>
      <c r="F800" t="s">
        <v>15</v>
      </c>
    </row>
    <row r="801" spans="1:6" x14ac:dyDescent="0.25">
      <c r="A801" s="45">
        <v>5</v>
      </c>
      <c r="B801" s="45">
        <v>2001</v>
      </c>
      <c r="C801" s="44">
        <v>69051</v>
      </c>
      <c r="D801" s="44">
        <v>13908</v>
      </c>
      <c r="E801" s="44">
        <v>82959</v>
      </c>
      <c r="F801" t="s">
        <v>15</v>
      </c>
    </row>
    <row r="802" spans="1:6" x14ac:dyDescent="0.25">
      <c r="A802" s="45">
        <v>6</v>
      </c>
      <c r="B802" s="45">
        <v>2001</v>
      </c>
      <c r="C802" s="44">
        <v>76877</v>
      </c>
      <c r="D802" s="44">
        <v>6153</v>
      </c>
      <c r="E802" s="44">
        <v>83030</v>
      </c>
      <c r="F802" t="s">
        <v>15</v>
      </c>
    </row>
    <row r="803" spans="1:6" x14ac:dyDescent="0.25">
      <c r="A803" s="45">
        <v>7</v>
      </c>
      <c r="B803" s="45">
        <v>2001</v>
      </c>
      <c r="C803" s="44">
        <v>69288</v>
      </c>
      <c r="D803" s="44">
        <v>14184</v>
      </c>
      <c r="E803" s="44">
        <v>83472</v>
      </c>
      <c r="F803" t="s">
        <v>15</v>
      </c>
    </row>
    <row r="804" spans="1:6" x14ac:dyDescent="0.25">
      <c r="A804" s="45">
        <v>8</v>
      </c>
      <c r="B804" s="45">
        <v>2001</v>
      </c>
      <c r="C804" s="44">
        <v>69095</v>
      </c>
      <c r="D804" s="44">
        <v>13800</v>
      </c>
      <c r="E804" s="44">
        <v>82895</v>
      </c>
      <c r="F804" t="s">
        <v>15</v>
      </c>
    </row>
    <row r="805" spans="1:6" x14ac:dyDescent="0.25">
      <c r="A805" s="45">
        <v>9</v>
      </c>
      <c r="B805" s="45">
        <v>2001</v>
      </c>
      <c r="C805" s="44">
        <v>68253</v>
      </c>
      <c r="D805" s="44">
        <v>13952</v>
      </c>
      <c r="E805" s="44">
        <v>82205</v>
      </c>
      <c r="F805" t="s">
        <v>15</v>
      </c>
    </row>
    <row r="806" spans="1:6" x14ac:dyDescent="0.25">
      <c r="A806" s="45">
        <v>10</v>
      </c>
      <c r="B806" s="45">
        <v>2001</v>
      </c>
      <c r="C806" s="44">
        <v>67423</v>
      </c>
      <c r="D806" s="44">
        <v>13084</v>
      </c>
      <c r="E806" s="44">
        <v>80507</v>
      </c>
      <c r="F806" t="s">
        <v>15</v>
      </c>
    </row>
    <row r="807" spans="1:6" x14ac:dyDescent="0.25">
      <c r="A807" s="45">
        <v>11</v>
      </c>
      <c r="B807" s="45">
        <v>2001</v>
      </c>
      <c r="C807" s="44">
        <v>64161</v>
      </c>
      <c r="D807" s="44">
        <v>11957</v>
      </c>
      <c r="E807" s="44">
        <v>76118</v>
      </c>
      <c r="F807" t="s">
        <v>15</v>
      </c>
    </row>
    <row r="808" spans="1:6" x14ac:dyDescent="0.25">
      <c r="A808" s="45">
        <v>12</v>
      </c>
      <c r="B808" s="45">
        <v>2001</v>
      </c>
      <c r="C808" s="44">
        <v>62401</v>
      </c>
      <c r="D808" s="44">
        <v>11702</v>
      </c>
      <c r="E808" s="44">
        <v>74103</v>
      </c>
      <c r="F808" t="s">
        <v>15</v>
      </c>
    </row>
    <row r="809" spans="1:6" x14ac:dyDescent="0.25">
      <c r="A809" s="45">
        <v>1</v>
      </c>
      <c r="B809" s="45">
        <v>2002</v>
      </c>
      <c r="C809" s="44">
        <v>60170</v>
      </c>
      <c r="D809" s="44">
        <v>11194</v>
      </c>
      <c r="E809" s="44">
        <v>71364</v>
      </c>
      <c r="F809" t="s">
        <v>15</v>
      </c>
    </row>
    <row r="810" spans="1:6" x14ac:dyDescent="0.25">
      <c r="A810" s="45">
        <v>2</v>
      </c>
      <c r="B810" s="45">
        <v>2002</v>
      </c>
      <c r="C810" s="44">
        <v>60264</v>
      </c>
      <c r="D810" s="44">
        <v>11228</v>
      </c>
      <c r="E810" s="44">
        <v>71492</v>
      </c>
      <c r="F810" t="s">
        <v>15</v>
      </c>
    </row>
    <row r="811" spans="1:6" x14ac:dyDescent="0.25">
      <c r="A811" s="45">
        <v>3</v>
      </c>
      <c r="B811" s="45">
        <v>2002</v>
      </c>
      <c r="C811" s="44">
        <v>60409</v>
      </c>
      <c r="D811" s="44">
        <v>11195</v>
      </c>
      <c r="E811" s="44">
        <v>71604</v>
      </c>
      <c r="F811" t="s">
        <v>15</v>
      </c>
    </row>
    <row r="812" spans="1:6" x14ac:dyDescent="0.25">
      <c r="A812" s="45">
        <v>4</v>
      </c>
      <c r="B812" s="45">
        <v>2002</v>
      </c>
      <c r="C812" s="44">
        <v>60340</v>
      </c>
      <c r="D812" s="44">
        <v>9210</v>
      </c>
      <c r="E812" s="44">
        <v>69550</v>
      </c>
      <c r="F812" t="s">
        <v>15</v>
      </c>
    </row>
    <row r="813" spans="1:6" x14ac:dyDescent="0.25">
      <c r="A813" s="45">
        <v>5</v>
      </c>
      <c r="B813" s="45">
        <v>2002</v>
      </c>
      <c r="C813" s="44">
        <v>60967</v>
      </c>
      <c r="D813" s="44">
        <v>9217</v>
      </c>
      <c r="E813" s="44">
        <v>70184</v>
      </c>
      <c r="F813" t="s">
        <v>15</v>
      </c>
    </row>
    <row r="814" spans="1:6" x14ac:dyDescent="0.25">
      <c r="A814" s="45">
        <v>6</v>
      </c>
      <c r="B814" s="45">
        <v>2002</v>
      </c>
      <c r="C814" s="44">
        <v>61143</v>
      </c>
      <c r="D814" s="44">
        <v>9166</v>
      </c>
      <c r="E814" s="44">
        <v>70309</v>
      </c>
      <c r="F814" t="s">
        <v>15</v>
      </c>
    </row>
    <row r="815" spans="1:6" x14ac:dyDescent="0.25">
      <c r="A815" s="45">
        <v>7</v>
      </c>
      <c r="B815" s="45">
        <v>2002</v>
      </c>
      <c r="C815" s="44">
        <v>61670</v>
      </c>
      <c r="D815" s="44">
        <v>9184</v>
      </c>
      <c r="E815" s="44">
        <v>70854</v>
      </c>
      <c r="F815" t="s">
        <v>15</v>
      </c>
    </row>
    <row r="816" spans="1:6" x14ac:dyDescent="0.25">
      <c r="A816" s="45">
        <v>8</v>
      </c>
      <c r="B816" s="45">
        <v>2002</v>
      </c>
      <c r="C816" s="44">
        <v>61560</v>
      </c>
      <c r="D816" s="44">
        <v>9175</v>
      </c>
      <c r="E816" s="44">
        <v>70735</v>
      </c>
      <c r="F816" t="s">
        <v>15</v>
      </c>
    </row>
    <row r="817" spans="1:6" x14ac:dyDescent="0.25">
      <c r="A817" s="45">
        <v>9</v>
      </c>
      <c r="B817" s="45">
        <v>2002</v>
      </c>
      <c r="C817" s="44">
        <v>61126</v>
      </c>
      <c r="D817" s="44">
        <v>8969</v>
      </c>
      <c r="E817" s="44">
        <v>70095</v>
      </c>
      <c r="F817" t="s">
        <v>15</v>
      </c>
    </row>
    <row r="818" spans="1:6" x14ac:dyDescent="0.25">
      <c r="A818" s="45">
        <v>10</v>
      </c>
      <c r="B818" s="45">
        <v>2002</v>
      </c>
      <c r="C818" s="44">
        <v>60942</v>
      </c>
      <c r="D818" s="44">
        <v>9015</v>
      </c>
      <c r="E818" s="44">
        <v>69957</v>
      </c>
      <c r="F818" t="s">
        <v>15</v>
      </c>
    </row>
    <row r="819" spans="1:6" x14ac:dyDescent="0.25">
      <c r="A819" s="45">
        <v>11</v>
      </c>
      <c r="B819" s="45">
        <v>2002</v>
      </c>
      <c r="C819" s="44">
        <v>60653</v>
      </c>
      <c r="D819" s="44">
        <v>8846</v>
      </c>
      <c r="E819" s="44">
        <v>69499</v>
      </c>
      <c r="F819" t="s">
        <v>15</v>
      </c>
    </row>
    <row r="820" spans="1:6" x14ac:dyDescent="0.25">
      <c r="A820" s="45">
        <v>12</v>
      </c>
      <c r="B820" s="45">
        <v>2002</v>
      </c>
      <c r="C820" s="44">
        <v>60002</v>
      </c>
      <c r="D820" s="44">
        <v>8701</v>
      </c>
      <c r="E820" s="44">
        <v>68703</v>
      </c>
      <c r="F820" t="s">
        <v>15</v>
      </c>
    </row>
    <row r="821" spans="1:6" x14ac:dyDescent="0.25">
      <c r="A821" s="45">
        <v>1</v>
      </c>
      <c r="B821" s="45">
        <v>2003</v>
      </c>
      <c r="C821" s="44">
        <v>58830</v>
      </c>
      <c r="D821" s="44">
        <v>8371</v>
      </c>
      <c r="E821" s="44">
        <v>67201</v>
      </c>
      <c r="F821" t="s">
        <v>15</v>
      </c>
    </row>
    <row r="822" spans="1:6" x14ac:dyDescent="0.25">
      <c r="A822" s="45">
        <v>2</v>
      </c>
      <c r="B822" s="45">
        <v>2003</v>
      </c>
      <c r="C822" s="44">
        <v>57875</v>
      </c>
      <c r="D822" s="44">
        <v>8106</v>
      </c>
      <c r="E822" s="44">
        <v>65981</v>
      </c>
      <c r="F822" t="s">
        <v>15</v>
      </c>
    </row>
    <row r="823" spans="1:6" x14ac:dyDescent="0.25">
      <c r="A823" s="45">
        <v>3</v>
      </c>
      <c r="B823" s="45">
        <v>2003</v>
      </c>
      <c r="C823" s="44">
        <v>57164</v>
      </c>
      <c r="D823" s="44">
        <v>7855</v>
      </c>
      <c r="E823" s="44">
        <v>65019</v>
      </c>
      <c r="F823" t="s">
        <v>15</v>
      </c>
    </row>
    <row r="824" spans="1:6" x14ac:dyDescent="0.25">
      <c r="A824" s="45">
        <v>4</v>
      </c>
      <c r="B824" s="45">
        <v>2003</v>
      </c>
      <c r="C824" s="44">
        <v>55545</v>
      </c>
      <c r="D824" s="44">
        <v>6992</v>
      </c>
      <c r="E824" s="44">
        <v>62537</v>
      </c>
      <c r="F824" t="s">
        <v>15</v>
      </c>
    </row>
    <row r="825" spans="1:6" x14ac:dyDescent="0.25">
      <c r="A825" s="45">
        <v>5</v>
      </c>
      <c r="B825" s="45">
        <v>2003</v>
      </c>
      <c r="C825" s="44">
        <v>55029</v>
      </c>
      <c r="D825" s="44">
        <v>6862</v>
      </c>
      <c r="E825" s="44">
        <v>61891</v>
      </c>
      <c r="F825" t="s">
        <v>15</v>
      </c>
    </row>
    <row r="826" spans="1:6" x14ac:dyDescent="0.25">
      <c r="A826" s="45">
        <v>6</v>
      </c>
      <c r="B826" s="45">
        <v>2003</v>
      </c>
      <c r="C826" s="44">
        <v>54897</v>
      </c>
      <c r="D826" s="44">
        <v>6938</v>
      </c>
      <c r="E826" s="44">
        <v>61835</v>
      </c>
      <c r="F826" t="s">
        <v>15</v>
      </c>
    </row>
    <row r="827" spans="1:6" x14ac:dyDescent="0.25">
      <c r="A827" s="45">
        <v>7</v>
      </c>
      <c r="B827" s="45">
        <v>2003</v>
      </c>
      <c r="C827" s="44">
        <v>55453</v>
      </c>
      <c r="D827" s="44">
        <v>7147</v>
      </c>
      <c r="E827" s="44">
        <v>62600</v>
      </c>
      <c r="F827" t="s">
        <v>15</v>
      </c>
    </row>
    <row r="828" spans="1:6" x14ac:dyDescent="0.25">
      <c r="A828" s="45">
        <v>8</v>
      </c>
      <c r="B828" s="45">
        <v>2003</v>
      </c>
      <c r="C828" s="44">
        <v>55469</v>
      </c>
      <c r="D828" s="44">
        <v>7135</v>
      </c>
      <c r="E828" s="44">
        <v>62604</v>
      </c>
      <c r="F828" t="s">
        <v>15</v>
      </c>
    </row>
    <row r="829" spans="1:6" x14ac:dyDescent="0.25">
      <c r="A829" s="45">
        <v>9</v>
      </c>
      <c r="B829" s="45">
        <v>2003</v>
      </c>
      <c r="C829" s="44">
        <v>55055</v>
      </c>
      <c r="D829" s="44">
        <v>6822</v>
      </c>
      <c r="E829" s="44">
        <v>61877</v>
      </c>
      <c r="F829" t="s">
        <v>15</v>
      </c>
    </row>
    <row r="830" spans="1:6" x14ac:dyDescent="0.25">
      <c r="A830" s="45">
        <v>10</v>
      </c>
      <c r="B830" s="45">
        <v>2003</v>
      </c>
      <c r="C830" s="44">
        <v>55220</v>
      </c>
      <c r="D830" s="44">
        <v>6767</v>
      </c>
      <c r="E830" s="44">
        <v>61987</v>
      </c>
      <c r="F830" t="s">
        <v>15</v>
      </c>
    </row>
    <row r="831" spans="1:6" x14ac:dyDescent="0.25">
      <c r="A831" s="45">
        <v>11</v>
      </c>
      <c r="B831" s="45">
        <v>2003</v>
      </c>
      <c r="C831" s="44">
        <v>55257</v>
      </c>
      <c r="D831" s="44">
        <v>6611</v>
      </c>
      <c r="E831" s="44">
        <v>61868</v>
      </c>
      <c r="F831" t="s">
        <v>15</v>
      </c>
    </row>
    <row r="832" spans="1:6" x14ac:dyDescent="0.25">
      <c r="A832" s="45">
        <v>12</v>
      </c>
      <c r="B832" s="45">
        <v>2003</v>
      </c>
      <c r="C832" s="44">
        <v>55281</v>
      </c>
      <c r="D832" s="44">
        <v>6846</v>
      </c>
      <c r="E832" s="44">
        <v>62127</v>
      </c>
      <c r="F832" t="s">
        <v>15</v>
      </c>
    </row>
    <row r="833" spans="1:6" x14ac:dyDescent="0.25">
      <c r="A833" s="45">
        <v>1</v>
      </c>
      <c r="B833" s="45">
        <v>2004</v>
      </c>
      <c r="C833" s="44">
        <v>55177</v>
      </c>
      <c r="D833" s="44">
        <v>6431</v>
      </c>
      <c r="E833" s="44">
        <v>61608</v>
      </c>
      <c r="F833" t="s">
        <v>15</v>
      </c>
    </row>
    <row r="834" spans="1:6" x14ac:dyDescent="0.25">
      <c r="A834" s="45">
        <v>2</v>
      </c>
      <c r="B834" s="45">
        <v>2004</v>
      </c>
      <c r="C834" s="44">
        <v>54920</v>
      </c>
      <c r="D834" s="44">
        <v>6391</v>
      </c>
      <c r="E834" s="44">
        <v>61311</v>
      </c>
      <c r="F834" t="s">
        <v>15</v>
      </c>
    </row>
    <row r="835" spans="1:6" x14ac:dyDescent="0.25">
      <c r="A835" s="45">
        <v>3</v>
      </c>
      <c r="B835" s="45">
        <v>2004</v>
      </c>
      <c r="C835" s="44">
        <v>54742</v>
      </c>
      <c r="D835" s="44">
        <v>6195</v>
      </c>
      <c r="E835" s="44">
        <v>60937</v>
      </c>
      <c r="F835" t="s">
        <v>15</v>
      </c>
    </row>
    <row r="836" spans="1:6" x14ac:dyDescent="0.25">
      <c r="A836" s="45">
        <v>4</v>
      </c>
      <c r="B836" s="45">
        <v>2004</v>
      </c>
      <c r="C836" s="44">
        <v>54901</v>
      </c>
      <c r="D836" s="44">
        <v>6396</v>
      </c>
      <c r="E836" s="44">
        <v>61297</v>
      </c>
      <c r="F836" t="s">
        <v>15</v>
      </c>
    </row>
    <row r="837" spans="1:6" x14ac:dyDescent="0.25">
      <c r="A837" s="45">
        <v>5</v>
      </c>
      <c r="B837" s="45">
        <v>2004</v>
      </c>
      <c r="C837" s="44">
        <v>55016</v>
      </c>
      <c r="D837" s="44">
        <v>6435</v>
      </c>
      <c r="E837" s="44">
        <v>61451</v>
      </c>
      <c r="F837" t="s">
        <v>15</v>
      </c>
    </row>
    <row r="838" spans="1:6" x14ac:dyDescent="0.25">
      <c r="A838" s="45">
        <v>6</v>
      </c>
      <c r="B838" s="45">
        <v>2004</v>
      </c>
      <c r="C838" s="44">
        <v>54616</v>
      </c>
      <c r="D838" s="44">
        <v>6598</v>
      </c>
      <c r="E838" s="44">
        <v>61214</v>
      </c>
      <c r="F838" t="s">
        <v>15</v>
      </c>
    </row>
    <row r="839" spans="1:6" x14ac:dyDescent="0.25">
      <c r="A839" s="45">
        <v>7</v>
      </c>
      <c r="B839" s="45">
        <v>2004</v>
      </c>
      <c r="C839" s="44">
        <v>54534</v>
      </c>
      <c r="D839" s="44">
        <v>6631</v>
      </c>
      <c r="E839" s="44">
        <v>61165</v>
      </c>
      <c r="F839" t="s">
        <v>15</v>
      </c>
    </row>
    <row r="840" spans="1:6" x14ac:dyDescent="0.25">
      <c r="A840" s="45">
        <v>8</v>
      </c>
      <c r="B840" s="45">
        <v>2004</v>
      </c>
      <c r="C840" s="44">
        <v>54534</v>
      </c>
      <c r="D840" s="44">
        <v>6631</v>
      </c>
      <c r="E840" s="44">
        <v>61165</v>
      </c>
      <c r="F840" t="s">
        <v>15</v>
      </c>
    </row>
    <row r="841" spans="1:6" x14ac:dyDescent="0.25">
      <c r="A841" s="45">
        <v>9</v>
      </c>
      <c r="B841" s="45">
        <v>2004</v>
      </c>
      <c r="C841" s="44">
        <v>53985</v>
      </c>
      <c r="D841" s="44">
        <v>6516</v>
      </c>
      <c r="E841" s="44">
        <v>60501</v>
      </c>
      <c r="F841" t="s">
        <v>15</v>
      </c>
    </row>
    <row r="842" spans="1:6" x14ac:dyDescent="0.25">
      <c r="A842" s="45">
        <v>10</v>
      </c>
      <c r="B842" s="45">
        <v>2004</v>
      </c>
      <c r="C842" s="44">
        <v>53890</v>
      </c>
      <c r="D842" s="44">
        <v>6428</v>
      </c>
      <c r="E842" s="44">
        <v>60318</v>
      </c>
      <c r="F842" t="s">
        <v>15</v>
      </c>
    </row>
    <row r="843" spans="1:6" x14ac:dyDescent="0.25">
      <c r="A843" s="45">
        <v>11</v>
      </c>
      <c r="B843" s="45">
        <v>2004</v>
      </c>
      <c r="C843" s="44">
        <v>53650</v>
      </c>
      <c r="D843" s="44">
        <v>6400</v>
      </c>
      <c r="E843" s="44">
        <v>60050</v>
      </c>
      <c r="F843" t="s">
        <v>15</v>
      </c>
    </row>
    <row r="844" spans="1:6" x14ac:dyDescent="0.25">
      <c r="A844" s="45">
        <v>12</v>
      </c>
      <c r="B844" s="45">
        <v>2004</v>
      </c>
      <c r="C844" s="44">
        <v>53394</v>
      </c>
      <c r="D844" s="44">
        <v>6578</v>
      </c>
      <c r="E844" s="44">
        <v>59972</v>
      </c>
      <c r="F844" t="s">
        <v>15</v>
      </c>
    </row>
    <row r="845" spans="1:6" x14ac:dyDescent="0.25">
      <c r="A845" s="45">
        <v>1</v>
      </c>
      <c r="B845" s="45">
        <v>2005</v>
      </c>
      <c r="C845" s="44">
        <v>52312</v>
      </c>
      <c r="D845" s="44">
        <v>6478</v>
      </c>
      <c r="E845" s="44">
        <v>58790</v>
      </c>
      <c r="F845" t="s">
        <v>15</v>
      </c>
    </row>
    <row r="846" spans="1:6" x14ac:dyDescent="0.25">
      <c r="A846" s="45">
        <v>2</v>
      </c>
      <c r="B846" s="45">
        <v>2005</v>
      </c>
      <c r="C846" s="44">
        <v>51269</v>
      </c>
      <c r="D846" s="44">
        <v>6522</v>
      </c>
      <c r="E846" s="44">
        <v>57791</v>
      </c>
      <c r="F846" t="s">
        <v>15</v>
      </c>
    </row>
    <row r="847" spans="1:6" x14ac:dyDescent="0.25">
      <c r="A847" s="45">
        <v>3</v>
      </c>
      <c r="B847" s="45">
        <v>2005</v>
      </c>
      <c r="C847" s="44">
        <v>50783</v>
      </c>
      <c r="D847" s="44">
        <v>6614</v>
      </c>
      <c r="E847" s="44">
        <v>57397</v>
      </c>
      <c r="F847" t="s">
        <v>15</v>
      </c>
    </row>
    <row r="848" spans="1:6" x14ac:dyDescent="0.25">
      <c r="A848" s="45">
        <v>4</v>
      </c>
      <c r="B848" s="45">
        <v>2005</v>
      </c>
      <c r="C848" s="44">
        <v>49690</v>
      </c>
      <c r="D848" s="44">
        <v>6494</v>
      </c>
      <c r="E848" s="44">
        <v>56184</v>
      </c>
      <c r="F848" t="s">
        <v>15</v>
      </c>
    </row>
    <row r="849" spans="1:6" x14ac:dyDescent="0.25">
      <c r="A849" s="45">
        <v>5</v>
      </c>
      <c r="B849" s="45">
        <v>2005</v>
      </c>
      <c r="C849" s="44">
        <v>50016</v>
      </c>
      <c r="D849" s="44">
        <v>6412</v>
      </c>
      <c r="E849" s="44">
        <v>56428</v>
      </c>
      <c r="F849" t="s">
        <v>15</v>
      </c>
    </row>
    <row r="850" spans="1:6" x14ac:dyDescent="0.25">
      <c r="A850" s="45">
        <v>6</v>
      </c>
      <c r="B850" s="45">
        <v>2005</v>
      </c>
      <c r="C850" s="44">
        <v>49488</v>
      </c>
      <c r="D850" s="44">
        <v>6370</v>
      </c>
      <c r="E850" s="44">
        <v>55858</v>
      </c>
      <c r="F850" t="s">
        <v>15</v>
      </c>
    </row>
    <row r="851" spans="1:6" x14ac:dyDescent="0.25">
      <c r="A851" s="45">
        <v>7</v>
      </c>
      <c r="B851" s="45">
        <v>2005</v>
      </c>
      <c r="C851" s="44">
        <v>49178</v>
      </c>
      <c r="D851" s="44">
        <v>6322</v>
      </c>
      <c r="E851" s="44">
        <v>55500</v>
      </c>
      <c r="F851" t="s">
        <v>15</v>
      </c>
    </row>
    <row r="852" spans="1:6" x14ac:dyDescent="0.25">
      <c r="A852" s="45">
        <v>8</v>
      </c>
      <c r="B852" s="45">
        <v>2005</v>
      </c>
      <c r="C852" s="44">
        <v>48826</v>
      </c>
      <c r="D852" s="44">
        <v>6282</v>
      </c>
      <c r="E852" s="44">
        <v>55108</v>
      </c>
      <c r="F852" t="s">
        <v>15</v>
      </c>
    </row>
    <row r="853" spans="1:6" x14ac:dyDescent="0.25">
      <c r="A853" s="45">
        <v>9</v>
      </c>
      <c r="B853" s="45">
        <v>2005</v>
      </c>
      <c r="C853" s="44">
        <v>47765</v>
      </c>
      <c r="D853" s="44">
        <v>5960</v>
      </c>
      <c r="E853" s="44">
        <v>53725</v>
      </c>
      <c r="F853" t="s">
        <v>15</v>
      </c>
    </row>
    <row r="854" spans="1:6" x14ac:dyDescent="0.25">
      <c r="A854" s="45">
        <v>10</v>
      </c>
      <c r="B854" s="45">
        <v>2005</v>
      </c>
      <c r="C854" s="44">
        <v>47412</v>
      </c>
      <c r="D854" s="44">
        <v>5853</v>
      </c>
      <c r="E854" s="44">
        <v>53265</v>
      </c>
      <c r="F854" t="s">
        <v>15</v>
      </c>
    </row>
    <row r="855" spans="1:6" x14ac:dyDescent="0.25">
      <c r="A855" s="45">
        <v>11</v>
      </c>
      <c r="B855" s="45">
        <v>2005</v>
      </c>
      <c r="C855" s="44">
        <v>46980</v>
      </c>
      <c r="D855" s="44">
        <v>5569</v>
      </c>
      <c r="E855" s="44">
        <v>52549</v>
      </c>
      <c r="F855" t="s">
        <v>15</v>
      </c>
    </row>
    <row r="856" spans="1:6" x14ac:dyDescent="0.25">
      <c r="A856" s="45">
        <v>12</v>
      </c>
      <c r="B856" s="45">
        <v>2005</v>
      </c>
      <c r="C856" s="44">
        <v>45933</v>
      </c>
      <c r="D856" s="44">
        <v>5324</v>
      </c>
      <c r="E856" s="44">
        <v>51257</v>
      </c>
      <c r="F856" t="s">
        <v>15</v>
      </c>
    </row>
    <row r="857" spans="1:6" x14ac:dyDescent="0.25">
      <c r="A857" s="45">
        <v>1</v>
      </c>
      <c r="B857" s="45">
        <v>2006</v>
      </c>
      <c r="C857" s="44">
        <v>45822</v>
      </c>
      <c r="D857" s="44">
        <v>4162</v>
      </c>
      <c r="E857" s="44">
        <v>49984</v>
      </c>
      <c r="F857" t="s">
        <v>15</v>
      </c>
    </row>
    <row r="858" spans="1:6" x14ac:dyDescent="0.25">
      <c r="A858" s="45">
        <v>2</v>
      </c>
      <c r="B858" s="45">
        <v>2006</v>
      </c>
      <c r="C858" s="44">
        <v>45307</v>
      </c>
      <c r="D858" s="44">
        <v>4136</v>
      </c>
      <c r="E858" s="44">
        <v>49443</v>
      </c>
      <c r="F858" t="s">
        <v>15</v>
      </c>
    </row>
    <row r="859" spans="1:6" x14ac:dyDescent="0.25">
      <c r="A859" s="45">
        <v>3</v>
      </c>
      <c r="B859" s="45">
        <v>2006</v>
      </c>
      <c r="C859" s="44">
        <v>45020</v>
      </c>
      <c r="D859" s="44">
        <v>4108</v>
      </c>
      <c r="E859" s="44">
        <v>49128</v>
      </c>
      <c r="F859" t="s">
        <v>15</v>
      </c>
    </row>
    <row r="860" spans="1:6" x14ac:dyDescent="0.25">
      <c r="A860" s="45">
        <v>4</v>
      </c>
      <c r="B860" s="45">
        <v>2006</v>
      </c>
      <c r="C860" s="44">
        <v>43895</v>
      </c>
      <c r="D860" s="44">
        <v>4200</v>
      </c>
      <c r="E860" s="44">
        <v>48095</v>
      </c>
      <c r="F860" t="s">
        <v>15</v>
      </c>
    </row>
    <row r="861" spans="1:6" x14ac:dyDescent="0.25">
      <c r="A861" s="45">
        <v>5</v>
      </c>
      <c r="B861" s="45">
        <v>2006</v>
      </c>
      <c r="C861" s="44">
        <v>43058</v>
      </c>
      <c r="D861" s="44">
        <v>4297</v>
      </c>
      <c r="E861" s="44">
        <v>47355</v>
      </c>
      <c r="F861" t="s">
        <v>15</v>
      </c>
    </row>
    <row r="862" spans="1:6" x14ac:dyDescent="0.25">
      <c r="A862" s="45">
        <v>6</v>
      </c>
      <c r="B862" s="45">
        <v>2006</v>
      </c>
      <c r="C862" s="44">
        <v>42929</v>
      </c>
      <c r="D862" s="44">
        <v>4324</v>
      </c>
      <c r="E862" s="44">
        <v>47253</v>
      </c>
      <c r="F862" t="s">
        <v>15</v>
      </c>
    </row>
    <row r="863" spans="1:6" x14ac:dyDescent="0.25">
      <c r="A863" s="45">
        <v>7</v>
      </c>
      <c r="B863" s="45">
        <v>2006</v>
      </c>
      <c r="C863" s="44">
        <v>43085</v>
      </c>
      <c r="D863" s="44">
        <v>4362</v>
      </c>
      <c r="E863" s="44">
        <v>47447</v>
      </c>
      <c r="F863" t="s">
        <v>15</v>
      </c>
    </row>
    <row r="864" spans="1:6" x14ac:dyDescent="0.25">
      <c r="A864" s="45">
        <v>8</v>
      </c>
      <c r="B864" s="45">
        <v>2006</v>
      </c>
      <c r="C864" s="44">
        <v>42851</v>
      </c>
      <c r="D864" s="44">
        <v>4387</v>
      </c>
      <c r="E864" s="44">
        <v>47238</v>
      </c>
      <c r="F864" t="s">
        <v>15</v>
      </c>
    </row>
    <row r="865" spans="1:6" x14ac:dyDescent="0.25">
      <c r="A865" s="45">
        <v>9</v>
      </c>
      <c r="B865" s="45">
        <v>2006</v>
      </c>
      <c r="C865" s="44">
        <v>42191</v>
      </c>
      <c r="D865" s="44">
        <v>4438</v>
      </c>
      <c r="E865" s="44">
        <v>46629</v>
      </c>
      <c r="F865" t="s">
        <v>15</v>
      </c>
    </row>
    <row r="866" spans="1:6" x14ac:dyDescent="0.25">
      <c r="A866" s="45">
        <v>10</v>
      </c>
      <c r="B866" s="45">
        <v>2006</v>
      </c>
      <c r="C866" s="44">
        <v>42241</v>
      </c>
      <c r="D866" s="44">
        <v>4485</v>
      </c>
      <c r="E866" s="44">
        <v>46726</v>
      </c>
      <c r="F866" t="s">
        <v>15</v>
      </c>
    </row>
    <row r="867" spans="1:6" x14ac:dyDescent="0.25">
      <c r="A867" s="45">
        <v>11</v>
      </c>
      <c r="B867" s="45">
        <v>2006</v>
      </c>
      <c r="C867" s="44">
        <v>41948</v>
      </c>
      <c r="D867" s="44">
        <v>4462</v>
      </c>
      <c r="E867" s="44">
        <v>46410</v>
      </c>
      <c r="F867" t="s">
        <v>15</v>
      </c>
    </row>
    <row r="868" spans="1:6" x14ac:dyDescent="0.25">
      <c r="A868" s="45">
        <v>12</v>
      </c>
      <c r="B868" s="45">
        <v>2006</v>
      </c>
      <c r="C868" s="44">
        <v>42443</v>
      </c>
      <c r="D868" s="44">
        <v>4406</v>
      </c>
      <c r="E868" s="44">
        <v>46849</v>
      </c>
      <c r="F868" t="s">
        <v>15</v>
      </c>
    </row>
    <row r="869" spans="1:6" x14ac:dyDescent="0.25">
      <c r="A869" s="45">
        <v>1</v>
      </c>
      <c r="B869" s="45">
        <v>2007</v>
      </c>
      <c r="C869" s="44">
        <v>42313</v>
      </c>
      <c r="D869" s="44">
        <v>4419</v>
      </c>
      <c r="E869" s="44">
        <v>46732</v>
      </c>
      <c r="F869" t="s">
        <v>15</v>
      </c>
    </row>
    <row r="870" spans="1:6" x14ac:dyDescent="0.25">
      <c r="A870" s="45">
        <v>2</v>
      </c>
      <c r="B870" s="45">
        <v>2007</v>
      </c>
      <c r="C870" s="44">
        <v>42816</v>
      </c>
      <c r="D870" s="44">
        <v>4388</v>
      </c>
      <c r="E870" s="44">
        <v>47204</v>
      </c>
      <c r="F870" t="s">
        <v>15</v>
      </c>
    </row>
    <row r="871" spans="1:6" x14ac:dyDescent="0.25">
      <c r="A871" s="45">
        <v>3</v>
      </c>
      <c r="B871" s="45">
        <v>2007</v>
      </c>
      <c r="C871" s="44">
        <v>43350</v>
      </c>
      <c r="D871" s="44">
        <v>4509</v>
      </c>
      <c r="E871" s="44">
        <v>47859</v>
      </c>
      <c r="F871" t="s">
        <v>15</v>
      </c>
    </row>
    <row r="872" spans="1:6" x14ac:dyDescent="0.25">
      <c r="A872" s="45">
        <v>4</v>
      </c>
      <c r="B872" s="45">
        <v>2007</v>
      </c>
      <c r="C872" s="44">
        <v>43636</v>
      </c>
      <c r="D872" s="44">
        <v>4784</v>
      </c>
      <c r="E872" s="44">
        <v>48420</v>
      </c>
      <c r="F872" t="s">
        <v>15</v>
      </c>
    </row>
    <row r="873" spans="1:6" x14ac:dyDescent="0.25">
      <c r="A873" s="45">
        <v>5</v>
      </c>
      <c r="B873" s="45">
        <v>2007</v>
      </c>
      <c r="C873" s="44">
        <v>44165</v>
      </c>
      <c r="D873" s="44">
        <v>4819</v>
      </c>
      <c r="E873" s="44">
        <v>48984</v>
      </c>
      <c r="F873" t="s">
        <v>15</v>
      </c>
    </row>
    <row r="874" spans="1:6" x14ac:dyDescent="0.25">
      <c r="A874" s="45">
        <v>6</v>
      </c>
      <c r="B874" s="45">
        <v>2007</v>
      </c>
      <c r="C874" s="44">
        <v>46446</v>
      </c>
      <c r="D874" s="44">
        <v>4771</v>
      </c>
      <c r="E874" s="44">
        <v>51217</v>
      </c>
      <c r="F874" t="s">
        <v>15</v>
      </c>
    </row>
    <row r="875" spans="1:6" x14ac:dyDescent="0.25">
      <c r="A875" s="45">
        <v>7</v>
      </c>
      <c r="B875" s="45">
        <v>2007</v>
      </c>
      <c r="C875" s="44">
        <v>46455</v>
      </c>
      <c r="D875" s="44">
        <v>4823</v>
      </c>
      <c r="E875" s="44">
        <v>51278</v>
      </c>
      <c r="F875" t="s">
        <v>15</v>
      </c>
    </row>
    <row r="876" spans="1:6" x14ac:dyDescent="0.25">
      <c r="A876" s="45">
        <v>8</v>
      </c>
      <c r="B876" s="45">
        <v>2007</v>
      </c>
      <c r="C876" s="44">
        <v>46073</v>
      </c>
      <c r="D876" s="44">
        <v>4963</v>
      </c>
      <c r="E876" s="44">
        <v>51036</v>
      </c>
      <c r="F876" t="s">
        <v>15</v>
      </c>
    </row>
    <row r="877" spans="1:6" x14ac:dyDescent="0.25">
      <c r="A877" s="45">
        <v>9</v>
      </c>
      <c r="B877" s="45">
        <v>2007</v>
      </c>
      <c r="C877" s="44">
        <v>45783</v>
      </c>
      <c r="D877" s="44">
        <v>5021</v>
      </c>
      <c r="E877" s="44">
        <v>50804</v>
      </c>
      <c r="F877" t="s">
        <v>15</v>
      </c>
    </row>
    <row r="878" spans="1:6" x14ac:dyDescent="0.25">
      <c r="A878" s="45">
        <v>10</v>
      </c>
      <c r="B878" s="45">
        <v>2007</v>
      </c>
      <c r="C878" s="44">
        <v>45917</v>
      </c>
      <c r="D878" s="44">
        <v>4997</v>
      </c>
      <c r="E878" s="44">
        <v>50914</v>
      </c>
      <c r="F878" t="s">
        <v>15</v>
      </c>
    </row>
    <row r="879" spans="1:6" x14ac:dyDescent="0.25">
      <c r="A879" s="45">
        <v>11</v>
      </c>
      <c r="B879" s="45">
        <v>2007</v>
      </c>
      <c r="C879" s="44">
        <v>46119</v>
      </c>
      <c r="D879" s="44">
        <v>5105</v>
      </c>
      <c r="E879" s="44">
        <v>51224</v>
      </c>
      <c r="F879" t="s">
        <v>15</v>
      </c>
    </row>
    <row r="880" spans="1:6" x14ac:dyDescent="0.25">
      <c r="A880" s="45">
        <v>12</v>
      </c>
      <c r="B880" s="45">
        <v>2007</v>
      </c>
      <c r="C880" s="44">
        <v>45860</v>
      </c>
      <c r="D880" s="44">
        <v>5114</v>
      </c>
      <c r="E880" s="44">
        <v>50974</v>
      </c>
      <c r="F880" t="s">
        <v>15</v>
      </c>
    </row>
    <row r="881" spans="1:6" x14ac:dyDescent="0.25">
      <c r="A881" s="45">
        <v>1</v>
      </c>
      <c r="B881" s="45">
        <v>2008</v>
      </c>
      <c r="C881" s="44">
        <v>45413</v>
      </c>
      <c r="D881" s="44">
        <v>5240</v>
      </c>
      <c r="E881" s="44">
        <v>50653</v>
      </c>
      <c r="F881" t="s">
        <v>15</v>
      </c>
    </row>
    <row r="882" spans="1:6" x14ac:dyDescent="0.25">
      <c r="A882" s="45">
        <v>2</v>
      </c>
      <c r="B882" s="45">
        <v>2008</v>
      </c>
      <c r="C882" s="44">
        <v>45898</v>
      </c>
      <c r="D882" s="44">
        <v>5225</v>
      </c>
      <c r="E882" s="44">
        <v>51123</v>
      </c>
      <c r="F882" t="s">
        <v>15</v>
      </c>
    </row>
    <row r="883" spans="1:6" x14ac:dyDescent="0.25">
      <c r="A883" s="45">
        <v>3</v>
      </c>
      <c r="B883" s="45">
        <v>2008</v>
      </c>
      <c r="C883" s="44">
        <v>46192</v>
      </c>
      <c r="D883" s="44">
        <v>5320</v>
      </c>
      <c r="E883" s="44">
        <v>51512</v>
      </c>
      <c r="F883" t="s">
        <v>15</v>
      </c>
    </row>
    <row r="884" spans="1:6" x14ac:dyDescent="0.25">
      <c r="A884" s="45">
        <v>4</v>
      </c>
      <c r="B884" s="45">
        <v>2008</v>
      </c>
      <c r="C884" s="44">
        <v>46315</v>
      </c>
      <c r="D884" s="44">
        <v>5258</v>
      </c>
      <c r="E884" s="44">
        <v>51573</v>
      </c>
      <c r="F884" t="s">
        <v>15</v>
      </c>
    </row>
    <row r="885" spans="1:6" x14ac:dyDescent="0.25">
      <c r="A885" s="45">
        <v>5</v>
      </c>
      <c r="B885" s="45">
        <v>2008</v>
      </c>
      <c r="C885" s="44">
        <v>46178</v>
      </c>
      <c r="D885" s="44">
        <v>5305</v>
      </c>
      <c r="E885" s="44">
        <v>51483</v>
      </c>
      <c r="F885" t="s">
        <v>15</v>
      </c>
    </row>
    <row r="886" spans="1:6" x14ac:dyDescent="0.25">
      <c r="A886" s="45">
        <v>6</v>
      </c>
      <c r="B886" s="45">
        <v>2008</v>
      </c>
      <c r="C886" s="44">
        <v>46371</v>
      </c>
      <c r="D886" s="44">
        <v>5308</v>
      </c>
      <c r="E886" s="44">
        <v>51679</v>
      </c>
      <c r="F886" t="s">
        <v>15</v>
      </c>
    </row>
    <row r="887" spans="1:6" x14ac:dyDescent="0.25">
      <c r="A887" s="45">
        <v>7</v>
      </c>
      <c r="B887" s="45">
        <v>2008</v>
      </c>
      <c r="C887" s="44">
        <v>45449</v>
      </c>
      <c r="D887" s="44">
        <v>5226</v>
      </c>
      <c r="E887" s="44">
        <v>50675</v>
      </c>
      <c r="F887" t="s">
        <v>15</v>
      </c>
    </row>
    <row r="888" spans="1:6" x14ac:dyDescent="0.25">
      <c r="A888" s="45">
        <v>8</v>
      </c>
      <c r="B888" s="45">
        <v>2008</v>
      </c>
      <c r="C888" s="44">
        <v>44579</v>
      </c>
      <c r="D888" s="44">
        <v>5240</v>
      </c>
      <c r="E888" s="44">
        <v>49819</v>
      </c>
      <c r="F888" t="s">
        <v>15</v>
      </c>
    </row>
    <row r="889" spans="1:6" x14ac:dyDescent="0.25">
      <c r="A889" s="45">
        <v>9</v>
      </c>
      <c r="B889" s="45">
        <v>2008</v>
      </c>
      <c r="C889" s="44">
        <v>43536</v>
      </c>
      <c r="D889" s="44">
        <v>5466</v>
      </c>
      <c r="E889" s="44">
        <v>49002</v>
      </c>
      <c r="F889" t="s">
        <v>15</v>
      </c>
    </row>
    <row r="890" spans="1:6" x14ac:dyDescent="0.25">
      <c r="A890" s="45">
        <v>10</v>
      </c>
      <c r="B890" s="45">
        <v>2008</v>
      </c>
      <c r="C890" s="44">
        <v>42942</v>
      </c>
      <c r="D890" s="44">
        <v>5460</v>
      </c>
      <c r="E890" s="44">
        <v>48402</v>
      </c>
      <c r="F890" t="s">
        <v>15</v>
      </c>
    </row>
    <row r="891" spans="1:6" x14ac:dyDescent="0.25">
      <c r="A891" s="45">
        <v>11</v>
      </c>
      <c r="B891" s="45">
        <v>2008</v>
      </c>
      <c r="C891" s="44">
        <v>42389</v>
      </c>
      <c r="D891" s="44">
        <v>5558</v>
      </c>
      <c r="E891" s="44">
        <v>47947</v>
      </c>
      <c r="F891" t="s">
        <v>15</v>
      </c>
    </row>
    <row r="892" spans="1:6" x14ac:dyDescent="0.25">
      <c r="A892" s="45">
        <v>12</v>
      </c>
      <c r="B892" s="45">
        <v>2008</v>
      </c>
      <c r="C892" s="44">
        <v>42607</v>
      </c>
      <c r="D892" s="44">
        <v>5641</v>
      </c>
      <c r="E892" s="44">
        <v>48248</v>
      </c>
      <c r="F892" t="s">
        <v>15</v>
      </c>
    </row>
    <row r="893" spans="1:6" x14ac:dyDescent="0.25">
      <c r="A893" s="45">
        <v>1</v>
      </c>
      <c r="B893" s="45">
        <v>2009</v>
      </c>
      <c r="C893" s="44">
        <v>42159</v>
      </c>
      <c r="D893" s="44">
        <v>5650</v>
      </c>
      <c r="E893" s="44">
        <v>47809</v>
      </c>
      <c r="F893" t="s">
        <v>15</v>
      </c>
    </row>
    <row r="894" spans="1:6" x14ac:dyDescent="0.25">
      <c r="A894" s="45">
        <v>2</v>
      </c>
      <c r="B894" s="45">
        <v>2009</v>
      </c>
      <c r="C894" s="44">
        <v>42449</v>
      </c>
      <c r="D894" s="44">
        <v>5750</v>
      </c>
      <c r="E894" s="44">
        <v>48199</v>
      </c>
      <c r="F894" t="s">
        <v>15</v>
      </c>
    </row>
    <row r="895" spans="1:6" x14ac:dyDescent="0.25">
      <c r="A895" s="45">
        <v>3</v>
      </c>
      <c r="B895" s="45">
        <v>2009</v>
      </c>
      <c r="C895" s="44">
        <v>42443</v>
      </c>
      <c r="D895" s="44">
        <v>5990</v>
      </c>
      <c r="E895" s="44">
        <v>48433</v>
      </c>
      <c r="F895" t="s">
        <v>15</v>
      </c>
    </row>
    <row r="896" spans="1:6" x14ac:dyDescent="0.25">
      <c r="A896" s="45">
        <v>4</v>
      </c>
      <c r="B896" s="45">
        <v>2009</v>
      </c>
      <c r="C896" s="44">
        <v>42386</v>
      </c>
      <c r="D896" s="44">
        <v>5867</v>
      </c>
      <c r="E896" s="44">
        <v>48253</v>
      </c>
      <c r="F896" t="s">
        <v>15</v>
      </c>
    </row>
    <row r="897" spans="1:6" x14ac:dyDescent="0.25">
      <c r="A897" s="45">
        <v>5</v>
      </c>
      <c r="B897" s="45">
        <v>2009</v>
      </c>
      <c r="C897" s="44">
        <v>42458</v>
      </c>
      <c r="D897" s="44">
        <v>6049</v>
      </c>
      <c r="E897" s="44">
        <v>48507</v>
      </c>
      <c r="F897" t="s">
        <v>15</v>
      </c>
    </row>
    <row r="898" spans="1:6" x14ac:dyDescent="0.25">
      <c r="A898" s="45">
        <v>6</v>
      </c>
      <c r="B898" s="45">
        <v>2009</v>
      </c>
      <c r="C898" s="44">
        <v>42492</v>
      </c>
      <c r="D898" s="44">
        <v>6193</v>
      </c>
      <c r="E898" s="44">
        <v>48685</v>
      </c>
      <c r="F898" t="s">
        <v>15</v>
      </c>
    </row>
    <row r="899" spans="1:6" x14ac:dyDescent="0.25">
      <c r="A899" s="45">
        <v>7</v>
      </c>
      <c r="B899" s="45">
        <v>2009</v>
      </c>
      <c r="C899" s="44">
        <v>42686</v>
      </c>
      <c r="D899" s="44">
        <v>6520</v>
      </c>
      <c r="E899" s="44">
        <v>49206</v>
      </c>
      <c r="F899" t="s">
        <v>15</v>
      </c>
    </row>
    <row r="900" spans="1:6" x14ac:dyDescent="0.25">
      <c r="A900" s="45">
        <v>8</v>
      </c>
      <c r="B900" s="45">
        <v>2009</v>
      </c>
      <c r="C900" s="44">
        <v>42694</v>
      </c>
      <c r="D900" s="44">
        <v>6353</v>
      </c>
      <c r="E900" s="44">
        <v>49047</v>
      </c>
      <c r="F900" t="s">
        <v>15</v>
      </c>
    </row>
    <row r="901" spans="1:6" x14ac:dyDescent="0.25">
      <c r="A901" s="45">
        <v>9</v>
      </c>
      <c r="B901" s="45">
        <v>2009</v>
      </c>
      <c r="C901" s="44">
        <v>42233</v>
      </c>
      <c r="D901" s="44">
        <v>6199</v>
      </c>
      <c r="E901" s="44">
        <v>48432</v>
      </c>
      <c r="F901" t="s">
        <v>15</v>
      </c>
    </row>
    <row r="902" spans="1:6" x14ac:dyDescent="0.25">
      <c r="A902" s="45">
        <v>10</v>
      </c>
      <c r="B902" s="45">
        <v>2009</v>
      </c>
      <c r="C902" s="44">
        <v>44704</v>
      </c>
      <c r="D902" s="44">
        <v>8619</v>
      </c>
      <c r="E902" s="44">
        <v>53323</v>
      </c>
      <c r="F902" t="s">
        <v>15</v>
      </c>
    </row>
    <row r="903" spans="1:6" x14ac:dyDescent="0.25">
      <c r="A903" s="45">
        <v>11</v>
      </c>
      <c r="B903" s="45">
        <v>2009</v>
      </c>
      <c r="C903" s="44">
        <v>44663</v>
      </c>
      <c r="D903" s="44">
        <v>8659</v>
      </c>
      <c r="E903" s="44">
        <v>53322</v>
      </c>
      <c r="F903" t="s">
        <v>15</v>
      </c>
    </row>
    <row r="904" spans="1:6" x14ac:dyDescent="0.25">
      <c r="A904" s="45">
        <v>12</v>
      </c>
      <c r="B904" s="45">
        <v>2009</v>
      </c>
      <c r="C904" s="44">
        <v>44633</v>
      </c>
      <c r="D904" s="44">
        <v>8652</v>
      </c>
      <c r="E904" s="44">
        <v>53285</v>
      </c>
      <c r="F904" t="s">
        <v>15</v>
      </c>
    </row>
    <row r="905" spans="1:6" x14ac:dyDescent="0.25">
      <c r="A905" s="45">
        <v>1</v>
      </c>
      <c r="B905" s="45">
        <v>2010</v>
      </c>
      <c r="C905" s="44">
        <v>69593</v>
      </c>
      <c r="D905" s="44">
        <v>11139</v>
      </c>
      <c r="E905" s="44">
        <v>80732</v>
      </c>
      <c r="F905" t="s">
        <v>15</v>
      </c>
    </row>
    <row r="906" spans="1:6" x14ac:dyDescent="0.25">
      <c r="A906" s="45">
        <v>2</v>
      </c>
      <c r="B906" s="45">
        <v>2010</v>
      </c>
      <c r="C906" s="44">
        <v>69186</v>
      </c>
      <c r="D906" s="44">
        <v>10922</v>
      </c>
      <c r="E906" s="44">
        <v>80108</v>
      </c>
      <c r="F906" t="s">
        <v>15</v>
      </c>
    </row>
    <row r="907" spans="1:6" x14ac:dyDescent="0.25">
      <c r="A907" s="45">
        <v>3</v>
      </c>
      <c r="B907" s="45">
        <v>2010</v>
      </c>
      <c r="C907" s="44">
        <v>69245</v>
      </c>
      <c r="D907" s="44">
        <v>10965</v>
      </c>
      <c r="E907" s="44">
        <v>80210</v>
      </c>
      <c r="F907" t="s">
        <v>15</v>
      </c>
    </row>
    <row r="908" spans="1:6" x14ac:dyDescent="0.25">
      <c r="A908" s="45">
        <v>4</v>
      </c>
      <c r="B908" s="45">
        <v>2010</v>
      </c>
      <c r="C908" s="44">
        <v>69263</v>
      </c>
      <c r="D908" s="44">
        <v>10947</v>
      </c>
      <c r="E908" s="44">
        <v>80210</v>
      </c>
      <c r="F908" t="s">
        <v>15</v>
      </c>
    </row>
    <row r="909" spans="1:6" x14ac:dyDescent="0.25">
      <c r="A909" s="45">
        <v>5</v>
      </c>
      <c r="B909" s="45">
        <v>2010</v>
      </c>
      <c r="C909" s="44">
        <v>69267</v>
      </c>
      <c r="D909" s="44">
        <v>10805</v>
      </c>
      <c r="E909" s="44">
        <v>80072</v>
      </c>
      <c r="F909" t="s">
        <v>15</v>
      </c>
    </row>
    <row r="910" spans="1:6" x14ac:dyDescent="0.25">
      <c r="A910" s="45">
        <v>6</v>
      </c>
      <c r="B910" s="45">
        <v>2010</v>
      </c>
      <c r="C910" s="44">
        <v>70125</v>
      </c>
      <c r="D910" s="44">
        <v>10850</v>
      </c>
      <c r="E910" s="44">
        <v>80975</v>
      </c>
      <c r="F910" t="s">
        <v>15</v>
      </c>
    </row>
    <row r="911" spans="1:6" x14ac:dyDescent="0.25">
      <c r="A911" s="45">
        <v>7</v>
      </c>
      <c r="B911" s="45">
        <v>2010</v>
      </c>
      <c r="C911" s="44">
        <v>69950</v>
      </c>
      <c r="D911" s="44">
        <v>11025</v>
      </c>
      <c r="E911" s="44">
        <v>80975</v>
      </c>
      <c r="F911" t="s">
        <v>15</v>
      </c>
    </row>
    <row r="912" spans="1:6" x14ac:dyDescent="0.25">
      <c r="A912" s="45">
        <v>8</v>
      </c>
      <c r="B912" s="45">
        <v>2010</v>
      </c>
      <c r="C912" s="44">
        <v>70180</v>
      </c>
      <c r="D912" s="44">
        <v>11027</v>
      </c>
      <c r="E912" s="44">
        <v>81207</v>
      </c>
      <c r="F912" t="s">
        <v>15</v>
      </c>
    </row>
    <row r="913" spans="1:6" x14ac:dyDescent="0.25">
      <c r="A913" s="45">
        <v>9</v>
      </c>
      <c r="B913" s="45">
        <v>2010</v>
      </c>
      <c r="C913" s="44">
        <v>70200</v>
      </c>
      <c r="D913" s="44">
        <v>11187</v>
      </c>
      <c r="E913" s="44">
        <v>81387</v>
      </c>
      <c r="F913" t="s">
        <v>15</v>
      </c>
    </row>
    <row r="914" spans="1:6" x14ac:dyDescent="0.25">
      <c r="A914" s="45">
        <v>10</v>
      </c>
      <c r="B914" s="45">
        <v>2010</v>
      </c>
      <c r="C914" s="44">
        <v>68372</v>
      </c>
      <c r="D914" s="44">
        <v>9349</v>
      </c>
      <c r="E914" s="44">
        <v>77721</v>
      </c>
      <c r="F914" t="s">
        <v>15</v>
      </c>
    </row>
    <row r="915" spans="1:6" x14ac:dyDescent="0.25">
      <c r="A915" s="45">
        <v>11</v>
      </c>
      <c r="B915" s="45">
        <v>2010</v>
      </c>
      <c r="C915" s="44">
        <v>68493</v>
      </c>
      <c r="D915" s="44">
        <v>9358</v>
      </c>
      <c r="E915" s="44">
        <v>77851</v>
      </c>
      <c r="F915" t="s">
        <v>15</v>
      </c>
    </row>
    <row r="916" spans="1:6" x14ac:dyDescent="0.25">
      <c r="A916" s="45">
        <v>12</v>
      </c>
      <c r="B916" s="45">
        <v>2010</v>
      </c>
      <c r="C916" s="44">
        <v>68500</v>
      </c>
      <c r="D916" s="44">
        <v>9570</v>
      </c>
      <c r="E916" s="44">
        <v>78070</v>
      </c>
      <c r="F916" t="s">
        <v>15</v>
      </c>
    </row>
    <row r="917" spans="1:6" x14ac:dyDescent="0.25">
      <c r="A917" s="45">
        <v>1</v>
      </c>
      <c r="B917" s="45">
        <v>2011</v>
      </c>
      <c r="C917" s="44">
        <v>69208</v>
      </c>
      <c r="D917" s="44">
        <v>9571</v>
      </c>
      <c r="E917" s="44">
        <v>78779</v>
      </c>
      <c r="F917" t="s">
        <v>15</v>
      </c>
    </row>
    <row r="918" spans="1:6" x14ac:dyDescent="0.25">
      <c r="A918" s="45">
        <v>2</v>
      </c>
      <c r="B918" s="45">
        <v>2011</v>
      </c>
      <c r="C918" s="44">
        <v>69681</v>
      </c>
      <c r="D918" s="44">
        <v>9774</v>
      </c>
      <c r="E918" s="44">
        <v>79455</v>
      </c>
      <c r="F918" t="s">
        <v>15</v>
      </c>
    </row>
    <row r="919" spans="1:6" x14ac:dyDescent="0.25">
      <c r="A919" s="45">
        <v>3</v>
      </c>
      <c r="B919" s="45">
        <v>2011</v>
      </c>
      <c r="C919" s="44">
        <v>70628</v>
      </c>
      <c r="D919" s="44">
        <v>9555</v>
      </c>
      <c r="E919" s="44">
        <v>80183</v>
      </c>
      <c r="F919" t="s">
        <v>15</v>
      </c>
    </row>
    <row r="920" spans="1:6" x14ac:dyDescent="0.25">
      <c r="A920" s="45">
        <v>4</v>
      </c>
      <c r="B920" s="45">
        <v>2011</v>
      </c>
      <c r="C920" s="44">
        <v>70462</v>
      </c>
      <c r="D920" s="44">
        <v>9234</v>
      </c>
      <c r="E920" s="44">
        <v>79696</v>
      </c>
      <c r="F920" t="s">
        <v>15</v>
      </c>
    </row>
    <row r="921" spans="1:6" x14ac:dyDescent="0.25">
      <c r="A921" s="45">
        <v>5</v>
      </c>
      <c r="B921" s="45">
        <v>2011</v>
      </c>
      <c r="C921" s="44">
        <v>70429</v>
      </c>
      <c r="D921" s="44">
        <v>9806</v>
      </c>
      <c r="E921" s="44">
        <v>80235</v>
      </c>
      <c r="F921" t="s">
        <v>15</v>
      </c>
    </row>
    <row r="922" spans="1:6" x14ac:dyDescent="0.25">
      <c r="A922" s="45">
        <v>6</v>
      </c>
      <c r="B922" s="45">
        <v>2011</v>
      </c>
      <c r="C922" s="44">
        <v>71379</v>
      </c>
      <c r="D922" s="44">
        <v>10117</v>
      </c>
      <c r="E922" s="44">
        <v>81496</v>
      </c>
      <c r="F922" t="s">
        <v>15</v>
      </c>
    </row>
    <row r="923" spans="1:6" x14ac:dyDescent="0.25">
      <c r="A923" s="45">
        <v>7</v>
      </c>
      <c r="B923" s="45">
        <v>2011</v>
      </c>
      <c r="C923" s="44">
        <v>71295</v>
      </c>
      <c r="D923" s="44">
        <v>9984</v>
      </c>
      <c r="E923" s="44">
        <v>81279</v>
      </c>
      <c r="F923" t="s">
        <v>15</v>
      </c>
    </row>
    <row r="924" spans="1:6" x14ac:dyDescent="0.25">
      <c r="A924" s="45">
        <v>8</v>
      </c>
      <c r="B924" s="45">
        <v>2011</v>
      </c>
      <c r="C924" s="44">
        <v>70952</v>
      </c>
      <c r="D924" s="44">
        <v>9582</v>
      </c>
      <c r="E924" s="44">
        <v>80534</v>
      </c>
      <c r="F924" t="s">
        <v>15</v>
      </c>
    </row>
    <row r="925" spans="1:6" x14ac:dyDescent="0.25">
      <c r="A925" s="45">
        <v>9</v>
      </c>
      <c r="B925" s="45">
        <v>2011</v>
      </c>
      <c r="C925" s="44">
        <v>69337</v>
      </c>
      <c r="D925" s="44">
        <v>9417</v>
      </c>
      <c r="E925" s="44">
        <v>78754</v>
      </c>
      <c r="F925" t="s">
        <v>15</v>
      </c>
    </row>
    <row r="926" spans="1:6" x14ac:dyDescent="0.25">
      <c r="A926" s="45">
        <v>10</v>
      </c>
      <c r="B926" s="45">
        <v>2011</v>
      </c>
      <c r="C926" s="44">
        <v>68690</v>
      </c>
      <c r="D926" s="44">
        <v>9347</v>
      </c>
      <c r="E926" s="44">
        <v>78037</v>
      </c>
      <c r="F926" t="s">
        <v>15</v>
      </c>
    </row>
    <row r="927" spans="1:6" x14ac:dyDescent="0.25">
      <c r="A927" s="45">
        <v>11</v>
      </c>
      <c r="B927" s="45">
        <v>2011</v>
      </c>
      <c r="C927" s="44">
        <v>68550</v>
      </c>
      <c r="D927" s="44">
        <v>9638</v>
      </c>
      <c r="E927" s="44">
        <v>78188</v>
      </c>
      <c r="F927" t="s">
        <v>15</v>
      </c>
    </row>
    <row r="928" spans="1:6" x14ac:dyDescent="0.25">
      <c r="A928" s="45">
        <v>12</v>
      </c>
      <c r="B928" s="45">
        <v>2011</v>
      </c>
      <c r="C928" s="44">
        <v>68415</v>
      </c>
      <c r="D928" s="44">
        <v>9511</v>
      </c>
      <c r="E928" s="44">
        <v>77926</v>
      </c>
      <c r="F928" t="s">
        <v>15</v>
      </c>
    </row>
    <row r="929" spans="1:6" x14ac:dyDescent="0.25">
      <c r="A929" s="45">
        <v>1</v>
      </c>
      <c r="B929" s="45">
        <v>2012</v>
      </c>
      <c r="C929" s="44">
        <v>68482</v>
      </c>
      <c r="D929" s="44">
        <v>9384</v>
      </c>
      <c r="E929" s="44">
        <v>77866</v>
      </c>
      <c r="F929" t="s">
        <v>15</v>
      </c>
    </row>
    <row r="930" spans="1:6" x14ac:dyDescent="0.25">
      <c r="A930" s="45">
        <v>2</v>
      </c>
      <c r="B930" s="45">
        <v>2012</v>
      </c>
      <c r="C930" s="44">
        <v>68725</v>
      </c>
      <c r="D930" s="44">
        <v>9480</v>
      </c>
      <c r="E930" s="44">
        <v>78205</v>
      </c>
      <c r="F930" t="s">
        <v>15</v>
      </c>
    </row>
    <row r="931" spans="1:6" x14ac:dyDescent="0.25">
      <c r="A931" s="45">
        <v>3</v>
      </c>
      <c r="B931" s="45">
        <v>2012</v>
      </c>
      <c r="C931" s="44">
        <v>68857</v>
      </c>
      <c r="D931" s="44">
        <v>9736</v>
      </c>
      <c r="E931" s="44">
        <v>78593</v>
      </c>
      <c r="F931" t="s">
        <v>15</v>
      </c>
    </row>
    <row r="932" spans="1:6" x14ac:dyDescent="0.25">
      <c r="A932" s="45">
        <v>4</v>
      </c>
      <c r="B932" s="45">
        <v>2012</v>
      </c>
      <c r="C932" s="44">
        <v>68861</v>
      </c>
      <c r="D932" s="44">
        <v>10013</v>
      </c>
      <c r="E932" s="44">
        <v>78874</v>
      </c>
      <c r="F932" t="s">
        <v>15</v>
      </c>
    </row>
    <row r="933" spans="1:6" x14ac:dyDescent="0.25">
      <c r="A933" s="45">
        <v>5</v>
      </c>
      <c r="B933" s="45">
        <v>2012</v>
      </c>
      <c r="C933" s="44">
        <v>69024</v>
      </c>
      <c r="D933" s="44">
        <v>10674</v>
      </c>
      <c r="E933" s="44">
        <v>79698</v>
      </c>
      <c r="F933" t="s">
        <v>15</v>
      </c>
    </row>
    <row r="934" spans="1:6" x14ac:dyDescent="0.25">
      <c r="A934" s="45">
        <v>6</v>
      </c>
      <c r="B934" s="45">
        <v>2012</v>
      </c>
      <c r="C934" s="44">
        <v>69313</v>
      </c>
      <c r="D934" s="44">
        <v>10930</v>
      </c>
      <c r="E934" s="44">
        <v>80243</v>
      </c>
      <c r="F934" t="s">
        <v>15</v>
      </c>
    </row>
    <row r="935" spans="1:6" x14ac:dyDescent="0.25">
      <c r="A935" s="45">
        <v>7</v>
      </c>
      <c r="B935" s="45">
        <v>2012</v>
      </c>
      <c r="C935" s="44">
        <v>69111</v>
      </c>
      <c r="D935" s="44">
        <v>10885</v>
      </c>
      <c r="E935" s="44">
        <v>79996</v>
      </c>
      <c r="F935" t="s">
        <v>15</v>
      </c>
    </row>
    <row r="936" spans="1:6" x14ac:dyDescent="0.25">
      <c r="A936" s="45">
        <v>8</v>
      </c>
      <c r="B936" s="45">
        <v>2012</v>
      </c>
      <c r="C936" s="44">
        <v>69098</v>
      </c>
      <c r="D936" s="44">
        <v>10471</v>
      </c>
      <c r="E936" s="44">
        <v>79569</v>
      </c>
      <c r="F936" t="s">
        <v>15</v>
      </c>
    </row>
    <row r="937" spans="1:6" x14ac:dyDescent="0.25">
      <c r="A937" s="45">
        <v>9</v>
      </c>
      <c r="B937" s="45">
        <v>2012</v>
      </c>
      <c r="C937" s="44">
        <v>67964</v>
      </c>
      <c r="D937" s="44">
        <v>9507</v>
      </c>
      <c r="E937" s="44">
        <v>77471</v>
      </c>
      <c r="F937" t="s">
        <v>15</v>
      </c>
    </row>
    <row r="938" spans="1:6" x14ac:dyDescent="0.25">
      <c r="A938" s="45">
        <v>10</v>
      </c>
      <c r="B938" s="45">
        <v>2012</v>
      </c>
      <c r="C938" s="44">
        <v>67865</v>
      </c>
      <c r="D938" s="44">
        <v>9643</v>
      </c>
      <c r="E938" s="44">
        <v>77508</v>
      </c>
      <c r="F938" t="s">
        <v>15</v>
      </c>
    </row>
    <row r="939" spans="1:6" x14ac:dyDescent="0.25">
      <c r="A939" s="45">
        <v>11</v>
      </c>
      <c r="B939" s="45">
        <v>2012</v>
      </c>
      <c r="C939" s="44">
        <v>67851</v>
      </c>
      <c r="D939" s="44">
        <v>9721</v>
      </c>
      <c r="E939" s="44">
        <v>77572</v>
      </c>
      <c r="F939" t="s">
        <v>15</v>
      </c>
    </row>
    <row r="940" spans="1:6" x14ac:dyDescent="0.25">
      <c r="A940" s="45">
        <v>12</v>
      </c>
      <c r="B940" s="45">
        <v>2012</v>
      </c>
      <c r="C940" s="44">
        <v>67669</v>
      </c>
      <c r="D940" s="44">
        <v>9720</v>
      </c>
      <c r="E940" s="44">
        <v>77389</v>
      </c>
      <c r="F940" t="s">
        <v>15</v>
      </c>
    </row>
    <row r="941" spans="1:6" x14ac:dyDescent="0.25">
      <c r="A941" s="45">
        <v>1</v>
      </c>
      <c r="B941" s="45">
        <v>2013</v>
      </c>
      <c r="C941" s="44">
        <v>68482</v>
      </c>
      <c r="D941" s="44">
        <v>9384</v>
      </c>
      <c r="E941" s="44">
        <v>77866</v>
      </c>
      <c r="F941" t="s">
        <v>15</v>
      </c>
    </row>
    <row r="942" spans="1:6" x14ac:dyDescent="0.25">
      <c r="A942" s="45">
        <v>2</v>
      </c>
      <c r="B942" s="45">
        <v>2013</v>
      </c>
      <c r="C942" s="44">
        <v>68725</v>
      </c>
      <c r="D942" s="44">
        <v>9480</v>
      </c>
      <c r="E942" s="44">
        <v>78205</v>
      </c>
      <c r="F942" t="s">
        <v>15</v>
      </c>
    </row>
    <row r="943" spans="1:6" x14ac:dyDescent="0.25">
      <c r="A943" s="45">
        <v>3</v>
      </c>
      <c r="B943" s="45">
        <v>2013</v>
      </c>
      <c r="C943" s="44">
        <v>68697</v>
      </c>
      <c r="D943" s="44">
        <v>9396</v>
      </c>
      <c r="E943" s="44">
        <v>78093</v>
      </c>
      <c r="F943" t="s">
        <v>15</v>
      </c>
    </row>
    <row r="944" spans="1:6" x14ac:dyDescent="0.25">
      <c r="A944" s="45">
        <v>4</v>
      </c>
      <c r="B944" s="45">
        <v>2013</v>
      </c>
      <c r="C944" s="44">
        <v>69021</v>
      </c>
      <c r="D944" s="44">
        <v>9684</v>
      </c>
      <c r="E944" s="44">
        <v>78705</v>
      </c>
      <c r="F944" t="s">
        <v>15</v>
      </c>
    </row>
    <row r="945" spans="1:6" x14ac:dyDescent="0.25">
      <c r="A945" s="45">
        <v>5</v>
      </c>
      <c r="B945" s="45">
        <v>2013</v>
      </c>
      <c r="C945" s="44">
        <v>69020</v>
      </c>
      <c r="D945" s="44">
        <v>10529</v>
      </c>
      <c r="E945" s="44">
        <v>79549</v>
      </c>
      <c r="F945" t="s">
        <v>15</v>
      </c>
    </row>
    <row r="946" spans="1:6" x14ac:dyDescent="0.25">
      <c r="A946" s="45">
        <v>6</v>
      </c>
      <c r="B946" s="45">
        <v>2013</v>
      </c>
      <c r="C946" s="44">
        <v>69348</v>
      </c>
      <c r="D946" s="44">
        <v>10396</v>
      </c>
      <c r="E946" s="44">
        <v>79744</v>
      </c>
      <c r="F946" t="s">
        <v>15</v>
      </c>
    </row>
    <row r="947" spans="1:6" x14ac:dyDescent="0.25">
      <c r="A947" s="45">
        <v>7</v>
      </c>
      <c r="B947" s="45">
        <v>2013</v>
      </c>
      <c r="C947" s="44">
        <v>69063</v>
      </c>
      <c r="D947" s="44">
        <v>10297</v>
      </c>
      <c r="E947" s="44">
        <v>79360</v>
      </c>
      <c r="F947" t="s">
        <v>15</v>
      </c>
    </row>
    <row r="948" spans="1:6" x14ac:dyDescent="0.25">
      <c r="A948" s="45">
        <v>8</v>
      </c>
      <c r="B948" s="45">
        <v>2013</v>
      </c>
      <c r="C948" s="44">
        <v>68911</v>
      </c>
      <c r="D948" s="44">
        <v>9924</v>
      </c>
      <c r="E948" s="44">
        <v>78835</v>
      </c>
      <c r="F948" t="s">
        <v>15</v>
      </c>
    </row>
    <row r="949" spans="1:6" x14ac:dyDescent="0.25">
      <c r="A949" s="45">
        <v>9</v>
      </c>
      <c r="B949" s="45">
        <v>2013</v>
      </c>
      <c r="C949" s="44">
        <v>68835</v>
      </c>
      <c r="D949" s="44">
        <v>9219</v>
      </c>
      <c r="E949" s="44">
        <v>78054</v>
      </c>
      <c r="F949" t="s">
        <v>15</v>
      </c>
    </row>
    <row r="950" spans="1:6" x14ac:dyDescent="0.25">
      <c r="A950" s="45">
        <v>10</v>
      </c>
      <c r="B950" s="45">
        <v>2013</v>
      </c>
      <c r="C950" s="44">
        <v>68768</v>
      </c>
      <c r="D950" s="44">
        <v>9448</v>
      </c>
      <c r="E950" s="44">
        <v>78216</v>
      </c>
      <c r="F950" t="s">
        <v>15</v>
      </c>
    </row>
    <row r="951" spans="1:6" x14ac:dyDescent="0.25">
      <c r="A951" s="45">
        <v>11</v>
      </c>
      <c r="B951" s="45">
        <v>2013</v>
      </c>
      <c r="C951" s="44">
        <v>68830</v>
      </c>
      <c r="D951" s="44">
        <v>9490</v>
      </c>
      <c r="E951" s="44">
        <v>78320</v>
      </c>
      <c r="F951" t="s">
        <v>15</v>
      </c>
    </row>
    <row r="952" spans="1:6" x14ac:dyDescent="0.25">
      <c r="A952" s="45">
        <v>12</v>
      </c>
      <c r="B952" s="45">
        <v>2013</v>
      </c>
      <c r="C952" s="44">
        <v>68587</v>
      </c>
      <c r="D952" s="44">
        <v>9538</v>
      </c>
      <c r="E952" s="44">
        <v>78125</v>
      </c>
      <c r="F952" t="s">
        <v>15</v>
      </c>
    </row>
    <row r="953" spans="1:6" x14ac:dyDescent="0.25">
      <c r="A953" s="45">
        <v>1</v>
      </c>
      <c r="B953" s="45">
        <v>2014</v>
      </c>
      <c r="C953" s="44">
        <v>68600</v>
      </c>
      <c r="D953" s="44">
        <v>9544</v>
      </c>
      <c r="E953" s="44">
        <v>78144</v>
      </c>
      <c r="F953" t="s">
        <v>15</v>
      </c>
    </row>
    <row r="954" spans="1:6" x14ac:dyDescent="0.25">
      <c r="A954" s="45">
        <v>2</v>
      </c>
      <c r="B954" s="45">
        <v>2014</v>
      </c>
      <c r="C954" s="44">
        <v>68817</v>
      </c>
      <c r="D954" s="44">
        <v>9569</v>
      </c>
      <c r="E954" s="44">
        <v>78386</v>
      </c>
      <c r="F954" t="s">
        <v>15</v>
      </c>
    </row>
    <row r="955" spans="1:6" x14ac:dyDescent="0.25">
      <c r="A955" s="45">
        <v>3</v>
      </c>
      <c r="B955" s="45">
        <v>2014</v>
      </c>
      <c r="C955" s="44">
        <v>69725</v>
      </c>
      <c r="D955" s="44">
        <v>9592</v>
      </c>
      <c r="E955" s="44">
        <v>79317</v>
      </c>
      <c r="F955" t="s">
        <v>15</v>
      </c>
    </row>
    <row r="956" spans="1:6" x14ac:dyDescent="0.25">
      <c r="A956" s="45">
        <v>4</v>
      </c>
      <c r="B956" s="45">
        <v>2014</v>
      </c>
      <c r="C956" s="44">
        <v>70027</v>
      </c>
      <c r="D956" s="44">
        <v>9938</v>
      </c>
      <c r="E956" s="44">
        <v>79965</v>
      </c>
      <c r="F956" t="s">
        <v>15</v>
      </c>
    </row>
    <row r="957" spans="1:6" x14ac:dyDescent="0.25">
      <c r="A957" s="45">
        <v>5</v>
      </c>
      <c r="B957" s="45">
        <v>2014</v>
      </c>
      <c r="C957" s="44">
        <v>70201</v>
      </c>
      <c r="D957" s="44">
        <v>11037</v>
      </c>
      <c r="E957" s="44">
        <v>81238</v>
      </c>
      <c r="F957" t="s">
        <v>15</v>
      </c>
    </row>
    <row r="958" spans="1:6" x14ac:dyDescent="0.25">
      <c r="A958" s="45">
        <v>6</v>
      </c>
      <c r="B958" s="45">
        <v>2014</v>
      </c>
      <c r="C958" s="44">
        <v>70567</v>
      </c>
      <c r="D958" s="44">
        <v>10710</v>
      </c>
      <c r="E958" s="44">
        <v>81277</v>
      </c>
      <c r="F958" t="s">
        <v>15</v>
      </c>
    </row>
    <row r="959" spans="1:6" x14ac:dyDescent="0.25">
      <c r="A959" s="45">
        <v>7</v>
      </c>
      <c r="B959" s="45">
        <v>2014</v>
      </c>
      <c r="C959" s="44">
        <v>70728</v>
      </c>
      <c r="D959" s="44">
        <v>10746</v>
      </c>
      <c r="E959" s="44">
        <v>81474</v>
      </c>
      <c r="F959" t="s">
        <v>15</v>
      </c>
    </row>
    <row r="960" spans="1:6" x14ac:dyDescent="0.25">
      <c r="A960" s="45">
        <v>8</v>
      </c>
      <c r="B960" s="45">
        <v>2014</v>
      </c>
      <c r="C960" s="44">
        <v>70611</v>
      </c>
      <c r="D960" s="44">
        <v>10245</v>
      </c>
      <c r="E960" s="44">
        <v>80856</v>
      </c>
      <c r="F960" t="s">
        <v>15</v>
      </c>
    </row>
    <row r="961" spans="1:6" x14ac:dyDescent="0.25">
      <c r="A961" s="45">
        <v>9</v>
      </c>
      <c r="B961" s="45">
        <v>2014</v>
      </c>
      <c r="C961" s="44">
        <v>70908</v>
      </c>
      <c r="D961" s="44">
        <v>9416</v>
      </c>
      <c r="E961" s="44">
        <v>80324</v>
      </c>
      <c r="F961" t="s">
        <v>15</v>
      </c>
    </row>
    <row r="962" spans="1:6" x14ac:dyDescent="0.25">
      <c r="A962" s="45">
        <v>10</v>
      </c>
      <c r="B962" s="45">
        <v>2014</v>
      </c>
      <c r="C962" s="44">
        <v>70893</v>
      </c>
      <c r="D962" s="44">
        <v>9765</v>
      </c>
      <c r="E962" s="44">
        <v>80658</v>
      </c>
      <c r="F962" t="s">
        <v>15</v>
      </c>
    </row>
    <row r="963" spans="1:6" x14ac:dyDescent="0.25">
      <c r="A963" s="45">
        <v>11</v>
      </c>
      <c r="B963" s="45">
        <v>2014</v>
      </c>
      <c r="C963" s="44">
        <v>70603</v>
      </c>
      <c r="D963" s="44">
        <v>9767</v>
      </c>
      <c r="E963" s="44">
        <v>80370</v>
      </c>
      <c r="F963" t="s">
        <v>15</v>
      </c>
    </row>
    <row r="964" spans="1:6" x14ac:dyDescent="0.25">
      <c r="A964" s="45">
        <v>12</v>
      </c>
      <c r="B964" s="45">
        <v>2014</v>
      </c>
      <c r="C964" s="44">
        <v>70755</v>
      </c>
      <c r="D964" s="44">
        <v>9963</v>
      </c>
      <c r="E964" s="44">
        <v>80718</v>
      </c>
      <c r="F964" t="s">
        <v>15</v>
      </c>
    </row>
    <row r="965" spans="1:6" x14ac:dyDescent="0.25">
      <c r="A965" s="45">
        <v>1</v>
      </c>
      <c r="B965" s="45">
        <v>2015</v>
      </c>
      <c r="C965" s="44">
        <v>71106</v>
      </c>
      <c r="D965" s="44">
        <v>9809</v>
      </c>
      <c r="E965" s="44">
        <v>80915</v>
      </c>
      <c r="F965" t="s">
        <v>15</v>
      </c>
    </row>
    <row r="966" spans="1:6" x14ac:dyDescent="0.25">
      <c r="A966" s="45">
        <v>2</v>
      </c>
      <c r="B966" s="45">
        <v>2015</v>
      </c>
      <c r="C966" s="44">
        <v>71315</v>
      </c>
      <c r="D966" s="44">
        <v>10249</v>
      </c>
      <c r="E966" s="44">
        <v>81564</v>
      </c>
      <c r="F966" t="s">
        <v>15</v>
      </c>
    </row>
    <row r="967" spans="1:6" x14ac:dyDescent="0.25">
      <c r="A967" s="45">
        <v>3</v>
      </c>
      <c r="B967" s="45">
        <v>2015</v>
      </c>
      <c r="C967" s="44">
        <v>71815</v>
      </c>
      <c r="D967" s="44">
        <v>10379</v>
      </c>
      <c r="E967" s="44">
        <v>82194</v>
      </c>
      <c r="F967" t="s">
        <v>15</v>
      </c>
    </row>
    <row r="968" spans="1:6" x14ac:dyDescent="0.25">
      <c r="A968" s="45">
        <v>4</v>
      </c>
      <c r="B968" s="45">
        <v>2015</v>
      </c>
      <c r="C968" s="44">
        <v>72437</v>
      </c>
      <c r="D968" s="44">
        <v>10730</v>
      </c>
      <c r="E968" s="44">
        <v>83167</v>
      </c>
      <c r="F968" t="s">
        <v>15</v>
      </c>
    </row>
    <row r="969" spans="1:6" x14ac:dyDescent="0.25">
      <c r="A969" s="45">
        <v>5</v>
      </c>
      <c r="B969" s="45">
        <v>2015</v>
      </c>
      <c r="C969" s="44">
        <v>73099</v>
      </c>
      <c r="D969" s="44">
        <v>11242</v>
      </c>
      <c r="E969" s="44">
        <v>84341</v>
      </c>
      <c r="F969" t="s">
        <v>15</v>
      </c>
    </row>
    <row r="970" spans="1:6" x14ac:dyDescent="0.25">
      <c r="A970" s="45">
        <v>6</v>
      </c>
      <c r="B970" s="45">
        <v>2015</v>
      </c>
      <c r="C970" s="44">
        <v>73532</v>
      </c>
      <c r="D970" s="44">
        <v>11196</v>
      </c>
      <c r="E970" s="44">
        <v>84728</v>
      </c>
      <c r="F970" t="s">
        <v>15</v>
      </c>
    </row>
    <row r="971" spans="1:6" x14ac:dyDescent="0.25">
      <c r="A971" s="45">
        <v>7</v>
      </c>
      <c r="B971" s="45">
        <v>2015</v>
      </c>
      <c r="C971" s="44">
        <v>73535</v>
      </c>
      <c r="D971" s="44">
        <v>11163</v>
      </c>
      <c r="E971" s="44">
        <v>84698</v>
      </c>
      <c r="F971" t="s">
        <v>15</v>
      </c>
    </row>
    <row r="972" spans="1:6" x14ac:dyDescent="0.25">
      <c r="A972" s="45">
        <v>8</v>
      </c>
      <c r="B972" s="45">
        <v>2015</v>
      </c>
      <c r="C972" s="44">
        <v>73812</v>
      </c>
      <c r="D972" s="44">
        <v>10629</v>
      </c>
      <c r="E972" s="44">
        <v>84441</v>
      </c>
      <c r="F972" t="s">
        <v>15</v>
      </c>
    </row>
    <row r="973" spans="1:6" x14ac:dyDescent="0.25">
      <c r="A973" s="45">
        <v>9</v>
      </c>
      <c r="B973" s="45">
        <v>2015</v>
      </c>
      <c r="C973" s="44">
        <v>74159</v>
      </c>
      <c r="D973" s="44">
        <v>10232</v>
      </c>
      <c r="E973" s="44">
        <v>84391</v>
      </c>
      <c r="F973" t="s">
        <v>15</v>
      </c>
    </row>
    <row r="974" spans="1:6" x14ac:dyDescent="0.25">
      <c r="A974" s="45">
        <v>10</v>
      </c>
      <c r="B974" s="45">
        <v>2015</v>
      </c>
      <c r="C974" s="44">
        <v>74122</v>
      </c>
      <c r="D974" s="44">
        <v>10567</v>
      </c>
      <c r="E974" s="44">
        <v>84689</v>
      </c>
      <c r="F974" t="s">
        <v>15</v>
      </c>
    </row>
    <row r="975" spans="1:6" x14ac:dyDescent="0.25">
      <c r="A975" s="45">
        <v>11</v>
      </c>
      <c r="B975" s="45">
        <v>2015</v>
      </c>
      <c r="C975" s="44">
        <v>73848</v>
      </c>
      <c r="D975" s="44">
        <v>10536</v>
      </c>
      <c r="E975" s="44">
        <v>84384</v>
      </c>
      <c r="F975" t="s">
        <v>15</v>
      </c>
    </row>
    <row r="976" spans="1:6" x14ac:dyDescent="0.25">
      <c r="A976" s="45">
        <v>12</v>
      </c>
      <c r="B976" s="45">
        <v>2015</v>
      </c>
      <c r="C976" s="44">
        <v>73693</v>
      </c>
      <c r="D976" s="44">
        <v>10758</v>
      </c>
      <c r="E976" s="44">
        <v>84451</v>
      </c>
      <c r="F976" t="s">
        <v>15</v>
      </c>
    </row>
    <row r="977" spans="1:6" x14ac:dyDescent="0.25">
      <c r="A977" s="45">
        <v>1</v>
      </c>
      <c r="B977" s="45">
        <v>2016</v>
      </c>
      <c r="C977" s="44">
        <v>73457</v>
      </c>
      <c r="D977" s="44">
        <v>10511</v>
      </c>
      <c r="E977" s="44">
        <v>83968</v>
      </c>
      <c r="F977" t="s">
        <v>15</v>
      </c>
    </row>
    <row r="978" spans="1:6" x14ac:dyDescent="0.25">
      <c r="A978" s="45">
        <v>2</v>
      </c>
      <c r="B978" s="45">
        <v>2016</v>
      </c>
      <c r="C978" s="44">
        <v>73803</v>
      </c>
      <c r="D978" s="44">
        <v>10821</v>
      </c>
      <c r="E978" s="44">
        <v>84624</v>
      </c>
      <c r="F978" t="s">
        <v>15</v>
      </c>
    </row>
    <row r="979" spans="1:6" x14ac:dyDescent="0.25">
      <c r="A979" s="45">
        <v>3</v>
      </c>
      <c r="B979" s="45">
        <v>2016</v>
      </c>
      <c r="C979" s="44">
        <v>74094</v>
      </c>
      <c r="D979" s="44">
        <v>10948</v>
      </c>
      <c r="E979" s="44">
        <v>85042</v>
      </c>
      <c r="F979" t="s">
        <v>15</v>
      </c>
    </row>
    <row r="980" spans="1:6" x14ac:dyDescent="0.25">
      <c r="A980" s="45">
        <v>4</v>
      </c>
      <c r="B980" s="45">
        <v>2016</v>
      </c>
      <c r="C980" s="44">
        <v>74507</v>
      </c>
      <c r="D980" s="44">
        <v>10604</v>
      </c>
      <c r="E980" s="44">
        <v>85111</v>
      </c>
      <c r="F980" t="s">
        <v>15</v>
      </c>
    </row>
    <row r="981" spans="1:6" x14ac:dyDescent="0.25">
      <c r="A981" s="45">
        <v>5</v>
      </c>
      <c r="B981" s="45">
        <v>2016</v>
      </c>
      <c r="C981" s="44">
        <v>74567</v>
      </c>
      <c r="D981" s="44">
        <v>11232</v>
      </c>
      <c r="E981" s="44">
        <v>85799</v>
      </c>
      <c r="F981" t="s">
        <v>15</v>
      </c>
    </row>
    <row r="982" spans="1:6" x14ac:dyDescent="0.25">
      <c r="A982" s="45">
        <v>6</v>
      </c>
      <c r="B982" s="45">
        <v>2016</v>
      </c>
      <c r="C982" s="44">
        <v>74601</v>
      </c>
      <c r="D982" s="44">
        <v>11567</v>
      </c>
      <c r="E982" s="44">
        <v>86168</v>
      </c>
      <c r="F982" t="s">
        <v>15</v>
      </c>
    </row>
    <row r="983" spans="1:6" x14ac:dyDescent="0.25">
      <c r="A983" s="45">
        <v>7</v>
      </c>
      <c r="B983" s="45">
        <v>2016</v>
      </c>
      <c r="C983" s="44">
        <v>74590</v>
      </c>
      <c r="D983" s="44">
        <v>11398</v>
      </c>
      <c r="E983" s="44">
        <v>85988</v>
      </c>
      <c r="F983" t="s">
        <v>15</v>
      </c>
    </row>
    <row r="984" spans="1:6" x14ac:dyDescent="0.25">
      <c r="A984" s="45">
        <v>8</v>
      </c>
      <c r="B984" s="45">
        <v>2016</v>
      </c>
      <c r="C984" s="44">
        <v>74632</v>
      </c>
      <c r="D984" s="44">
        <v>11126</v>
      </c>
      <c r="E984" s="44">
        <v>85758</v>
      </c>
      <c r="F984" t="s">
        <v>15</v>
      </c>
    </row>
    <row r="985" spans="1:6" x14ac:dyDescent="0.25">
      <c r="A985" s="45">
        <v>9</v>
      </c>
      <c r="B985" s="45">
        <v>2016</v>
      </c>
      <c r="C985" s="44">
        <v>74867</v>
      </c>
      <c r="D985" s="44">
        <v>10257</v>
      </c>
      <c r="E985" s="44">
        <v>85124</v>
      </c>
      <c r="F985" t="s">
        <v>15</v>
      </c>
    </row>
    <row r="986" spans="1:6" x14ac:dyDescent="0.25">
      <c r="A986" s="45">
        <v>10</v>
      </c>
      <c r="B986" s="45">
        <v>2016</v>
      </c>
      <c r="C986" s="44">
        <v>75079</v>
      </c>
      <c r="D986" s="44">
        <v>10330</v>
      </c>
      <c r="E986" s="44">
        <v>85409</v>
      </c>
      <c r="F986" t="s">
        <v>15</v>
      </c>
    </row>
    <row r="987" spans="1:6" x14ac:dyDescent="0.25">
      <c r="A987" s="45">
        <v>11</v>
      </c>
      <c r="B987" s="45">
        <v>2016</v>
      </c>
      <c r="C987" s="44">
        <v>73989</v>
      </c>
      <c r="D987" s="44">
        <v>10715</v>
      </c>
      <c r="E987" s="44">
        <v>84704</v>
      </c>
      <c r="F987" t="s">
        <v>15</v>
      </c>
    </row>
    <row r="988" spans="1:6" x14ac:dyDescent="0.25">
      <c r="A988" s="45">
        <v>12</v>
      </c>
      <c r="B988" s="45">
        <v>2016</v>
      </c>
      <c r="C988" s="44">
        <v>74198</v>
      </c>
      <c r="D988" s="44">
        <v>10498</v>
      </c>
      <c r="E988" s="44">
        <v>84696</v>
      </c>
      <c r="F988" t="s">
        <v>15</v>
      </c>
    </row>
    <row r="989" spans="1:6" x14ac:dyDescent="0.25">
      <c r="A989" s="45">
        <v>1</v>
      </c>
      <c r="B989" s="45">
        <v>2017</v>
      </c>
      <c r="C989" s="44">
        <v>74052</v>
      </c>
      <c r="D989" s="44">
        <v>10210</v>
      </c>
      <c r="E989" s="44">
        <v>84262</v>
      </c>
      <c r="F989" t="s">
        <v>15</v>
      </c>
    </row>
    <row r="990" spans="1:6" x14ac:dyDescent="0.25">
      <c r="A990" s="45">
        <v>2</v>
      </c>
      <c r="B990" s="45">
        <v>2017</v>
      </c>
      <c r="C990" s="44">
        <v>74327</v>
      </c>
      <c r="D990" s="44">
        <v>10365</v>
      </c>
      <c r="E990" s="44">
        <v>84692</v>
      </c>
      <c r="F990" t="s">
        <v>15</v>
      </c>
    </row>
    <row r="991" spans="1:6" x14ac:dyDescent="0.25">
      <c r="A991" s="45">
        <v>3</v>
      </c>
      <c r="B991" s="45">
        <v>2017</v>
      </c>
      <c r="C991" s="44">
        <v>75419</v>
      </c>
      <c r="D991" s="44">
        <v>10588</v>
      </c>
      <c r="E991" s="44">
        <v>86007</v>
      </c>
      <c r="F991" t="s">
        <v>15</v>
      </c>
    </row>
    <row r="992" spans="1:6" x14ac:dyDescent="0.25">
      <c r="A992" s="45">
        <v>4</v>
      </c>
      <c r="B992" s="45">
        <v>2017</v>
      </c>
      <c r="C992" s="44">
        <v>75658</v>
      </c>
      <c r="D992" s="44">
        <v>10848</v>
      </c>
      <c r="E992" s="44">
        <v>86506</v>
      </c>
      <c r="F992" t="s">
        <v>15</v>
      </c>
    </row>
    <row r="993" spans="1:6" x14ac:dyDescent="0.25">
      <c r="A993" s="45">
        <v>5</v>
      </c>
      <c r="B993" s="45">
        <v>2017</v>
      </c>
      <c r="C993" s="44">
        <v>75946</v>
      </c>
      <c r="D993" s="44">
        <v>10951</v>
      </c>
      <c r="E993" s="44">
        <v>86897</v>
      </c>
      <c r="F993" t="s">
        <v>15</v>
      </c>
    </row>
    <row r="994" spans="1:6" x14ac:dyDescent="0.25">
      <c r="A994" s="45">
        <v>6</v>
      </c>
      <c r="B994" s="45">
        <v>2017</v>
      </c>
      <c r="C994" s="44">
        <v>76799</v>
      </c>
      <c r="D994" s="44">
        <v>11259</v>
      </c>
      <c r="E994" s="44">
        <v>88058</v>
      </c>
      <c r="F994" t="s">
        <v>15</v>
      </c>
    </row>
    <row r="995" spans="1:6" x14ac:dyDescent="0.25">
      <c r="A995" s="45">
        <v>7</v>
      </c>
      <c r="B995" s="45">
        <v>2017</v>
      </c>
      <c r="C995" s="44">
        <v>76334</v>
      </c>
      <c r="D995" s="44">
        <v>11229</v>
      </c>
      <c r="E995" s="44">
        <v>87563</v>
      </c>
      <c r="F995" t="s">
        <v>15</v>
      </c>
    </row>
    <row r="996" spans="1:6" x14ac:dyDescent="0.25">
      <c r="A996" s="45">
        <v>8</v>
      </c>
      <c r="B996" s="45">
        <v>2017</v>
      </c>
      <c r="C996" s="44">
        <v>76475</v>
      </c>
      <c r="D996" s="44">
        <v>10848</v>
      </c>
      <c r="E996" s="44">
        <v>87323</v>
      </c>
      <c r="F996" t="s">
        <v>15</v>
      </c>
    </row>
    <row r="997" spans="1:6" x14ac:dyDescent="0.25">
      <c r="A997" s="45">
        <v>9</v>
      </c>
      <c r="B997" s="45">
        <v>2017</v>
      </c>
      <c r="C997" s="44">
        <v>76599</v>
      </c>
      <c r="D997" s="44">
        <v>10195</v>
      </c>
      <c r="E997" s="44">
        <v>86794</v>
      </c>
      <c r="F997" t="s">
        <v>15</v>
      </c>
    </row>
    <row r="998" spans="1:6" x14ac:dyDescent="0.25">
      <c r="A998" s="45">
        <v>10</v>
      </c>
      <c r="B998" s="45">
        <v>2017</v>
      </c>
      <c r="C998" s="44">
        <v>76960</v>
      </c>
      <c r="D998" s="44">
        <v>10421</v>
      </c>
      <c r="E998" s="44">
        <v>87381</v>
      </c>
      <c r="F998" t="s">
        <v>15</v>
      </c>
    </row>
    <row r="999" spans="1:6" x14ac:dyDescent="0.25">
      <c r="A999" s="45">
        <v>11</v>
      </c>
      <c r="B999" s="45">
        <v>2017</v>
      </c>
      <c r="C999" s="44">
        <v>76175</v>
      </c>
      <c r="D999" s="44">
        <v>10662</v>
      </c>
      <c r="E999" s="44">
        <v>86837</v>
      </c>
      <c r="F999" t="s">
        <v>15</v>
      </c>
    </row>
    <row r="1000" spans="1:6" x14ac:dyDescent="0.25">
      <c r="A1000" s="45">
        <v>12</v>
      </c>
      <c r="B1000" s="45">
        <v>2017</v>
      </c>
      <c r="C1000" s="44">
        <v>76285</v>
      </c>
      <c r="D1000" s="44">
        <v>10959</v>
      </c>
      <c r="E1000" s="44">
        <v>87244</v>
      </c>
      <c r="F1000" t="s">
        <v>15</v>
      </c>
    </row>
    <row r="1001" spans="1:6" x14ac:dyDescent="0.25">
      <c r="A1001" s="45">
        <v>1</v>
      </c>
      <c r="B1001" s="45">
        <v>2018</v>
      </c>
      <c r="C1001" s="44">
        <v>76010</v>
      </c>
      <c r="D1001" s="44">
        <v>10953</v>
      </c>
      <c r="E1001" s="44">
        <v>86963</v>
      </c>
      <c r="F1001" t="s">
        <v>15</v>
      </c>
    </row>
    <row r="1002" spans="1:6" x14ac:dyDescent="0.25">
      <c r="A1002" s="45">
        <v>2</v>
      </c>
      <c r="B1002" s="45">
        <v>2018</v>
      </c>
      <c r="C1002" s="44">
        <v>76150</v>
      </c>
      <c r="D1002" s="44">
        <v>11244</v>
      </c>
      <c r="E1002" s="44">
        <v>87394</v>
      </c>
      <c r="F1002" t="s">
        <v>15</v>
      </c>
    </row>
    <row r="1003" spans="1:6" x14ac:dyDescent="0.25">
      <c r="A1003" s="45">
        <v>3</v>
      </c>
      <c r="B1003" s="45">
        <v>2018</v>
      </c>
      <c r="C1003" s="44">
        <v>77365</v>
      </c>
      <c r="D1003" s="44">
        <v>10799</v>
      </c>
      <c r="E1003" s="44">
        <v>88164</v>
      </c>
      <c r="F1003" t="s">
        <v>15</v>
      </c>
    </row>
    <row r="1004" spans="1:6" x14ac:dyDescent="0.25">
      <c r="A1004" s="45">
        <v>4</v>
      </c>
      <c r="B1004" s="45">
        <v>2018</v>
      </c>
      <c r="C1004" s="44">
        <v>77600</v>
      </c>
      <c r="D1004" s="44">
        <v>10519</v>
      </c>
      <c r="E1004" s="44">
        <v>88119</v>
      </c>
      <c r="F1004" t="s">
        <v>15</v>
      </c>
    </row>
    <row r="1005" spans="1:6" x14ac:dyDescent="0.25">
      <c r="A1005" s="45">
        <v>5</v>
      </c>
      <c r="B1005" s="45">
        <v>2018</v>
      </c>
      <c r="C1005" s="44">
        <v>78261</v>
      </c>
      <c r="D1005" s="44">
        <v>10430</v>
      </c>
      <c r="E1005" s="44">
        <v>88691</v>
      </c>
      <c r="F1005" t="s">
        <v>15</v>
      </c>
    </row>
    <row r="1006" spans="1:6" x14ac:dyDescent="0.25">
      <c r="A1006" s="45">
        <v>6</v>
      </c>
      <c r="B1006" s="45">
        <v>2018</v>
      </c>
      <c r="C1006" s="44">
        <v>78339</v>
      </c>
      <c r="D1006" s="44">
        <v>10907</v>
      </c>
      <c r="E1006" s="44">
        <v>89246</v>
      </c>
      <c r="F1006" t="s">
        <v>15</v>
      </c>
    </row>
    <row r="1007" spans="1:6" x14ac:dyDescent="0.25">
      <c r="A1007" s="45">
        <v>7</v>
      </c>
      <c r="B1007" s="45">
        <v>2018</v>
      </c>
      <c r="C1007" s="44">
        <v>80775</v>
      </c>
      <c r="D1007" s="44">
        <v>12673</v>
      </c>
      <c r="E1007" s="44">
        <v>93448</v>
      </c>
      <c r="F1007" t="s">
        <v>15</v>
      </c>
    </row>
    <row r="1008" spans="1:6" x14ac:dyDescent="0.25">
      <c r="A1008" s="45">
        <v>8</v>
      </c>
      <c r="B1008" s="45">
        <v>2018</v>
      </c>
      <c r="C1008" s="44">
        <v>77903</v>
      </c>
      <c r="D1008" s="44">
        <v>10740</v>
      </c>
      <c r="E1008" s="44">
        <v>88643</v>
      </c>
      <c r="F1008" t="s">
        <v>15</v>
      </c>
    </row>
    <row r="1009" spans="1:6" x14ac:dyDescent="0.25">
      <c r="A1009" s="45">
        <v>9</v>
      </c>
      <c r="B1009" s="45">
        <v>2018</v>
      </c>
      <c r="C1009" s="44">
        <v>78037</v>
      </c>
      <c r="D1009" s="44">
        <v>10240</v>
      </c>
      <c r="E1009" s="44">
        <v>88277</v>
      </c>
      <c r="F1009" t="s">
        <v>15</v>
      </c>
    </row>
    <row r="1010" spans="1:6" x14ac:dyDescent="0.25">
      <c r="A1010" s="45">
        <v>10</v>
      </c>
      <c r="B1010" s="45">
        <v>2018</v>
      </c>
      <c r="C1010" s="44">
        <v>77951</v>
      </c>
      <c r="D1010" s="44">
        <v>10283</v>
      </c>
      <c r="E1010" s="44">
        <v>88234</v>
      </c>
      <c r="F1010" t="s">
        <v>15</v>
      </c>
    </row>
    <row r="1011" spans="1:6" x14ac:dyDescent="0.25">
      <c r="A1011" s="45">
        <v>11</v>
      </c>
      <c r="B1011" s="45">
        <v>2018</v>
      </c>
      <c r="C1011" s="44">
        <v>77101</v>
      </c>
      <c r="D1011" s="44">
        <v>10640</v>
      </c>
      <c r="E1011" s="44">
        <v>87741</v>
      </c>
      <c r="F1011" t="s">
        <v>15</v>
      </c>
    </row>
    <row r="1012" spans="1:6" x14ac:dyDescent="0.25">
      <c r="A1012" s="45">
        <v>12</v>
      </c>
      <c r="B1012" s="45">
        <v>2018</v>
      </c>
      <c r="C1012" s="44">
        <v>77285</v>
      </c>
      <c r="D1012" s="44">
        <v>10811</v>
      </c>
      <c r="E1012" s="44">
        <v>88096</v>
      </c>
      <c r="F1012" t="s">
        <v>15</v>
      </c>
    </row>
    <row r="1013" spans="1:6" x14ac:dyDescent="0.25">
      <c r="A1013" s="45">
        <v>1</v>
      </c>
      <c r="B1013" s="45">
        <v>2019</v>
      </c>
      <c r="C1013" s="44">
        <v>78055</v>
      </c>
      <c r="D1013" s="44">
        <v>10684</v>
      </c>
      <c r="E1013" s="44">
        <v>88739</v>
      </c>
      <c r="F1013" t="s">
        <v>15</v>
      </c>
    </row>
    <row r="1014" spans="1:6" x14ac:dyDescent="0.25">
      <c r="A1014" s="45">
        <v>2</v>
      </c>
      <c r="B1014" s="45">
        <v>2019</v>
      </c>
      <c r="C1014" s="44">
        <v>78645</v>
      </c>
      <c r="D1014" s="44">
        <v>10846</v>
      </c>
      <c r="E1014" s="44">
        <v>89491</v>
      </c>
      <c r="F1014" t="s">
        <v>15</v>
      </c>
    </row>
    <row r="1015" spans="1:6" x14ac:dyDescent="0.25">
      <c r="A1015" s="45">
        <v>3</v>
      </c>
      <c r="B1015" s="45">
        <v>2019</v>
      </c>
      <c r="C1015" s="44">
        <v>79067</v>
      </c>
      <c r="D1015" s="44">
        <v>10892</v>
      </c>
      <c r="E1015" s="44">
        <v>89959</v>
      </c>
      <c r="F1015" t="s">
        <v>15</v>
      </c>
    </row>
    <row r="1016" spans="1:6" x14ac:dyDescent="0.25">
      <c r="A1016" s="45">
        <v>4</v>
      </c>
      <c r="B1016" s="45">
        <v>2019</v>
      </c>
      <c r="C1016" s="44">
        <v>79307</v>
      </c>
      <c r="D1016" s="44">
        <v>10660</v>
      </c>
      <c r="E1016" s="44">
        <v>89967</v>
      </c>
      <c r="F1016" t="s">
        <v>15</v>
      </c>
    </row>
    <row r="1017" spans="1:6" x14ac:dyDescent="0.25">
      <c r="A1017" s="45">
        <v>5</v>
      </c>
      <c r="B1017" s="45">
        <v>2019</v>
      </c>
      <c r="C1017" s="44">
        <v>79502</v>
      </c>
      <c r="D1017" s="44">
        <v>10929</v>
      </c>
      <c r="E1017" s="44">
        <v>90431</v>
      </c>
      <c r="F1017" t="s">
        <v>15</v>
      </c>
    </row>
    <row r="1018" spans="1:6" x14ac:dyDescent="0.25">
      <c r="A1018" s="45">
        <v>6</v>
      </c>
      <c r="B1018" s="45">
        <v>2019</v>
      </c>
      <c r="C1018" s="44">
        <v>79601</v>
      </c>
      <c r="D1018" s="44">
        <v>11688</v>
      </c>
      <c r="E1018" s="44">
        <v>91289</v>
      </c>
      <c r="F1018" t="s">
        <v>15</v>
      </c>
    </row>
    <row r="1019" spans="1:6" x14ac:dyDescent="0.25">
      <c r="A1019" s="45">
        <v>7</v>
      </c>
      <c r="B1019" s="45">
        <v>2019</v>
      </c>
      <c r="C1019" s="44">
        <v>79462</v>
      </c>
      <c r="D1019" s="44">
        <v>11651</v>
      </c>
      <c r="E1019" s="44">
        <v>91113</v>
      </c>
      <c r="F1019" t="s">
        <v>15</v>
      </c>
    </row>
    <row r="1020" spans="1:6" x14ac:dyDescent="0.25">
      <c r="A1020" s="45">
        <v>8</v>
      </c>
      <c r="B1020" s="45">
        <v>2019</v>
      </c>
      <c r="C1020" s="44">
        <v>79502</v>
      </c>
      <c r="D1020" s="44">
        <v>11192</v>
      </c>
      <c r="E1020" s="44">
        <v>90694</v>
      </c>
      <c r="F1020" t="s">
        <v>15</v>
      </c>
    </row>
    <row r="1021" spans="1:6" x14ac:dyDescent="0.25">
      <c r="A1021" s="45">
        <v>9</v>
      </c>
      <c r="B1021" s="45">
        <v>2019</v>
      </c>
      <c r="C1021" s="44">
        <v>79512</v>
      </c>
      <c r="D1021" s="44">
        <v>10417</v>
      </c>
      <c r="E1021" s="44">
        <v>89929</v>
      </c>
      <c r="F1021" t="s">
        <v>15</v>
      </c>
    </row>
    <row r="1022" spans="1:6" x14ac:dyDescent="0.25">
      <c r="A1022" s="45">
        <v>10</v>
      </c>
      <c r="B1022" s="45">
        <v>2019</v>
      </c>
      <c r="C1022" s="44">
        <v>79931</v>
      </c>
      <c r="D1022" s="44">
        <v>10371</v>
      </c>
      <c r="E1022" s="44">
        <v>90302</v>
      </c>
      <c r="F1022" t="s">
        <v>15</v>
      </c>
    </row>
    <row r="1023" spans="1:6" x14ac:dyDescent="0.25">
      <c r="A1023" s="45">
        <v>11</v>
      </c>
      <c r="B1023" s="45">
        <v>2019</v>
      </c>
      <c r="C1023" s="44">
        <v>79636</v>
      </c>
      <c r="D1023" s="44">
        <v>10360</v>
      </c>
      <c r="E1023" s="44">
        <v>89996</v>
      </c>
      <c r="F1023" t="s">
        <v>15</v>
      </c>
    </row>
    <row r="1024" spans="1:6" x14ac:dyDescent="0.25">
      <c r="A1024" s="45">
        <v>12</v>
      </c>
      <c r="B1024" s="45">
        <v>2019</v>
      </c>
      <c r="C1024" s="44">
        <v>79841</v>
      </c>
      <c r="D1024" s="44">
        <v>10565</v>
      </c>
      <c r="E1024" s="44">
        <v>90406</v>
      </c>
      <c r="F1024" t="s">
        <v>15</v>
      </c>
    </row>
    <row r="1025" spans="1:6" x14ac:dyDescent="0.25">
      <c r="A1025" s="45">
        <v>1</v>
      </c>
      <c r="B1025" s="45">
        <v>2020</v>
      </c>
      <c r="C1025" s="44">
        <v>80582</v>
      </c>
      <c r="D1025" s="44">
        <v>10245</v>
      </c>
      <c r="E1025" s="44">
        <v>90827</v>
      </c>
      <c r="F1025" t="s">
        <v>15</v>
      </c>
    </row>
    <row r="1026" spans="1:6" x14ac:dyDescent="0.25">
      <c r="A1026" s="45">
        <v>2</v>
      </c>
      <c r="B1026" s="45">
        <v>2020</v>
      </c>
      <c r="C1026" s="44">
        <v>81177</v>
      </c>
      <c r="D1026" s="44">
        <v>10239</v>
      </c>
      <c r="E1026" s="44">
        <v>91416</v>
      </c>
      <c r="F1026" t="s">
        <v>15</v>
      </c>
    </row>
    <row r="1027" spans="1:6" x14ac:dyDescent="0.25">
      <c r="A1027" s="45">
        <v>3</v>
      </c>
      <c r="B1027" s="45">
        <v>2020</v>
      </c>
      <c r="C1027" s="44">
        <v>80179</v>
      </c>
      <c r="D1027" s="44">
        <v>9801</v>
      </c>
      <c r="E1027" s="44">
        <v>89980</v>
      </c>
      <c r="F1027" t="s">
        <v>15</v>
      </c>
    </row>
    <row r="1028" spans="1:6" x14ac:dyDescent="0.25">
      <c r="A1028" s="45">
        <v>4</v>
      </c>
      <c r="B1028" s="45">
        <v>2020</v>
      </c>
      <c r="C1028" s="44">
        <v>57498</v>
      </c>
      <c r="D1028" s="44">
        <v>4512</v>
      </c>
      <c r="E1028" s="44">
        <v>62010</v>
      </c>
      <c r="F1028" t="s">
        <v>15</v>
      </c>
    </row>
    <row r="1029" spans="1:6" x14ac:dyDescent="0.25">
      <c r="A1029" s="45">
        <v>5</v>
      </c>
      <c r="B1029" s="45">
        <v>2020</v>
      </c>
      <c r="C1029" s="44">
        <v>47581</v>
      </c>
      <c r="D1029" s="44">
        <v>3403</v>
      </c>
      <c r="E1029" s="44">
        <v>50984</v>
      </c>
      <c r="F1029" t="s">
        <v>15</v>
      </c>
    </row>
    <row r="1030" spans="1:6" x14ac:dyDescent="0.25">
      <c r="A1030" s="45">
        <v>6</v>
      </c>
      <c r="B1030" s="45">
        <v>2020</v>
      </c>
      <c r="C1030" s="44">
        <v>47877</v>
      </c>
      <c r="D1030" s="44">
        <v>3591</v>
      </c>
      <c r="E1030" s="44">
        <v>51468</v>
      </c>
      <c r="F1030" t="s">
        <v>15</v>
      </c>
    </row>
    <row r="1031" spans="1:6" x14ac:dyDescent="0.25">
      <c r="A1031" s="45">
        <v>7</v>
      </c>
      <c r="B1031" s="45">
        <v>2020</v>
      </c>
      <c r="C1031" s="44">
        <v>56513</v>
      </c>
      <c r="D1031" s="44">
        <v>5563</v>
      </c>
      <c r="E1031" s="44">
        <v>62076</v>
      </c>
      <c r="F1031" t="s">
        <v>15</v>
      </c>
    </row>
    <row r="1032" spans="1:6" x14ac:dyDescent="0.25">
      <c r="A1032" s="45">
        <v>8</v>
      </c>
      <c r="B1032" s="45">
        <v>2020</v>
      </c>
      <c r="C1032" s="44">
        <v>57630</v>
      </c>
      <c r="D1032" s="44">
        <v>5716</v>
      </c>
      <c r="E1032" s="44">
        <v>63346</v>
      </c>
      <c r="F1032" t="s">
        <v>15</v>
      </c>
    </row>
    <row r="1033" spans="1:6" x14ac:dyDescent="0.25">
      <c r="A1033" s="45">
        <v>9</v>
      </c>
      <c r="B1033" s="45">
        <v>2020</v>
      </c>
      <c r="C1033" s="44">
        <v>55767</v>
      </c>
      <c r="D1033" s="44">
        <v>5743</v>
      </c>
      <c r="E1033" s="44">
        <v>61510</v>
      </c>
      <c r="F1033" t="s">
        <v>15</v>
      </c>
    </row>
    <row r="1034" spans="1:6" x14ac:dyDescent="0.25">
      <c r="A1034" s="45">
        <v>10</v>
      </c>
      <c r="B1034" s="45">
        <v>2020</v>
      </c>
      <c r="C1034" s="44">
        <v>55384</v>
      </c>
      <c r="D1034" s="44">
        <v>5845</v>
      </c>
      <c r="E1034" s="44">
        <v>61229</v>
      </c>
      <c r="F1034" t="s">
        <v>15</v>
      </c>
    </row>
    <row r="1035" spans="1:6" x14ac:dyDescent="0.25">
      <c r="A1035" s="45">
        <v>11</v>
      </c>
      <c r="B1035" s="45">
        <v>2020</v>
      </c>
      <c r="C1035" s="44">
        <v>56393</v>
      </c>
      <c r="D1035" s="44">
        <v>5885</v>
      </c>
      <c r="E1035" s="44">
        <v>62278</v>
      </c>
      <c r="F1035" t="s">
        <v>15</v>
      </c>
    </row>
    <row r="1036" spans="1:6" x14ac:dyDescent="0.25">
      <c r="A1036" s="45">
        <v>12</v>
      </c>
      <c r="B1036" s="45">
        <v>2020</v>
      </c>
      <c r="C1036" s="44">
        <v>56827</v>
      </c>
      <c r="D1036" s="44">
        <v>5959</v>
      </c>
      <c r="E1036" s="44">
        <v>62786</v>
      </c>
      <c r="F1036" t="s">
        <v>15</v>
      </c>
    </row>
    <row r="1037" spans="1:6" x14ac:dyDescent="0.25">
      <c r="A1037" s="45">
        <v>1</v>
      </c>
      <c r="B1037" s="45">
        <v>2021</v>
      </c>
      <c r="C1037" s="44">
        <v>56429</v>
      </c>
      <c r="D1037" s="44">
        <v>5758</v>
      </c>
      <c r="E1037" s="44">
        <v>62187</v>
      </c>
      <c r="F1037" t="s">
        <v>15</v>
      </c>
    </row>
    <row r="1038" spans="1:6" x14ac:dyDescent="0.25">
      <c r="A1038" s="45">
        <v>2</v>
      </c>
      <c r="B1038" s="45">
        <v>2021</v>
      </c>
      <c r="C1038" s="44">
        <v>56933</v>
      </c>
      <c r="D1038" s="44">
        <v>5655</v>
      </c>
      <c r="E1038" s="44">
        <v>62588</v>
      </c>
      <c r="F1038" t="s">
        <v>15</v>
      </c>
    </row>
    <row r="1039" spans="1:6" x14ac:dyDescent="0.25">
      <c r="A1039" s="45">
        <v>3</v>
      </c>
      <c r="B1039" s="45">
        <v>2021</v>
      </c>
      <c r="C1039" s="44">
        <v>58406</v>
      </c>
      <c r="D1039" s="44">
        <v>5821</v>
      </c>
      <c r="E1039" s="44">
        <v>64227</v>
      </c>
      <c r="F1039" t="s">
        <v>15</v>
      </c>
    </row>
    <row r="1040" spans="1:6" x14ac:dyDescent="0.25">
      <c r="A1040" s="45">
        <v>4</v>
      </c>
      <c r="B1040" s="45">
        <v>2021</v>
      </c>
      <c r="C1040" s="44">
        <v>59348</v>
      </c>
      <c r="D1040" s="44">
        <v>6311</v>
      </c>
      <c r="E1040" s="44">
        <v>65659</v>
      </c>
      <c r="F1040" t="s">
        <v>15</v>
      </c>
    </row>
    <row r="1041" spans="1:6" x14ac:dyDescent="0.25">
      <c r="A1041" s="45">
        <v>5</v>
      </c>
      <c r="B1041" s="45">
        <v>2021</v>
      </c>
      <c r="C1041" s="44">
        <v>61045</v>
      </c>
      <c r="D1041" s="44">
        <v>7288</v>
      </c>
      <c r="E1041" s="44">
        <v>68333</v>
      </c>
      <c r="F1041" t="s">
        <v>15</v>
      </c>
    </row>
    <row r="1042" spans="1:6" x14ac:dyDescent="0.25">
      <c r="A1042" s="45">
        <v>6</v>
      </c>
      <c r="B1042" s="45">
        <v>2021</v>
      </c>
      <c r="C1042" s="44">
        <v>62248</v>
      </c>
      <c r="D1042" s="44">
        <v>9029</v>
      </c>
      <c r="E1042" s="44">
        <v>71277</v>
      </c>
      <c r="F1042" t="s">
        <v>15</v>
      </c>
    </row>
    <row r="1043" spans="1:6" x14ac:dyDescent="0.25">
      <c r="A1043" s="45">
        <v>7</v>
      </c>
      <c r="B1043" s="45">
        <v>2021</v>
      </c>
      <c r="C1043" s="44">
        <v>68699</v>
      </c>
      <c r="D1043" s="44">
        <v>4805</v>
      </c>
      <c r="E1043" s="44">
        <v>73504</v>
      </c>
      <c r="F1043" t="s">
        <v>15</v>
      </c>
    </row>
    <row r="1044" spans="1:6" x14ac:dyDescent="0.25">
      <c r="A1044" s="45">
        <v>8</v>
      </c>
      <c r="B1044" s="45">
        <v>2021</v>
      </c>
      <c r="C1044" s="44">
        <v>71804</v>
      </c>
      <c r="D1044" s="44">
        <v>3280</v>
      </c>
      <c r="E1044" s="44">
        <v>75084</v>
      </c>
      <c r="F1044" t="s">
        <v>15</v>
      </c>
    </row>
    <row r="1045" spans="1:6" x14ac:dyDescent="0.25">
      <c r="A1045" s="45">
        <v>9</v>
      </c>
      <c r="B1045" s="45">
        <v>2021</v>
      </c>
      <c r="C1045" s="44">
        <v>74393</v>
      </c>
      <c r="D1045" s="44">
        <v>2787</v>
      </c>
      <c r="E1045" s="44">
        <v>77180</v>
      </c>
      <c r="F1045" t="s">
        <v>15</v>
      </c>
    </row>
    <row r="1046" spans="1:6" x14ac:dyDescent="0.25">
      <c r="A1046" s="45">
        <v>10</v>
      </c>
      <c r="B1046" s="45">
        <v>2021</v>
      </c>
      <c r="C1046" s="44">
        <v>77410</v>
      </c>
      <c r="D1046" s="44">
        <v>2156</v>
      </c>
      <c r="E1046" s="44">
        <v>79566</v>
      </c>
      <c r="F1046" t="s">
        <v>15</v>
      </c>
    </row>
    <row r="1047" spans="1:6" x14ac:dyDescent="0.25">
      <c r="A1047" s="45">
        <v>11</v>
      </c>
      <c r="B1047" s="45">
        <v>2021</v>
      </c>
      <c r="C1047" s="44">
        <v>78447</v>
      </c>
      <c r="D1047" s="44">
        <v>2380</v>
      </c>
      <c r="E1047" s="44">
        <v>80827</v>
      </c>
      <c r="F1047" t="s">
        <v>15</v>
      </c>
    </row>
    <row r="1048" spans="1:6" x14ac:dyDescent="0.25">
      <c r="A1048" s="45">
        <v>12</v>
      </c>
      <c r="B1048" s="45">
        <v>2021</v>
      </c>
      <c r="C1048" s="44">
        <v>79299</v>
      </c>
      <c r="D1048" s="44">
        <v>2380</v>
      </c>
      <c r="E1048" s="44">
        <v>81679</v>
      </c>
      <c r="F1048" t="s">
        <v>15</v>
      </c>
    </row>
    <row r="1049" spans="1:6" x14ac:dyDescent="0.25">
      <c r="A1049" s="45">
        <v>1</v>
      </c>
      <c r="B1049" s="45">
        <v>2022</v>
      </c>
      <c r="C1049" s="44">
        <v>80655</v>
      </c>
      <c r="D1049" s="44">
        <v>1965</v>
      </c>
      <c r="E1049" s="44">
        <v>82620</v>
      </c>
      <c r="F1049" t="s">
        <v>15</v>
      </c>
    </row>
    <row r="1050" spans="1:6" x14ac:dyDescent="0.25">
      <c r="A1050" s="45">
        <v>2</v>
      </c>
      <c r="B1050" s="45">
        <v>2022</v>
      </c>
      <c r="C1050" s="44">
        <v>82439</v>
      </c>
      <c r="D1050" s="44">
        <v>1885</v>
      </c>
      <c r="E1050" s="44">
        <v>84324</v>
      </c>
      <c r="F1050" t="s">
        <v>15</v>
      </c>
    </row>
    <row r="1051" spans="1:6" x14ac:dyDescent="0.25">
      <c r="A1051" s="45">
        <v>3</v>
      </c>
      <c r="B1051" s="45">
        <v>2022</v>
      </c>
      <c r="C1051" s="44">
        <v>83951</v>
      </c>
      <c r="D1051" s="44">
        <v>1823</v>
      </c>
      <c r="E1051" s="44">
        <v>85774</v>
      </c>
      <c r="F1051" t="s">
        <v>15</v>
      </c>
    </row>
    <row r="1052" spans="1:6" x14ac:dyDescent="0.25">
      <c r="A1052" s="45">
        <v>4</v>
      </c>
      <c r="B1052" s="45">
        <v>2022</v>
      </c>
      <c r="C1052" s="44">
        <v>85359</v>
      </c>
      <c r="D1052" s="44">
        <v>1795</v>
      </c>
      <c r="E1052" s="44">
        <v>87154</v>
      </c>
      <c r="F1052" t="s">
        <v>15</v>
      </c>
    </row>
    <row r="1053" spans="1:6" x14ac:dyDescent="0.25">
      <c r="A1053" s="45">
        <v>5</v>
      </c>
      <c r="B1053" s="45">
        <v>2022</v>
      </c>
      <c r="C1053" s="44">
        <v>86831</v>
      </c>
      <c r="D1053" s="44">
        <v>2364</v>
      </c>
      <c r="E1053" s="44">
        <v>89195</v>
      </c>
      <c r="F1053" t="s">
        <v>15</v>
      </c>
    </row>
    <row r="1054" spans="1:6" x14ac:dyDescent="0.25">
      <c r="A1054" s="45">
        <v>6</v>
      </c>
      <c r="B1054" s="45">
        <v>2022</v>
      </c>
      <c r="C1054" s="44">
        <v>88649</v>
      </c>
      <c r="D1054" s="44">
        <v>3531</v>
      </c>
      <c r="E1054" s="44">
        <v>92180</v>
      </c>
      <c r="F1054" t="s">
        <v>15</v>
      </c>
    </row>
    <row r="1055" spans="1:6" x14ac:dyDescent="0.25">
      <c r="A1055" s="45">
        <v>7</v>
      </c>
      <c r="B1055" s="45">
        <v>2022</v>
      </c>
      <c r="C1055" s="44">
        <v>89331</v>
      </c>
      <c r="D1055" s="44">
        <v>3568</v>
      </c>
      <c r="E1055" s="44">
        <v>92899</v>
      </c>
      <c r="F1055" t="s">
        <v>15</v>
      </c>
    </row>
    <row r="1056" spans="1:6" x14ac:dyDescent="0.25">
      <c r="A1056" s="45">
        <v>8</v>
      </c>
      <c r="B1056" s="45">
        <v>2022</v>
      </c>
      <c r="C1056" s="44">
        <v>90039</v>
      </c>
      <c r="D1056" s="44">
        <v>2578</v>
      </c>
      <c r="E1056" s="44">
        <v>92617</v>
      </c>
      <c r="F1056" t="s">
        <v>15</v>
      </c>
    </row>
    <row r="1057" spans="1:6" x14ac:dyDescent="0.25">
      <c r="A1057" s="45">
        <v>8</v>
      </c>
      <c r="B1057" s="45">
        <v>1992</v>
      </c>
      <c r="C1057" s="45">
        <v>105</v>
      </c>
      <c r="D1057" s="45">
        <v>21</v>
      </c>
      <c r="E1057" s="45">
        <v>126</v>
      </c>
      <c r="F1057" t="s">
        <v>14</v>
      </c>
    </row>
    <row r="1058" spans="1:6" x14ac:dyDescent="0.25">
      <c r="A1058" s="45">
        <v>9</v>
      </c>
      <c r="B1058" s="45">
        <v>1992</v>
      </c>
      <c r="C1058" s="45">
        <v>102</v>
      </c>
      <c r="D1058" s="45">
        <v>21</v>
      </c>
      <c r="E1058" s="45">
        <v>123</v>
      </c>
      <c r="F1058" t="s">
        <v>14</v>
      </c>
    </row>
    <row r="1059" spans="1:6" x14ac:dyDescent="0.25">
      <c r="A1059" s="45">
        <v>10</v>
      </c>
      <c r="B1059" s="45">
        <v>1992</v>
      </c>
      <c r="C1059" s="45">
        <v>105</v>
      </c>
      <c r="D1059" s="45">
        <v>21</v>
      </c>
      <c r="E1059" s="45">
        <v>126</v>
      </c>
      <c r="F1059" t="s">
        <v>14</v>
      </c>
    </row>
    <row r="1060" spans="1:6" x14ac:dyDescent="0.25">
      <c r="A1060" s="45">
        <v>11</v>
      </c>
      <c r="B1060" s="45">
        <v>1992</v>
      </c>
      <c r="C1060" s="45">
        <v>106</v>
      </c>
      <c r="D1060" s="45">
        <v>19</v>
      </c>
      <c r="E1060" s="45">
        <v>125</v>
      </c>
      <c r="F1060" t="s">
        <v>14</v>
      </c>
    </row>
    <row r="1061" spans="1:6" x14ac:dyDescent="0.25">
      <c r="A1061" s="45">
        <v>12</v>
      </c>
      <c r="B1061" s="45">
        <v>1992</v>
      </c>
      <c r="C1061" s="45">
        <v>106</v>
      </c>
      <c r="D1061" s="45">
        <v>19</v>
      </c>
      <c r="E1061" s="45">
        <v>125</v>
      </c>
      <c r="F1061" t="s">
        <v>14</v>
      </c>
    </row>
    <row r="1062" spans="1:6" x14ac:dyDescent="0.25">
      <c r="A1062" s="45">
        <v>1</v>
      </c>
      <c r="B1062" s="45">
        <v>1993</v>
      </c>
      <c r="C1062" s="45">
        <v>102</v>
      </c>
      <c r="D1062" s="45">
        <v>18</v>
      </c>
      <c r="E1062" s="45">
        <v>120</v>
      </c>
      <c r="F1062" t="s">
        <v>14</v>
      </c>
    </row>
    <row r="1063" spans="1:6" x14ac:dyDescent="0.25">
      <c r="A1063" s="45">
        <v>2</v>
      </c>
      <c r="B1063" s="45">
        <v>1993</v>
      </c>
      <c r="C1063" s="45">
        <v>102</v>
      </c>
      <c r="D1063" s="45">
        <v>18</v>
      </c>
      <c r="E1063" s="45">
        <v>120</v>
      </c>
      <c r="F1063" t="s">
        <v>14</v>
      </c>
    </row>
    <row r="1064" spans="1:6" x14ac:dyDescent="0.25">
      <c r="A1064" s="45">
        <v>3</v>
      </c>
      <c r="B1064" s="45">
        <v>1993</v>
      </c>
      <c r="C1064" s="45">
        <v>102</v>
      </c>
      <c r="D1064" s="45">
        <v>18</v>
      </c>
      <c r="E1064" s="45">
        <v>120</v>
      </c>
      <c r="F1064" t="s">
        <v>14</v>
      </c>
    </row>
    <row r="1065" spans="1:6" x14ac:dyDescent="0.25">
      <c r="A1065" s="45">
        <v>4</v>
      </c>
      <c r="B1065" s="45">
        <v>1993</v>
      </c>
      <c r="C1065" s="45">
        <v>102</v>
      </c>
      <c r="D1065" s="45">
        <v>18</v>
      </c>
      <c r="E1065" s="45">
        <v>120</v>
      </c>
      <c r="F1065" t="s">
        <v>14</v>
      </c>
    </row>
    <row r="1066" spans="1:6" x14ac:dyDescent="0.25">
      <c r="A1066" s="45">
        <v>5</v>
      </c>
      <c r="B1066" s="45">
        <v>1993</v>
      </c>
      <c r="C1066" s="45">
        <v>155</v>
      </c>
      <c r="D1066" s="45">
        <v>26</v>
      </c>
      <c r="E1066" s="45">
        <v>181</v>
      </c>
      <c r="F1066" t="s">
        <v>14</v>
      </c>
    </row>
    <row r="1067" spans="1:6" x14ac:dyDescent="0.25">
      <c r="A1067" s="45">
        <v>6</v>
      </c>
      <c r="B1067" s="45">
        <v>1993</v>
      </c>
      <c r="C1067" s="45">
        <v>155</v>
      </c>
      <c r="D1067" s="45">
        <v>26</v>
      </c>
      <c r="E1067" s="45">
        <v>181</v>
      </c>
      <c r="F1067" t="s">
        <v>14</v>
      </c>
    </row>
    <row r="1068" spans="1:6" x14ac:dyDescent="0.25">
      <c r="A1068" s="45">
        <v>7</v>
      </c>
      <c r="B1068" s="45">
        <v>1993</v>
      </c>
      <c r="C1068" s="45">
        <v>169</v>
      </c>
      <c r="D1068" s="45">
        <v>26</v>
      </c>
      <c r="E1068" s="45">
        <v>195</v>
      </c>
      <c r="F1068" t="s">
        <v>14</v>
      </c>
    </row>
    <row r="1069" spans="1:6" x14ac:dyDescent="0.25">
      <c r="A1069" s="45">
        <v>8</v>
      </c>
      <c r="B1069" s="45">
        <v>1993</v>
      </c>
      <c r="C1069" s="45">
        <v>114</v>
      </c>
      <c r="D1069" s="45">
        <v>48</v>
      </c>
      <c r="E1069" s="45">
        <v>162</v>
      </c>
      <c r="F1069" t="s">
        <v>14</v>
      </c>
    </row>
    <row r="1070" spans="1:6" x14ac:dyDescent="0.25">
      <c r="A1070" s="45">
        <v>9</v>
      </c>
      <c r="B1070" s="45">
        <v>1993</v>
      </c>
      <c r="C1070" s="45">
        <v>114</v>
      </c>
      <c r="D1070" s="45">
        <v>48</v>
      </c>
      <c r="E1070" s="45">
        <v>162</v>
      </c>
      <c r="F1070" t="s">
        <v>14</v>
      </c>
    </row>
    <row r="1071" spans="1:6" x14ac:dyDescent="0.25">
      <c r="A1071" s="45">
        <v>10</v>
      </c>
      <c r="B1071" s="45">
        <v>1993</v>
      </c>
      <c r="C1071" s="45">
        <v>114</v>
      </c>
      <c r="D1071" s="45">
        <v>48</v>
      </c>
      <c r="E1071" s="45">
        <v>162</v>
      </c>
      <c r="F1071" t="s">
        <v>14</v>
      </c>
    </row>
    <row r="1072" spans="1:6" x14ac:dyDescent="0.25">
      <c r="A1072" s="45">
        <v>11</v>
      </c>
      <c r="B1072" s="45">
        <v>1993</v>
      </c>
      <c r="C1072" s="45">
        <v>114</v>
      </c>
      <c r="D1072" s="45">
        <v>48</v>
      </c>
      <c r="E1072" s="45">
        <v>162</v>
      </c>
      <c r="F1072" t="s">
        <v>14</v>
      </c>
    </row>
    <row r="1073" spans="1:6" x14ac:dyDescent="0.25">
      <c r="A1073" s="45">
        <v>12</v>
      </c>
      <c r="B1073" s="45">
        <v>1993</v>
      </c>
      <c r="C1073" s="45">
        <v>148</v>
      </c>
      <c r="D1073" s="45">
        <v>48</v>
      </c>
      <c r="E1073" s="45">
        <v>196</v>
      </c>
      <c r="F1073" t="s">
        <v>14</v>
      </c>
    </row>
    <row r="1074" spans="1:6" x14ac:dyDescent="0.25">
      <c r="A1074" s="45">
        <v>1</v>
      </c>
      <c r="B1074" s="45">
        <v>1994</v>
      </c>
      <c r="C1074" s="45">
        <v>148</v>
      </c>
      <c r="D1074" s="45">
        <v>48</v>
      </c>
      <c r="E1074" s="45">
        <v>196</v>
      </c>
      <c r="F1074" t="s">
        <v>14</v>
      </c>
    </row>
    <row r="1075" spans="1:6" x14ac:dyDescent="0.25">
      <c r="A1075" s="45">
        <v>2</v>
      </c>
      <c r="B1075" s="45">
        <v>1994</v>
      </c>
      <c r="C1075" s="45">
        <v>148</v>
      </c>
      <c r="D1075" s="45">
        <v>48</v>
      </c>
      <c r="E1075" s="45">
        <v>196</v>
      </c>
      <c r="F1075" t="s">
        <v>14</v>
      </c>
    </row>
    <row r="1076" spans="1:6" x14ac:dyDescent="0.25">
      <c r="A1076" s="45">
        <v>3</v>
      </c>
      <c r="B1076" s="45">
        <v>1994</v>
      </c>
      <c r="C1076" s="45">
        <v>190</v>
      </c>
      <c r="D1076" s="45">
        <v>25</v>
      </c>
      <c r="E1076" s="45">
        <v>215</v>
      </c>
      <c r="F1076" t="s">
        <v>14</v>
      </c>
    </row>
    <row r="1077" spans="1:6" x14ac:dyDescent="0.25">
      <c r="A1077" s="45">
        <v>4</v>
      </c>
      <c r="B1077" s="45">
        <v>1994</v>
      </c>
      <c r="C1077" s="45">
        <v>190</v>
      </c>
      <c r="D1077" s="45">
        <v>25</v>
      </c>
      <c r="E1077" s="45">
        <v>215</v>
      </c>
      <c r="F1077" t="s">
        <v>14</v>
      </c>
    </row>
    <row r="1078" spans="1:6" x14ac:dyDescent="0.25">
      <c r="A1078" s="45">
        <v>5</v>
      </c>
      <c r="B1078" s="45">
        <v>1994</v>
      </c>
      <c r="C1078" s="45">
        <v>190</v>
      </c>
      <c r="D1078" s="45">
        <v>25</v>
      </c>
      <c r="E1078" s="45">
        <v>215</v>
      </c>
      <c r="F1078" t="s">
        <v>14</v>
      </c>
    </row>
    <row r="1079" spans="1:6" x14ac:dyDescent="0.25">
      <c r="A1079" s="45">
        <v>6</v>
      </c>
      <c r="B1079" s="45">
        <v>1994</v>
      </c>
      <c r="C1079" s="45">
        <v>190</v>
      </c>
      <c r="D1079" s="45">
        <v>25</v>
      </c>
      <c r="E1079" s="45">
        <v>215</v>
      </c>
      <c r="F1079" t="s">
        <v>14</v>
      </c>
    </row>
    <row r="1080" spans="1:6" x14ac:dyDescent="0.25">
      <c r="A1080" s="45">
        <v>7</v>
      </c>
      <c r="B1080" s="45">
        <v>1994</v>
      </c>
      <c r="C1080" s="45">
        <v>215</v>
      </c>
      <c r="D1080" s="45">
        <v>25</v>
      </c>
      <c r="E1080" s="45">
        <v>240</v>
      </c>
      <c r="F1080" t="s">
        <v>14</v>
      </c>
    </row>
    <row r="1081" spans="1:6" x14ac:dyDescent="0.25">
      <c r="A1081" s="45">
        <v>8</v>
      </c>
      <c r="B1081" s="45">
        <v>1994</v>
      </c>
      <c r="C1081" s="45">
        <v>215</v>
      </c>
      <c r="D1081" s="45">
        <v>25</v>
      </c>
      <c r="E1081" s="45">
        <v>240</v>
      </c>
      <c r="F1081" t="s">
        <v>14</v>
      </c>
    </row>
    <row r="1082" spans="1:6" x14ac:dyDescent="0.25">
      <c r="A1082" s="45">
        <v>9</v>
      </c>
      <c r="B1082" s="45">
        <v>1994</v>
      </c>
      <c r="C1082" s="45">
        <v>275</v>
      </c>
      <c r="D1082" s="45">
        <v>25</v>
      </c>
      <c r="E1082" s="45">
        <v>300</v>
      </c>
      <c r="F1082" t="s">
        <v>14</v>
      </c>
    </row>
    <row r="1083" spans="1:6" x14ac:dyDescent="0.25">
      <c r="A1083" s="45">
        <v>10</v>
      </c>
      <c r="B1083" s="45">
        <v>1994</v>
      </c>
      <c r="C1083" s="45">
        <v>275</v>
      </c>
      <c r="D1083" s="45">
        <v>25</v>
      </c>
      <c r="E1083" s="45">
        <v>300</v>
      </c>
      <c r="F1083" t="s">
        <v>14</v>
      </c>
    </row>
    <row r="1084" spans="1:6" x14ac:dyDescent="0.25">
      <c r="A1084" s="45">
        <v>12</v>
      </c>
      <c r="B1084" s="45">
        <v>1994</v>
      </c>
      <c r="C1084" s="45">
        <v>280</v>
      </c>
      <c r="D1084" s="45">
        <v>43</v>
      </c>
      <c r="E1084" s="45">
        <v>323</v>
      </c>
      <c r="F1084" t="s">
        <v>14</v>
      </c>
    </row>
    <row r="1085" spans="1:6" x14ac:dyDescent="0.25">
      <c r="A1085" s="45">
        <v>1</v>
      </c>
      <c r="B1085" s="45">
        <v>1995</v>
      </c>
      <c r="C1085" s="45">
        <v>280</v>
      </c>
      <c r="D1085" s="45">
        <v>43</v>
      </c>
      <c r="E1085" s="45">
        <v>323</v>
      </c>
      <c r="F1085" t="s">
        <v>14</v>
      </c>
    </row>
    <row r="1086" spans="1:6" x14ac:dyDescent="0.25">
      <c r="A1086" s="45">
        <v>2</v>
      </c>
      <c r="B1086" s="45">
        <v>1995</v>
      </c>
      <c r="C1086" s="45">
        <v>280</v>
      </c>
      <c r="D1086" s="45">
        <v>43</v>
      </c>
      <c r="E1086" s="45">
        <v>323</v>
      </c>
      <c r="F1086" t="s">
        <v>14</v>
      </c>
    </row>
    <row r="1087" spans="1:6" x14ac:dyDescent="0.25">
      <c r="A1087" s="45">
        <v>3</v>
      </c>
      <c r="B1087" s="45">
        <v>1995</v>
      </c>
      <c r="C1087" s="45">
        <v>309</v>
      </c>
      <c r="D1087" s="45">
        <v>55</v>
      </c>
      <c r="E1087" s="45">
        <v>364</v>
      </c>
      <c r="F1087" t="s">
        <v>14</v>
      </c>
    </row>
    <row r="1088" spans="1:6" x14ac:dyDescent="0.25">
      <c r="A1088" s="45">
        <v>4</v>
      </c>
      <c r="B1088" s="45">
        <v>1995</v>
      </c>
      <c r="C1088" s="45">
        <v>315</v>
      </c>
      <c r="D1088" s="45">
        <v>58</v>
      </c>
      <c r="E1088" s="45">
        <v>373</v>
      </c>
      <c r="F1088" t="s">
        <v>14</v>
      </c>
    </row>
    <row r="1089" spans="1:6" x14ac:dyDescent="0.25">
      <c r="A1089" s="45">
        <v>5</v>
      </c>
      <c r="B1089" s="45">
        <v>1995</v>
      </c>
      <c r="C1089" s="45">
        <v>335</v>
      </c>
      <c r="D1089" s="45">
        <v>55</v>
      </c>
      <c r="E1089" s="45">
        <v>390</v>
      </c>
      <c r="F1089" t="s">
        <v>14</v>
      </c>
    </row>
    <row r="1090" spans="1:6" x14ac:dyDescent="0.25">
      <c r="A1090" s="45">
        <v>6</v>
      </c>
      <c r="B1090" s="45">
        <v>1995</v>
      </c>
      <c r="C1090" s="45">
        <v>355</v>
      </c>
      <c r="D1090" s="45">
        <v>30</v>
      </c>
      <c r="E1090" s="45">
        <v>385</v>
      </c>
      <c r="F1090" t="s">
        <v>14</v>
      </c>
    </row>
    <row r="1091" spans="1:6" x14ac:dyDescent="0.25">
      <c r="A1091" s="45">
        <v>7</v>
      </c>
      <c r="B1091" s="45">
        <v>1995</v>
      </c>
      <c r="C1091" s="45">
        <v>355</v>
      </c>
      <c r="D1091" s="45">
        <v>30</v>
      </c>
      <c r="E1091" s="45">
        <v>385</v>
      </c>
      <c r="F1091" t="s">
        <v>14</v>
      </c>
    </row>
    <row r="1092" spans="1:6" x14ac:dyDescent="0.25">
      <c r="A1092" s="45">
        <v>8</v>
      </c>
      <c r="B1092" s="45">
        <v>1995</v>
      </c>
      <c r="C1092" s="45">
        <v>355</v>
      </c>
      <c r="D1092" s="45">
        <v>30</v>
      </c>
      <c r="E1092" s="45">
        <v>385</v>
      </c>
      <c r="F1092" t="s">
        <v>14</v>
      </c>
    </row>
    <row r="1093" spans="1:6" x14ac:dyDescent="0.25">
      <c r="A1093" s="45">
        <v>9</v>
      </c>
      <c r="B1093" s="45">
        <v>1995</v>
      </c>
      <c r="C1093" s="45">
        <v>370</v>
      </c>
      <c r="D1093" s="45">
        <v>85</v>
      </c>
      <c r="E1093" s="45">
        <v>455</v>
      </c>
      <c r="F1093" t="s">
        <v>14</v>
      </c>
    </row>
    <row r="1094" spans="1:6" x14ac:dyDescent="0.25">
      <c r="A1094" s="45">
        <v>10</v>
      </c>
      <c r="B1094" s="45">
        <v>1995</v>
      </c>
      <c r="C1094" s="45">
        <v>370</v>
      </c>
      <c r="D1094" s="45">
        <v>85</v>
      </c>
      <c r="E1094" s="45">
        <v>455</v>
      </c>
      <c r="F1094" t="s">
        <v>14</v>
      </c>
    </row>
    <row r="1095" spans="1:6" x14ac:dyDescent="0.25">
      <c r="A1095" s="45">
        <v>11</v>
      </c>
      <c r="B1095" s="45">
        <v>1995</v>
      </c>
      <c r="C1095" s="45">
        <v>370</v>
      </c>
      <c r="D1095" s="45">
        <v>85</v>
      </c>
      <c r="E1095" s="45">
        <v>455</v>
      </c>
      <c r="F1095" t="s">
        <v>14</v>
      </c>
    </row>
    <row r="1096" spans="1:6" x14ac:dyDescent="0.25">
      <c r="A1096" s="45">
        <v>12</v>
      </c>
      <c r="B1096" s="45">
        <v>1995</v>
      </c>
      <c r="C1096" s="45">
        <v>370</v>
      </c>
      <c r="D1096" s="45">
        <v>85</v>
      </c>
      <c r="E1096" s="45">
        <v>455</v>
      </c>
      <c r="F1096" t="s">
        <v>14</v>
      </c>
    </row>
    <row r="1097" spans="1:6" x14ac:dyDescent="0.25">
      <c r="A1097" s="45">
        <v>1</v>
      </c>
      <c r="B1097" s="45">
        <v>1996</v>
      </c>
      <c r="C1097" s="45">
        <v>393</v>
      </c>
      <c r="D1097" s="45">
        <v>40</v>
      </c>
      <c r="E1097" s="45">
        <v>433</v>
      </c>
      <c r="F1097" t="s">
        <v>14</v>
      </c>
    </row>
    <row r="1098" spans="1:6" x14ac:dyDescent="0.25">
      <c r="A1098" s="45">
        <v>2</v>
      </c>
      <c r="B1098" s="45">
        <v>1996</v>
      </c>
      <c r="C1098" s="45">
        <v>393</v>
      </c>
      <c r="D1098" s="45">
        <v>40</v>
      </c>
      <c r="E1098" s="45">
        <v>433</v>
      </c>
      <c r="F1098" t="s">
        <v>14</v>
      </c>
    </row>
    <row r="1099" spans="1:6" x14ac:dyDescent="0.25">
      <c r="A1099" s="45">
        <v>3</v>
      </c>
      <c r="B1099" s="45">
        <v>1996</v>
      </c>
      <c r="C1099" s="45">
        <v>393</v>
      </c>
      <c r="D1099" s="45">
        <v>40</v>
      </c>
      <c r="E1099" s="45">
        <v>433</v>
      </c>
      <c r="F1099" t="s">
        <v>14</v>
      </c>
    </row>
    <row r="1100" spans="1:6" x14ac:dyDescent="0.25">
      <c r="A1100" s="45">
        <v>4</v>
      </c>
      <c r="B1100" s="45">
        <v>1996</v>
      </c>
      <c r="C1100" s="45">
        <v>393</v>
      </c>
      <c r="D1100" s="45">
        <v>40</v>
      </c>
      <c r="E1100" s="45">
        <v>433</v>
      </c>
      <c r="F1100" t="s">
        <v>14</v>
      </c>
    </row>
    <row r="1101" spans="1:6" x14ac:dyDescent="0.25">
      <c r="A1101" s="45">
        <v>5</v>
      </c>
      <c r="B1101" s="45">
        <v>1996</v>
      </c>
      <c r="C1101" s="45">
        <v>350</v>
      </c>
      <c r="D1101" s="45">
        <v>168</v>
      </c>
      <c r="E1101" s="45">
        <v>518</v>
      </c>
      <c r="F1101" t="s">
        <v>14</v>
      </c>
    </row>
    <row r="1102" spans="1:6" x14ac:dyDescent="0.25">
      <c r="A1102" s="45">
        <v>6</v>
      </c>
      <c r="B1102" s="45">
        <v>1996</v>
      </c>
      <c r="C1102" s="45">
        <v>420</v>
      </c>
      <c r="D1102" s="45">
        <v>98</v>
      </c>
      <c r="E1102" s="45">
        <v>518</v>
      </c>
      <c r="F1102" t="s">
        <v>14</v>
      </c>
    </row>
    <row r="1103" spans="1:6" x14ac:dyDescent="0.25">
      <c r="A1103" s="45">
        <v>7</v>
      </c>
      <c r="B1103" s="45">
        <v>1996</v>
      </c>
      <c r="C1103" s="45">
        <v>420</v>
      </c>
      <c r="D1103" s="45">
        <v>98</v>
      </c>
      <c r="E1103" s="45">
        <v>518</v>
      </c>
      <c r="F1103" t="s">
        <v>14</v>
      </c>
    </row>
    <row r="1104" spans="1:6" x14ac:dyDescent="0.25">
      <c r="A1104" s="45">
        <v>8</v>
      </c>
      <c r="B1104" s="45">
        <v>1996</v>
      </c>
      <c r="C1104" s="45">
        <v>420</v>
      </c>
      <c r="D1104" s="45">
        <v>98</v>
      </c>
      <c r="E1104" s="45">
        <v>518</v>
      </c>
      <c r="F1104" t="s">
        <v>14</v>
      </c>
    </row>
    <row r="1105" spans="1:6" x14ac:dyDescent="0.25">
      <c r="A1105" s="45">
        <v>9</v>
      </c>
      <c r="B1105" s="45">
        <v>1996</v>
      </c>
      <c r="C1105" s="45">
        <v>424</v>
      </c>
      <c r="D1105" s="45">
        <v>112</v>
      </c>
      <c r="E1105" s="45">
        <v>536</v>
      </c>
      <c r="F1105" t="s">
        <v>14</v>
      </c>
    </row>
    <row r="1106" spans="1:6" x14ac:dyDescent="0.25">
      <c r="A1106" s="45">
        <v>10</v>
      </c>
      <c r="B1106" s="45">
        <v>1996</v>
      </c>
      <c r="C1106" s="45">
        <v>424</v>
      </c>
      <c r="D1106" s="45">
        <v>112</v>
      </c>
      <c r="E1106" s="45">
        <v>536</v>
      </c>
      <c r="F1106" t="s">
        <v>14</v>
      </c>
    </row>
    <row r="1107" spans="1:6" x14ac:dyDescent="0.25">
      <c r="A1107" s="45">
        <v>11</v>
      </c>
      <c r="B1107" s="45">
        <v>1996</v>
      </c>
      <c r="C1107" s="45">
        <v>424</v>
      </c>
      <c r="D1107" s="45">
        <v>112</v>
      </c>
      <c r="E1107" s="45">
        <v>536</v>
      </c>
      <c r="F1107" t="s">
        <v>14</v>
      </c>
    </row>
    <row r="1108" spans="1:6" x14ac:dyDescent="0.25">
      <c r="A1108" s="45">
        <v>12</v>
      </c>
      <c r="B1108" s="45">
        <v>1996</v>
      </c>
      <c r="C1108" s="45">
        <v>420</v>
      </c>
      <c r="D1108" s="45">
        <v>100</v>
      </c>
      <c r="E1108" s="45">
        <v>520</v>
      </c>
      <c r="F1108" t="s">
        <v>14</v>
      </c>
    </row>
    <row r="1109" spans="1:6" x14ac:dyDescent="0.25">
      <c r="A1109" s="45">
        <v>1</v>
      </c>
      <c r="B1109" s="45">
        <v>1997</v>
      </c>
      <c r="C1109" s="45">
        <v>420</v>
      </c>
      <c r="D1109" s="45">
        <v>100</v>
      </c>
      <c r="E1109" s="45">
        <v>520</v>
      </c>
      <c r="F1109" t="s">
        <v>14</v>
      </c>
    </row>
    <row r="1110" spans="1:6" x14ac:dyDescent="0.25">
      <c r="A1110" s="45">
        <v>2</v>
      </c>
      <c r="B1110" s="45">
        <v>1997</v>
      </c>
      <c r="C1110" s="45">
        <v>400</v>
      </c>
      <c r="D1110" s="45">
        <v>140</v>
      </c>
      <c r="E1110" s="45">
        <v>540</v>
      </c>
      <c r="F1110" t="s">
        <v>14</v>
      </c>
    </row>
    <row r="1111" spans="1:6" x14ac:dyDescent="0.25">
      <c r="A1111" s="45">
        <v>3</v>
      </c>
      <c r="B1111" s="45">
        <v>1997</v>
      </c>
      <c r="C1111" s="45">
        <v>400</v>
      </c>
      <c r="D1111" s="45">
        <v>140</v>
      </c>
      <c r="E1111" s="45">
        <v>540</v>
      </c>
      <c r="F1111" t="s">
        <v>14</v>
      </c>
    </row>
    <row r="1112" spans="1:6" x14ac:dyDescent="0.25">
      <c r="A1112" s="45">
        <v>4</v>
      </c>
      <c r="B1112" s="45">
        <v>1997</v>
      </c>
      <c r="C1112" s="45">
        <v>420</v>
      </c>
      <c r="D1112" s="45">
        <v>100</v>
      </c>
      <c r="E1112" s="45">
        <v>520</v>
      </c>
      <c r="F1112" t="s">
        <v>14</v>
      </c>
    </row>
    <row r="1113" spans="1:6" x14ac:dyDescent="0.25">
      <c r="A1113" s="45">
        <v>5</v>
      </c>
      <c r="B1113" s="45">
        <v>1997</v>
      </c>
      <c r="C1113" s="45">
        <v>443</v>
      </c>
      <c r="D1113" s="45">
        <v>189</v>
      </c>
      <c r="E1113" s="45">
        <v>632</v>
      </c>
      <c r="F1113" t="s">
        <v>14</v>
      </c>
    </row>
    <row r="1114" spans="1:6" x14ac:dyDescent="0.25">
      <c r="A1114" s="45">
        <v>6</v>
      </c>
      <c r="B1114" s="45">
        <v>1997</v>
      </c>
      <c r="C1114" s="45">
        <v>508</v>
      </c>
      <c r="D1114" s="45">
        <v>190</v>
      </c>
      <c r="E1114" s="45">
        <v>698</v>
      </c>
      <c r="F1114" t="s">
        <v>14</v>
      </c>
    </row>
    <row r="1115" spans="1:6" x14ac:dyDescent="0.25">
      <c r="A1115" s="45">
        <v>7</v>
      </c>
      <c r="B1115" s="45">
        <v>1997</v>
      </c>
      <c r="C1115" s="45">
        <v>583</v>
      </c>
      <c r="D1115" s="45">
        <v>146</v>
      </c>
      <c r="E1115" s="45">
        <v>729</v>
      </c>
      <c r="F1115" t="s">
        <v>14</v>
      </c>
    </row>
    <row r="1116" spans="1:6" x14ac:dyDescent="0.25">
      <c r="A1116" s="45">
        <v>8</v>
      </c>
      <c r="B1116" s="45">
        <v>1997</v>
      </c>
      <c r="C1116" s="45">
        <v>584</v>
      </c>
      <c r="D1116" s="45">
        <v>146</v>
      </c>
      <c r="E1116" s="45">
        <v>730</v>
      </c>
      <c r="F1116" t="s">
        <v>14</v>
      </c>
    </row>
    <row r="1117" spans="1:6" x14ac:dyDescent="0.25">
      <c r="A1117" s="45">
        <v>9</v>
      </c>
      <c r="B1117" s="45">
        <v>1997</v>
      </c>
      <c r="C1117" s="45">
        <v>602</v>
      </c>
      <c r="D1117" s="45">
        <v>150</v>
      </c>
      <c r="E1117" s="45">
        <v>752</v>
      </c>
      <c r="F1117" t="s">
        <v>14</v>
      </c>
    </row>
    <row r="1118" spans="1:6" x14ac:dyDescent="0.25">
      <c r="A1118" s="45">
        <v>10</v>
      </c>
      <c r="B1118" s="45">
        <v>1997</v>
      </c>
      <c r="C1118" s="45">
        <v>606</v>
      </c>
      <c r="D1118" s="45">
        <v>151</v>
      </c>
      <c r="E1118" s="45">
        <v>757</v>
      </c>
      <c r="F1118" t="s">
        <v>14</v>
      </c>
    </row>
    <row r="1119" spans="1:6" x14ac:dyDescent="0.25">
      <c r="A1119" s="45">
        <v>11</v>
      </c>
      <c r="B1119" s="45">
        <v>1997</v>
      </c>
      <c r="C1119" s="45">
        <v>644</v>
      </c>
      <c r="D1119" s="45">
        <v>162</v>
      </c>
      <c r="E1119" s="45">
        <v>806</v>
      </c>
      <c r="F1119" t="s">
        <v>14</v>
      </c>
    </row>
    <row r="1120" spans="1:6" x14ac:dyDescent="0.25">
      <c r="A1120" s="45">
        <v>12</v>
      </c>
      <c r="B1120" s="45">
        <v>1997</v>
      </c>
      <c r="C1120" s="45">
        <v>636</v>
      </c>
      <c r="D1120" s="45">
        <v>159</v>
      </c>
      <c r="E1120" s="45">
        <v>795</v>
      </c>
      <c r="F1120" t="s">
        <v>14</v>
      </c>
    </row>
    <row r="1121" spans="1:6" x14ac:dyDescent="0.25">
      <c r="A1121" s="45">
        <v>1</v>
      </c>
      <c r="B1121" s="45">
        <v>1998</v>
      </c>
      <c r="C1121" s="45">
        <v>639</v>
      </c>
      <c r="D1121" s="45">
        <v>159</v>
      </c>
      <c r="E1121" s="45">
        <v>798</v>
      </c>
      <c r="F1121" t="s">
        <v>14</v>
      </c>
    </row>
    <row r="1122" spans="1:6" x14ac:dyDescent="0.25">
      <c r="A1122" s="45">
        <v>2</v>
      </c>
      <c r="B1122" s="45">
        <v>1998</v>
      </c>
      <c r="C1122" s="45">
        <v>684</v>
      </c>
      <c r="D1122" s="45">
        <v>171</v>
      </c>
      <c r="E1122" s="45">
        <v>855</v>
      </c>
      <c r="F1122" t="s">
        <v>14</v>
      </c>
    </row>
    <row r="1123" spans="1:6" x14ac:dyDescent="0.25">
      <c r="A1123" s="45">
        <v>3</v>
      </c>
      <c r="B1123" s="45">
        <v>1998</v>
      </c>
      <c r="C1123" s="45">
        <v>717</v>
      </c>
      <c r="D1123" s="45">
        <v>179</v>
      </c>
      <c r="E1123" s="45">
        <v>896</v>
      </c>
      <c r="F1123" t="s">
        <v>14</v>
      </c>
    </row>
    <row r="1124" spans="1:6" x14ac:dyDescent="0.25">
      <c r="A1124" s="45">
        <v>4</v>
      </c>
      <c r="B1124" s="45">
        <v>1998</v>
      </c>
      <c r="C1124" s="45">
        <v>725</v>
      </c>
      <c r="D1124" s="45">
        <v>181</v>
      </c>
      <c r="E1124" s="45">
        <v>906</v>
      </c>
      <c r="F1124" t="s">
        <v>14</v>
      </c>
    </row>
    <row r="1125" spans="1:6" x14ac:dyDescent="0.25">
      <c r="A1125" s="45">
        <v>5</v>
      </c>
      <c r="B1125" s="45">
        <v>1998</v>
      </c>
      <c r="C1125" s="45">
        <v>662</v>
      </c>
      <c r="D1125" s="45">
        <v>254</v>
      </c>
      <c r="E1125" s="45">
        <v>916</v>
      </c>
      <c r="F1125" t="s">
        <v>14</v>
      </c>
    </row>
    <row r="1126" spans="1:6" x14ac:dyDescent="0.25">
      <c r="A1126" s="45">
        <v>6</v>
      </c>
      <c r="B1126" s="45">
        <v>1998</v>
      </c>
      <c r="C1126" s="45">
        <v>700</v>
      </c>
      <c r="D1126" s="45">
        <v>234</v>
      </c>
      <c r="E1126" s="45">
        <v>934</v>
      </c>
      <c r="F1126" t="s">
        <v>14</v>
      </c>
    </row>
    <row r="1127" spans="1:6" x14ac:dyDescent="0.25">
      <c r="A1127" s="45">
        <v>7</v>
      </c>
      <c r="B1127" s="45">
        <v>1998</v>
      </c>
      <c r="C1127" s="45">
        <v>723</v>
      </c>
      <c r="D1127" s="45">
        <v>267</v>
      </c>
      <c r="E1127" s="45">
        <v>990</v>
      </c>
      <c r="F1127" t="s">
        <v>14</v>
      </c>
    </row>
    <row r="1128" spans="1:6" x14ac:dyDescent="0.25">
      <c r="A1128" s="45">
        <v>8</v>
      </c>
      <c r="B1128" s="45">
        <v>1998</v>
      </c>
      <c r="C1128" s="45">
        <v>767</v>
      </c>
      <c r="D1128" s="45">
        <v>259</v>
      </c>
      <c r="E1128" s="44">
        <v>1026</v>
      </c>
      <c r="F1128" t="s">
        <v>14</v>
      </c>
    </row>
    <row r="1129" spans="1:6" x14ac:dyDescent="0.25">
      <c r="A1129" s="45">
        <v>9</v>
      </c>
      <c r="B1129" s="45">
        <v>1998</v>
      </c>
      <c r="C1129" s="45">
        <v>811</v>
      </c>
      <c r="D1129" s="45">
        <v>254</v>
      </c>
      <c r="E1129" s="44">
        <v>1065</v>
      </c>
      <c r="F1129" t="s">
        <v>14</v>
      </c>
    </row>
    <row r="1130" spans="1:6" x14ac:dyDescent="0.25">
      <c r="A1130" s="45">
        <v>10</v>
      </c>
      <c r="B1130" s="45">
        <v>1998</v>
      </c>
      <c r="C1130" s="45">
        <v>822</v>
      </c>
      <c r="D1130" s="45">
        <v>274</v>
      </c>
      <c r="E1130" s="44">
        <v>1096</v>
      </c>
      <c r="F1130" t="s">
        <v>14</v>
      </c>
    </row>
    <row r="1131" spans="1:6" x14ac:dyDescent="0.25">
      <c r="A1131" s="45">
        <v>11</v>
      </c>
      <c r="B1131" s="45">
        <v>1998</v>
      </c>
      <c r="C1131" s="45">
        <v>878</v>
      </c>
      <c r="D1131" s="45">
        <v>283</v>
      </c>
      <c r="E1131" s="44">
        <v>1161</v>
      </c>
      <c r="F1131" t="s">
        <v>14</v>
      </c>
    </row>
    <row r="1132" spans="1:6" x14ac:dyDescent="0.25">
      <c r="A1132" s="45">
        <v>12</v>
      </c>
      <c r="B1132" s="45">
        <v>1998</v>
      </c>
      <c r="C1132" s="45">
        <v>925</v>
      </c>
      <c r="D1132" s="45">
        <v>271</v>
      </c>
      <c r="E1132" s="44">
        <v>1196</v>
      </c>
      <c r="F1132" t="s">
        <v>14</v>
      </c>
    </row>
    <row r="1133" spans="1:6" x14ac:dyDescent="0.25">
      <c r="A1133" s="45">
        <v>1</v>
      </c>
      <c r="B1133" s="45">
        <v>1999</v>
      </c>
      <c r="C1133" s="45">
        <v>869</v>
      </c>
      <c r="D1133" s="45">
        <v>279</v>
      </c>
      <c r="E1133" s="44">
        <v>1148</v>
      </c>
      <c r="F1133" t="s">
        <v>14</v>
      </c>
    </row>
    <row r="1134" spans="1:6" x14ac:dyDescent="0.25">
      <c r="A1134" s="45">
        <v>2</v>
      </c>
      <c r="B1134" s="45">
        <v>1999</v>
      </c>
      <c r="C1134" s="45">
        <v>952</v>
      </c>
      <c r="D1134" s="45">
        <v>329</v>
      </c>
      <c r="E1134" s="44">
        <v>1281</v>
      </c>
      <c r="F1134" t="s">
        <v>14</v>
      </c>
    </row>
    <row r="1135" spans="1:6" x14ac:dyDescent="0.25">
      <c r="A1135" s="45">
        <v>3</v>
      </c>
      <c r="B1135" s="45">
        <v>1999</v>
      </c>
      <c r="C1135" s="44">
        <v>1023</v>
      </c>
      <c r="D1135" s="45">
        <v>340</v>
      </c>
      <c r="E1135" s="44">
        <v>1363</v>
      </c>
      <c r="F1135" t="s">
        <v>14</v>
      </c>
    </row>
    <row r="1136" spans="1:6" x14ac:dyDescent="0.25">
      <c r="A1136" s="45">
        <v>4</v>
      </c>
      <c r="B1136" s="45">
        <v>1999</v>
      </c>
      <c r="C1136" s="44">
        <v>1105</v>
      </c>
      <c r="D1136" s="45">
        <v>379</v>
      </c>
      <c r="E1136" s="44">
        <v>1484</v>
      </c>
      <c r="F1136" t="s">
        <v>14</v>
      </c>
    </row>
    <row r="1137" spans="1:6" x14ac:dyDescent="0.25">
      <c r="A1137" s="45">
        <v>5</v>
      </c>
      <c r="B1137" s="45">
        <v>1999</v>
      </c>
      <c r="C1137" s="44">
        <v>1073</v>
      </c>
      <c r="D1137" s="45">
        <v>345</v>
      </c>
      <c r="E1137" s="44">
        <v>1418</v>
      </c>
      <c r="F1137" t="s">
        <v>14</v>
      </c>
    </row>
    <row r="1138" spans="1:6" x14ac:dyDescent="0.25">
      <c r="A1138" s="45">
        <v>6</v>
      </c>
      <c r="B1138" s="45">
        <v>1999</v>
      </c>
      <c r="C1138" s="44">
        <v>1135</v>
      </c>
      <c r="D1138" s="45">
        <v>383</v>
      </c>
      <c r="E1138" s="44">
        <v>1518</v>
      </c>
      <c r="F1138" t="s">
        <v>14</v>
      </c>
    </row>
    <row r="1139" spans="1:6" x14ac:dyDescent="0.25">
      <c r="A1139" s="45">
        <v>7</v>
      </c>
      <c r="B1139" s="45">
        <v>1999</v>
      </c>
      <c r="C1139" s="44">
        <v>1279</v>
      </c>
      <c r="D1139" s="45">
        <v>360</v>
      </c>
      <c r="E1139" s="44">
        <v>1639</v>
      </c>
      <c r="F1139" t="s">
        <v>14</v>
      </c>
    </row>
    <row r="1140" spans="1:6" x14ac:dyDescent="0.25">
      <c r="A1140" s="45">
        <v>8</v>
      </c>
      <c r="B1140" s="45">
        <v>1999</v>
      </c>
      <c r="C1140" s="44">
        <v>1322</v>
      </c>
      <c r="D1140" s="45">
        <v>363</v>
      </c>
      <c r="E1140" s="44">
        <v>1685</v>
      </c>
      <c r="F1140" t="s">
        <v>14</v>
      </c>
    </row>
    <row r="1141" spans="1:6" x14ac:dyDescent="0.25">
      <c r="A1141" s="45">
        <v>9</v>
      </c>
      <c r="B1141" s="45">
        <v>1999</v>
      </c>
      <c r="C1141" s="44">
        <v>1301</v>
      </c>
      <c r="D1141" s="45">
        <v>333</v>
      </c>
      <c r="E1141" s="44">
        <v>1634</v>
      </c>
      <c r="F1141" t="s">
        <v>14</v>
      </c>
    </row>
    <row r="1142" spans="1:6" x14ac:dyDescent="0.25">
      <c r="A1142" s="45">
        <v>10</v>
      </c>
      <c r="B1142" s="45">
        <v>1999</v>
      </c>
      <c r="C1142" s="44">
        <v>1381</v>
      </c>
      <c r="D1142" s="45">
        <v>346</v>
      </c>
      <c r="E1142" s="44">
        <v>1727</v>
      </c>
      <c r="F1142" t="s">
        <v>14</v>
      </c>
    </row>
    <row r="1143" spans="1:6" x14ac:dyDescent="0.25">
      <c r="A1143" s="45">
        <v>11</v>
      </c>
      <c r="B1143" s="45">
        <v>1999</v>
      </c>
      <c r="C1143" s="44">
        <v>1618</v>
      </c>
      <c r="D1143" s="45">
        <v>286</v>
      </c>
      <c r="E1143" s="44">
        <v>1904</v>
      </c>
      <c r="F1143" t="s">
        <v>14</v>
      </c>
    </row>
    <row r="1144" spans="1:6" x14ac:dyDescent="0.25">
      <c r="A1144" s="45">
        <v>12</v>
      </c>
      <c r="B1144" s="45">
        <v>1999</v>
      </c>
      <c r="C1144" s="44">
        <v>1657</v>
      </c>
      <c r="D1144" s="45">
        <v>316</v>
      </c>
      <c r="E1144" s="44">
        <v>1973</v>
      </c>
      <c r="F1144" t="s">
        <v>14</v>
      </c>
    </row>
    <row r="1145" spans="1:6" x14ac:dyDescent="0.25">
      <c r="A1145" s="45">
        <v>1</v>
      </c>
      <c r="B1145" s="45">
        <v>2000</v>
      </c>
      <c r="C1145" s="44">
        <v>1655</v>
      </c>
      <c r="D1145" s="45">
        <v>389</v>
      </c>
      <c r="E1145" s="44">
        <v>2044</v>
      </c>
      <c r="F1145" t="s">
        <v>14</v>
      </c>
    </row>
    <row r="1146" spans="1:6" x14ac:dyDescent="0.25">
      <c r="A1146" s="45">
        <v>2</v>
      </c>
      <c r="B1146" s="45">
        <v>2000</v>
      </c>
      <c r="C1146" s="44">
        <v>1704</v>
      </c>
      <c r="D1146" s="45">
        <v>362</v>
      </c>
      <c r="E1146" s="44">
        <v>2066</v>
      </c>
      <c r="F1146" t="s">
        <v>14</v>
      </c>
    </row>
    <row r="1147" spans="1:6" x14ac:dyDescent="0.25">
      <c r="A1147" s="45">
        <v>3</v>
      </c>
      <c r="B1147" s="45">
        <v>2000</v>
      </c>
      <c r="C1147" s="44">
        <v>1687</v>
      </c>
      <c r="D1147" s="45">
        <v>396</v>
      </c>
      <c r="E1147" s="44">
        <v>2083</v>
      </c>
      <c r="F1147" t="s">
        <v>14</v>
      </c>
    </row>
    <row r="1148" spans="1:6" x14ac:dyDescent="0.25">
      <c r="A1148" s="45">
        <v>4</v>
      </c>
      <c r="B1148" s="45">
        <v>2000</v>
      </c>
      <c r="C1148" s="44">
        <v>1633</v>
      </c>
      <c r="D1148" s="45">
        <v>404</v>
      </c>
      <c r="E1148" s="44">
        <v>2037</v>
      </c>
      <c r="F1148" t="s">
        <v>14</v>
      </c>
    </row>
    <row r="1149" spans="1:6" x14ac:dyDescent="0.25">
      <c r="A1149" s="45">
        <v>5</v>
      </c>
      <c r="B1149" s="45">
        <v>2000</v>
      </c>
      <c r="C1149" s="44">
        <v>1608</v>
      </c>
      <c r="D1149" s="45">
        <v>390</v>
      </c>
      <c r="E1149" s="44">
        <v>1998</v>
      </c>
      <c r="F1149" t="s">
        <v>14</v>
      </c>
    </row>
    <row r="1150" spans="1:6" x14ac:dyDescent="0.25">
      <c r="A1150" s="45">
        <v>6</v>
      </c>
      <c r="B1150" s="45">
        <v>2000</v>
      </c>
      <c r="C1150" s="44">
        <v>1565</v>
      </c>
      <c r="D1150" s="45">
        <v>335</v>
      </c>
      <c r="E1150" s="44">
        <v>1900</v>
      </c>
      <c r="F1150" t="s">
        <v>14</v>
      </c>
    </row>
    <row r="1151" spans="1:6" x14ac:dyDescent="0.25">
      <c r="A1151" s="45">
        <v>7</v>
      </c>
      <c r="B1151" s="45">
        <v>2000</v>
      </c>
      <c r="C1151" s="44">
        <v>1482</v>
      </c>
      <c r="D1151" s="45">
        <v>323</v>
      </c>
      <c r="E1151" s="44">
        <v>1805</v>
      </c>
      <c r="F1151" t="s">
        <v>14</v>
      </c>
    </row>
    <row r="1152" spans="1:6" x14ac:dyDescent="0.25">
      <c r="A1152" s="45">
        <v>8</v>
      </c>
      <c r="B1152" s="45">
        <v>2000</v>
      </c>
      <c r="C1152" s="44">
        <v>1416</v>
      </c>
      <c r="D1152" s="45">
        <v>327</v>
      </c>
      <c r="E1152" s="44">
        <v>1743</v>
      </c>
      <c r="F1152" t="s">
        <v>14</v>
      </c>
    </row>
    <row r="1153" spans="1:6" x14ac:dyDescent="0.25">
      <c r="A1153" s="45">
        <v>9</v>
      </c>
      <c r="B1153" s="45">
        <v>2000</v>
      </c>
      <c r="C1153" s="44">
        <v>1404</v>
      </c>
      <c r="D1153" s="45">
        <v>294</v>
      </c>
      <c r="E1153" s="44">
        <v>1698</v>
      </c>
      <c r="F1153" t="s">
        <v>14</v>
      </c>
    </row>
    <row r="1154" spans="1:6" x14ac:dyDescent="0.25">
      <c r="A1154" s="45">
        <v>10</v>
      </c>
      <c r="B1154" s="45">
        <v>2000</v>
      </c>
      <c r="C1154" s="44">
        <v>1316</v>
      </c>
      <c r="D1154" s="45">
        <v>413</v>
      </c>
      <c r="E1154" s="44">
        <v>1729</v>
      </c>
      <c r="F1154" t="s">
        <v>14</v>
      </c>
    </row>
    <row r="1155" spans="1:6" x14ac:dyDescent="0.25">
      <c r="A1155" s="45">
        <v>11</v>
      </c>
      <c r="B1155" s="45">
        <v>2000</v>
      </c>
      <c r="C1155" s="44">
        <v>1444</v>
      </c>
      <c r="D1155" s="45">
        <v>324</v>
      </c>
      <c r="E1155" s="44">
        <v>1768</v>
      </c>
      <c r="F1155" t="s">
        <v>14</v>
      </c>
    </row>
    <row r="1156" spans="1:6" x14ac:dyDescent="0.25">
      <c r="A1156" s="45">
        <v>12</v>
      </c>
      <c r="B1156" s="45">
        <v>2000</v>
      </c>
      <c r="C1156" s="44">
        <v>1574</v>
      </c>
      <c r="D1156" s="45">
        <v>337</v>
      </c>
      <c r="E1156" s="44">
        <v>1911</v>
      </c>
      <c r="F1156" t="s">
        <v>14</v>
      </c>
    </row>
    <row r="1157" spans="1:6" x14ac:dyDescent="0.25">
      <c r="A1157" s="45">
        <v>1</v>
      </c>
      <c r="B1157" s="45">
        <v>2001</v>
      </c>
      <c r="C1157" s="44">
        <v>1582</v>
      </c>
      <c r="D1157" s="45">
        <v>342</v>
      </c>
      <c r="E1157" s="44">
        <v>1924</v>
      </c>
      <c r="F1157" t="s">
        <v>14</v>
      </c>
    </row>
    <row r="1158" spans="1:6" x14ac:dyDescent="0.25">
      <c r="A1158" s="45">
        <v>2</v>
      </c>
      <c r="B1158" s="45">
        <v>2001</v>
      </c>
      <c r="C1158" s="44">
        <v>1698</v>
      </c>
      <c r="D1158" s="45">
        <v>365</v>
      </c>
      <c r="E1158" s="44">
        <v>2063</v>
      </c>
      <c r="F1158" t="s">
        <v>14</v>
      </c>
    </row>
    <row r="1159" spans="1:6" x14ac:dyDescent="0.25">
      <c r="A1159" s="45">
        <v>3</v>
      </c>
      <c r="B1159" s="45">
        <v>2001</v>
      </c>
      <c r="C1159" s="44">
        <v>1773</v>
      </c>
      <c r="D1159" s="45">
        <v>361</v>
      </c>
      <c r="E1159" s="44">
        <v>2134</v>
      </c>
      <c r="F1159" t="s">
        <v>14</v>
      </c>
    </row>
    <row r="1160" spans="1:6" x14ac:dyDescent="0.25">
      <c r="A1160" s="45">
        <v>4</v>
      </c>
      <c r="B1160" s="45">
        <v>2001</v>
      </c>
      <c r="C1160" s="44">
        <v>1999</v>
      </c>
      <c r="D1160" s="45">
        <v>322</v>
      </c>
      <c r="E1160" s="44">
        <v>2321</v>
      </c>
      <c r="F1160" t="s">
        <v>14</v>
      </c>
    </row>
    <row r="1161" spans="1:6" x14ac:dyDescent="0.25">
      <c r="A1161" s="45">
        <v>5</v>
      </c>
      <c r="B1161" s="45">
        <v>2001</v>
      </c>
      <c r="C1161" s="44">
        <v>2041</v>
      </c>
      <c r="D1161" s="45">
        <v>358</v>
      </c>
      <c r="E1161" s="44">
        <v>2399</v>
      </c>
      <c r="F1161" t="s">
        <v>14</v>
      </c>
    </row>
    <row r="1162" spans="1:6" x14ac:dyDescent="0.25">
      <c r="A1162" s="45">
        <v>6</v>
      </c>
      <c r="B1162" s="45">
        <v>2001</v>
      </c>
      <c r="C1162" s="44">
        <v>1945</v>
      </c>
      <c r="D1162" s="45">
        <v>341</v>
      </c>
      <c r="E1162" s="44">
        <v>2286</v>
      </c>
      <c r="F1162" t="s">
        <v>14</v>
      </c>
    </row>
    <row r="1163" spans="1:6" x14ac:dyDescent="0.25">
      <c r="A1163" s="45">
        <v>7</v>
      </c>
      <c r="B1163" s="45">
        <v>2001</v>
      </c>
      <c r="C1163" s="44">
        <v>1935</v>
      </c>
      <c r="D1163" s="45">
        <v>331</v>
      </c>
      <c r="E1163" s="44">
        <v>2266</v>
      </c>
      <c r="F1163" t="s">
        <v>14</v>
      </c>
    </row>
    <row r="1164" spans="1:6" x14ac:dyDescent="0.25">
      <c r="A1164" s="45">
        <v>8</v>
      </c>
      <c r="B1164" s="45">
        <v>2001</v>
      </c>
      <c r="C1164" s="44">
        <v>1958</v>
      </c>
      <c r="D1164" s="45">
        <v>345</v>
      </c>
      <c r="E1164" s="44">
        <v>2303</v>
      </c>
      <c r="F1164" t="s">
        <v>14</v>
      </c>
    </row>
    <row r="1165" spans="1:6" x14ac:dyDescent="0.25">
      <c r="A1165" s="45">
        <v>9</v>
      </c>
      <c r="B1165" s="45">
        <v>2001</v>
      </c>
      <c r="C1165" s="44">
        <v>2015</v>
      </c>
      <c r="D1165" s="45">
        <v>348</v>
      </c>
      <c r="E1165" s="44">
        <v>2363</v>
      </c>
      <c r="F1165" t="s">
        <v>14</v>
      </c>
    </row>
    <row r="1166" spans="1:6" x14ac:dyDescent="0.25">
      <c r="A1166" s="45">
        <v>10</v>
      </c>
      <c r="B1166" s="45">
        <v>2001</v>
      </c>
      <c r="C1166" s="44">
        <v>1593</v>
      </c>
      <c r="D1166" s="45">
        <v>213</v>
      </c>
      <c r="E1166" s="44">
        <v>1806</v>
      </c>
      <c r="F1166" t="s">
        <v>14</v>
      </c>
    </row>
    <row r="1167" spans="1:6" x14ac:dyDescent="0.25">
      <c r="A1167" s="45">
        <v>11</v>
      </c>
      <c r="B1167" s="45">
        <v>2001</v>
      </c>
      <c r="C1167" s="44">
        <v>1740</v>
      </c>
      <c r="D1167" s="45">
        <v>258</v>
      </c>
      <c r="E1167" s="44">
        <v>1998</v>
      </c>
      <c r="F1167" t="s">
        <v>14</v>
      </c>
    </row>
    <row r="1168" spans="1:6" x14ac:dyDescent="0.25">
      <c r="A1168" s="45">
        <v>12</v>
      </c>
      <c r="B1168" s="45">
        <v>2001</v>
      </c>
      <c r="C1168" s="44">
        <v>1774</v>
      </c>
      <c r="D1168" s="45">
        <v>275</v>
      </c>
      <c r="E1168" s="44">
        <v>2049</v>
      </c>
      <c r="F1168" t="s">
        <v>14</v>
      </c>
    </row>
    <row r="1169" spans="1:6" x14ac:dyDescent="0.25">
      <c r="A1169" s="45">
        <v>1</v>
      </c>
      <c r="B1169" s="45">
        <v>2002</v>
      </c>
      <c r="C1169" s="44">
        <v>1849</v>
      </c>
      <c r="D1169" s="45">
        <v>280</v>
      </c>
      <c r="E1169" s="44">
        <v>2129</v>
      </c>
      <c r="F1169" t="s">
        <v>14</v>
      </c>
    </row>
    <row r="1170" spans="1:6" x14ac:dyDescent="0.25">
      <c r="A1170" s="45">
        <v>2</v>
      </c>
      <c r="B1170" s="45">
        <v>2002</v>
      </c>
      <c r="C1170" s="44">
        <v>1849</v>
      </c>
      <c r="D1170" s="45">
        <v>280</v>
      </c>
      <c r="E1170" s="44">
        <v>2129</v>
      </c>
      <c r="F1170" t="s">
        <v>14</v>
      </c>
    </row>
    <row r="1171" spans="1:6" x14ac:dyDescent="0.25">
      <c r="A1171" s="45">
        <v>3</v>
      </c>
      <c r="B1171" s="45">
        <v>2002</v>
      </c>
      <c r="C1171" s="44">
        <v>1940</v>
      </c>
      <c r="D1171" s="45">
        <v>273</v>
      </c>
      <c r="E1171" s="44">
        <v>2213</v>
      </c>
      <c r="F1171" t="s">
        <v>14</v>
      </c>
    </row>
    <row r="1172" spans="1:6" x14ac:dyDescent="0.25">
      <c r="A1172" s="45">
        <v>4</v>
      </c>
      <c r="B1172" s="45">
        <v>2002</v>
      </c>
      <c r="C1172" s="44">
        <v>2025</v>
      </c>
      <c r="D1172" s="45">
        <v>246</v>
      </c>
      <c r="E1172" s="44">
        <v>2271</v>
      </c>
      <c r="F1172" t="s">
        <v>14</v>
      </c>
    </row>
    <row r="1173" spans="1:6" x14ac:dyDescent="0.25">
      <c r="A1173" s="45">
        <v>5</v>
      </c>
      <c r="B1173" s="45">
        <v>2002</v>
      </c>
      <c r="C1173" s="44">
        <v>2047</v>
      </c>
      <c r="D1173" s="45">
        <v>335</v>
      </c>
      <c r="E1173" s="44">
        <v>2382</v>
      </c>
      <c r="F1173" t="s">
        <v>14</v>
      </c>
    </row>
    <row r="1174" spans="1:6" x14ac:dyDescent="0.25">
      <c r="A1174" s="45">
        <v>6</v>
      </c>
      <c r="B1174" s="45">
        <v>2002</v>
      </c>
      <c r="C1174" s="44">
        <v>2102</v>
      </c>
      <c r="D1174" s="45">
        <v>341</v>
      </c>
      <c r="E1174" s="44">
        <v>2443</v>
      </c>
      <c r="F1174" t="s">
        <v>14</v>
      </c>
    </row>
    <row r="1175" spans="1:6" x14ac:dyDescent="0.25">
      <c r="A1175" s="45">
        <v>7</v>
      </c>
      <c r="B1175" s="45">
        <v>2002</v>
      </c>
      <c r="C1175" s="44">
        <v>2103</v>
      </c>
      <c r="D1175" s="45">
        <v>334</v>
      </c>
      <c r="E1175" s="44">
        <v>2437</v>
      </c>
      <c r="F1175" t="s">
        <v>14</v>
      </c>
    </row>
    <row r="1176" spans="1:6" x14ac:dyDescent="0.25">
      <c r="A1176" s="45">
        <v>8</v>
      </c>
      <c r="B1176" s="45">
        <v>2002</v>
      </c>
      <c r="C1176" s="44">
        <v>2139</v>
      </c>
      <c r="D1176" s="45">
        <v>348</v>
      </c>
      <c r="E1176" s="44">
        <v>2487</v>
      </c>
      <c r="F1176" t="s">
        <v>14</v>
      </c>
    </row>
    <row r="1177" spans="1:6" x14ac:dyDescent="0.25">
      <c r="A1177" s="45">
        <v>9</v>
      </c>
      <c r="B1177" s="45">
        <v>2002</v>
      </c>
      <c r="C1177" s="44">
        <v>2134</v>
      </c>
      <c r="D1177" s="45">
        <v>331</v>
      </c>
      <c r="E1177" s="44">
        <v>2465</v>
      </c>
      <c r="F1177" t="s">
        <v>14</v>
      </c>
    </row>
    <row r="1178" spans="1:6" x14ac:dyDescent="0.25">
      <c r="A1178" s="45">
        <v>10</v>
      </c>
      <c r="B1178" s="45">
        <v>2002</v>
      </c>
      <c r="C1178" s="44">
        <v>2204</v>
      </c>
      <c r="D1178" s="45">
        <v>334</v>
      </c>
      <c r="E1178" s="44">
        <v>2538</v>
      </c>
      <c r="F1178" t="s">
        <v>14</v>
      </c>
    </row>
    <row r="1179" spans="1:6" x14ac:dyDescent="0.25">
      <c r="A1179" s="45">
        <v>11</v>
      </c>
      <c r="B1179" s="45">
        <v>2002</v>
      </c>
      <c r="C1179" s="44">
        <v>2228</v>
      </c>
      <c r="D1179" s="45">
        <v>369</v>
      </c>
      <c r="E1179" s="44">
        <v>2597</v>
      </c>
      <c r="F1179" t="s">
        <v>14</v>
      </c>
    </row>
    <row r="1180" spans="1:6" x14ac:dyDescent="0.25">
      <c r="A1180" s="45">
        <v>12</v>
      </c>
      <c r="B1180" s="45">
        <v>2002</v>
      </c>
      <c r="C1180" s="44">
        <v>2199</v>
      </c>
      <c r="D1180" s="45">
        <v>380</v>
      </c>
      <c r="E1180" s="44">
        <v>2579</v>
      </c>
      <c r="F1180" t="s">
        <v>14</v>
      </c>
    </row>
    <row r="1181" spans="1:6" x14ac:dyDescent="0.25">
      <c r="A1181" s="45">
        <v>1</v>
      </c>
      <c r="B1181" s="45">
        <v>2003</v>
      </c>
      <c r="C1181" s="44">
        <v>2223</v>
      </c>
      <c r="D1181" s="45">
        <v>350</v>
      </c>
      <c r="E1181" s="44">
        <v>2573</v>
      </c>
      <c r="F1181" t="s">
        <v>14</v>
      </c>
    </row>
    <row r="1182" spans="1:6" x14ac:dyDescent="0.25">
      <c r="A1182" s="45">
        <v>2</v>
      </c>
      <c r="B1182" s="45">
        <v>2003</v>
      </c>
      <c r="C1182" s="44">
        <v>2219</v>
      </c>
      <c r="D1182" s="45">
        <v>352</v>
      </c>
      <c r="E1182" s="44">
        <v>2571</v>
      </c>
      <c r="F1182" t="s">
        <v>14</v>
      </c>
    </row>
    <row r="1183" spans="1:6" x14ac:dyDescent="0.25">
      <c r="A1183" s="45">
        <v>3</v>
      </c>
      <c r="B1183" s="45">
        <v>2003</v>
      </c>
      <c r="C1183" s="44">
        <v>2235</v>
      </c>
      <c r="D1183" s="45">
        <v>396</v>
      </c>
      <c r="E1183" s="44">
        <v>2631</v>
      </c>
      <c r="F1183" t="s">
        <v>14</v>
      </c>
    </row>
    <row r="1184" spans="1:6" x14ac:dyDescent="0.25">
      <c r="A1184" s="45">
        <v>4</v>
      </c>
      <c r="B1184" s="45">
        <v>2003</v>
      </c>
      <c r="C1184" s="44">
        <v>2327</v>
      </c>
      <c r="D1184" s="45">
        <v>356</v>
      </c>
      <c r="E1184" s="44">
        <v>2683</v>
      </c>
      <c r="F1184" t="s">
        <v>14</v>
      </c>
    </row>
    <row r="1185" spans="1:6" x14ac:dyDescent="0.25">
      <c r="A1185" s="45">
        <v>5</v>
      </c>
      <c r="B1185" s="45">
        <v>2003</v>
      </c>
      <c r="C1185" s="44">
        <v>2263</v>
      </c>
      <c r="D1185" s="45">
        <v>310</v>
      </c>
      <c r="E1185" s="44">
        <v>2573</v>
      </c>
      <c r="F1185" t="s">
        <v>14</v>
      </c>
    </row>
    <row r="1186" spans="1:6" x14ac:dyDescent="0.25">
      <c r="A1186" s="45">
        <v>6</v>
      </c>
      <c r="B1186" s="45">
        <v>2003</v>
      </c>
      <c r="C1186" s="44">
        <v>2270</v>
      </c>
      <c r="D1186" s="45">
        <v>335</v>
      </c>
      <c r="E1186" s="44">
        <v>2605</v>
      </c>
      <c r="F1186" t="s">
        <v>14</v>
      </c>
    </row>
    <row r="1187" spans="1:6" x14ac:dyDescent="0.25">
      <c r="A1187" s="45">
        <v>7</v>
      </c>
      <c r="B1187" s="45">
        <v>2003</v>
      </c>
      <c r="C1187" s="44">
        <v>2144</v>
      </c>
      <c r="D1187" s="45">
        <v>341</v>
      </c>
      <c r="E1187" s="44">
        <v>2485</v>
      </c>
      <c r="F1187" t="s">
        <v>14</v>
      </c>
    </row>
    <row r="1188" spans="1:6" x14ac:dyDescent="0.25">
      <c r="A1188" s="45">
        <v>8</v>
      </c>
      <c r="B1188" s="45">
        <v>2003</v>
      </c>
      <c r="C1188" s="44">
        <v>2295</v>
      </c>
      <c r="D1188" s="45">
        <v>330</v>
      </c>
      <c r="E1188" s="44">
        <v>2625</v>
      </c>
      <c r="F1188" t="s">
        <v>14</v>
      </c>
    </row>
    <row r="1189" spans="1:6" x14ac:dyDescent="0.25">
      <c r="A1189" s="45">
        <v>9</v>
      </c>
      <c r="B1189" s="45">
        <v>2003</v>
      </c>
      <c r="C1189" s="44">
        <v>2137</v>
      </c>
      <c r="D1189" s="45">
        <v>324</v>
      </c>
      <c r="E1189" s="44">
        <v>2461</v>
      </c>
      <c r="F1189" t="s">
        <v>14</v>
      </c>
    </row>
    <row r="1190" spans="1:6" x14ac:dyDescent="0.25">
      <c r="A1190" s="45">
        <v>10</v>
      </c>
      <c r="B1190" s="45">
        <v>2003</v>
      </c>
      <c r="C1190" s="44">
        <v>2114</v>
      </c>
      <c r="D1190" s="45">
        <v>311</v>
      </c>
      <c r="E1190" s="44">
        <v>2425</v>
      </c>
      <c r="F1190" t="s">
        <v>14</v>
      </c>
    </row>
    <row r="1191" spans="1:6" x14ac:dyDescent="0.25">
      <c r="A1191" s="45">
        <v>11</v>
      </c>
      <c r="B1191" s="45">
        <v>2003</v>
      </c>
      <c r="C1191" s="44">
        <v>2243</v>
      </c>
      <c r="D1191" s="45">
        <v>304</v>
      </c>
      <c r="E1191" s="44">
        <v>2547</v>
      </c>
      <c r="F1191" t="s">
        <v>14</v>
      </c>
    </row>
    <row r="1192" spans="1:6" x14ac:dyDescent="0.25">
      <c r="A1192" s="45">
        <v>12</v>
      </c>
      <c r="B1192" s="45">
        <v>2003</v>
      </c>
      <c r="C1192" s="44">
        <v>2402</v>
      </c>
      <c r="D1192" s="45">
        <v>332</v>
      </c>
      <c r="E1192" s="44">
        <v>2734</v>
      </c>
      <c r="F1192" t="s">
        <v>14</v>
      </c>
    </row>
    <row r="1193" spans="1:6" x14ac:dyDescent="0.25">
      <c r="A1193" s="45">
        <v>1</v>
      </c>
      <c r="B1193" s="45">
        <v>2004</v>
      </c>
      <c r="C1193" s="44">
        <v>2242</v>
      </c>
      <c r="D1193" s="45">
        <v>325</v>
      </c>
      <c r="E1193" s="44">
        <v>2567</v>
      </c>
      <c r="F1193" t="s">
        <v>14</v>
      </c>
    </row>
    <row r="1194" spans="1:6" x14ac:dyDescent="0.25">
      <c r="A1194" s="45">
        <v>2</v>
      </c>
      <c r="B1194" s="45">
        <v>2004</v>
      </c>
      <c r="C1194" s="44">
        <v>2243</v>
      </c>
      <c r="D1194" s="45">
        <v>294</v>
      </c>
      <c r="E1194" s="44">
        <v>2537</v>
      </c>
      <c r="F1194" t="s">
        <v>14</v>
      </c>
    </row>
    <row r="1195" spans="1:6" x14ac:dyDescent="0.25">
      <c r="A1195" s="45">
        <v>3</v>
      </c>
      <c r="B1195" s="45">
        <v>2004</v>
      </c>
      <c r="C1195" s="44">
        <v>2250</v>
      </c>
      <c r="D1195" s="45">
        <v>299</v>
      </c>
      <c r="E1195" s="44">
        <v>2549</v>
      </c>
      <c r="F1195" t="s">
        <v>14</v>
      </c>
    </row>
    <row r="1196" spans="1:6" x14ac:dyDescent="0.25">
      <c r="A1196" s="45">
        <v>4</v>
      </c>
      <c r="B1196" s="45">
        <v>2004</v>
      </c>
      <c r="C1196" s="44">
        <v>2261</v>
      </c>
      <c r="D1196" s="45">
        <v>307</v>
      </c>
      <c r="E1196" s="44">
        <v>2568</v>
      </c>
      <c r="F1196" t="s">
        <v>14</v>
      </c>
    </row>
    <row r="1197" spans="1:6" x14ac:dyDescent="0.25">
      <c r="A1197" s="45">
        <v>5</v>
      </c>
      <c r="B1197" s="45">
        <v>2004</v>
      </c>
      <c r="C1197" s="44">
        <v>2288</v>
      </c>
      <c r="D1197" s="45">
        <v>303</v>
      </c>
      <c r="E1197" s="44">
        <v>2591</v>
      </c>
      <c r="F1197" t="s">
        <v>14</v>
      </c>
    </row>
    <row r="1198" spans="1:6" x14ac:dyDescent="0.25">
      <c r="A1198" s="45">
        <v>6</v>
      </c>
      <c r="B1198" s="45">
        <v>2004</v>
      </c>
      <c r="C1198" s="44">
        <v>2278</v>
      </c>
      <c r="D1198" s="45">
        <v>315</v>
      </c>
      <c r="E1198" s="44">
        <v>2593</v>
      </c>
      <c r="F1198" t="s">
        <v>14</v>
      </c>
    </row>
    <row r="1199" spans="1:6" x14ac:dyDescent="0.25">
      <c r="A1199" s="45">
        <v>7</v>
      </c>
      <c r="B1199" s="45">
        <v>2004</v>
      </c>
      <c r="C1199" s="44">
        <v>2272</v>
      </c>
      <c r="D1199" s="45">
        <v>308</v>
      </c>
      <c r="E1199" s="44">
        <v>2580</v>
      </c>
      <c r="F1199" t="s">
        <v>14</v>
      </c>
    </row>
    <row r="1200" spans="1:6" x14ac:dyDescent="0.25">
      <c r="A1200" s="45">
        <v>8</v>
      </c>
      <c r="B1200" s="45">
        <v>2004</v>
      </c>
      <c r="C1200" s="44">
        <v>2271</v>
      </c>
      <c r="D1200" s="45">
        <v>307</v>
      </c>
      <c r="E1200" s="44">
        <v>2578</v>
      </c>
      <c r="F1200" t="s">
        <v>14</v>
      </c>
    </row>
    <row r="1201" spans="1:6" x14ac:dyDescent="0.25">
      <c r="A1201" s="45">
        <v>9</v>
      </c>
      <c r="B1201" s="45">
        <v>2004</v>
      </c>
      <c r="C1201" s="44">
        <v>2173</v>
      </c>
      <c r="D1201" s="45">
        <v>314</v>
      </c>
      <c r="E1201" s="44">
        <v>2487</v>
      </c>
      <c r="F1201" t="s">
        <v>14</v>
      </c>
    </row>
    <row r="1202" spans="1:6" x14ac:dyDescent="0.25">
      <c r="A1202" s="45">
        <v>10</v>
      </c>
      <c r="B1202" s="45">
        <v>2004</v>
      </c>
      <c r="C1202" s="44">
        <v>2155</v>
      </c>
      <c r="D1202" s="45">
        <v>281</v>
      </c>
      <c r="E1202" s="44">
        <v>2436</v>
      </c>
      <c r="F1202" t="s">
        <v>14</v>
      </c>
    </row>
    <row r="1203" spans="1:6" x14ac:dyDescent="0.25">
      <c r="A1203" s="45">
        <v>11</v>
      </c>
      <c r="B1203" s="45">
        <v>2004</v>
      </c>
      <c r="C1203" s="44">
        <v>2360</v>
      </c>
      <c r="D1203" s="45">
        <v>269</v>
      </c>
      <c r="E1203" s="44">
        <v>2629</v>
      </c>
      <c r="F1203" t="s">
        <v>14</v>
      </c>
    </row>
    <row r="1204" spans="1:6" x14ac:dyDescent="0.25">
      <c r="A1204" s="45">
        <v>12</v>
      </c>
      <c r="B1204" s="45">
        <v>2004</v>
      </c>
      <c r="C1204" s="44">
        <v>2339</v>
      </c>
      <c r="D1204" s="45">
        <v>288</v>
      </c>
      <c r="E1204" s="44">
        <v>2627</v>
      </c>
      <c r="F1204" t="s">
        <v>14</v>
      </c>
    </row>
    <row r="1205" spans="1:6" x14ac:dyDescent="0.25">
      <c r="A1205" s="45">
        <v>1</v>
      </c>
      <c r="B1205" s="45">
        <v>2005</v>
      </c>
      <c r="C1205" s="44">
        <v>2324</v>
      </c>
      <c r="D1205" s="45">
        <v>301</v>
      </c>
      <c r="E1205" s="44">
        <v>2625</v>
      </c>
      <c r="F1205" t="s">
        <v>14</v>
      </c>
    </row>
    <row r="1206" spans="1:6" x14ac:dyDescent="0.25">
      <c r="A1206" s="45">
        <v>2</v>
      </c>
      <c r="B1206" s="45">
        <v>2005</v>
      </c>
      <c r="C1206" s="44">
        <v>2208</v>
      </c>
      <c r="D1206" s="45">
        <v>292</v>
      </c>
      <c r="E1206" s="44">
        <v>2500</v>
      </c>
      <c r="F1206" t="s">
        <v>14</v>
      </c>
    </row>
    <row r="1207" spans="1:6" x14ac:dyDescent="0.25">
      <c r="A1207" s="45">
        <v>3</v>
      </c>
      <c r="B1207" s="45">
        <v>2005</v>
      </c>
      <c r="C1207" s="44">
        <v>2146</v>
      </c>
      <c r="D1207" s="45">
        <v>275</v>
      </c>
      <c r="E1207" s="44">
        <v>2421</v>
      </c>
      <c r="F1207" t="s">
        <v>14</v>
      </c>
    </row>
    <row r="1208" spans="1:6" x14ac:dyDescent="0.25">
      <c r="A1208" s="45">
        <v>4</v>
      </c>
      <c r="B1208" s="45">
        <v>2005</v>
      </c>
      <c r="C1208" s="44">
        <v>2072</v>
      </c>
      <c r="D1208" s="45">
        <v>244</v>
      </c>
      <c r="E1208" s="44">
        <v>2316</v>
      </c>
      <c r="F1208" t="s">
        <v>14</v>
      </c>
    </row>
    <row r="1209" spans="1:6" x14ac:dyDescent="0.25">
      <c r="A1209" s="45">
        <v>5</v>
      </c>
      <c r="B1209" s="45">
        <v>2005</v>
      </c>
      <c r="C1209" s="44">
        <v>1934</v>
      </c>
      <c r="D1209" s="45">
        <v>228</v>
      </c>
      <c r="E1209" s="44">
        <v>2162</v>
      </c>
      <c r="F1209" t="s">
        <v>14</v>
      </c>
    </row>
    <row r="1210" spans="1:6" x14ac:dyDescent="0.25">
      <c r="A1210" s="45">
        <v>6</v>
      </c>
      <c r="B1210" s="45">
        <v>2005</v>
      </c>
      <c r="C1210" s="44">
        <v>1980</v>
      </c>
      <c r="D1210" s="45">
        <v>237</v>
      </c>
      <c r="E1210" s="44">
        <v>2217</v>
      </c>
      <c r="F1210" t="s">
        <v>14</v>
      </c>
    </row>
    <row r="1211" spans="1:6" x14ac:dyDescent="0.25">
      <c r="A1211" s="45">
        <v>7</v>
      </c>
      <c r="B1211" s="45">
        <v>2005</v>
      </c>
      <c r="C1211" s="44">
        <v>2029</v>
      </c>
      <c r="D1211" s="45">
        <v>248</v>
      </c>
      <c r="E1211" s="44">
        <v>2277</v>
      </c>
      <c r="F1211" t="s">
        <v>14</v>
      </c>
    </row>
    <row r="1212" spans="1:6" x14ac:dyDescent="0.25">
      <c r="A1212" s="45">
        <v>8</v>
      </c>
      <c r="B1212" s="45">
        <v>2005</v>
      </c>
      <c r="C1212" s="44">
        <v>1976</v>
      </c>
      <c r="D1212" s="45">
        <v>236</v>
      </c>
      <c r="E1212" s="44">
        <v>2212</v>
      </c>
      <c r="F1212" t="s">
        <v>14</v>
      </c>
    </row>
    <row r="1213" spans="1:6" x14ac:dyDescent="0.25">
      <c r="A1213" s="45">
        <v>9</v>
      </c>
      <c r="B1213" s="45">
        <v>2005</v>
      </c>
      <c r="C1213" s="44">
        <v>1905</v>
      </c>
      <c r="D1213" s="45">
        <v>235</v>
      </c>
      <c r="E1213" s="44">
        <v>2140</v>
      </c>
      <c r="F1213" t="s">
        <v>14</v>
      </c>
    </row>
    <row r="1214" spans="1:6" x14ac:dyDescent="0.25">
      <c r="A1214" s="45">
        <v>10</v>
      </c>
      <c r="B1214" s="45">
        <v>2005</v>
      </c>
      <c r="C1214" s="44">
        <v>1928</v>
      </c>
      <c r="D1214" s="45">
        <v>262</v>
      </c>
      <c r="E1214" s="44">
        <v>2190</v>
      </c>
      <c r="F1214" t="s">
        <v>14</v>
      </c>
    </row>
    <row r="1215" spans="1:6" x14ac:dyDescent="0.25">
      <c r="A1215" s="45">
        <v>11</v>
      </c>
      <c r="B1215" s="45">
        <v>2005</v>
      </c>
      <c r="C1215" s="44">
        <v>1951</v>
      </c>
      <c r="D1215" s="45">
        <v>265</v>
      </c>
      <c r="E1215" s="44">
        <v>2216</v>
      </c>
      <c r="F1215" t="s">
        <v>14</v>
      </c>
    </row>
    <row r="1216" spans="1:6" x14ac:dyDescent="0.25">
      <c r="A1216" s="45">
        <v>12</v>
      </c>
      <c r="B1216" s="45">
        <v>2005</v>
      </c>
      <c r="C1216" s="44">
        <v>1923</v>
      </c>
      <c r="D1216" s="45">
        <v>272</v>
      </c>
      <c r="E1216" s="44">
        <v>2195</v>
      </c>
      <c r="F1216" t="s">
        <v>14</v>
      </c>
    </row>
    <row r="1217" spans="1:6" x14ac:dyDescent="0.25">
      <c r="A1217" s="45">
        <v>1</v>
      </c>
      <c r="B1217" s="45">
        <v>2006</v>
      </c>
      <c r="C1217" s="44">
        <v>1959</v>
      </c>
      <c r="D1217" s="45">
        <v>191</v>
      </c>
      <c r="E1217" s="44">
        <v>2150</v>
      </c>
      <c r="F1217" t="s">
        <v>14</v>
      </c>
    </row>
    <row r="1218" spans="1:6" x14ac:dyDescent="0.25">
      <c r="A1218" s="45">
        <v>2</v>
      </c>
      <c r="B1218" s="45">
        <v>2006</v>
      </c>
      <c r="C1218" s="44">
        <v>1957</v>
      </c>
      <c r="D1218" s="45">
        <v>206</v>
      </c>
      <c r="E1218" s="44">
        <v>2163</v>
      </c>
      <c r="F1218" t="s">
        <v>14</v>
      </c>
    </row>
    <row r="1219" spans="1:6" x14ac:dyDescent="0.25">
      <c r="A1219" s="45">
        <v>3</v>
      </c>
      <c r="B1219" s="45">
        <v>2006</v>
      </c>
      <c r="C1219" s="44">
        <v>1872</v>
      </c>
      <c r="D1219" s="45">
        <v>271</v>
      </c>
      <c r="E1219" s="44">
        <v>2143</v>
      </c>
      <c r="F1219" t="s">
        <v>14</v>
      </c>
    </row>
    <row r="1220" spans="1:6" x14ac:dyDescent="0.25">
      <c r="A1220" s="45">
        <v>4</v>
      </c>
      <c r="B1220" s="45">
        <v>2006</v>
      </c>
      <c r="C1220" s="44">
        <v>1870</v>
      </c>
      <c r="D1220" s="45">
        <v>261</v>
      </c>
      <c r="E1220" s="44">
        <v>2131</v>
      </c>
      <c r="F1220" t="s">
        <v>14</v>
      </c>
    </row>
    <row r="1221" spans="1:6" x14ac:dyDescent="0.25">
      <c r="A1221" s="45">
        <v>5</v>
      </c>
      <c r="B1221" s="45">
        <v>2006</v>
      </c>
      <c r="C1221" s="44">
        <v>1837</v>
      </c>
      <c r="D1221" s="45">
        <v>282</v>
      </c>
      <c r="E1221" s="44">
        <v>2119</v>
      </c>
      <c r="F1221" t="s">
        <v>14</v>
      </c>
    </row>
    <row r="1222" spans="1:6" x14ac:dyDescent="0.25">
      <c r="A1222" s="45">
        <v>6</v>
      </c>
      <c r="B1222" s="45">
        <v>2006</v>
      </c>
      <c r="C1222" s="44">
        <v>1899</v>
      </c>
      <c r="D1222" s="45">
        <v>280</v>
      </c>
      <c r="E1222" s="44">
        <v>2179</v>
      </c>
      <c r="F1222" t="s">
        <v>14</v>
      </c>
    </row>
    <row r="1223" spans="1:6" x14ac:dyDescent="0.25">
      <c r="A1223" s="45">
        <v>7</v>
      </c>
      <c r="B1223" s="45">
        <v>2006</v>
      </c>
      <c r="C1223" s="44">
        <v>1893</v>
      </c>
      <c r="D1223" s="45">
        <v>280</v>
      </c>
      <c r="E1223" s="44">
        <v>2173</v>
      </c>
      <c r="F1223" t="s">
        <v>14</v>
      </c>
    </row>
    <row r="1224" spans="1:6" x14ac:dyDescent="0.25">
      <c r="A1224" s="45">
        <v>8</v>
      </c>
      <c r="B1224" s="45">
        <v>2006</v>
      </c>
      <c r="C1224" s="44">
        <v>1848</v>
      </c>
      <c r="D1224" s="45">
        <v>263</v>
      </c>
      <c r="E1224" s="44">
        <v>2111</v>
      </c>
      <c r="F1224" t="s">
        <v>14</v>
      </c>
    </row>
    <row r="1225" spans="1:6" x14ac:dyDescent="0.25">
      <c r="A1225" s="45">
        <v>9</v>
      </c>
      <c r="B1225" s="45">
        <v>2006</v>
      </c>
      <c r="C1225" s="44">
        <v>1863</v>
      </c>
      <c r="D1225" s="45">
        <v>251</v>
      </c>
      <c r="E1225" s="44">
        <v>2114</v>
      </c>
      <c r="F1225" t="s">
        <v>14</v>
      </c>
    </row>
    <row r="1226" spans="1:6" x14ac:dyDescent="0.25">
      <c r="A1226" s="45">
        <v>10</v>
      </c>
      <c r="B1226" s="45">
        <v>2006</v>
      </c>
      <c r="C1226" s="44">
        <v>1890</v>
      </c>
      <c r="D1226" s="45">
        <v>267</v>
      </c>
      <c r="E1226" s="44">
        <v>2157</v>
      </c>
      <c r="F1226" t="s">
        <v>14</v>
      </c>
    </row>
    <row r="1227" spans="1:6" x14ac:dyDescent="0.25">
      <c r="A1227" s="45">
        <v>11</v>
      </c>
      <c r="B1227" s="45">
        <v>2006</v>
      </c>
      <c r="C1227" s="44">
        <v>1906</v>
      </c>
      <c r="D1227" s="45">
        <v>246</v>
      </c>
      <c r="E1227" s="44">
        <v>2152</v>
      </c>
      <c r="F1227" t="s">
        <v>14</v>
      </c>
    </row>
    <row r="1228" spans="1:6" x14ac:dyDescent="0.25">
      <c r="A1228" s="45">
        <v>12</v>
      </c>
      <c r="B1228" s="45">
        <v>2006</v>
      </c>
      <c r="C1228" s="44">
        <v>1916</v>
      </c>
      <c r="D1228" s="45">
        <v>250</v>
      </c>
      <c r="E1228" s="44">
        <v>2166</v>
      </c>
      <c r="F1228" t="s">
        <v>14</v>
      </c>
    </row>
    <row r="1229" spans="1:6" x14ac:dyDescent="0.25">
      <c r="A1229" s="45">
        <v>1</v>
      </c>
      <c r="B1229" s="45">
        <v>2007</v>
      </c>
      <c r="C1229" s="44">
        <v>1935</v>
      </c>
      <c r="D1229" s="45">
        <v>260</v>
      </c>
      <c r="E1229" s="44">
        <v>2195</v>
      </c>
      <c r="F1229" t="s">
        <v>14</v>
      </c>
    </row>
    <row r="1230" spans="1:6" x14ac:dyDescent="0.25">
      <c r="A1230" s="45">
        <v>2</v>
      </c>
      <c r="B1230" s="45">
        <v>2007</v>
      </c>
      <c r="C1230" s="44">
        <v>1994</v>
      </c>
      <c r="D1230" s="45">
        <v>286</v>
      </c>
      <c r="E1230" s="44">
        <v>2280</v>
      </c>
      <c r="F1230" t="s">
        <v>14</v>
      </c>
    </row>
    <row r="1231" spans="1:6" x14ac:dyDescent="0.25">
      <c r="A1231" s="45">
        <v>3</v>
      </c>
      <c r="B1231" s="45">
        <v>2007</v>
      </c>
      <c r="C1231" s="44">
        <v>1981</v>
      </c>
      <c r="D1231" s="45">
        <v>260</v>
      </c>
      <c r="E1231" s="44">
        <v>2241</v>
      </c>
      <c r="F1231" t="s">
        <v>14</v>
      </c>
    </row>
    <row r="1232" spans="1:6" x14ac:dyDescent="0.25">
      <c r="A1232" s="45">
        <v>4</v>
      </c>
      <c r="B1232" s="45">
        <v>2007</v>
      </c>
      <c r="C1232" s="44">
        <v>2001</v>
      </c>
      <c r="D1232" s="45">
        <v>259</v>
      </c>
      <c r="E1232" s="44">
        <v>2260</v>
      </c>
      <c r="F1232" t="s">
        <v>14</v>
      </c>
    </row>
    <row r="1233" spans="1:6" x14ac:dyDescent="0.25">
      <c r="A1233" s="45">
        <v>5</v>
      </c>
      <c r="B1233" s="45">
        <v>2007</v>
      </c>
      <c r="C1233" s="44">
        <v>2032</v>
      </c>
      <c r="D1233" s="45">
        <v>238</v>
      </c>
      <c r="E1233" s="44">
        <v>2270</v>
      </c>
      <c r="F1233" t="s">
        <v>14</v>
      </c>
    </row>
    <row r="1234" spans="1:6" x14ac:dyDescent="0.25">
      <c r="A1234" s="45">
        <v>6</v>
      </c>
      <c r="B1234" s="45">
        <v>2007</v>
      </c>
      <c r="C1234" s="44">
        <v>2062</v>
      </c>
      <c r="D1234" s="45">
        <v>257</v>
      </c>
      <c r="E1234" s="44">
        <v>2319</v>
      </c>
      <c r="F1234" t="s">
        <v>14</v>
      </c>
    </row>
    <row r="1235" spans="1:6" x14ac:dyDescent="0.25">
      <c r="A1235" s="45">
        <v>7</v>
      </c>
      <c r="B1235" s="45">
        <v>2007</v>
      </c>
      <c r="C1235" s="44">
        <v>2047</v>
      </c>
      <c r="D1235" s="45">
        <v>296</v>
      </c>
      <c r="E1235" s="44">
        <v>2343</v>
      </c>
      <c r="F1235" t="s">
        <v>14</v>
      </c>
    </row>
    <row r="1236" spans="1:6" x14ac:dyDescent="0.25">
      <c r="A1236" s="45">
        <v>8</v>
      </c>
      <c r="B1236" s="45">
        <v>2007</v>
      </c>
      <c r="C1236" s="44">
        <v>2047</v>
      </c>
      <c r="D1236" s="45">
        <v>269</v>
      </c>
      <c r="E1236" s="44">
        <v>2316</v>
      </c>
      <c r="F1236" t="s">
        <v>14</v>
      </c>
    </row>
    <row r="1237" spans="1:6" x14ac:dyDescent="0.25">
      <c r="A1237" s="45">
        <v>9</v>
      </c>
      <c r="B1237" s="45">
        <v>2007</v>
      </c>
      <c r="C1237" s="44">
        <v>2039</v>
      </c>
      <c r="D1237" s="45">
        <v>208</v>
      </c>
      <c r="E1237" s="44">
        <v>2247</v>
      </c>
      <c r="F1237" t="s">
        <v>14</v>
      </c>
    </row>
    <row r="1238" spans="1:6" x14ac:dyDescent="0.25">
      <c r="A1238" s="45">
        <v>10</v>
      </c>
      <c r="B1238" s="45">
        <v>2007</v>
      </c>
      <c r="C1238" s="44">
        <v>2105</v>
      </c>
      <c r="D1238" s="45">
        <v>212</v>
      </c>
      <c r="E1238" s="44">
        <v>2317</v>
      </c>
      <c r="F1238" t="s">
        <v>14</v>
      </c>
    </row>
    <row r="1239" spans="1:6" x14ac:dyDescent="0.25">
      <c r="A1239" s="45">
        <v>11</v>
      </c>
      <c r="B1239" s="45">
        <v>2007</v>
      </c>
      <c r="C1239" s="44">
        <v>2211</v>
      </c>
      <c r="D1239" s="45">
        <v>218</v>
      </c>
      <c r="E1239" s="44">
        <v>2429</v>
      </c>
      <c r="F1239" t="s">
        <v>14</v>
      </c>
    </row>
    <row r="1240" spans="1:6" x14ac:dyDescent="0.25">
      <c r="A1240" s="45">
        <v>12</v>
      </c>
      <c r="B1240" s="45">
        <v>2007</v>
      </c>
      <c r="C1240" s="44">
        <v>2092</v>
      </c>
      <c r="D1240" s="45">
        <v>217</v>
      </c>
      <c r="E1240" s="44">
        <v>2309</v>
      </c>
      <c r="F1240" t="s">
        <v>14</v>
      </c>
    </row>
    <row r="1241" spans="1:6" x14ac:dyDescent="0.25">
      <c r="A1241" s="45">
        <v>1</v>
      </c>
      <c r="B1241" s="45">
        <v>2008</v>
      </c>
      <c r="C1241" s="44">
        <v>2108</v>
      </c>
      <c r="D1241" s="45">
        <v>231</v>
      </c>
      <c r="E1241" s="44">
        <v>2339</v>
      </c>
      <c r="F1241" t="s">
        <v>14</v>
      </c>
    </row>
    <row r="1242" spans="1:6" x14ac:dyDescent="0.25">
      <c r="A1242" s="45">
        <v>2</v>
      </c>
      <c r="B1242" s="45">
        <v>2008</v>
      </c>
      <c r="C1242" s="44">
        <v>2240</v>
      </c>
      <c r="D1242" s="45">
        <v>260</v>
      </c>
      <c r="E1242" s="44">
        <v>2500</v>
      </c>
      <c r="F1242" t="s">
        <v>14</v>
      </c>
    </row>
    <row r="1243" spans="1:6" x14ac:dyDescent="0.25">
      <c r="A1243" s="45">
        <v>3</v>
      </c>
      <c r="B1243" s="45">
        <v>2008</v>
      </c>
      <c r="C1243" s="44">
        <v>2365</v>
      </c>
      <c r="D1243" s="45">
        <v>241</v>
      </c>
      <c r="E1243" s="44">
        <v>2606</v>
      </c>
      <c r="F1243" t="s">
        <v>14</v>
      </c>
    </row>
    <row r="1244" spans="1:6" x14ac:dyDescent="0.25">
      <c r="A1244" s="45">
        <v>4</v>
      </c>
      <c r="B1244" s="45">
        <v>2008</v>
      </c>
      <c r="C1244" s="44">
        <v>2336</v>
      </c>
      <c r="D1244" s="45">
        <v>225</v>
      </c>
      <c r="E1244" s="44">
        <v>2561</v>
      </c>
      <c r="F1244" t="s">
        <v>14</v>
      </c>
    </row>
    <row r="1245" spans="1:6" x14ac:dyDescent="0.25">
      <c r="A1245" s="45">
        <v>5</v>
      </c>
      <c r="B1245" s="45">
        <v>2008</v>
      </c>
      <c r="C1245" s="44">
        <v>2356</v>
      </c>
      <c r="D1245" s="45">
        <v>289</v>
      </c>
      <c r="E1245" s="44">
        <v>2645</v>
      </c>
      <c r="F1245" t="s">
        <v>14</v>
      </c>
    </row>
    <row r="1246" spans="1:6" x14ac:dyDescent="0.25">
      <c r="A1246" s="45">
        <v>6</v>
      </c>
      <c r="B1246" s="45">
        <v>2008</v>
      </c>
      <c r="C1246" s="44">
        <v>2305</v>
      </c>
      <c r="D1246" s="45">
        <v>295</v>
      </c>
      <c r="E1246" s="44">
        <v>2600</v>
      </c>
      <c r="F1246" t="s">
        <v>14</v>
      </c>
    </row>
    <row r="1247" spans="1:6" x14ac:dyDescent="0.25">
      <c r="A1247" s="45">
        <v>7</v>
      </c>
      <c r="B1247" s="45">
        <v>2008</v>
      </c>
      <c r="C1247" s="44">
        <v>2177</v>
      </c>
      <c r="D1247" s="45">
        <v>292</v>
      </c>
      <c r="E1247" s="44">
        <v>2469</v>
      </c>
      <c r="F1247" t="s">
        <v>14</v>
      </c>
    </row>
    <row r="1248" spans="1:6" x14ac:dyDescent="0.25">
      <c r="A1248" s="45">
        <v>8</v>
      </c>
      <c r="B1248" s="45">
        <v>2008</v>
      </c>
      <c r="C1248" s="44">
        <v>2094</v>
      </c>
      <c r="D1248" s="45">
        <v>286</v>
      </c>
      <c r="E1248" s="44">
        <v>2380</v>
      </c>
      <c r="F1248" t="s">
        <v>14</v>
      </c>
    </row>
    <row r="1249" spans="1:6" x14ac:dyDescent="0.25">
      <c r="A1249" s="45">
        <v>9</v>
      </c>
      <c r="B1249" s="45">
        <v>2008</v>
      </c>
      <c r="C1249" s="44">
        <v>2192</v>
      </c>
      <c r="D1249" s="45">
        <v>286</v>
      </c>
      <c r="E1249" s="44">
        <v>2478</v>
      </c>
      <c r="F1249" t="s">
        <v>14</v>
      </c>
    </row>
    <row r="1250" spans="1:6" x14ac:dyDescent="0.25">
      <c r="A1250" s="45">
        <v>10</v>
      </c>
      <c r="B1250" s="45">
        <v>2008</v>
      </c>
      <c r="C1250" s="44">
        <v>2184</v>
      </c>
      <c r="D1250" s="45">
        <v>264</v>
      </c>
      <c r="E1250" s="44">
        <v>2448</v>
      </c>
      <c r="F1250" t="s">
        <v>14</v>
      </c>
    </row>
    <row r="1251" spans="1:6" x14ac:dyDescent="0.25">
      <c r="A1251" s="45">
        <v>11</v>
      </c>
      <c r="B1251" s="45">
        <v>2008</v>
      </c>
      <c r="C1251" s="44">
        <v>2127</v>
      </c>
      <c r="D1251" s="45">
        <v>277</v>
      </c>
      <c r="E1251" s="44">
        <v>2404</v>
      </c>
      <c r="F1251" t="s">
        <v>14</v>
      </c>
    </row>
    <row r="1252" spans="1:6" x14ac:dyDescent="0.25">
      <c r="A1252" s="45">
        <v>12</v>
      </c>
      <c r="B1252" s="45">
        <v>2008</v>
      </c>
      <c r="C1252" s="44">
        <v>2116</v>
      </c>
      <c r="D1252" s="45">
        <v>294</v>
      </c>
      <c r="E1252" s="44">
        <v>2410</v>
      </c>
      <c r="F1252" t="s">
        <v>14</v>
      </c>
    </row>
    <row r="1253" spans="1:6" x14ac:dyDescent="0.25">
      <c r="A1253" s="45">
        <v>1</v>
      </c>
      <c r="B1253" s="45">
        <v>2009</v>
      </c>
      <c r="C1253" s="44">
        <v>1817</v>
      </c>
      <c r="D1253" s="45">
        <v>290</v>
      </c>
      <c r="E1253" s="44">
        <v>2107</v>
      </c>
      <c r="F1253" t="s">
        <v>14</v>
      </c>
    </row>
    <row r="1254" spans="1:6" x14ac:dyDescent="0.25">
      <c r="A1254" s="45">
        <v>2</v>
      </c>
      <c r="B1254" s="45">
        <v>2009</v>
      </c>
      <c r="C1254" s="44">
        <v>1754</v>
      </c>
      <c r="D1254" s="45">
        <v>270</v>
      </c>
      <c r="E1254" s="44">
        <v>2024</v>
      </c>
      <c r="F1254" t="s">
        <v>14</v>
      </c>
    </row>
    <row r="1255" spans="1:6" x14ac:dyDescent="0.25">
      <c r="A1255" s="45">
        <v>3</v>
      </c>
      <c r="B1255" s="45">
        <v>2009</v>
      </c>
      <c r="C1255" s="44">
        <v>1758</v>
      </c>
      <c r="D1255" s="45">
        <v>296</v>
      </c>
      <c r="E1255" s="44">
        <v>2054</v>
      </c>
      <c r="F1255" t="s">
        <v>14</v>
      </c>
    </row>
    <row r="1256" spans="1:6" x14ac:dyDescent="0.25">
      <c r="A1256" s="45">
        <v>4</v>
      </c>
      <c r="B1256" s="45">
        <v>2009</v>
      </c>
      <c r="C1256" s="44">
        <v>1753</v>
      </c>
      <c r="D1256" s="45">
        <v>291</v>
      </c>
      <c r="E1256" s="44">
        <v>2044</v>
      </c>
      <c r="F1256" t="s">
        <v>14</v>
      </c>
    </row>
    <row r="1257" spans="1:6" x14ac:dyDescent="0.25">
      <c r="A1257" s="45">
        <v>5</v>
      </c>
      <c r="B1257" s="45">
        <v>2009</v>
      </c>
      <c r="C1257" s="44">
        <v>1770</v>
      </c>
      <c r="D1257" s="45">
        <v>322</v>
      </c>
      <c r="E1257" s="44">
        <v>2092</v>
      </c>
      <c r="F1257" t="s">
        <v>14</v>
      </c>
    </row>
    <row r="1258" spans="1:6" x14ac:dyDescent="0.25">
      <c r="A1258" s="45">
        <v>6</v>
      </c>
      <c r="B1258" s="45">
        <v>2009</v>
      </c>
      <c r="C1258" s="44">
        <v>1754</v>
      </c>
      <c r="D1258" s="45">
        <v>302</v>
      </c>
      <c r="E1258" s="44">
        <v>2056</v>
      </c>
      <c r="F1258" t="s">
        <v>14</v>
      </c>
    </row>
    <row r="1259" spans="1:6" x14ac:dyDescent="0.25">
      <c r="A1259" s="45">
        <v>7</v>
      </c>
      <c r="B1259" s="45">
        <v>2009</v>
      </c>
      <c r="C1259" s="44">
        <v>1741</v>
      </c>
      <c r="D1259" s="45">
        <v>313</v>
      </c>
      <c r="E1259" s="44">
        <v>2054</v>
      </c>
      <c r="F1259" t="s">
        <v>14</v>
      </c>
    </row>
    <row r="1260" spans="1:6" x14ac:dyDescent="0.25">
      <c r="A1260" s="45">
        <v>8</v>
      </c>
      <c r="B1260" s="45">
        <v>2009</v>
      </c>
      <c r="C1260" s="44">
        <v>1740</v>
      </c>
      <c r="D1260" s="45">
        <v>297</v>
      </c>
      <c r="E1260" s="44">
        <v>2037</v>
      </c>
      <c r="F1260" t="s">
        <v>14</v>
      </c>
    </row>
    <row r="1261" spans="1:6" x14ac:dyDescent="0.25">
      <c r="A1261" s="45">
        <v>9</v>
      </c>
      <c r="B1261" s="45">
        <v>2009</v>
      </c>
      <c r="C1261" s="44">
        <v>1723</v>
      </c>
      <c r="D1261" s="45">
        <v>292</v>
      </c>
      <c r="E1261" s="44">
        <v>2015</v>
      </c>
      <c r="F1261" t="s">
        <v>14</v>
      </c>
    </row>
    <row r="1262" spans="1:6" x14ac:dyDescent="0.25">
      <c r="A1262" s="45">
        <v>10</v>
      </c>
      <c r="B1262" s="45">
        <v>2009</v>
      </c>
      <c r="C1262" s="44">
        <v>1738</v>
      </c>
      <c r="D1262" s="45">
        <v>290</v>
      </c>
      <c r="E1262" s="44">
        <v>2028</v>
      </c>
      <c r="F1262" t="s">
        <v>14</v>
      </c>
    </row>
    <row r="1263" spans="1:6" x14ac:dyDescent="0.25">
      <c r="A1263" s="45">
        <v>11</v>
      </c>
      <c r="B1263" s="45">
        <v>2009</v>
      </c>
      <c r="C1263" s="44">
        <v>1736</v>
      </c>
      <c r="D1263" s="45">
        <v>340</v>
      </c>
      <c r="E1263" s="44">
        <v>2076</v>
      </c>
      <c r="F1263" t="s">
        <v>14</v>
      </c>
    </row>
    <row r="1264" spans="1:6" x14ac:dyDescent="0.25">
      <c r="A1264" s="45">
        <v>12</v>
      </c>
      <c r="B1264" s="45">
        <v>2009</v>
      </c>
      <c r="C1264" s="44">
        <v>1751</v>
      </c>
      <c r="D1264" s="45">
        <v>338</v>
      </c>
      <c r="E1264" s="44">
        <v>2089</v>
      </c>
      <c r="F1264" t="s">
        <v>14</v>
      </c>
    </row>
    <row r="1265" spans="1:6" x14ac:dyDescent="0.25">
      <c r="A1265" s="45">
        <v>1</v>
      </c>
      <c r="B1265" s="45">
        <v>2010</v>
      </c>
      <c r="C1265" s="44">
        <v>1797</v>
      </c>
      <c r="D1265" s="45">
        <v>336</v>
      </c>
      <c r="E1265" s="44">
        <v>2133</v>
      </c>
      <c r="F1265" t="s">
        <v>14</v>
      </c>
    </row>
    <row r="1266" spans="1:6" x14ac:dyDescent="0.25">
      <c r="A1266" s="45">
        <v>2</v>
      </c>
      <c r="B1266" s="45">
        <v>2010</v>
      </c>
      <c r="C1266" s="44">
        <v>1783</v>
      </c>
      <c r="D1266" s="45">
        <v>336</v>
      </c>
      <c r="E1266" s="44">
        <v>2119</v>
      </c>
      <c r="F1266" t="s">
        <v>14</v>
      </c>
    </row>
    <row r="1267" spans="1:6" x14ac:dyDescent="0.25">
      <c r="A1267" s="45">
        <v>3</v>
      </c>
      <c r="B1267" s="45">
        <v>2010</v>
      </c>
      <c r="C1267" s="44">
        <v>1842</v>
      </c>
      <c r="D1267" s="45">
        <v>364</v>
      </c>
      <c r="E1267" s="44">
        <v>2206</v>
      </c>
      <c r="F1267" t="s">
        <v>14</v>
      </c>
    </row>
    <row r="1268" spans="1:6" x14ac:dyDescent="0.25">
      <c r="A1268" s="45">
        <v>4</v>
      </c>
      <c r="B1268" s="45">
        <v>2010</v>
      </c>
      <c r="C1268" s="44">
        <v>1783</v>
      </c>
      <c r="D1268" s="45">
        <v>336</v>
      </c>
      <c r="E1268" s="44">
        <v>2119</v>
      </c>
      <c r="F1268" t="s">
        <v>14</v>
      </c>
    </row>
    <row r="1269" spans="1:6" x14ac:dyDescent="0.25">
      <c r="A1269" s="45">
        <v>5</v>
      </c>
      <c r="B1269" s="45">
        <v>2010</v>
      </c>
      <c r="C1269" s="44">
        <v>1871</v>
      </c>
      <c r="D1269" s="45">
        <v>379</v>
      </c>
      <c r="E1269" s="44">
        <v>2250</v>
      </c>
      <c r="F1269" t="s">
        <v>14</v>
      </c>
    </row>
    <row r="1270" spans="1:6" x14ac:dyDescent="0.25">
      <c r="A1270" s="45">
        <v>6</v>
      </c>
      <c r="B1270" s="45">
        <v>2010</v>
      </c>
      <c r="C1270" s="44">
        <v>1881</v>
      </c>
      <c r="D1270" s="45">
        <v>343</v>
      </c>
      <c r="E1270" s="44">
        <v>2224</v>
      </c>
      <c r="F1270" t="s">
        <v>14</v>
      </c>
    </row>
    <row r="1271" spans="1:6" x14ac:dyDescent="0.25">
      <c r="A1271" s="45">
        <v>7</v>
      </c>
      <c r="B1271" s="45">
        <v>2010</v>
      </c>
      <c r="C1271" s="44">
        <v>1883</v>
      </c>
      <c r="D1271" s="45">
        <v>339</v>
      </c>
      <c r="E1271" s="44">
        <v>2222</v>
      </c>
      <c r="F1271" t="s">
        <v>14</v>
      </c>
    </row>
    <row r="1272" spans="1:6" x14ac:dyDescent="0.25">
      <c r="A1272" s="45">
        <v>8</v>
      </c>
      <c r="B1272" s="45">
        <v>2010</v>
      </c>
      <c r="C1272" s="44">
        <v>1884</v>
      </c>
      <c r="D1272" s="45">
        <v>339</v>
      </c>
      <c r="E1272" s="44">
        <v>2223</v>
      </c>
      <c r="F1272" t="s">
        <v>14</v>
      </c>
    </row>
    <row r="1273" spans="1:6" x14ac:dyDescent="0.25">
      <c r="A1273" s="45">
        <v>9</v>
      </c>
      <c r="B1273" s="45">
        <v>2010</v>
      </c>
      <c r="C1273" s="44">
        <v>2013</v>
      </c>
      <c r="D1273" s="45">
        <v>348</v>
      </c>
      <c r="E1273" s="44">
        <v>2361</v>
      </c>
      <c r="F1273" t="s">
        <v>14</v>
      </c>
    </row>
    <row r="1274" spans="1:6" x14ac:dyDescent="0.25">
      <c r="A1274" s="45">
        <v>10</v>
      </c>
      <c r="B1274" s="45">
        <v>2010</v>
      </c>
      <c r="C1274" s="44">
        <v>1954</v>
      </c>
      <c r="D1274" s="45">
        <v>333</v>
      </c>
      <c r="E1274" s="44">
        <v>2287</v>
      </c>
      <c r="F1274" t="s">
        <v>14</v>
      </c>
    </row>
    <row r="1275" spans="1:6" x14ac:dyDescent="0.25">
      <c r="A1275" s="45">
        <v>11</v>
      </c>
      <c r="B1275" s="45">
        <v>2010</v>
      </c>
      <c r="C1275" s="44">
        <v>1955</v>
      </c>
      <c r="D1275" s="45">
        <v>376</v>
      </c>
      <c r="E1275" s="44">
        <v>2331</v>
      </c>
      <c r="F1275" t="s">
        <v>14</v>
      </c>
    </row>
    <row r="1276" spans="1:6" x14ac:dyDescent="0.25">
      <c r="A1276" s="45">
        <v>12</v>
      </c>
      <c r="B1276" s="45">
        <v>2010</v>
      </c>
      <c r="C1276" s="44">
        <v>2001</v>
      </c>
      <c r="D1276" s="45">
        <v>393</v>
      </c>
      <c r="E1276" s="44">
        <v>2394</v>
      </c>
      <c r="F1276" t="s">
        <v>14</v>
      </c>
    </row>
    <row r="1277" spans="1:6" x14ac:dyDescent="0.25">
      <c r="A1277" s="45">
        <v>1</v>
      </c>
      <c r="B1277" s="45">
        <v>2011</v>
      </c>
      <c r="C1277" s="44">
        <v>2045</v>
      </c>
      <c r="D1277" s="45">
        <v>396</v>
      </c>
      <c r="E1277" s="44">
        <v>2441</v>
      </c>
      <c r="F1277" t="s">
        <v>14</v>
      </c>
    </row>
    <row r="1278" spans="1:6" x14ac:dyDescent="0.25">
      <c r="A1278" s="45">
        <v>2</v>
      </c>
      <c r="B1278" s="45">
        <v>2011</v>
      </c>
      <c r="C1278" s="44">
        <v>2045</v>
      </c>
      <c r="D1278" s="45">
        <v>396</v>
      </c>
      <c r="E1278" s="44">
        <v>2441</v>
      </c>
      <c r="F1278" t="s">
        <v>14</v>
      </c>
    </row>
    <row r="1279" spans="1:6" x14ac:dyDescent="0.25">
      <c r="A1279" s="45">
        <v>3</v>
      </c>
      <c r="B1279" s="45">
        <v>2011</v>
      </c>
      <c r="C1279" s="44">
        <v>1975</v>
      </c>
      <c r="D1279" s="45">
        <v>328</v>
      </c>
      <c r="E1279" s="44">
        <v>2303</v>
      </c>
      <c r="F1279" t="s">
        <v>14</v>
      </c>
    </row>
    <row r="1280" spans="1:6" x14ac:dyDescent="0.25">
      <c r="A1280" s="45">
        <v>4</v>
      </c>
      <c r="B1280" s="45">
        <v>2011</v>
      </c>
      <c r="C1280" s="44">
        <v>2080</v>
      </c>
      <c r="D1280" s="45">
        <v>401</v>
      </c>
      <c r="E1280" s="44">
        <v>2481</v>
      </c>
      <c r="F1280" t="s">
        <v>14</v>
      </c>
    </row>
    <row r="1281" spans="1:6" x14ac:dyDescent="0.25">
      <c r="A1281" s="45">
        <v>5</v>
      </c>
      <c r="B1281" s="45">
        <v>2011</v>
      </c>
      <c r="C1281" s="44">
        <v>2093</v>
      </c>
      <c r="D1281" s="45">
        <v>411</v>
      </c>
      <c r="E1281" s="44">
        <v>2504</v>
      </c>
      <c r="F1281" t="s">
        <v>14</v>
      </c>
    </row>
    <row r="1282" spans="1:6" x14ac:dyDescent="0.25">
      <c r="A1282" s="45">
        <v>6</v>
      </c>
      <c r="B1282" s="45">
        <v>2011</v>
      </c>
      <c r="C1282" s="44">
        <v>2129</v>
      </c>
      <c r="D1282" s="45">
        <v>410</v>
      </c>
      <c r="E1282" s="44">
        <v>2539</v>
      </c>
      <c r="F1282" t="s">
        <v>14</v>
      </c>
    </row>
    <row r="1283" spans="1:6" x14ac:dyDescent="0.25">
      <c r="A1283" s="45">
        <v>7</v>
      </c>
      <c r="B1283" s="45">
        <v>2011</v>
      </c>
      <c r="C1283" s="44">
        <v>2122</v>
      </c>
      <c r="D1283" s="45">
        <v>421</v>
      </c>
      <c r="E1283" s="44">
        <v>2543</v>
      </c>
      <c r="F1283" t="s">
        <v>14</v>
      </c>
    </row>
    <row r="1284" spans="1:6" x14ac:dyDescent="0.25">
      <c r="A1284" s="45">
        <v>8</v>
      </c>
      <c r="B1284" s="45">
        <v>2011</v>
      </c>
      <c r="C1284" s="44">
        <v>2126</v>
      </c>
      <c r="D1284" s="45">
        <v>421</v>
      </c>
      <c r="E1284" s="44">
        <v>2547</v>
      </c>
      <c r="F1284" t="s">
        <v>14</v>
      </c>
    </row>
    <row r="1285" spans="1:6" x14ac:dyDescent="0.25">
      <c r="A1285" s="45">
        <v>9</v>
      </c>
      <c r="B1285" s="45">
        <v>2011</v>
      </c>
      <c r="C1285" s="44">
        <v>2173</v>
      </c>
      <c r="D1285" s="45">
        <v>396</v>
      </c>
      <c r="E1285" s="44">
        <v>2569</v>
      </c>
      <c r="F1285" t="s">
        <v>14</v>
      </c>
    </row>
    <row r="1286" spans="1:6" x14ac:dyDescent="0.25">
      <c r="A1286" s="45">
        <v>10</v>
      </c>
      <c r="B1286" s="45">
        <v>2011</v>
      </c>
      <c r="C1286" s="44">
        <v>2208</v>
      </c>
      <c r="D1286" s="45">
        <v>385</v>
      </c>
      <c r="E1286" s="44">
        <v>2593</v>
      </c>
      <c r="F1286" t="s">
        <v>14</v>
      </c>
    </row>
    <row r="1287" spans="1:6" x14ac:dyDescent="0.25">
      <c r="A1287" s="45">
        <v>11</v>
      </c>
      <c r="B1287" s="45">
        <v>2011</v>
      </c>
      <c r="C1287" s="44">
        <v>2222</v>
      </c>
      <c r="D1287" s="45">
        <v>419</v>
      </c>
      <c r="E1287" s="44">
        <v>2641</v>
      </c>
      <c r="F1287" t="s">
        <v>14</v>
      </c>
    </row>
    <row r="1288" spans="1:6" x14ac:dyDescent="0.25">
      <c r="A1288" s="45">
        <v>12</v>
      </c>
      <c r="B1288" s="45">
        <v>2011</v>
      </c>
      <c r="C1288" s="44">
        <v>2398</v>
      </c>
      <c r="D1288" s="45">
        <v>669</v>
      </c>
      <c r="E1288" s="44">
        <v>3067</v>
      </c>
      <c r="F1288" t="s">
        <v>14</v>
      </c>
    </row>
    <row r="1289" spans="1:6" x14ac:dyDescent="0.25">
      <c r="A1289" s="45">
        <v>1</v>
      </c>
      <c r="B1289" s="45">
        <v>2012</v>
      </c>
      <c r="C1289" s="44">
        <v>2316</v>
      </c>
      <c r="D1289" s="45">
        <v>439</v>
      </c>
      <c r="E1289" s="44">
        <v>2755</v>
      </c>
      <c r="F1289" t="s">
        <v>14</v>
      </c>
    </row>
    <row r="1290" spans="1:6" x14ac:dyDescent="0.25">
      <c r="A1290" s="45">
        <v>2</v>
      </c>
      <c r="B1290" s="45">
        <v>2012</v>
      </c>
      <c r="C1290" s="44">
        <v>2409</v>
      </c>
      <c r="D1290" s="45">
        <v>441</v>
      </c>
      <c r="E1290" s="44">
        <v>2850</v>
      </c>
      <c r="F1290" t="s">
        <v>14</v>
      </c>
    </row>
    <row r="1291" spans="1:6" x14ac:dyDescent="0.25">
      <c r="A1291" s="45">
        <v>3</v>
      </c>
      <c r="B1291" s="45">
        <v>2012</v>
      </c>
      <c r="C1291" s="44">
        <v>2507</v>
      </c>
      <c r="D1291" s="45">
        <v>526</v>
      </c>
      <c r="E1291" s="44">
        <v>3033</v>
      </c>
      <c r="F1291" t="s">
        <v>14</v>
      </c>
    </row>
    <row r="1292" spans="1:6" x14ac:dyDescent="0.25">
      <c r="A1292" s="45">
        <v>4</v>
      </c>
      <c r="B1292" s="45">
        <v>2012</v>
      </c>
      <c r="C1292" s="44">
        <v>2458</v>
      </c>
      <c r="D1292" s="45">
        <v>468</v>
      </c>
      <c r="E1292" s="44">
        <v>2926</v>
      </c>
      <c r="F1292" t="s">
        <v>14</v>
      </c>
    </row>
    <row r="1293" spans="1:6" x14ac:dyDescent="0.25">
      <c r="A1293" s="45">
        <v>5</v>
      </c>
      <c r="B1293" s="45">
        <v>2012</v>
      </c>
      <c r="C1293" s="44">
        <v>2497</v>
      </c>
      <c r="D1293" s="45">
        <v>455</v>
      </c>
      <c r="E1293" s="44">
        <v>2952</v>
      </c>
      <c r="F1293" t="s">
        <v>14</v>
      </c>
    </row>
    <row r="1294" spans="1:6" x14ac:dyDescent="0.25">
      <c r="A1294" s="45">
        <v>6</v>
      </c>
      <c r="B1294" s="45">
        <v>2012</v>
      </c>
      <c r="C1294" s="44">
        <v>2539</v>
      </c>
      <c r="D1294" s="45">
        <v>462</v>
      </c>
      <c r="E1294" s="44">
        <v>3001</v>
      </c>
      <c r="F1294" t="s">
        <v>14</v>
      </c>
    </row>
    <row r="1295" spans="1:6" x14ac:dyDescent="0.25">
      <c r="A1295" s="45">
        <v>7</v>
      </c>
      <c r="B1295" s="45">
        <v>2012</v>
      </c>
      <c r="C1295" s="44">
        <v>2548</v>
      </c>
      <c r="D1295" s="45">
        <v>531</v>
      </c>
      <c r="E1295" s="44">
        <v>3079</v>
      </c>
      <c r="F1295" t="s">
        <v>14</v>
      </c>
    </row>
    <row r="1296" spans="1:6" x14ac:dyDescent="0.25">
      <c r="A1296" s="45">
        <v>8</v>
      </c>
      <c r="B1296" s="45">
        <v>2012</v>
      </c>
      <c r="C1296" s="44">
        <v>3137</v>
      </c>
      <c r="D1296" s="45">
        <v>474</v>
      </c>
      <c r="E1296" s="44">
        <v>3611</v>
      </c>
      <c r="F1296" t="s">
        <v>14</v>
      </c>
    </row>
    <row r="1297" spans="1:6" x14ac:dyDescent="0.25">
      <c r="A1297" s="45">
        <v>9</v>
      </c>
      <c r="B1297" s="45">
        <v>2012</v>
      </c>
      <c r="C1297" s="44">
        <v>2566</v>
      </c>
      <c r="D1297" s="45">
        <v>487</v>
      </c>
      <c r="E1297" s="44">
        <v>3053</v>
      </c>
      <c r="F1297" t="s">
        <v>14</v>
      </c>
    </row>
    <row r="1298" spans="1:6" x14ac:dyDescent="0.25">
      <c r="A1298" s="45">
        <v>10</v>
      </c>
      <c r="B1298" s="45">
        <v>2012</v>
      </c>
      <c r="C1298" s="44">
        <v>2579</v>
      </c>
      <c r="D1298" s="45">
        <v>466</v>
      </c>
      <c r="E1298" s="44">
        <v>3045</v>
      </c>
      <c r="F1298" t="s">
        <v>14</v>
      </c>
    </row>
    <row r="1299" spans="1:6" x14ac:dyDescent="0.25">
      <c r="A1299" s="45">
        <v>11</v>
      </c>
      <c r="B1299" s="45">
        <v>2012</v>
      </c>
      <c r="C1299" s="44">
        <v>2660</v>
      </c>
      <c r="D1299" s="45">
        <v>456</v>
      </c>
      <c r="E1299" s="44">
        <v>3116</v>
      </c>
      <c r="F1299" t="s">
        <v>14</v>
      </c>
    </row>
    <row r="1300" spans="1:6" x14ac:dyDescent="0.25">
      <c r="A1300" s="45">
        <v>12</v>
      </c>
      <c r="B1300" s="45">
        <v>2012</v>
      </c>
      <c r="C1300" s="44">
        <v>3008</v>
      </c>
      <c r="D1300" s="45">
        <v>717</v>
      </c>
      <c r="E1300" s="44">
        <v>3725</v>
      </c>
      <c r="F1300" t="s">
        <v>14</v>
      </c>
    </row>
    <row r="1301" spans="1:6" x14ac:dyDescent="0.25">
      <c r="A1301" s="45">
        <v>1</v>
      </c>
      <c r="B1301" s="45">
        <v>2013</v>
      </c>
      <c r="C1301" s="44">
        <v>2767</v>
      </c>
      <c r="D1301" s="45">
        <v>450</v>
      </c>
      <c r="E1301" s="44">
        <v>3217</v>
      </c>
      <c r="F1301" t="s">
        <v>14</v>
      </c>
    </row>
    <row r="1302" spans="1:6" x14ac:dyDescent="0.25">
      <c r="A1302" s="45">
        <v>2</v>
      </c>
      <c r="B1302" s="45">
        <v>2013</v>
      </c>
      <c r="C1302" s="44">
        <v>2798</v>
      </c>
      <c r="D1302" s="45">
        <v>456</v>
      </c>
      <c r="E1302" s="44">
        <v>3254</v>
      </c>
      <c r="F1302" t="s">
        <v>14</v>
      </c>
    </row>
    <row r="1303" spans="1:6" x14ac:dyDescent="0.25">
      <c r="A1303" s="45">
        <v>3</v>
      </c>
      <c r="B1303" s="45">
        <v>2013</v>
      </c>
      <c r="C1303" s="44">
        <v>2962</v>
      </c>
      <c r="D1303" s="45">
        <v>506</v>
      </c>
      <c r="E1303" s="44">
        <v>3468</v>
      </c>
      <c r="F1303" t="s">
        <v>14</v>
      </c>
    </row>
    <row r="1304" spans="1:6" x14ac:dyDescent="0.25">
      <c r="A1304" s="45">
        <v>4</v>
      </c>
      <c r="B1304" s="45">
        <v>2013</v>
      </c>
      <c r="C1304" s="44">
        <v>2932</v>
      </c>
      <c r="D1304" s="45">
        <v>454</v>
      </c>
      <c r="E1304" s="44">
        <v>3386</v>
      </c>
      <c r="F1304" t="s">
        <v>14</v>
      </c>
    </row>
    <row r="1305" spans="1:6" x14ac:dyDescent="0.25">
      <c r="A1305" s="45">
        <v>5</v>
      </c>
      <c r="B1305" s="45">
        <v>2013</v>
      </c>
      <c r="C1305" s="44">
        <v>3027</v>
      </c>
      <c r="D1305" s="45">
        <v>457</v>
      </c>
      <c r="E1305" s="44">
        <v>3484</v>
      </c>
      <c r="F1305" t="s">
        <v>14</v>
      </c>
    </row>
    <row r="1306" spans="1:6" x14ac:dyDescent="0.25">
      <c r="A1306" s="45">
        <v>6</v>
      </c>
      <c r="B1306" s="45">
        <v>2013</v>
      </c>
      <c r="C1306" s="44">
        <v>3162</v>
      </c>
      <c r="D1306" s="45">
        <v>476</v>
      </c>
      <c r="E1306" s="44">
        <v>3638</v>
      </c>
      <c r="F1306" t="s">
        <v>14</v>
      </c>
    </row>
    <row r="1307" spans="1:6" x14ac:dyDescent="0.25">
      <c r="A1307" s="45">
        <v>7</v>
      </c>
      <c r="B1307" s="45">
        <v>2013</v>
      </c>
      <c r="C1307" s="44">
        <v>3107</v>
      </c>
      <c r="D1307" s="45">
        <v>459</v>
      </c>
      <c r="E1307" s="44">
        <v>3566</v>
      </c>
      <c r="F1307" t="s">
        <v>14</v>
      </c>
    </row>
    <row r="1308" spans="1:6" x14ac:dyDescent="0.25">
      <c r="A1308" s="45">
        <v>8</v>
      </c>
      <c r="B1308" s="45">
        <v>2013</v>
      </c>
      <c r="C1308" s="44">
        <v>3137</v>
      </c>
      <c r="D1308" s="45">
        <v>474</v>
      </c>
      <c r="E1308" s="44">
        <v>3611</v>
      </c>
      <c r="F1308" t="s">
        <v>14</v>
      </c>
    </row>
    <row r="1309" spans="1:6" x14ac:dyDescent="0.25">
      <c r="A1309" s="45">
        <v>9</v>
      </c>
      <c r="B1309" s="45">
        <v>2013</v>
      </c>
      <c r="C1309" s="44">
        <v>3165</v>
      </c>
      <c r="D1309" s="45">
        <v>447</v>
      </c>
      <c r="E1309" s="44">
        <v>3612</v>
      </c>
      <c r="F1309" t="s">
        <v>14</v>
      </c>
    </row>
    <row r="1310" spans="1:6" x14ac:dyDescent="0.25">
      <c r="A1310" s="45">
        <v>10</v>
      </c>
      <c r="B1310" s="45">
        <v>2013</v>
      </c>
      <c r="C1310" s="44">
        <v>3262</v>
      </c>
      <c r="D1310" s="45">
        <v>450</v>
      </c>
      <c r="E1310" s="44">
        <v>3712</v>
      </c>
      <c r="F1310" t="s">
        <v>14</v>
      </c>
    </row>
    <row r="1311" spans="1:6" x14ac:dyDescent="0.25">
      <c r="A1311" s="45">
        <v>11</v>
      </c>
      <c r="B1311" s="45">
        <v>2013</v>
      </c>
      <c r="C1311" s="44">
        <v>3293</v>
      </c>
      <c r="D1311" s="45">
        <v>455</v>
      </c>
      <c r="E1311" s="44">
        <v>3748</v>
      </c>
      <c r="F1311" t="s">
        <v>14</v>
      </c>
    </row>
    <row r="1312" spans="1:6" x14ac:dyDescent="0.25">
      <c r="A1312" s="45">
        <v>12</v>
      </c>
      <c r="B1312" s="45">
        <v>2013</v>
      </c>
      <c r="C1312" s="44">
        <v>3320</v>
      </c>
      <c r="D1312" s="45">
        <v>445</v>
      </c>
      <c r="E1312" s="44">
        <v>3765</v>
      </c>
      <c r="F1312" t="s">
        <v>14</v>
      </c>
    </row>
    <row r="1313" spans="1:6" x14ac:dyDescent="0.25">
      <c r="A1313" s="45">
        <v>1</v>
      </c>
      <c r="B1313" s="45">
        <v>2014</v>
      </c>
      <c r="C1313" s="44">
        <v>3374</v>
      </c>
      <c r="D1313" s="45">
        <v>460</v>
      </c>
      <c r="E1313" s="44">
        <v>3834</v>
      </c>
      <c r="F1313" t="s">
        <v>14</v>
      </c>
    </row>
    <row r="1314" spans="1:6" x14ac:dyDescent="0.25">
      <c r="A1314" s="45">
        <v>2</v>
      </c>
      <c r="B1314" s="45">
        <v>2014</v>
      </c>
      <c r="C1314" s="44">
        <v>3312</v>
      </c>
      <c r="D1314" s="45">
        <v>444</v>
      </c>
      <c r="E1314" s="44">
        <v>3756</v>
      </c>
      <c r="F1314" t="s">
        <v>14</v>
      </c>
    </row>
    <row r="1315" spans="1:6" x14ac:dyDescent="0.25">
      <c r="A1315" s="45">
        <v>3</v>
      </c>
      <c r="B1315" s="45">
        <v>2014</v>
      </c>
      <c r="C1315" s="44">
        <v>3339</v>
      </c>
      <c r="D1315" s="45">
        <v>459</v>
      </c>
      <c r="E1315" s="44">
        <v>3798</v>
      </c>
      <c r="F1315" t="s">
        <v>14</v>
      </c>
    </row>
    <row r="1316" spans="1:6" x14ac:dyDescent="0.25">
      <c r="A1316" s="45">
        <v>4</v>
      </c>
      <c r="B1316" s="45">
        <v>2014</v>
      </c>
      <c r="C1316" s="44">
        <v>3415</v>
      </c>
      <c r="D1316" s="45">
        <v>473</v>
      </c>
      <c r="E1316" s="44">
        <v>3888</v>
      </c>
      <c r="F1316" t="s">
        <v>14</v>
      </c>
    </row>
    <row r="1317" spans="1:6" x14ac:dyDescent="0.25">
      <c r="A1317" s="45">
        <v>5</v>
      </c>
      <c r="B1317" s="45">
        <v>2014</v>
      </c>
      <c r="C1317" s="44">
        <v>3437</v>
      </c>
      <c r="D1317" s="45">
        <v>461</v>
      </c>
      <c r="E1317" s="44">
        <v>3898</v>
      </c>
      <c r="F1317" t="s">
        <v>14</v>
      </c>
    </row>
    <row r="1318" spans="1:6" x14ac:dyDescent="0.25">
      <c r="A1318" s="45">
        <v>6</v>
      </c>
      <c r="B1318" s="45">
        <v>2014</v>
      </c>
      <c r="C1318" s="44">
        <v>3484</v>
      </c>
      <c r="D1318" s="45">
        <v>459</v>
      </c>
      <c r="E1318" s="44">
        <v>3943</v>
      </c>
      <c r="F1318" t="s">
        <v>14</v>
      </c>
    </row>
    <row r="1319" spans="1:6" x14ac:dyDescent="0.25">
      <c r="A1319" s="45">
        <v>7</v>
      </c>
      <c r="B1319" s="45">
        <v>2014</v>
      </c>
      <c r="C1319" s="44">
        <v>3507</v>
      </c>
      <c r="D1319" s="45">
        <v>471</v>
      </c>
      <c r="E1319" s="44">
        <v>3978</v>
      </c>
      <c r="F1319" t="s">
        <v>14</v>
      </c>
    </row>
    <row r="1320" spans="1:6" x14ac:dyDescent="0.25">
      <c r="A1320" s="45">
        <v>8</v>
      </c>
      <c r="B1320" s="45">
        <v>2014</v>
      </c>
      <c r="C1320" s="44">
        <v>3538</v>
      </c>
      <c r="D1320" s="45">
        <v>471</v>
      </c>
      <c r="E1320" s="44">
        <v>4009</v>
      </c>
      <c r="F1320" t="s">
        <v>14</v>
      </c>
    </row>
    <row r="1321" spans="1:6" x14ac:dyDescent="0.25">
      <c r="A1321" s="45">
        <v>9</v>
      </c>
      <c r="B1321" s="45">
        <v>2014</v>
      </c>
      <c r="C1321" s="44">
        <v>3573</v>
      </c>
      <c r="D1321" s="45">
        <v>460</v>
      </c>
      <c r="E1321" s="44">
        <v>4033</v>
      </c>
      <c r="F1321" t="s">
        <v>14</v>
      </c>
    </row>
    <row r="1322" spans="1:6" x14ac:dyDescent="0.25">
      <c r="A1322" s="45">
        <v>10</v>
      </c>
      <c r="B1322" s="45">
        <v>2014</v>
      </c>
      <c r="C1322" s="44">
        <v>3612</v>
      </c>
      <c r="D1322" s="45">
        <v>494</v>
      </c>
      <c r="E1322" s="44">
        <v>4106</v>
      </c>
      <c r="F1322" t="s">
        <v>14</v>
      </c>
    </row>
    <row r="1323" spans="1:6" x14ac:dyDescent="0.25">
      <c r="A1323" s="45">
        <v>11</v>
      </c>
      <c r="B1323" s="45">
        <v>2014</v>
      </c>
      <c r="C1323" s="44">
        <v>4195</v>
      </c>
      <c r="D1323" s="45">
        <v>503</v>
      </c>
      <c r="E1323" s="44">
        <v>4698</v>
      </c>
      <c r="F1323" t="s">
        <v>14</v>
      </c>
    </row>
    <row r="1324" spans="1:6" x14ac:dyDescent="0.25">
      <c r="A1324" s="45">
        <v>12</v>
      </c>
      <c r="B1324" s="45">
        <v>2014</v>
      </c>
      <c r="C1324" s="44">
        <v>3685</v>
      </c>
      <c r="D1324" s="45">
        <v>479</v>
      </c>
      <c r="E1324" s="44">
        <v>4164</v>
      </c>
      <c r="F1324" t="s">
        <v>14</v>
      </c>
    </row>
    <row r="1325" spans="1:6" x14ac:dyDescent="0.25">
      <c r="A1325" s="45">
        <v>1</v>
      </c>
      <c r="B1325" s="45">
        <v>2015</v>
      </c>
      <c r="C1325" s="44">
        <v>3766</v>
      </c>
      <c r="D1325" s="45">
        <v>534</v>
      </c>
      <c r="E1325" s="44">
        <v>4300</v>
      </c>
      <c r="F1325" t="s">
        <v>14</v>
      </c>
    </row>
    <row r="1326" spans="1:6" x14ac:dyDescent="0.25">
      <c r="A1326" s="45">
        <v>2</v>
      </c>
      <c r="B1326" s="45">
        <v>2015</v>
      </c>
      <c r="C1326" s="44">
        <v>3825</v>
      </c>
      <c r="D1326" s="45">
        <v>507</v>
      </c>
      <c r="E1326" s="44">
        <v>4332</v>
      </c>
      <c r="F1326" t="s">
        <v>14</v>
      </c>
    </row>
    <row r="1327" spans="1:6" x14ac:dyDescent="0.25">
      <c r="A1327" s="45">
        <v>3</v>
      </c>
      <c r="B1327" s="45">
        <v>2015</v>
      </c>
      <c r="C1327" s="44">
        <v>3899</v>
      </c>
      <c r="D1327" s="45">
        <v>520</v>
      </c>
      <c r="E1327" s="44">
        <v>4419</v>
      </c>
      <c r="F1327" t="s">
        <v>14</v>
      </c>
    </row>
    <row r="1328" spans="1:6" x14ac:dyDescent="0.25">
      <c r="A1328" s="45">
        <v>4</v>
      </c>
      <c r="B1328" s="45">
        <v>2015</v>
      </c>
      <c r="C1328" s="44">
        <v>3982</v>
      </c>
      <c r="D1328" s="45">
        <v>463</v>
      </c>
      <c r="E1328" s="44">
        <v>4445</v>
      </c>
      <c r="F1328" t="s">
        <v>14</v>
      </c>
    </row>
    <row r="1329" spans="1:6" x14ac:dyDescent="0.25">
      <c r="A1329" s="45">
        <v>5</v>
      </c>
      <c r="B1329" s="45">
        <v>2015</v>
      </c>
      <c r="C1329" s="44">
        <v>4028</v>
      </c>
      <c r="D1329" s="45">
        <v>398</v>
      </c>
      <c r="E1329" s="44">
        <v>4426</v>
      </c>
      <c r="F1329" t="s">
        <v>14</v>
      </c>
    </row>
    <row r="1330" spans="1:6" x14ac:dyDescent="0.25">
      <c r="A1330" s="45">
        <v>6</v>
      </c>
      <c r="B1330" s="45">
        <v>2015</v>
      </c>
      <c r="C1330" s="44">
        <v>4115</v>
      </c>
      <c r="D1330" s="45">
        <v>377</v>
      </c>
      <c r="E1330" s="44">
        <v>4492</v>
      </c>
      <c r="F1330" t="s">
        <v>14</v>
      </c>
    </row>
    <row r="1331" spans="1:6" x14ac:dyDescent="0.25">
      <c r="A1331" s="45">
        <v>7</v>
      </c>
      <c r="B1331" s="45">
        <v>2015</v>
      </c>
      <c r="C1331" s="44">
        <v>4166</v>
      </c>
      <c r="D1331" s="45">
        <v>289</v>
      </c>
      <c r="E1331" s="44">
        <v>4455</v>
      </c>
      <c r="F1331" t="s">
        <v>14</v>
      </c>
    </row>
    <row r="1332" spans="1:6" x14ac:dyDescent="0.25">
      <c r="A1332" s="45">
        <v>8</v>
      </c>
      <c r="B1332" s="45">
        <v>2015</v>
      </c>
      <c r="C1332" s="44">
        <v>4270</v>
      </c>
      <c r="D1332" s="45">
        <v>279</v>
      </c>
      <c r="E1332" s="44">
        <v>4549</v>
      </c>
      <c r="F1332" t="s">
        <v>14</v>
      </c>
    </row>
    <row r="1333" spans="1:6" x14ac:dyDescent="0.25">
      <c r="A1333" s="45">
        <v>9</v>
      </c>
      <c r="B1333" s="45">
        <v>2015</v>
      </c>
      <c r="C1333" s="44">
        <v>4312</v>
      </c>
      <c r="D1333" s="45">
        <v>276</v>
      </c>
      <c r="E1333" s="44">
        <v>4588</v>
      </c>
      <c r="F1333" t="s">
        <v>14</v>
      </c>
    </row>
    <row r="1334" spans="1:6" x14ac:dyDescent="0.25">
      <c r="A1334" s="45">
        <v>10</v>
      </c>
      <c r="B1334" s="45">
        <v>2015</v>
      </c>
      <c r="C1334" s="44">
        <v>4394</v>
      </c>
      <c r="D1334" s="45">
        <v>271</v>
      </c>
      <c r="E1334" s="44">
        <v>4665</v>
      </c>
      <c r="F1334" t="s">
        <v>14</v>
      </c>
    </row>
    <row r="1335" spans="1:6" x14ac:dyDescent="0.25">
      <c r="A1335" s="45">
        <v>11</v>
      </c>
      <c r="B1335" s="45">
        <v>2015</v>
      </c>
      <c r="C1335" s="44">
        <v>4490</v>
      </c>
      <c r="D1335" s="45">
        <v>265</v>
      </c>
      <c r="E1335" s="44">
        <v>4755</v>
      </c>
      <c r="F1335" t="s">
        <v>14</v>
      </c>
    </row>
    <row r="1336" spans="1:6" x14ac:dyDescent="0.25">
      <c r="A1336" s="45">
        <v>12</v>
      </c>
      <c r="B1336" s="45">
        <v>2015</v>
      </c>
      <c r="C1336" s="44">
        <v>4567</v>
      </c>
      <c r="D1336" s="45">
        <v>269</v>
      </c>
      <c r="E1336" s="44">
        <v>4836</v>
      </c>
      <c r="F1336" t="s">
        <v>14</v>
      </c>
    </row>
    <row r="1337" spans="1:6" x14ac:dyDescent="0.25">
      <c r="A1337" s="45">
        <v>1</v>
      </c>
      <c r="B1337" s="45">
        <v>2016</v>
      </c>
      <c r="C1337" s="44">
        <v>4673</v>
      </c>
      <c r="D1337" s="45">
        <v>270</v>
      </c>
      <c r="E1337" s="44">
        <v>4943</v>
      </c>
      <c r="F1337" t="s">
        <v>14</v>
      </c>
    </row>
    <row r="1338" spans="1:6" x14ac:dyDescent="0.25">
      <c r="A1338" s="45">
        <v>2</v>
      </c>
      <c r="B1338" s="45">
        <v>2016</v>
      </c>
      <c r="C1338" s="44">
        <v>4781</v>
      </c>
      <c r="D1338" s="45">
        <v>269</v>
      </c>
      <c r="E1338" s="44">
        <v>5050</v>
      </c>
      <c r="F1338" t="s">
        <v>14</v>
      </c>
    </row>
    <row r="1339" spans="1:6" x14ac:dyDescent="0.25">
      <c r="A1339" s="45">
        <v>3</v>
      </c>
      <c r="B1339" s="45">
        <v>2016</v>
      </c>
      <c r="C1339" s="44">
        <v>4796</v>
      </c>
      <c r="D1339" s="45">
        <v>294</v>
      </c>
      <c r="E1339" s="44">
        <v>5090</v>
      </c>
      <c r="F1339" t="s">
        <v>14</v>
      </c>
    </row>
    <row r="1340" spans="1:6" x14ac:dyDescent="0.25">
      <c r="A1340" s="45">
        <v>4</v>
      </c>
      <c r="B1340" s="45">
        <v>2016</v>
      </c>
      <c r="C1340" s="44">
        <v>4905</v>
      </c>
      <c r="D1340" s="45">
        <v>288</v>
      </c>
      <c r="E1340" s="44">
        <v>5193</v>
      </c>
      <c r="F1340" t="s">
        <v>14</v>
      </c>
    </row>
    <row r="1341" spans="1:6" x14ac:dyDescent="0.25">
      <c r="A1341" s="45">
        <v>5</v>
      </c>
      <c r="B1341" s="45">
        <v>2016</v>
      </c>
      <c r="C1341" s="44">
        <v>5122</v>
      </c>
      <c r="D1341" s="45">
        <v>309</v>
      </c>
      <c r="E1341" s="44">
        <v>5431</v>
      </c>
      <c r="F1341" t="s">
        <v>14</v>
      </c>
    </row>
    <row r="1342" spans="1:6" x14ac:dyDescent="0.25">
      <c r="A1342" s="45">
        <v>6</v>
      </c>
      <c r="B1342" s="45">
        <v>2016</v>
      </c>
      <c r="C1342" s="44">
        <v>5111</v>
      </c>
      <c r="D1342" s="45">
        <v>292</v>
      </c>
      <c r="E1342" s="44">
        <v>5403</v>
      </c>
      <c r="F1342" t="s">
        <v>14</v>
      </c>
    </row>
    <row r="1343" spans="1:6" x14ac:dyDescent="0.25">
      <c r="A1343" s="45">
        <v>7</v>
      </c>
      <c r="B1343" s="45">
        <v>2016</v>
      </c>
      <c r="C1343" s="44">
        <v>5152</v>
      </c>
      <c r="D1343" s="45">
        <v>286</v>
      </c>
      <c r="E1343" s="44">
        <v>5438</v>
      </c>
      <c r="F1343" t="s">
        <v>14</v>
      </c>
    </row>
    <row r="1344" spans="1:6" x14ac:dyDescent="0.25">
      <c r="A1344" s="45">
        <v>8</v>
      </c>
      <c r="B1344" s="45">
        <v>2016</v>
      </c>
      <c r="C1344" s="44">
        <v>5192</v>
      </c>
      <c r="D1344" s="45">
        <v>286</v>
      </c>
      <c r="E1344" s="44">
        <v>5478</v>
      </c>
      <c r="F1344" t="s">
        <v>14</v>
      </c>
    </row>
    <row r="1345" spans="1:6" x14ac:dyDescent="0.25">
      <c r="A1345" s="45">
        <v>9</v>
      </c>
      <c r="B1345" s="45">
        <v>2016</v>
      </c>
      <c r="C1345" s="44">
        <v>5261</v>
      </c>
      <c r="D1345" s="45">
        <v>271</v>
      </c>
      <c r="E1345" s="44">
        <v>5532</v>
      </c>
      <c r="F1345" t="s">
        <v>14</v>
      </c>
    </row>
    <row r="1346" spans="1:6" x14ac:dyDescent="0.25">
      <c r="A1346" s="45">
        <v>10</v>
      </c>
      <c r="B1346" s="45">
        <v>2016</v>
      </c>
      <c r="C1346" s="44">
        <v>5274</v>
      </c>
      <c r="D1346" s="45">
        <v>267</v>
      </c>
      <c r="E1346" s="44">
        <v>5541</v>
      </c>
      <c r="F1346" t="s">
        <v>14</v>
      </c>
    </row>
    <row r="1347" spans="1:6" x14ac:dyDescent="0.25">
      <c r="A1347" s="45">
        <v>11</v>
      </c>
      <c r="B1347" s="45">
        <v>2016</v>
      </c>
      <c r="C1347" s="44">
        <v>5330</v>
      </c>
      <c r="D1347" s="45">
        <v>308</v>
      </c>
      <c r="E1347" s="44">
        <v>5638</v>
      </c>
      <c r="F1347" t="s">
        <v>14</v>
      </c>
    </row>
    <row r="1348" spans="1:6" x14ac:dyDescent="0.25">
      <c r="A1348" s="45">
        <v>12</v>
      </c>
      <c r="B1348" s="45">
        <v>2016</v>
      </c>
      <c r="C1348" s="44">
        <v>5437</v>
      </c>
      <c r="D1348" s="45">
        <v>319</v>
      </c>
      <c r="E1348" s="44">
        <v>5756</v>
      </c>
      <c r="F1348" t="s">
        <v>14</v>
      </c>
    </row>
    <row r="1349" spans="1:6" x14ac:dyDescent="0.25">
      <c r="A1349" s="45">
        <v>1</v>
      </c>
      <c r="B1349" s="45">
        <v>2017</v>
      </c>
      <c r="C1349" s="44">
        <v>5484</v>
      </c>
      <c r="D1349" s="45">
        <v>315</v>
      </c>
      <c r="E1349" s="44">
        <v>5799</v>
      </c>
      <c r="F1349" t="s">
        <v>14</v>
      </c>
    </row>
    <row r="1350" spans="1:6" x14ac:dyDescent="0.25">
      <c r="A1350" s="45">
        <v>2</v>
      </c>
      <c r="B1350" s="45">
        <v>2017</v>
      </c>
      <c r="C1350" s="44">
        <v>5496</v>
      </c>
      <c r="D1350" s="45">
        <v>312</v>
      </c>
      <c r="E1350" s="44">
        <v>5808</v>
      </c>
      <c r="F1350" t="s">
        <v>14</v>
      </c>
    </row>
    <row r="1351" spans="1:6" x14ac:dyDescent="0.25">
      <c r="A1351" s="45">
        <v>3</v>
      </c>
      <c r="B1351" s="45">
        <v>2017</v>
      </c>
      <c r="C1351" s="44">
        <v>5598</v>
      </c>
      <c r="D1351" s="45">
        <v>367</v>
      </c>
      <c r="E1351" s="44">
        <v>5965</v>
      </c>
      <c r="F1351" t="s">
        <v>14</v>
      </c>
    </row>
    <row r="1352" spans="1:6" x14ac:dyDescent="0.25">
      <c r="A1352" s="45">
        <v>4</v>
      </c>
      <c r="B1352" s="45">
        <v>2017</v>
      </c>
      <c r="C1352" s="44">
        <v>5661</v>
      </c>
      <c r="D1352" s="45">
        <v>376</v>
      </c>
      <c r="E1352" s="44">
        <v>6037</v>
      </c>
      <c r="F1352" t="s">
        <v>14</v>
      </c>
    </row>
    <row r="1353" spans="1:6" x14ac:dyDescent="0.25">
      <c r="A1353" s="45">
        <v>5</v>
      </c>
      <c r="B1353" s="45">
        <v>2017</v>
      </c>
      <c r="C1353" s="44">
        <v>5772</v>
      </c>
      <c r="D1353" s="45">
        <v>362</v>
      </c>
      <c r="E1353" s="44">
        <v>6134</v>
      </c>
      <c r="F1353" t="s">
        <v>14</v>
      </c>
    </row>
    <row r="1354" spans="1:6" x14ac:dyDescent="0.25">
      <c r="A1354" s="45">
        <v>6</v>
      </c>
      <c r="B1354" s="45">
        <v>2017</v>
      </c>
      <c r="C1354" s="44">
        <v>5944</v>
      </c>
      <c r="D1354" s="45">
        <v>373</v>
      </c>
      <c r="E1354" s="44">
        <v>6317</v>
      </c>
      <c r="F1354" t="s">
        <v>14</v>
      </c>
    </row>
    <row r="1355" spans="1:6" x14ac:dyDescent="0.25">
      <c r="A1355" s="45">
        <v>7</v>
      </c>
      <c r="B1355" s="45">
        <v>2017</v>
      </c>
      <c r="C1355" s="44">
        <v>6031</v>
      </c>
      <c r="D1355" s="45">
        <v>371</v>
      </c>
      <c r="E1355" s="44">
        <v>6402</v>
      </c>
      <c r="F1355" t="s">
        <v>14</v>
      </c>
    </row>
    <row r="1356" spans="1:6" x14ac:dyDescent="0.25">
      <c r="A1356" s="45">
        <v>8</v>
      </c>
      <c r="B1356" s="45">
        <v>2017</v>
      </c>
      <c r="C1356" s="44">
        <v>6025</v>
      </c>
      <c r="D1356" s="45">
        <v>368</v>
      </c>
      <c r="E1356" s="44">
        <v>6393</v>
      </c>
      <c r="F1356" t="s">
        <v>14</v>
      </c>
    </row>
    <row r="1357" spans="1:6" x14ac:dyDescent="0.25">
      <c r="A1357" s="45">
        <v>9</v>
      </c>
      <c r="B1357" s="45">
        <v>2017</v>
      </c>
      <c r="C1357" s="44">
        <v>6144</v>
      </c>
      <c r="D1357" s="45">
        <v>357</v>
      </c>
      <c r="E1357" s="44">
        <v>6501</v>
      </c>
      <c r="F1357" t="s">
        <v>14</v>
      </c>
    </row>
    <row r="1358" spans="1:6" x14ac:dyDescent="0.25">
      <c r="A1358" s="45">
        <v>10</v>
      </c>
      <c r="B1358" s="45">
        <v>2017</v>
      </c>
      <c r="C1358" s="44">
        <v>6203</v>
      </c>
      <c r="D1358" s="45">
        <v>389</v>
      </c>
      <c r="E1358" s="44">
        <v>6592</v>
      </c>
      <c r="F1358" t="s">
        <v>14</v>
      </c>
    </row>
    <row r="1359" spans="1:6" x14ac:dyDescent="0.25">
      <c r="A1359" s="45">
        <v>11</v>
      </c>
      <c r="B1359" s="45">
        <v>2017</v>
      </c>
      <c r="C1359" s="44">
        <v>6317</v>
      </c>
      <c r="D1359" s="45">
        <v>376</v>
      </c>
      <c r="E1359" s="44">
        <v>6693</v>
      </c>
      <c r="F1359" t="s">
        <v>14</v>
      </c>
    </row>
    <row r="1360" spans="1:6" x14ac:dyDescent="0.25">
      <c r="A1360" s="45">
        <v>12</v>
      </c>
      <c r="B1360" s="45">
        <v>2017</v>
      </c>
      <c r="C1360" s="44">
        <v>6406</v>
      </c>
      <c r="D1360" s="45">
        <v>388</v>
      </c>
      <c r="E1360" s="44">
        <v>6794</v>
      </c>
      <c r="F1360" t="s">
        <v>14</v>
      </c>
    </row>
    <row r="1361" spans="1:6" x14ac:dyDescent="0.25">
      <c r="A1361" s="45">
        <v>1</v>
      </c>
      <c r="B1361" s="45">
        <v>2018</v>
      </c>
      <c r="C1361" s="44">
        <v>6483</v>
      </c>
      <c r="D1361" s="45">
        <v>388</v>
      </c>
      <c r="E1361" s="44">
        <v>6871</v>
      </c>
      <c r="F1361" t="s">
        <v>14</v>
      </c>
    </row>
    <row r="1362" spans="1:6" x14ac:dyDescent="0.25">
      <c r="A1362" s="45">
        <v>2</v>
      </c>
      <c r="B1362" s="45">
        <v>2018</v>
      </c>
      <c r="C1362" s="44">
        <v>6571</v>
      </c>
      <c r="D1362" s="45">
        <v>391</v>
      </c>
      <c r="E1362" s="44">
        <v>6962</v>
      </c>
      <c r="F1362" t="s">
        <v>14</v>
      </c>
    </row>
    <row r="1363" spans="1:6" x14ac:dyDescent="0.25">
      <c r="A1363" s="45">
        <v>3</v>
      </c>
      <c r="B1363" s="45">
        <v>2018</v>
      </c>
      <c r="C1363" s="44">
        <v>6699</v>
      </c>
      <c r="D1363" s="45">
        <v>405</v>
      </c>
      <c r="E1363" s="44">
        <v>7104</v>
      </c>
      <c r="F1363" t="s">
        <v>14</v>
      </c>
    </row>
    <row r="1364" spans="1:6" x14ac:dyDescent="0.25">
      <c r="A1364" s="45">
        <v>4</v>
      </c>
      <c r="B1364" s="45">
        <v>2018</v>
      </c>
      <c r="C1364" s="44">
        <v>6874</v>
      </c>
      <c r="D1364" s="45">
        <v>387</v>
      </c>
      <c r="E1364" s="44">
        <v>7261</v>
      </c>
      <c r="F1364" t="s">
        <v>14</v>
      </c>
    </row>
    <row r="1365" spans="1:6" x14ac:dyDescent="0.25">
      <c r="A1365" s="45">
        <v>5</v>
      </c>
      <c r="B1365" s="45">
        <v>2018</v>
      </c>
      <c r="C1365" s="44">
        <v>6971</v>
      </c>
      <c r="D1365" s="45">
        <v>333</v>
      </c>
      <c r="E1365" s="44">
        <v>7304</v>
      </c>
      <c r="F1365" t="s">
        <v>14</v>
      </c>
    </row>
    <row r="1366" spans="1:6" x14ac:dyDescent="0.25">
      <c r="A1366" s="45">
        <v>6</v>
      </c>
      <c r="B1366" s="45">
        <v>2018</v>
      </c>
      <c r="C1366" s="44">
        <v>7043</v>
      </c>
      <c r="D1366" s="45">
        <v>332</v>
      </c>
      <c r="E1366" s="44">
        <v>7375</v>
      </c>
      <c r="F1366" t="s">
        <v>14</v>
      </c>
    </row>
    <row r="1367" spans="1:6" x14ac:dyDescent="0.25">
      <c r="A1367" s="45">
        <v>7</v>
      </c>
      <c r="B1367" s="45">
        <v>2018</v>
      </c>
      <c r="C1367" s="44">
        <v>7026</v>
      </c>
      <c r="D1367" s="45">
        <v>334</v>
      </c>
      <c r="E1367" s="44">
        <v>7360</v>
      </c>
      <c r="F1367" t="s">
        <v>14</v>
      </c>
    </row>
    <row r="1368" spans="1:6" x14ac:dyDescent="0.25">
      <c r="A1368" s="45">
        <v>8</v>
      </c>
      <c r="B1368" s="45">
        <v>2018</v>
      </c>
      <c r="C1368" s="44">
        <v>7127</v>
      </c>
      <c r="D1368" s="45">
        <v>343</v>
      </c>
      <c r="E1368" s="44">
        <v>7470</v>
      </c>
      <c r="F1368" t="s">
        <v>14</v>
      </c>
    </row>
    <row r="1369" spans="1:6" x14ac:dyDescent="0.25">
      <c r="A1369" s="45">
        <v>9</v>
      </c>
      <c r="B1369" s="45">
        <v>2018</v>
      </c>
      <c r="C1369" s="44">
        <v>7242</v>
      </c>
      <c r="D1369" s="45">
        <v>280</v>
      </c>
      <c r="E1369" s="44">
        <v>7522</v>
      </c>
      <c r="F1369" t="s">
        <v>14</v>
      </c>
    </row>
    <row r="1370" spans="1:6" x14ac:dyDescent="0.25">
      <c r="A1370" s="45">
        <v>10</v>
      </c>
      <c r="B1370" s="45">
        <v>2018</v>
      </c>
      <c r="C1370" s="44">
        <v>7401</v>
      </c>
      <c r="D1370" s="45">
        <v>296</v>
      </c>
      <c r="E1370" s="44">
        <v>7697</v>
      </c>
      <c r="F1370" t="s">
        <v>14</v>
      </c>
    </row>
    <row r="1371" spans="1:6" x14ac:dyDescent="0.25">
      <c r="A1371" s="45">
        <v>11</v>
      </c>
      <c r="B1371" s="45">
        <v>2018</v>
      </c>
      <c r="C1371" s="44">
        <v>7318</v>
      </c>
      <c r="D1371" s="45">
        <v>299</v>
      </c>
      <c r="E1371" s="44">
        <v>7617</v>
      </c>
      <c r="F1371" t="s">
        <v>14</v>
      </c>
    </row>
    <row r="1372" spans="1:6" x14ac:dyDescent="0.25">
      <c r="A1372" s="45">
        <v>12</v>
      </c>
      <c r="B1372" s="45">
        <v>2018</v>
      </c>
      <c r="C1372" s="44">
        <v>7343</v>
      </c>
      <c r="D1372" s="45">
        <v>305</v>
      </c>
      <c r="E1372" s="44">
        <v>7648</v>
      </c>
      <c r="F1372" t="s">
        <v>14</v>
      </c>
    </row>
    <row r="1373" spans="1:6" x14ac:dyDescent="0.25">
      <c r="A1373" s="45">
        <v>1</v>
      </c>
      <c r="B1373" s="45">
        <v>2019</v>
      </c>
      <c r="C1373" s="44">
        <v>7406</v>
      </c>
      <c r="D1373" s="45">
        <v>294</v>
      </c>
      <c r="E1373" s="44">
        <v>7700</v>
      </c>
      <c r="F1373" t="s">
        <v>14</v>
      </c>
    </row>
    <row r="1374" spans="1:6" x14ac:dyDescent="0.25">
      <c r="A1374" s="45">
        <v>2</v>
      </c>
      <c r="B1374" s="45">
        <v>2019</v>
      </c>
      <c r="C1374" s="44">
        <v>7489</v>
      </c>
      <c r="D1374" s="45">
        <v>296</v>
      </c>
      <c r="E1374" s="44">
        <v>7785</v>
      </c>
      <c r="F1374" t="s">
        <v>14</v>
      </c>
    </row>
    <row r="1375" spans="1:6" x14ac:dyDescent="0.25">
      <c r="A1375" s="45">
        <v>3</v>
      </c>
      <c r="B1375" s="45">
        <v>2019</v>
      </c>
      <c r="C1375" s="44">
        <v>7570</v>
      </c>
      <c r="D1375" s="45">
        <v>305</v>
      </c>
      <c r="E1375" s="44">
        <v>7875</v>
      </c>
      <c r="F1375" t="s">
        <v>14</v>
      </c>
    </row>
    <row r="1376" spans="1:6" x14ac:dyDescent="0.25">
      <c r="A1376" s="45">
        <v>4</v>
      </c>
      <c r="B1376" s="45">
        <v>2019</v>
      </c>
      <c r="C1376" s="44">
        <v>7600</v>
      </c>
      <c r="D1376" s="45">
        <v>328</v>
      </c>
      <c r="E1376" s="44">
        <v>7928</v>
      </c>
      <c r="F1376" t="s">
        <v>14</v>
      </c>
    </row>
    <row r="1377" spans="1:6" x14ac:dyDescent="0.25">
      <c r="A1377" s="45">
        <v>5</v>
      </c>
      <c r="B1377" s="45">
        <v>2019</v>
      </c>
      <c r="C1377" s="44">
        <v>7741</v>
      </c>
      <c r="D1377" s="45">
        <v>340</v>
      </c>
      <c r="E1377" s="44">
        <v>8081</v>
      </c>
      <c r="F1377" t="s">
        <v>14</v>
      </c>
    </row>
    <row r="1378" spans="1:6" x14ac:dyDescent="0.25">
      <c r="A1378" s="45">
        <v>6</v>
      </c>
      <c r="B1378" s="45">
        <v>2019</v>
      </c>
      <c r="C1378" s="44">
        <v>7884</v>
      </c>
      <c r="D1378" s="45">
        <v>348</v>
      </c>
      <c r="E1378" s="44">
        <v>8232</v>
      </c>
      <c r="F1378" t="s">
        <v>14</v>
      </c>
    </row>
    <row r="1379" spans="1:6" x14ac:dyDescent="0.25">
      <c r="A1379" s="45">
        <v>7</v>
      </c>
      <c r="B1379" s="45">
        <v>2019</v>
      </c>
      <c r="C1379" s="44">
        <v>7870</v>
      </c>
      <c r="D1379" s="45">
        <v>338</v>
      </c>
      <c r="E1379" s="44">
        <v>8208</v>
      </c>
      <c r="F1379" t="s">
        <v>14</v>
      </c>
    </row>
    <row r="1380" spans="1:6" x14ac:dyDescent="0.25">
      <c r="A1380" s="45">
        <v>8</v>
      </c>
      <c r="B1380" s="45">
        <v>2019</v>
      </c>
      <c r="C1380" s="44">
        <v>7917</v>
      </c>
      <c r="D1380" s="45">
        <v>363</v>
      </c>
      <c r="E1380" s="44">
        <v>8280</v>
      </c>
      <c r="F1380" t="s">
        <v>14</v>
      </c>
    </row>
    <row r="1381" spans="1:6" x14ac:dyDescent="0.25">
      <c r="A1381" s="45">
        <v>9</v>
      </c>
      <c r="B1381" s="45">
        <v>2019</v>
      </c>
      <c r="C1381" s="44">
        <v>8000</v>
      </c>
      <c r="D1381" s="45">
        <v>342</v>
      </c>
      <c r="E1381" s="44">
        <v>8342</v>
      </c>
      <c r="F1381" t="s">
        <v>14</v>
      </c>
    </row>
    <row r="1382" spans="1:6" x14ac:dyDescent="0.25">
      <c r="A1382" s="45">
        <v>10</v>
      </c>
      <c r="B1382" s="45">
        <v>2019</v>
      </c>
      <c r="C1382" s="44">
        <v>8103</v>
      </c>
      <c r="D1382" s="45">
        <v>342</v>
      </c>
      <c r="E1382" s="44">
        <v>8445</v>
      </c>
      <c r="F1382" t="s">
        <v>14</v>
      </c>
    </row>
    <row r="1383" spans="1:6" x14ac:dyDescent="0.25">
      <c r="A1383" s="45">
        <v>11</v>
      </c>
      <c r="B1383" s="45">
        <v>2019</v>
      </c>
      <c r="C1383" s="44">
        <v>8273</v>
      </c>
      <c r="D1383" s="45">
        <v>395</v>
      </c>
      <c r="E1383" s="44">
        <v>8668</v>
      </c>
      <c r="F1383" t="s">
        <v>14</v>
      </c>
    </row>
    <row r="1384" spans="1:6" x14ac:dyDescent="0.25">
      <c r="A1384" s="45">
        <v>12</v>
      </c>
      <c r="B1384" s="45">
        <v>2019</v>
      </c>
      <c r="C1384" s="44">
        <v>8607</v>
      </c>
      <c r="D1384" s="45">
        <v>386</v>
      </c>
      <c r="E1384" s="44">
        <v>8993</v>
      </c>
      <c r="F1384" t="s">
        <v>14</v>
      </c>
    </row>
    <row r="1385" spans="1:6" x14ac:dyDescent="0.25">
      <c r="A1385" s="45">
        <v>1</v>
      </c>
      <c r="B1385" s="45">
        <v>2020</v>
      </c>
      <c r="C1385" s="44">
        <v>8467</v>
      </c>
      <c r="D1385" s="45">
        <v>372</v>
      </c>
      <c r="E1385" s="44">
        <v>8839</v>
      </c>
      <c r="F1385" t="s">
        <v>14</v>
      </c>
    </row>
    <row r="1386" spans="1:6" x14ac:dyDescent="0.25">
      <c r="A1386" s="45">
        <v>2</v>
      </c>
      <c r="B1386" s="45">
        <v>2020</v>
      </c>
      <c r="C1386" s="44">
        <v>8600</v>
      </c>
      <c r="D1386" s="45">
        <v>375</v>
      </c>
      <c r="E1386" s="44">
        <v>8975</v>
      </c>
      <c r="F1386" t="s">
        <v>14</v>
      </c>
    </row>
    <row r="1387" spans="1:6" x14ac:dyDescent="0.25">
      <c r="A1387" s="45">
        <v>3</v>
      </c>
      <c r="B1387" s="45">
        <v>2020</v>
      </c>
      <c r="C1387" s="44">
        <v>8858</v>
      </c>
      <c r="D1387" s="45">
        <v>355</v>
      </c>
      <c r="E1387" s="44">
        <v>9213</v>
      </c>
      <c r="F1387" t="s">
        <v>14</v>
      </c>
    </row>
    <row r="1388" spans="1:6" x14ac:dyDescent="0.25">
      <c r="A1388" s="45">
        <v>4</v>
      </c>
      <c r="B1388" s="45">
        <v>2020</v>
      </c>
      <c r="C1388" s="44">
        <v>8864</v>
      </c>
      <c r="D1388" s="45">
        <v>340</v>
      </c>
      <c r="E1388" s="44">
        <v>9204</v>
      </c>
      <c r="F1388" t="s">
        <v>14</v>
      </c>
    </row>
    <row r="1389" spans="1:6" x14ac:dyDescent="0.25">
      <c r="A1389" s="45">
        <v>5</v>
      </c>
      <c r="B1389" s="45">
        <v>2020</v>
      </c>
      <c r="C1389" s="44">
        <v>8868</v>
      </c>
      <c r="D1389" s="45">
        <v>331</v>
      </c>
      <c r="E1389" s="44">
        <v>9199</v>
      </c>
      <c r="F1389" t="s">
        <v>14</v>
      </c>
    </row>
    <row r="1390" spans="1:6" x14ac:dyDescent="0.25">
      <c r="A1390" s="45">
        <v>6</v>
      </c>
      <c r="B1390" s="45">
        <v>2020</v>
      </c>
      <c r="C1390" s="44">
        <v>8807</v>
      </c>
      <c r="D1390" s="45">
        <v>327</v>
      </c>
      <c r="E1390" s="44">
        <v>9134</v>
      </c>
      <c r="F1390" t="s">
        <v>14</v>
      </c>
    </row>
    <row r="1391" spans="1:6" x14ac:dyDescent="0.25">
      <c r="A1391" s="45">
        <v>7</v>
      </c>
      <c r="B1391" s="45">
        <v>2020</v>
      </c>
      <c r="C1391" s="44">
        <v>8817</v>
      </c>
      <c r="D1391" s="45">
        <v>327</v>
      </c>
      <c r="E1391" s="44">
        <v>9144</v>
      </c>
      <c r="F1391" t="s">
        <v>14</v>
      </c>
    </row>
    <row r="1392" spans="1:6" x14ac:dyDescent="0.25">
      <c r="A1392" s="45">
        <v>8</v>
      </c>
      <c r="B1392" s="45">
        <v>2020</v>
      </c>
      <c r="C1392" s="44">
        <v>8636</v>
      </c>
      <c r="D1392" s="45">
        <v>290</v>
      </c>
      <c r="E1392" s="44">
        <v>8926</v>
      </c>
      <c r="F1392" t="s">
        <v>14</v>
      </c>
    </row>
    <row r="1393" spans="1:6" x14ac:dyDescent="0.25">
      <c r="A1393" s="45">
        <v>9</v>
      </c>
      <c r="B1393" s="45">
        <v>2020</v>
      </c>
      <c r="C1393" s="44">
        <v>8617</v>
      </c>
      <c r="D1393" s="45">
        <v>276</v>
      </c>
      <c r="E1393" s="44">
        <v>8893</v>
      </c>
      <c r="F1393" t="s">
        <v>14</v>
      </c>
    </row>
    <row r="1394" spans="1:6" x14ac:dyDescent="0.25">
      <c r="A1394" s="45">
        <v>10</v>
      </c>
      <c r="B1394" s="45">
        <v>2020</v>
      </c>
      <c r="C1394" s="44">
        <v>8606</v>
      </c>
      <c r="D1394" s="45">
        <v>323</v>
      </c>
      <c r="E1394" s="44">
        <v>8929</v>
      </c>
      <c r="F1394" t="s">
        <v>14</v>
      </c>
    </row>
    <row r="1395" spans="1:6" x14ac:dyDescent="0.25">
      <c r="A1395" s="45">
        <v>11</v>
      </c>
      <c r="B1395" s="45">
        <v>2020</v>
      </c>
      <c r="C1395" s="44">
        <v>8612</v>
      </c>
      <c r="D1395" s="45">
        <v>299</v>
      </c>
      <c r="E1395" s="44">
        <v>8911</v>
      </c>
      <c r="F1395" t="s">
        <v>14</v>
      </c>
    </row>
    <row r="1396" spans="1:6" x14ac:dyDescent="0.25">
      <c r="A1396" s="45">
        <v>12</v>
      </c>
      <c r="B1396" s="45">
        <v>2020</v>
      </c>
      <c r="C1396" s="44">
        <v>8851</v>
      </c>
      <c r="D1396" s="45">
        <v>324</v>
      </c>
      <c r="E1396" s="44">
        <v>9175</v>
      </c>
      <c r="F1396" t="s">
        <v>14</v>
      </c>
    </row>
    <row r="1397" spans="1:6" x14ac:dyDescent="0.25">
      <c r="A1397" s="45">
        <v>1</v>
      </c>
      <c r="B1397" s="45">
        <v>2021</v>
      </c>
      <c r="C1397" s="44">
        <v>8497</v>
      </c>
      <c r="D1397" s="45">
        <v>330</v>
      </c>
      <c r="E1397" s="44">
        <v>8827</v>
      </c>
      <c r="F1397" t="s">
        <v>14</v>
      </c>
    </row>
    <row r="1398" spans="1:6" x14ac:dyDescent="0.25">
      <c r="A1398" s="45">
        <v>2</v>
      </c>
      <c r="B1398" s="45">
        <v>2021</v>
      </c>
      <c r="C1398" s="44">
        <v>8448</v>
      </c>
      <c r="D1398" s="45">
        <v>317</v>
      </c>
      <c r="E1398" s="44">
        <v>8765</v>
      </c>
      <c r="F1398" t="s">
        <v>14</v>
      </c>
    </row>
    <row r="1399" spans="1:6" x14ac:dyDescent="0.25">
      <c r="A1399" s="45">
        <v>3</v>
      </c>
      <c r="B1399" s="45">
        <v>2021</v>
      </c>
      <c r="C1399" s="44">
        <v>8496</v>
      </c>
      <c r="D1399" s="45">
        <v>324</v>
      </c>
      <c r="E1399" s="44">
        <v>8820</v>
      </c>
      <c r="F1399" t="s">
        <v>14</v>
      </c>
    </row>
    <row r="1400" spans="1:6" x14ac:dyDescent="0.25">
      <c r="A1400" s="45">
        <v>4</v>
      </c>
      <c r="B1400" s="45">
        <v>2021</v>
      </c>
      <c r="C1400" s="44">
        <v>8539</v>
      </c>
      <c r="D1400" s="45">
        <v>333</v>
      </c>
      <c r="E1400" s="44">
        <v>8872</v>
      </c>
      <c r="F1400" t="s">
        <v>14</v>
      </c>
    </row>
    <row r="1401" spans="1:6" x14ac:dyDescent="0.25">
      <c r="A1401" s="45">
        <v>5</v>
      </c>
      <c r="B1401" s="45">
        <v>2021</v>
      </c>
      <c r="C1401" s="44">
        <v>8741</v>
      </c>
      <c r="D1401" s="45">
        <v>304</v>
      </c>
      <c r="E1401" s="44">
        <v>9045</v>
      </c>
      <c r="F1401" t="s">
        <v>14</v>
      </c>
    </row>
    <row r="1402" spans="1:6" x14ac:dyDescent="0.25">
      <c r="A1402" s="45">
        <v>6</v>
      </c>
      <c r="B1402" s="45">
        <v>2021</v>
      </c>
      <c r="C1402" s="44">
        <v>8949</v>
      </c>
      <c r="D1402" s="45">
        <v>311</v>
      </c>
      <c r="E1402" s="44">
        <v>9260</v>
      </c>
      <c r="F1402" t="s">
        <v>14</v>
      </c>
    </row>
    <row r="1403" spans="1:6" x14ac:dyDescent="0.25">
      <c r="A1403" s="45">
        <v>7</v>
      </c>
      <c r="B1403" s="45">
        <v>2021</v>
      </c>
      <c r="C1403" s="44">
        <v>9031</v>
      </c>
      <c r="D1403" s="45">
        <v>285</v>
      </c>
      <c r="E1403" s="44">
        <v>9316</v>
      </c>
      <c r="F1403" t="s">
        <v>14</v>
      </c>
    </row>
    <row r="1404" spans="1:6" x14ac:dyDescent="0.25">
      <c r="A1404" s="45">
        <v>8</v>
      </c>
      <c r="B1404" s="45">
        <v>2021</v>
      </c>
      <c r="C1404" s="44">
        <v>9165</v>
      </c>
      <c r="D1404" s="45">
        <v>294</v>
      </c>
      <c r="E1404" s="44">
        <v>9459</v>
      </c>
      <c r="F1404" t="s">
        <v>14</v>
      </c>
    </row>
    <row r="1405" spans="1:6" x14ac:dyDescent="0.25">
      <c r="A1405" s="45">
        <v>9</v>
      </c>
      <c r="B1405" s="45">
        <v>2021</v>
      </c>
      <c r="C1405" s="44">
        <v>9310</v>
      </c>
      <c r="D1405" s="45">
        <v>284</v>
      </c>
      <c r="E1405" s="44">
        <v>9594</v>
      </c>
      <c r="F1405" t="s">
        <v>14</v>
      </c>
    </row>
    <row r="1406" spans="1:6" x14ac:dyDescent="0.25">
      <c r="A1406" s="45">
        <v>10</v>
      </c>
      <c r="B1406" s="45">
        <v>2021</v>
      </c>
      <c r="C1406" s="44">
        <v>9563</v>
      </c>
      <c r="D1406" s="45">
        <v>268</v>
      </c>
      <c r="E1406" s="44">
        <v>9831</v>
      </c>
      <c r="F1406" t="s">
        <v>14</v>
      </c>
    </row>
    <row r="1407" spans="1:6" x14ac:dyDescent="0.25">
      <c r="A1407" s="45">
        <v>11</v>
      </c>
      <c r="B1407" s="45">
        <v>2021</v>
      </c>
      <c r="C1407" s="44">
        <v>9663</v>
      </c>
      <c r="D1407" s="45">
        <v>249</v>
      </c>
      <c r="E1407" s="44">
        <v>9912</v>
      </c>
      <c r="F1407" t="s">
        <v>14</v>
      </c>
    </row>
    <row r="1408" spans="1:6" x14ac:dyDescent="0.25">
      <c r="A1408" s="45">
        <v>12</v>
      </c>
      <c r="B1408" s="45">
        <v>2021</v>
      </c>
      <c r="C1408" s="44">
        <v>10148</v>
      </c>
      <c r="D1408" s="45">
        <v>285</v>
      </c>
      <c r="E1408" s="44">
        <v>10433</v>
      </c>
      <c r="F1408" t="s">
        <v>14</v>
      </c>
    </row>
    <row r="1409" spans="1:6" x14ac:dyDescent="0.25">
      <c r="A1409" s="45">
        <v>1</v>
      </c>
      <c r="B1409" s="45">
        <v>2022</v>
      </c>
      <c r="C1409" s="44">
        <v>9918</v>
      </c>
      <c r="D1409" s="45">
        <v>307</v>
      </c>
      <c r="E1409" s="44">
        <v>10225</v>
      </c>
      <c r="F1409" t="s">
        <v>14</v>
      </c>
    </row>
    <row r="1410" spans="1:6" x14ac:dyDescent="0.25">
      <c r="A1410" s="45">
        <v>2</v>
      </c>
      <c r="B1410" s="45">
        <v>2022</v>
      </c>
      <c r="C1410" s="44">
        <v>9970</v>
      </c>
      <c r="D1410" s="45">
        <v>326</v>
      </c>
      <c r="E1410" s="44">
        <v>10296</v>
      </c>
      <c r="F1410" t="s">
        <v>14</v>
      </c>
    </row>
    <row r="1411" spans="1:6" x14ac:dyDescent="0.25">
      <c r="A1411" s="45">
        <v>3</v>
      </c>
      <c r="B1411" s="45">
        <v>2022</v>
      </c>
      <c r="C1411" s="44">
        <v>10144</v>
      </c>
      <c r="D1411" s="45">
        <v>342</v>
      </c>
      <c r="E1411" s="44">
        <v>10486</v>
      </c>
      <c r="F1411" t="s">
        <v>14</v>
      </c>
    </row>
    <row r="1412" spans="1:6" x14ac:dyDescent="0.25">
      <c r="A1412" s="45">
        <v>4</v>
      </c>
      <c r="B1412" s="45">
        <v>2022</v>
      </c>
      <c r="C1412" s="44">
        <v>10321</v>
      </c>
      <c r="D1412" s="45">
        <v>337</v>
      </c>
      <c r="E1412" s="44">
        <v>10658</v>
      </c>
      <c r="F1412" t="s">
        <v>14</v>
      </c>
    </row>
    <row r="1413" spans="1:6" x14ac:dyDescent="0.25">
      <c r="A1413" s="45">
        <v>5</v>
      </c>
      <c r="B1413" s="45">
        <v>2022</v>
      </c>
      <c r="C1413" s="44">
        <v>10454</v>
      </c>
      <c r="D1413" s="45">
        <v>333</v>
      </c>
      <c r="E1413" s="44">
        <v>10787</v>
      </c>
      <c r="F1413" t="s">
        <v>14</v>
      </c>
    </row>
    <row r="1414" spans="1:6" x14ac:dyDescent="0.25">
      <c r="A1414" s="45">
        <v>6</v>
      </c>
      <c r="B1414" s="45">
        <v>2022</v>
      </c>
      <c r="C1414" s="44">
        <v>10588</v>
      </c>
      <c r="D1414" s="45">
        <v>333</v>
      </c>
      <c r="E1414" s="44">
        <v>10921</v>
      </c>
      <c r="F1414" t="s">
        <v>14</v>
      </c>
    </row>
    <row r="1415" spans="1:6" x14ac:dyDescent="0.25">
      <c r="A1415" s="45">
        <v>7</v>
      </c>
      <c r="B1415" s="45">
        <v>2022</v>
      </c>
      <c r="C1415" s="44">
        <v>10713</v>
      </c>
      <c r="D1415" s="45">
        <v>307</v>
      </c>
      <c r="E1415" s="44">
        <v>11020</v>
      </c>
      <c r="F1415" t="s">
        <v>14</v>
      </c>
    </row>
    <row r="1416" spans="1:6" x14ac:dyDescent="0.25">
      <c r="A1416" s="45">
        <v>8</v>
      </c>
      <c r="B1416" s="45">
        <v>2022</v>
      </c>
      <c r="C1416" s="44">
        <v>10974</v>
      </c>
      <c r="D1416" s="45">
        <v>302</v>
      </c>
      <c r="E1416" s="44">
        <v>11276</v>
      </c>
      <c r="F1416" t="s">
        <v>14</v>
      </c>
    </row>
    <row r="1417" spans="1:6" x14ac:dyDescent="0.25">
      <c r="A1417" s="45">
        <v>1</v>
      </c>
      <c r="B1417" s="45">
        <v>1990</v>
      </c>
      <c r="C1417" s="44">
        <v>65664</v>
      </c>
      <c r="D1417" s="44">
        <v>5457</v>
      </c>
      <c r="E1417" s="44">
        <v>71121</v>
      </c>
      <c r="F1417" t="s">
        <v>13</v>
      </c>
    </row>
    <row r="1418" spans="1:6" x14ac:dyDescent="0.25">
      <c r="A1418" s="45">
        <v>2</v>
      </c>
      <c r="B1418" s="45">
        <v>1990</v>
      </c>
      <c r="C1418" s="44">
        <v>65839</v>
      </c>
      <c r="D1418" s="44">
        <v>5446</v>
      </c>
      <c r="E1418" s="44">
        <v>71285</v>
      </c>
      <c r="F1418" t="s">
        <v>13</v>
      </c>
    </row>
    <row r="1419" spans="1:6" x14ac:dyDescent="0.25">
      <c r="A1419" s="45">
        <v>3</v>
      </c>
      <c r="B1419" s="45">
        <v>1990</v>
      </c>
      <c r="C1419" s="44">
        <v>66070</v>
      </c>
      <c r="D1419" s="44">
        <v>5445</v>
      </c>
      <c r="E1419" s="44">
        <v>71515</v>
      </c>
      <c r="F1419" t="s">
        <v>13</v>
      </c>
    </row>
    <row r="1420" spans="1:6" x14ac:dyDescent="0.25">
      <c r="A1420" s="45">
        <v>4</v>
      </c>
      <c r="B1420" s="45">
        <v>1990</v>
      </c>
      <c r="C1420" s="44">
        <v>66779</v>
      </c>
      <c r="D1420" s="44">
        <v>5518</v>
      </c>
      <c r="E1420" s="44">
        <v>72297</v>
      </c>
      <c r="F1420" t="s">
        <v>13</v>
      </c>
    </row>
    <row r="1421" spans="1:6" x14ac:dyDescent="0.25">
      <c r="A1421" s="45">
        <v>5</v>
      </c>
      <c r="B1421" s="45">
        <v>1990</v>
      </c>
      <c r="C1421" s="44">
        <v>67217</v>
      </c>
      <c r="D1421" s="44">
        <v>5675</v>
      </c>
      <c r="E1421" s="44">
        <v>72892</v>
      </c>
      <c r="F1421" t="s">
        <v>13</v>
      </c>
    </row>
    <row r="1422" spans="1:6" x14ac:dyDescent="0.25">
      <c r="A1422" s="45">
        <v>6</v>
      </c>
      <c r="B1422" s="45">
        <v>1990</v>
      </c>
      <c r="C1422" s="44">
        <v>67924</v>
      </c>
      <c r="D1422" s="44">
        <v>5978</v>
      </c>
      <c r="E1422" s="44">
        <v>73902</v>
      </c>
      <c r="F1422" t="s">
        <v>13</v>
      </c>
    </row>
    <row r="1423" spans="1:6" x14ac:dyDescent="0.25">
      <c r="A1423" s="45">
        <v>7</v>
      </c>
      <c r="B1423" s="45">
        <v>1990</v>
      </c>
      <c r="C1423" s="44">
        <v>68331</v>
      </c>
      <c r="D1423" s="44">
        <v>5966</v>
      </c>
      <c r="E1423" s="44">
        <v>74297</v>
      </c>
      <c r="F1423" t="s">
        <v>13</v>
      </c>
    </row>
    <row r="1424" spans="1:6" x14ac:dyDescent="0.25">
      <c r="A1424" s="45">
        <v>8</v>
      </c>
      <c r="B1424" s="45">
        <v>1990</v>
      </c>
      <c r="C1424" s="44">
        <v>68431</v>
      </c>
      <c r="D1424" s="44">
        <v>5992</v>
      </c>
      <c r="E1424" s="44">
        <v>74423</v>
      </c>
      <c r="F1424" t="s">
        <v>13</v>
      </c>
    </row>
    <row r="1425" spans="1:6" x14ac:dyDescent="0.25">
      <c r="A1425" s="45">
        <v>9</v>
      </c>
      <c r="B1425" s="45">
        <v>1990</v>
      </c>
      <c r="C1425" s="44">
        <v>68472</v>
      </c>
      <c r="D1425" s="44">
        <v>5714</v>
      </c>
      <c r="E1425" s="44">
        <v>74186</v>
      </c>
      <c r="F1425" t="s">
        <v>13</v>
      </c>
    </row>
    <row r="1426" spans="1:6" x14ac:dyDescent="0.25">
      <c r="A1426" s="45">
        <v>10</v>
      </c>
      <c r="B1426" s="45">
        <v>1990</v>
      </c>
      <c r="C1426" s="44">
        <v>68640</v>
      </c>
      <c r="D1426" s="44">
        <v>5668</v>
      </c>
      <c r="E1426" s="44">
        <v>74308</v>
      </c>
      <c r="F1426" t="s">
        <v>13</v>
      </c>
    </row>
    <row r="1427" spans="1:6" x14ac:dyDescent="0.25">
      <c r="A1427" s="45">
        <v>11</v>
      </c>
      <c r="B1427" s="45">
        <v>1990</v>
      </c>
      <c r="C1427" s="44">
        <v>69091</v>
      </c>
      <c r="D1427" s="44">
        <v>5681</v>
      </c>
      <c r="E1427" s="44">
        <v>74772</v>
      </c>
      <c r="F1427" t="s">
        <v>13</v>
      </c>
    </row>
    <row r="1428" spans="1:6" x14ac:dyDescent="0.25">
      <c r="A1428" s="45">
        <v>12</v>
      </c>
      <c r="B1428" s="45">
        <v>1990</v>
      </c>
      <c r="C1428" s="44">
        <v>69277</v>
      </c>
      <c r="D1428" s="44">
        <v>5748</v>
      </c>
      <c r="E1428" s="44">
        <v>75025</v>
      </c>
      <c r="F1428" t="s">
        <v>13</v>
      </c>
    </row>
    <row r="1429" spans="1:6" x14ac:dyDescent="0.25">
      <c r="A1429" s="45">
        <v>1</v>
      </c>
      <c r="B1429" s="45">
        <v>1991</v>
      </c>
      <c r="C1429" s="44">
        <v>69448</v>
      </c>
      <c r="D1429" s="44">
        <v>5657</v>
      </c>
      <c r="E1429" s="44">
        <v>75105</v>
      </c>
      <c r="F1429" t="s">
        <v>13</v>
      </c>
    </row>
    <row r="1430" spans="1:6" x14ac:dyDescent="0.25">
      <c r="A1430" s="45">
        <v>2</v>
      </c>
      <c r="B1430" s="45">
        <v>1991</v>
      </c>
      <c r="C1430" s="44">
        <v>69460</v>
      </c>
      <c r="D1430" s="44">
        <v>5661</v>
      </c>
      <c r="E1430" s="44">
        <v>75121</v>
      </c>
      <c r="F1430" t="s">
        <v>13</v>
      </c>
    </row>
    <row r="1431" spans="1:6" x14ac:dyDescent="0.25">
      <c r="A1431" s="45">
        <v>3</v>
      </c>
      <c r="B1431" s="45">
        <v>1991</v>
      </c>
      <c r="C1431" s="44">
        <v>70730</v>
      </c>
      <c r="D1431" s="44">
        <v>5670</v>
      </c>
      <c r="E1431" s="44">
        <v>76400</v>
      </c>
      <c r="F1431" t="s">
        <v>13</v>
      </c>
    </row>
    <row r="1432" spans="1:6" x14ac:dyDescent="0.25">
      <c r="A1432" s="45">
        <v>4</v>
      </c>
      <c r="B1432" s="45">
        <v>1991</v>
      </c>
      <c r="C1432" s="44">
        <v>71207</v>
      </c>
      <c r="D1432" s="44">
        <v>5685</v>
      </c>
      <c r="E1432" s="44">
        <v>76892</v>
      </c>
      <c r="F1432" t="s">
        <v>13</v>
      </c>
    </row>
    <row r="1433" spans="1:6" x14ac:dyDescent="0.25">
      <c r="A1433" s="45">
        <v>5</v>
      </c>
      <c r="B1433" s="45">
        <v>1991</v>
      </c>
      <c r="C1433" s="44">
        <v>72036</v>
      </c>
      <c r="D1433" s="44">
        <v>5835</v>
      </c>
      <c r="E1433" s="44">
        <v>77871</v>
      </c>
      <c r="F1433" t="s">
        <v>13</v>
      </c>
    </row>
    <row r="1434" spans="1:6" x14ac:dyDescent="0.25">
      <c r="A1434" s="45">
        <v>6</v>
      </c>
      <c r="B1434" s="45">
        <v>1991</v>
      </c>
      <c r="C1434" s="44">
        <v>72936</v>
      </c>
      <c r="D1434" s="44">
        <v>6094</v>
      </c>
      <c r="E1434" s="44">
        <v>79030</v>
      </c>
      <c r="F1434" t="s">
        <v>13</v>
      </c>
    </row>
    <row r="1435" spans="1:6" x14ac:dyDescent="0.25">
      <c r="A1435" s="45">
        <v>7</v>
      </c>
      <c r="B1435" s="45">
        <v>1991</v>
      </c>
      <c r="C1435" s="44">
        <v>73259</v>
      </c>
      <c r="D1435" s="44">
        <v>6229</v>
      </c>
      <c r="E1435" s="44">
        <v>79488</v>
      </c>
      <c r="F1435" t="s">
        <v>13</v>
      </c>
    </row>
    <row r="1436" spans="1:6" x14ac:dyDescent="0.25">
      <c r="A1436" s="45">
        <v>8</v>
      </c>
      <c r="B1436" s="45">
        <v>1991</v>
      </c>
      <c r="C1436" s="44">
        <v>73749</v>
      </c>
      <c r="D1436" s="44">
        <v>6266</v>
      </c>
      <c r="E1436" s="44">
        <v>80015</v>
      </c>
      <c r="F1436" t="s">
        <v>13</v>
      </c>
    </row>
    <row r="1437" spans="1:6" x14ac:dyDescent="0.25">
      <c r="A1437" s="45">
        <v>9</v>
      </c>
      <c r="B1437" s="45">
        <v>1991</v>
      </c>
      <c r="C1437" s="44">
        <v>73537</v>
      </c>
      <c r="D1437" s="44">
        <v>6159</v>
      </c>
      <c r="E1437" s="44">
        <v>79696</v>
      </c>
      <c r="F1437" t="s">
        <v>13</v>
      </c>
    </row>
    <row r="1438" spans="1:6" x14ac:dyDescent="0.25">
      <c r="A1438" s="45">
        <v>10</v>
      </c>
      <c r="B1438" s="45">
        <v>1991</v>
      </c>
      <c r="C1438" s="44">
        <v>73780</v>
      </c>
      <c r="D1438" s="44">
        <v>6214</v>
      </c>
      <c r="E1438" s="44">
        <v>79994</v>
      </c>
      <c r="F1438" t="s">
        <v>13</v>
      </c>
    </row>
    <row r="1439" spans="1:6" x14ac:dyDescent="0.25">
      <c r="A1439" s="45">
        <v>11</v>
      </c>
      <c r="B1439" s="45">
        <v>1991</v>
      </c>
      <c r="C1439" s="44">
        <v>73987</v>
      </c>
      <c r="D1439" s="44">
        <v>6235</v>
      </c>
      <c r="E1439" s="44">
        <v>80222</v>
      </c>
      <c r="F1439" t="s">
        <v>13</v>
      </c>
    </row>
    <row r="1440" spans="1:6" x14ac:dyDescent="0.25">
      <c r="A1440" s="45">
        <v>12</v>
      </c>
      <c r="B1440" s="45">
        <v>1991</v>
      </c>
      <c r="C1440" s="44">
        <v>74903</v>
      </c>
      <c r="D1440" s="44">
        <v>6339</v>
      </c>
      <c r="E1440" s="44">
        <v>81242</v>
      </c>
      <c r="F1440" t="s">
        <v>13</v>
      </c>
    </row>
    <row r="1441" spans="1:6" x14ac:dyDescent="0.25">
      <c r="A1441" s="45">
        <v>1</v>
      </c>
      <c r="B1441" s="45">
        <v>1992</v>
      </c>
      <c r="C1441" s="44">
        <v>74518</v>
      </c>
      <c r="D1441" s="44">
        <v>6345</v>
      </c>
      <c r="E1441" s="44">
        <v>80863</v>
      </c>
      <c r="F1441" t="s">
        <v>13</v>
      </c>
    </row>
    <row r="1442" spans="1:6" x14ac:dyDescent="0.25">
      <c r="A1442" s="45">
        <v>2</v>
      </c>
      <c r="B1442" s="45">
        <v>1992</v>
      </c>
      <c r="C1442" s="44">
        <v>74660</v>
      </c>
      <c r="D1442" s="44">
        <v>6241</v>
      </c>
      <c r="E1442" s="44">
        <v>80901</v>
      </c>
      <c r="F1442" t="s">
        <v>13</v>
      </c>
    </row>
    <row r="1443" spans="1:6" x14ac:dyDescent="0.25">
      <c r="A1443" s="45">
        <v>3</v>
      </c>
      <c r="B1443" s="45">
        <v>1992</v>
      </c>
      <c r="C1443" s="44">
        <v>74850</v>
      </c>
      <c r="D1443" s="44">
        <v>6345</v>
      </c>
      <c r="E1443" s="44">
        <v>81195</v>
      </c>
      <c r="F1443" t="s">
        <v>13</v>
      </c>
    </row>
    <row r="1444" spans="1:6" x14ac:dyDescent="0.25">
      <c r="A1444" s="45">
        <v>4</v>
      </c>
      <c r="B1444" s="45">
        <v>1992</v>
      </c>
      <c r="C1444" s="44">
        <v>74857</v>
      </c>
      <c r="D1444" s="44">
        <v>6364</v>
      </c>
      <c r="E1444" s="44">
        <v>81221</v>
      </c>
      <c r="F1444" t="s">
        <v>13</v>
      </c>
    </row>
    <row r="1445" spans="1:6" x14ac:dyDescent="0.25">
      <c r="A1445" s="45">
        <v>5</v>
      </c>
      <c r="B1445" s="45">
        <v>1992</v>
      </c>
      <c r="C1445" s="44">
        <v>75012</v>
      </c>
      <c r="D1445" s="44">
        <v>6510</v>
      </c>
      <c r="E1445" s="44">
        <v>81522</v>
      </c>
      <c r="F1445" t="s">
        <v>13</v>
      </c>
    </row>
    <row r="1446" spans="1:6" x14ac:dyDescent="0.25">
      <c r="A1446" s="45">
        <v>6</v>
      </c>
      <c r="B1446" s="45">
        <v>1992</v>
      </c>
      <c r="C1446" s="44">
        <v>75759</v>
      </c>
      <c r="D1446" s="44">
        <v>6952</v>
      </c>
      <c r="E1446" s="44">
        <v>82711</v>
      </c>
      <c r="F1446" t="s">
        <v>13</v>
      </c>
    </row>
    <row r="1447" spans="1:6" x14ac:dyDescent="0.25">
      <c r="A1447" s="45">
        <v>7</v>
      </c>
      <c r="B1447" s="45">
        <v>1992</v>
      </c>
      <c r="C1447" s="44">
        <v>76161</v>
      </c>
      <c r="D1447" s="44">
        <v>7250</v>
      </c>
      <c r="E1447" s="44">
        <v>83411</v>
      </c>
      <c r="F1447" t="s">
        <v>13</v>
      </c>
    </row>
    <row r="1448" spans="1:6" x14ac:dyDescent="0.25">
      <c r="A1448" s="45">
        <v>8</v>
      </c>
      <c r="B1448" s="45">
        <v>1992</v>
      </c>
      <c r="C1448" s="44">
        <v>76233</v>
      </c>
      <c r="D1448" s="44">
        <v>7230</v>
      </c>
      <c r="E1448" s="44">
        <v>83463</v>
      </c>
      <c r="F1448" t="s">
        <v>13</v>
      </c>
    </row>
    <row r="1449" spans="1:6" x14ac:dyDescent="0.25">
      <c r="A1449" s="45">
        <v>9</v>
      </c>
      <c r="B1449" s="45">
        <v>1992</v>
      </c>
      <c r="C1449" s="44">
        <v>75970</v>
      </c>
      <c r="D1449" s="44">
        <v>7100</v>
      </c>
      <c r="E1449" s="44">
        <v>83070</v>
      </c>
      <c r="F1449" t="s">
        <v>13</v>
      </c>
    </row>
    <row r="1450" spans="1:6" x14ac:dyDescent="0.25">
      <c r="A1450" s="45">
        <v>10</v>
      </c>
      <c r="B1450" s="45">
        <v>1992</v>
      </c>
      <c r="C1450" s="44">
        <v>75718</v>
      </c>
      <c r="D1450" s="44">
        <v>6966</v>
      </c>
      <c r="E1450" s="44">
        <v>82684</v>
      </c>
      <c r="F1450" t="s">
        <v>13</v>
      </c>
    </row>
    <row r="1451" spans="1:6" x14ac:dyDescent="0.25">
      <c r="A1451" s="45">
        <v>11</v>
      </c>
      <c r="B1451" s="45">
        <v>1992</v>
      </c>
      <c r="C1451" s="44">
        <v>76335</v>
      </c>
      <c r="D1451" s="44">
        <v>7122</v>
      </c>
      <c r="E1451" s="44">
        <v>83457</v>
      </c>
      <c r="F1451" t="s">
        <v>13</v>
      </c>
    </row>
    <row r="1452" spans="1:6" x14ac:dyDescent="0.25">
      <c r="A1452" s="45">
        <v>12</v>
      </c>
      <c r="B1452" s="45">
        <v>1992</v>
      </c>
      <c r="C1452" s="44">
        <v>76689</v>
      </c>
      <c r="D1452" s="44">
        <v>7224</v>
      </c>
      <c r="E1452" s="44">
        <v>83913</v>
      </c>
      <c r="F1452" t="s">
        <v>13</v>
      </c>
    </row>
    <row r="1453" spans="1:6" x14ac:dyDescent="0.25">
      <c r="A1453" s="45">
        <v>1</v>
      </c>
      <c r="B1453" s="45">
        <v>1993</v>
      </c>
      <c r="C1453" s="44">
        <v>75992</v>
      </c>
      <c r="D1453" s="44">
        <v>7062</v>
      </c>
      <c r="E1453" s="44">
        <v>83054</v>
      </c>
      <c r="F1453" t="s">
        <v>13</v>
      </c>
    </row>
    <row r="1454" spans="1:6" x14ac:dyDescent="0.25">
      <c r="A1454" s="45">
        <v>2</v>
      </c>
      <c r="B1454" s="45">
        <v>1993</v>
      </c>
      <c r="C1454" s="44">
        <v>74760</v>
      </c>
      <c r="D1454" s="44">
        <v>7120</v>
      </c>
      <c r="E1454" s="44">
        <v>81880</v>
      </c>
      <c r="F1454" t="s">
        <v>13</v>
      </c>
    </row>
    <row r="1455" spans="1:6" x14ac:dyDescent="0.25">
      <c r="A1455" s="45">
        <v>3</v>
      </c>
      <c r="B1455" s="45">
        <v>1993</v>
      </c>
      <c r="C1455" s="44">
        <v>74602</v>
      </c>
      <c r="D1455" s="44">
        <v>7034</v>
      </c>
      <c r="E1455" s="44">
        <v>81636</v>
      </c>
      <c r="F1455" t="s">
        <v>13</v>
      </c>
    </row>
    <row r="1456" spans="1:6" x14ac:dyDescent="0.25">
      <c r="A1456" s="45">
        <v>4</v>
      </c>
      <c r="B1456" s="45">
        <v>1993</v>
      </c>
      <c r="C1456" s="44">
        <v>74569</v>
      </c>
      <c r="D1456" s="44">
        <v>7020</v>
      </c>
      <c r="E1456" s="44">
        <v>81589</v>
      </c>
      <c r="F1456" t="s">
        <v>13</v>
      </c>
    </row>
    <row r="1457" spans="1:6" x14ac:dyDescent="0.25">
      <c r="A1457" s="45">
        <v>5</v>
      </c>
      <c r="B1457" s="45">
        <v>1993</v>
      </c>
      <c r="C1457" s="44">
        <v>74654</v>
      </c>
      <c r="D1457" s="44">
        <v>7296</v>
      </c>
      <c r="E1457" s="44">
        <v>81950</v>
      </c>
      <c r="F1457" t="s">
        <v>13</v>
      </c>
    </row>
    <row r="1458" spans="1:6" x14ac:dyDescent="0.25">
      <c r="A1458" s="45">
        <v>6</v>
      </c>
      <c r="B1458" s="45">
        <v>1993</v>
      </c>
      <c r="C1458" s="44">
        <v>75133</v>
      </c>
      <c r="D1458" s="44">
        <v>7833</v>
      </c>
      <c r="E1458" s="44">
        <v>82966</v>
      </c>
      <c r="F1458" t="s">
        <v>13</v>
      </c>
    </row>
    <row r="1459" spans="1:6" x14ac:dyDescent="0.25">
      <c r="A1459" s="45">
        <v>7</v>
      </c>
      <c r="B1459" s="45">
        <v>1993</v>
      </c>
      <c r="C1459" s="44">
        <v>75474</v>
      </c>
      <c r="D1459" s="44">
        <v>7910</v>
      </c>
      <c r="E1459" s="44">
        <v>83384</v>
      </c>
      <c r="F1459" t="s">
        <v>13</v>
      </c>
    </row>
    <row r="1460" spans="1:6" x14ac:dyDescent="0.25">
      <c r="A1460" s="45">
        <v>8</v>
      </c>
      <c r="B1460" s="45">
        <v>1993</v>
      </c>
      <c r="C1460" s="44">
        <v>75303</v>
      </c>
      <c r="D1460" s="44">
        <v>7882</v>
      </c>
      <c r="E1460" s="44">
        <v>83185</v>
      </c>
      <c r="F1460" t="s">
        <v>13</v>
      </c>
    </row>
    <row r="1461" spans="1:6" x14ac:dyDescent="0.25">
      <c r="A1461" s="45">
        <v>9</v>
      </c>
      <c r="B1461" s="45">
        <v>1993</v>
      </c>
      <c r="C1461" s="44">
        <v>74748</v>
      </c>
      <c r="D1461" s="44">
        <v>7611</v>
      </c>
      <c r="E1461" s="44">
        <v>82359</v>
      </c>
      <c r="F1461" t="s">
        <v>13</v>
      </c>
    </row>
    <row r="1462" spans="1:6" x14ac:dyDescent="0.25">
      <c r="A1462" s="45">
        <v>10</v>
      </c>
      <c r="B1462" s="45">
        <v>1993</v>
      </c>
      <c r="C1462" s="44">
        <v>74249</v>
      </c>
      <c r="D1462" s="44">
        <v>7535</v>
      </c>
      <c r="E1462" s="44">
        <v>81784</v>
      </c>
      <c r="F1462" t="s">
        <v>13</v>
      </c>
    </row>
    <row r="1463" spans="1:6" x14ac:dyDescent="0.25">
      <c r="A1463" s="45">
        <v>11</v>
      </c>
      <c r="B1463" s="45">
        <v>1993</v>
      </c>
      <c r="C1463" s="44">
        <v>74138</v>
      </c>
      <c r="D1463" s="44">
        <v>7539</v>
      </c>
      <c r="E1463" s="44">
        <v>81677</v>
      </c>
      <c r="F1463" t="s">
        <v>13</v>
      </c>
    </row>
    <row r="1464" spans="1:6" x14ac:dyDescent="0.25">
      <c r="A1464" s="45">
        <v>12</v>
      </c>
      <c r="B1464" s="45">
        <v>1993</v>
      </c>
      <c r="C1464" s="44">
        <v>73849</v>
      </c>
      <c r="D1464" s="44">
        <v>7662</v>
      </c>
      <c r="E1464" s="44">
        <v>81511</v>
      </c>
      <c r="F1464" t="s">
        <v>13</v>
      </c>
    </row>
    <row r="1465" spans="1:6" x14ac:dyDescent="0.25">
      <c r="A1465" s="45">
        <v>1</v>
      </c>
      <c r="B1465" s="45">
        <v>1994</v>
      </c>
      <c r="C1465" s="44">
        <v>72762</v>
      </c>
      <c r="D1465" s="44">
        <v>7361</v>
      </c>
      <c r="E1465" s="44">
        <v>80123</v>
      </c>
      <c r="F1465" t="s">
        <v>13</v>
      </c>
    </row>
    <row r="1466" spans="1:6" x14ac:dyDescent="0.25">
      <c r="A1466" s="45">
        <v>2</v>
      </c>
      <c r="B1466" s="45">
        <v>1994</v>
      </c>
      <c r="C1466" s="44">
        <v>71144</v>
      </c>
      <c r="D1466" s="44">
        <v>6869</v>
      </c>
      <c r="E1466" s="44">
        <v>78013</v>
      </c>
      <c r="F1466" t="s">
        <v>13</v>
      </c>
    </row>
    <row r="1467" spans="1:6" x14ac:dyDescent="0.25">
      <c r="A1467" s="45">
        <v>3</v>
      </c>
      <c r="B1467" s="45">
        <v>1994</v>
      </c>
      <c r="C1467" s="44">
        <v>69599</v>
      </c>
      <c r="D1467" s="44">
        <v>6703</v>
      </c>
      <c r="E1467" s="44">
        <v>76302</v>
      </c>
      <c r="F1467" t="s">
        <v>13</v>
      </c>
    </row>
    <row r="1468" spans="1:6" x14ac:dyDescent="0.25">
      <c r="A1468" s="45">
        <v>4</v>
      </c>
      <c r="B1468" s="45">
        <v>1994</v>
      </c>
      <c r="C1468" s="44">
        <v>69068</v>
      </c>
      <c r="D1468" s="44">
        <v>6787</v>
      </c>
      <c r="E1468" s="44">
        <v>75855</v>
      </c>
      <c r="F1468" t="s">
        <v>13</v>
      </c>
    </row>
    <row r="1469" spans="1:6" x14ac:dyDescent="0.25">
      <c r="A1469" s="45">
        <v>5</v>
      </c>
      <c r="B1469" s="45">
        <v>1994</v>
      </c>
      <c r="C1469" s="44">
        <v>68361</v>
      </c>
      <c r="D1469" s="44">
        <v>6791</v>
      </c>
      <c r="E1469" s="44">
        <v>75152</v>
      </c>
      <c r="F1469" t="s">
        <v>13</v>
      </c>
    </row>
    <row r="1470" spans="1:6" x14ac:dyDescent="0.25">
      <c r="A1470" s="45">
        <v>6</v>
      </c>
      <c r="B1470" s="45">
        <v>1994</v>
      </c>
      <c r="C1470" s="44">
        <v>68307</v>
      </c>
      <c r="D1470" s="44">
        <v>7013</v>
      </c>
      <c r="E1470" s="44">
        <v>75320</v>
      </c>
      <c r="F1470" t="s">
        <v>13</v>
      </c>
    </row>
    <row r="1471" spans="1:6" x14ac:dyDescent="0.25">
      <c r="A1471" s="45">
        <v>7</v>
      </c>
      <c r="B1471" s="45">
        <v>1994</v>
      </c>
      <c r="C1471" s="44">
        <v>68172</v>
      </c>
      <c r="D1471" s="44">
        <v>7199</v>
      </c>
      <c r="E1471" s="44">
        <v>75371</v>
      </c>
      <c r="F1471" t="s">
        <v>13</v>
      </c>
    </row>
    <row r="1472" spans="1:6" x14ac:dyDescent="0.25">
      <c r="A1472" s="45">
        <v>8</v>
      </c>
      <c r="B1472" s="45">
        <v>1994</v>
      </c>
      <c r="C1472" s="44">
        <v>67891</v>
      </c>
      <c r="D1472" s="44">
        <v>7265</v>
      </c>
      <c r="E1472" s="44">
        <v>75156</v>
      </c>
      <c r="F1472" t="s">
        <v>13</v>
      </c>
    </row>
    <row r="1473" spans="1:6" x14ac:dyDescent="0.25">
      <c r="A1473" s="45">
        <v>9</v>
      </c>
      <c r="B1473" s="45">
        <v>1994</v>
      </c>
      <c r="C1473" s="44">
        <v>67925</v>
      </c>
      <c r="D1473" s="44">
        <v>7079</v>
      </c>
      <c r="E1473" s="44">
        <v>75004</v>
      </c>
      <c r="F1473" t="s">
        <v>13</v>
      </c>
    </row>
    <row r="1474" spans="1:6" x14ac:dyDescent="0.25">
      <c r="A1474" s="45">
        <v>10</v>
      </c>
      <c r="B1474" s="45">
        <v>1994</v>
      </c>
      <c r="C1474" s="44">
        <v>67565</v>
      </c>
      <c r="D1474" s="44">
        <v>7351</v>
      </c>
      <c r="E1474" s="44">
        <v>74916</v>
      </c>
      <c r="F1474" t="s">
        <v>13</v>
      </c>
    </row>
    <row r="1475" spans="1:6" x14ac:dyDescent="0.25">
      <c r="A1475" s="45">
        <v>11</v>
      </c>
      <c r="B1475" s="45">
        <v>1994</v>
      </c>
      <c r="C1475" s="44">
        <v>67775</v>
      </c>
      <c r="D1475" s="44">
        <v>7499</v>
      </c>
      <c r="E1475" s="44">
        <v>75274</v>
      </c>
      <c r="F1475" t="s">
        <v>13</v>
      </c>
    </row>
    <row r="1476" spans="1:6" x14ac:dyDescent="0.25">
      <c r="A1476" s="45">
        <v>12</v>
      </c>
      <c r="B1476" s="45">
        <v>1994</v>
      </c>
      <c r="C1476" s="44">
        <v>68135</v>
      </c>
      <c r="D1476" s="44">
        <v>7933</v>
      </c>
      <c r="E1476" s="44">
        <v>76068</v>
      </c>
      <c r="F1476" t="s">
        <v>13</v>
      </c>
    </row>
    <row r="1477" spans="1:6" x14ac:dyDescent="0.25">
      <c r="A1477" s="45">
        <v>1</v>
      </c>
      <c r="B1477" s="45">
        <v>1995</v>
      </c>
      <c r="C1477" s="44">
        <v>68357</v>
      </c>
      <c r="D1477" s="44">
        <v>7734</v>
      </c>
      <c r="E1477" s="44">
        <v>76091</v>
      </c>
      <c r="F1477" t="s">
        <v>13</v>
      </c>
    </row>
    <row r="1478" spans="1:6" x14ac:dyDescent="0.25">
      <c r="A1478" s="45">
        <v>2</v>
      </c>
      <c r="B1478" s="45">
        <v>1995</v>
      </c>
      <c r="C1478" s="44">
        <v>69112</v>
      </c>
      <c r="D1478" s="44">
        <v>7765</v>
      </c>
      <c r="E1478" s="44">
        <v>76877</v>
      </c>
      <c r="F1478" t="s">
        <v>13</v>
      </c>
    </row>
    <row r="1479" spans="1:6" x14ac:dyDescent="0.25">
      <c r="A1479" s="45">
        <v>3</v>
      </c>
      <c r="B1479" s="45">
        <v>1995</v>
      </c>
      <c r="C1479" s="44">
        <v>70053</v>
      </c>
      <c r="D1479" s="44">
        <v>7821</v>
      </c>
      <c r="E1479" s="44">
        <v>77874</v>
      </c>
      <c r="F1479" t="s">
        <v>13</v>
      </c>
    </row>
    <row r="1480" spans="1:6" x14ac:dyDescent="0.25">
      <c r="A1480" s="45">
        <v>4</v>
      </c>
      <c r="B1480" s="45">
        <v>1995</v>
      </c>
      <c r="C1480" s="44">
        <v>70365</v>
      </c>
      <c r="D1480" s="44">
        <v>7937</v>
      </c>
      <c r="E1480" s="44">
        <v>78302</v>
      </c>
      <c r="F1480" t="s">
        <v>13</v>
      </c>
    </row>
    <row r="1481" spans="1:6" x14ac:dyDescent="0.25">
      <c r="A1481" s="45">
        <v>5</v>
      </c>
      <c r="B1481" s="45">
        <v>1995</v>
      </c>
      <c r="C1481" s="44">
        <v>71144</v>
      </c>
      <c r="D1481" s="44">
        <v>8021</v>
      </c>
      <c r="E1481" s="44">
        <v>79165</v>
      </c>
      <c r="F1481" t="s">
        <v>13</v>
      </c>
    </row>
    <row r="1482" spans="1:6" x14ac:dyDescent="0.25">
      <c r="A1482" s="45">
        <v>6</v>
      </c>
      <c r="B1482" s="45">
        <v>1995</v>
      </c>
      <c r="C1482" s="44">
        <v>72198</v>
      </c>
      <c r="D1482" s="44">
        <v>8704</v>
      </c>
      <c r="E1482" s="44">
        <v>80902</v>
      </c>
      <c r="F1482" t="s">
        <v>13</v>
      </c>
    </row>
    <row r="1483" spans="1:6" x14ac:dyDescent="0.25">
      <c r="A1483" s="45">
        <v>7</v>
      </c>
      <c r="B1483" s="45">
        <v>1995</v>
      </c>
      <c r="C1483" s="44">
        <v>72536</v>
      </c>
      <c r="D1483" s="44">
        <v>8843</v>
      </c>
      <c r="E1483" s="44">
        <v>81379</v>
      </c>
      <c r="F1483" t="s">
        <v>13</v>
      </c>
    </row>
    <row r="1484" spans="1:6" x14ac:dyDescent="0.25">
      <c r="A1484" s="45">
        <v>8</v>
      </c>
      <c r="B1484" s="45">
        <v>1995</v>
      </c>
      <c r="C1484" s="44">
        <v>72536</v>
      </c>
      <c r="D1484" s="44">
        <v>8906</v>
      </c>
      <c r="E1484" s="44">
        <v>81442</v>
      </c>
      <c r="F1484" t="s">
        <v>13</v>
      </c>
    </row>
    <row r="1485" spans="1:6" x14ac:dyDescent="0.25">
      <c r="A1485" s="45">
        <v>9</v>
      </c>
      <c r="B1485" s="45">
        <v>1995</v>
      </c>
      <c r="C1485" s="44">
        <v>72450</v>
      </c>
      <c r="D1485" s="44">
        <v>8686</v>
      </c>
      <c r="E1485" s="44">
        <v>81136</v>
      </c>
      <c r="F1485" t="s">
        <v>13</v>
      </c>
    </row>
    <row r="1486" spans="1:6" x14ac:dyDescent="0.25">
      <c r="A1486" s="45">
        <v>10</v>
      </c>
      <c r="B1486" s="45">
        <v>1995</v>
      </c>
      <c r="C1486" s="44">
        <v>72280</v>
      </c>
      <c r="D1486" s="44">
        <v>9157</v>
      </c>
      <c r="E1486" s="44">
        <v>81437</v>
      </c>
      <c r="F1486" t="s">
        <v>13</v>
      </c>
    </row>
    <row r="1487" spans="1:6" x14ac:dyDescent="0.25">
      <c r="A1487" s="45">
        <v>11</v>
      </c>
      <c r="B1487" s="45">
        <v>1995</v>
      </c>
      <c r="C1487" s="44">
        <v>72660</v>
      </c>
      <c r="D1487" s="44">
        <v>9203</v>
      </c>
      <c r="E1487" s="44">
        <v>81863</v>
      </c>
      <c r="F1487" t="s">
        <v>13</v>
      </c>
    </row>
    <row r="1488" spans="1:6" x14ac:dyDescent="0.25">
      <c r="A1488" s="45">
        <v>12</v>
      </c>
      <c r="B1488" s="45">
        <v>1995</v>
      </c>
      <c r="C1488" s="44">
        <v>72880</v>
      </c>
      <c r="D1488" s="44">
        <v>9280</v>
      </c>
      <c r="E1488" s="44">
        <v>82160</v>
      </c>
      <c r="F1488" t="s">
        <v>13</v>
      </c>
    </row>
    <row r="1489" spans="1:6" x14ac:dyDescent="0.25">
      <c r="A1489" s="45">
        <v>1</v>
      </c>
      <c r="B1489" s="45">
        <v>1996</v>
      </c>
      <c r="C1489" s="44">
        <v>73234</v>
      </c>
      <c r="D1489" s="44">
        <v>9250</v>
      </c>
      <c r="E1489" s="44">
        <v>82484</v>
      </c>
      <c r="F1489" t="s">
        <v>13</v>
      </c>
    </row>
    <row r="1490" spans="1:6" x14ac:dyDescent="0.25">
      <c r="A1490" s="45">
        <v>2</v>
      </c>
      <c r="B1490" s="45">
        <v>1996</v>
      </c>
      <c r="C1490" s="44">
        <v>73417</v>
      </c>
      <c r="D1490" s="44">
        <v>9322</v>
      </c>
      <c r="E1490" s="44">
        <v>82739</v>
      </c>
      <c r="F1490" t="s">
        <v>13</v>
      </c>
    </row>
    <row r="1491" spans="1:6" x14ac:dyDescent="0.25">
      <c r="A1491" s="45">
        <v>3</v>
      </c>
      <c r="B1491" s="45">
        <v>1996</v>
      </c>
      <c r="C1491" s="44">
        <v>73896</v>
      </c>
      <c r="D1491" s="44">
        <v>9245</v>
      </c>
      <c r="E1491" s="44">
        <v>83141</v>
      </c>
      <c r="F1491" t="s">
        <v>13</v>
      </c>
    </row>
    <row r="1492" spans="1:6" x14ac:dyDescent="0.25">
      <c r="A1492" s="45">
        <v>4</v>
      </c>
      <c r="B1492" s="45">
        <v>1996</v>
      </c>
      <c r="C1492" s="44">
        <v>74113</v>
      </c>
      <c r="D1492" s="44">
        <v>9234</v>
      </c>
      <c r="E1492" s="44">
        <v>83347</v>
      </c>
      <c r="F1492" t="s">
        <v>13</v>
      </c>
    </row>
    <row r="1493" spans="1:6" x14ac:dyDescent="0.25">
      <c r="A1493" s="45">
        <v>5</v>
      </c>
      <c r="B1493" s="45">
        <v>1996</v>
      </c>
      <c r="C1493" s="44">
        <v>74057</v>
      </c>
      <c r="D1493" s="44">
        <v>9972</v>
      </c>
      <c r="E1493" s="44">
        <v>84029</v>
      </c>
      <c r="F1493" t="s">
        <v>13</v>
      </c>
    </row>
    <row r="1494" spans="1:6" x14ac:dyDescent="0.25">
      <c r="A1494" s="45">
        <v>6</v>
      </c>
      <c r="B1494" s="45">
        <v>1996</v>
      </c>
      <c r="C1494" s="44">
        <v>74361</v>
      </c>
      <c r="D1494" s="44">
        <v>10257</v>
      </c>
      <c r="E1494" s="44">
        <v>84618</v>
      </c>
      <c r="F1494" t="s">
        <v>13</v>
      </c>
    </row>
    <row r="1495" spans="1:6" x14ac:dyDescent="0.25">
      <c r="A1495" s="45">
        <v>7</v>
      </c>
      <c r="B1495" s="45">
        <v>1996</v>
      </c>
      <c r="C1495" s="44">
        <v>74375</v>
      </c>
      <c r="D1495" s="44">
        <v>10302</v>
      </c>
      <c r="E1495" s="44">
        <v>84677</v>
      </c>
      <c r="F1495" t="s">
        <v>13</v>
      </c>
    </row>
    <row r="1496" spans="1:6" x14ac:dyDescent="0.25">
      <c r="A1496" s="45">
        <v>8</v>
      </c>
      <c r="B1496" s="45">
        <v>1996</v>
      </c>
      <c r="C1496" s="44">
        <v>74181</v>
      </c>
      <c r="D1496" s="44">
        <v>10348</v>
      </c>
      <c r="E1496" s="44">
        <v>84529</v>
      </c>
      <c r="F1496" t="s">
        <v>13</v>
      </c>
    </row>
    <row r="1497" spans="1:6" x14ac:dyDescent="0.25">
      <c r="A1497" s="45">
        <v>9</v>
      </c>
      <c r="B1497" s="45">
        <v>1996</v>
      </c>
      <c r="C1497" s="44">
        <v>74292</v>
      </c>
      <c r="D1497" s="44">
        <v>10238</v>
      </c>
      <c r="E1497" s="44">
        <v>84530</v>
      </c>
      <c r="F1497" t="s">
        <v>13</v>
      </c>
    </row>
    <row r="1498" spans="1:6" x14ac:dyDescent="0.25">
      <c r="A1498" s="45">
        <v>10</v>
      </c>
      <c r="B1498" s="45">
        <v>1996</v>
      </c>
      <c r="C1498" s="44">
        <v>74493</v>
      </c>
      <c r="D1498" s="44">
        <v>10296</v>
      </c>
      <c r="E1498" s="44">
        <v>84789</v>
      </c>
      <c r="F1498" t="s">
        <v>13</v>
      </c>
    </row>
    <row r="1499" spans="1:6" x14ac:dyDescent="0.25">
      <c r="A1499" s="45">
        <v>11</v>
      </c>
      <c r="B1499" s="45">
        <v>1996</v>
      </c>
      <c r="C1499" s="44">
        <v>74922</v>
      </c>
      <c r="D1499" s="44">
        <v>10510</v>
      </c>
      <c r="E1499" s="44">
        <v>85432</v>
      </c>
      <c r="F1499" t="s">
        <v>13</v>
      </c>
    </row>
    <row r="1500" spans="1:6" x14ac:dyDescent="0.25">
      <c r="A1500" s="45">
        <v>12</v>
      </c>
      <c r="B1500" s="45">
        <v>1996</v>
      </c>
      <c r="C1500" s="44">
        <v>75244</v>
      </c>
      <c r="D1500" s="44">
        <v>10764</v>
      </c>
      <c r="E1500" s="44">
        <v>86008</v>
      </c>
      <c r="F1500" t="s">
        <v>13</v>
      </c>
    </row>
    <row r="1501" spans="1:6" x14ac:dyDescent="0.25">
      <c r="A1501" s="45">
        <v>1</v>
      </c>
      <c r="B1501" s="45">
        <v>1997</v>
      </c>
      <c r="C1501" s="44">
        <v>75395</v>
      </c>
      <c r="D1501" s="44">
        <v>10794</v>
      </c>
      <c r="E1501" s="44">
        <v>86189</v>
      </c>
      <c r="F1501" t="s">
        <v>13</v>
      </c>
    </row>
    <row r="1502" spans="1:6" x14ac:dyDescent="0.25">
      <c r="A1502" s="45">
        <v>2</v>
      </c>
      <c r="B1502" s="45">
        <v>1997</v>
      </c>
      <c r="C1502" s="44">
        <v>75387</v>
      </c>
      <c r="D1502" s="44">
        <v>10913</v>
      </c>
      <c r="E1502" s="44">
        <v>86300</v>
      </c>
      <c r="F1502" t="s">
        <v>13</v>
      </c>
    </row>
    <row r="1503" spans="1:6" x14ac:dyDescent="0.25">
      <c r="A1503" s="45">
        <v>3</v>
      </c>
      <c r="B1503" s="45">
        <v>1997</v>
      </c>
      <c r="C1503" s="44">
        <v>75655</v>
      </c>
      <c r="D1503" s="44">
        <v>10788</v>
      </c>
      <c r="E1503" s="44">
        <v>86443</v>
      </c>
      <c r="F1503" t="s">
        <v>13</v>
      </c>
    </row>
    <row r="1504" spans="1:6" x14ac:dyDescent="0.25">
      <c r="A1504" s="45">
        <v>4</v>
      </c>
      <c r="B1504" s="45">
        <v>1997</v>
      </c>
      <c r="C1504" s="44">
        <v>75945</v>
      </c>
      <c r="D1504" s="44">
        <v>10779</v>
      </c>
      <c r="E1504" s="44">
        <v>86724</v>
      </c>
      <c r="F1504" t="s">
        <v>13</v>
      </c>
    </row>
    <row r="1505" spans="1:6" x14ac:dyDescent="0.25">
      <c r="A1505" s="45">
        <v>5</v>
      </c>
      <c r="B1505" s="45">
        <v>1997</v>
      </c>
      <c r="C1505" s="44">
        <v>76632</v>
      </c>
      <c r="D1505" s="44">
        <v>11161</v>
      </c>
      <c r="E1505" s="44">
        <v>87793</v>
      </c>
      <c r="F1505" t="s">
        <v>13</v>
      </c>
    </row>
    <row r="1506" spans="1:6" x14ac:dyDescent="0.25">
      <c r="A1506" s="45">
        <v>6</v>
      </c>
      <c r="B1506" s="45">
        <v>1997</v>
      </c>
      <c r="C1506" s="44">
        <v>77563</v>
      </c>
      <c r="D1506" s="44">
        <v>11376</v>
      </c>
      <c r="E1506" s="44">
        <v>88939</v>
      </c>
      <c r="F1506" t="s">
        <v>13</v>
      </c>
    </row>
    <row r="1507" spans="1:6" x14ac:dyDescent="0.25">
      <c r="A1507" s="45">
        <v>7</v>
      </c>
      <c r="B1507" s="45">
        <v>1997</v>
      </c>
      <c r="C1507" s="44">
        <v>78583</v>
      </c>
      <c r="D1507" s="44">
        <v>11439</v>
      </c>
      <c r="E1507" s="44">
        <v>90022</v>
      </c>
      <c r="F1507" t="s">
        <v>13</v>
      </c>
    </row>
    <row r="1508" spans="1:6" x14ac:dyDescent="0.25">
      <c r="A1508" s="45">
        <v>8</v>
      </c>
      <c r="B1508" s="45">
        <v>1997</v>
      </c>
      <c r="C1508" s="44">
        <v>79025</v>
      </c>
      <c r="D1508" s="44">
        <v>11347</v>
      </c>
      <c r="E1508" s="44">
        <v>90372</v>
      </c>
      <c r="F1508" t="s">
        <v>13</v>
      </c>
    </row>
    <row r="1509" spans="1:6" x14ac:dyDescent="0.25">
      <c r="A1509" s="45">
        <v>9</v>
      </c>
      <c r="B1509" s="45">
        <v>1997</v>
      </c>
      <c r="C1509" s="44">
        <v>79145</v>
      </c>
      <c r="D1509" s="44">
        <v>11179</v>
      </c>
      <c r="E1509" s="44">
        <v>90324</v>
      </c>
      <c r="F1509" t="s">
        <v>13</v>
      </c>
    </row>
    <row r="1510" spans="1:6" x14ac:dyDescent="0.25">
      <c r="A1510" s="45">
        <v>10</v>
      </c>
      <c r="B1510" s="45">
        <v>1997</v>
      </c>
      <c r="C1510" s="44">
        <v>79508</v>
      </c>
      <c r="D1510" s="44">
        <v>11202</v>
      </c>
      <c r="E1510" s="44">
        <v>90710</v>
      </c>
      <c r="F1510" t="s">
        <v>13</v>
      </c>
    </row>
    <row r="1511" spans="1:6" x14ac:dyDescent="0.25">
      <c r="A1511" s="45">
        <v>11</v>
      </c>
      <c r="B1511" s="45">
        <v>1997</v>
      </c>
      <c r="C1511" s="44">
        <v>79847</v>
      </c>
      <c r="D1511" s="44">
        <v>11263</v>
      </c>
      <c r="E1511" s="44">
        <v>91110</v>
      </c>
      <c r="F1511" t="s">
        <v>13</v>
      </c>
    </row>
    <row r="1512" spans="1:6" x14ac:dyDescent="0.25">
      <c r="A1512" s="45">
        <v>12</v>
      </c>
      <c r="B1512" s="45">
        <v>1997</v>
      </c>
      <c r="C1512" s="44">
        <v>80439</v>
      </c>
      <c r="D1512" s="44">
        <v>11282</v>
      </c>
      <c r="E1512" s="44">
        <v>91721</v>
      </c>
      <c r="F1512" t="s">
        <v>13</v>
      </c>
    </row>
    <row r="1513" spans="1:6" x14ac:dyDescent="0.25">
      <c r="A1513" s="45">
        <v>1</v>
      </c>
      <c r="B1513" s="45">
        <v>1998</v>
      </c>
      <c r="C1513" s="44">
        <v>80663</v>
      </c>
      <c r="D1513" s="44">
        <v>11406</v>
      </c>
      <c r="E1513" s="44">
        <v>92069</v>
      </c>
      <c r="F1513" t="s">
        <v>13</v>
      </c>
    </row>
    <row r="1514" spans="1:6" x14ac:dyDescent="0.25">
      <c r="A1514" s="45">
        <v>2</v>
      </c>
      <c r="B1514" s="45">
        <v>1998</v>
      </c>
      <c r="C1514" s="44">
        <v>81021</v>
      </c>
      <c r="D1514" s="44">
        <v>11182</v>
      </c>
      <c r="E1514" s="44">
        <v>92203</v>
      </c>
      <c r="F1514" t="s">
        <v>13</v>
      </c>
    </row>
    <row r="1515" spans="1:6" x14ac:dyDescent="0.25">
      <c r="A1515" s="45">
        <v>3</v>
      </c>
      <c r="B1515" s="45">
        <v>1998</v>
      </c>
      <c r="C1515" s="44">
        <v>81460</v>
      </c>
      <c r="D1515" s="44">
        <v>11121</v>
      </c>
      <c r="E1515" s="44">
        <v>92581</v>
      </c>
      <c r="F1515" t="s">
        <v>13</v>
      </c>
    </row>
    <row r="1516" spans="1:6" x14ac:dyDescent="0.25">
      <c r="A1516" s="45">
        <v>4</v>
      </c>
      <c r="B1516" s="45">
        <v>1998</v>
      </c>
      <c r="C1516" s="44">
        <v>81946</v>
      </c>
      <c r="D1516" s="44">
        <v>11178</v>
      </c>
      <c r="E1516" s="44">
        <v>93124</v>
      </c>
      <c r="F1516" t="s">
        <v>13</v>
      </c>
    </row>
    <row r="1517" spans="1:6" x14ac:dyDescent="0.25">
      <c r="A1517" s="45">
        <v>5</v>
      </c>
      <c r="B1517" s="45">
        <v>1998</v>
      </c>
      <c r="C1517" s="44">
        <v>82460</v>
      </c>
      <c r="D1517" s="44">
        <v>11182</v>
      </c>
      <c r="E1517" s="44">
        <v>93642</v>
      </c>
      <c r="F1517" t="s">
        <v>13</v>
      </c>
    </row>
    <row r="1518" spans="1:6" x14ac:dyDescent="0.25">
      <c r="A1518" s="45">
        <v>6</v>
      </c>
      <c r="B1518" s="45">
        <v>1998</v>
      </c>
      <c r="C1518" s="44">
        <v>82684</v>
      </c>
      <c r="D1518" s="44">
        <v>11380</v>
      </c>
      <c r="E1518" s="44">
        <v>94064</v>
      </c>
      <c r="F1518" t="s">
        <v>13</v>
      </c>
    </row>
    <row r="1519" spans="1:6" x14ac:dyDescent="0.25">
      <c r="A1519" s="45">
        <v>7</v>
      </c>
      <c r="B1519" s="45">
        <v>1998</v>
      </c>
      <c r="C1519" s="44">
        <v>82750</v>
      </c>
      <c r="D1519" s="44">
        <v>11477</v>
      </c>
      <c r="E1519" s="44">
        <v>94227</v>
      </c>
      <c r="F1519" t="s">
        <v>13</v>
      </c>
    </row>
    <row r="1520" spans="1:6" x14ac:dyDescent="0.25">
      <c r="A1520" s="45">
        <v>8</v>
      </c>
      <c r="B1520" s="45">
        <v>1998</v>
      </c>
      <c r="C1520" s="44">
        <v>82937</v>
      </c>
      <c r="D1520" s="44">
        <v>11142</v>
      </c>
      <c r="E1520" s="44">
        <v>94079</v>
      </c>
      <c r="F1520" t="s">
        <v>13</v>
      </c>
    </row>
    <row r="1521" spans="1:6" x14ac:dyDescent="0.25">
      <c r="A1521" s="45">
        <v>9</v>
      </c>
      <c r="B1521" s="45">
        <v>1998</v>
      </c>
      <c r="C1521" s="44">
        <v>83218</v>
      </c>
      <c r="D1521" s="44">
        <v>11052</v>
      </c>
      <c r="E1521" s="44">
        <v>94270</v>
      </c>
      <c r="F1521" t="s">
        <v>13</v>
      </c>
    </row>
    <row r="1522" spans="1:6" x14ac:dyDescent="0.25">
      <c r="A1522" s="45">
        <v>10</v>
      </c>
      <c r="B1522" s="45">
        <v>1998</v>
      </c>
      <c r="C1522" s="44">
        <v>83388</v>
      </c>
      <c r="D1522" s="44">
        <v>11076</v>
      </c>
      <c r="E1522" s="44">
        <v>94464</v>
      </c>
      <c r="F1522" t="s">
        <v>13</v>
      </c>
    </row>
    <row r="1523" spans="1:6" x14ac:dyDescent="0.25">
      <c r="A1523" s="45">
        <v>11</v>
      </c>
      <c r="B1523" s="45">
        <v>1998</v>
      </c>
      <c r="C1523" s="44">
        <v>83886</v>
      </c>
      <c r="D1523" s="44">
        <v>10904</v>
      </c>
      <c r="E1523" s="44">
        <v>94790</v>
      </c>
      <c r="F1523" t="s">
        <v>13</v>
      </c>
    </row>
    <row r="1524" spans="1:6" x14ac:dyDescent="0.25">
      <c r="A1524" s="45">
        <v>12</v>
      </c>
      <c r="B1524" s="45">
        <v>1998</v>
      </c>
      <c r="C1524" s="44">
        <v>84009</v>
      </c>
      <c r="D1524" s="44">
        <v>10894</v>
      </c>
      <c r="E1524" s="44">
        <v>94903</v>
      </c>
      <c r="F1524" t="s">
        <v>13</v>
      </c>
    </row>
    <row r="1525" spans="1:6" x14ac:dyDescent="0.25">
      <c r="A1525" s="45">
        <v>1</v>
      </c>
      <c r="B1525" s="45">
        <v>1999</v>
      </c>
      <c r="C1525" s="44">
        <v>84181</v>
      </c>
      <c r="D1525" s="44">
        <v>10815</v>
      </c>
      <c r="E1525" s="44">
        <v>94996</v>
      </c>
      <c r="F1525" t="s">
        <v>13</v>
      </c>
    </row>
    <row r="1526" spans="1:6" x14ac:dyDescent="0.25">
      <c r="A1526" s="45">
        <v>2</v>
      </c>
      <c r="B1526" s="45">
        <v>1999</v>
      </c>
      <c r="C1526" s="44">
        <v>84319</v>
      </c>
      <c r="D1526" s="44">
        <v>10850</v>
      </c>
      <c r="E1526" s="44">
        <v>95169</v>
      </c>
      <c r="F1526" t="s">
        <v>13</v>
      </c>
    </row>
    <row r="1527" spans="1:6" x14ac:dyDescent="0.25">
      <c r="A1527" s="45">
        <v>3</v>
      </c>
      <c r="B1527" s="45">
        <v>1999</v>
      </c>
      <c r="C1527" s="44">
        <v>85113</v>
      </c>
      <c r="D1527" s="44">
        <v>11126</v>
      </c>
      <c r="E1527" s="44">
        <v>96239</v>
      </c>
      <c r="F1527" t="s">
        <v>13</v>
      </c>
    </row>
    <row r="1528" spans="1:6" x14ac:dyDescent="0.25">
      <c r="A1528" s="45">
        <v>4</v>
      </c>
      <c r="B1528" s="45">
        <v>1999</v>
      </c>
      <c r="C1528" s="44">
        <v>85493</v>
      </c>
      <c r="D1528" s="44">
        <v>11121</v>
      </c>
      <c r="E1528" s="44">
        <v>96614</v>
      </c>
      <c r="F1528" t="s">
        <v>13</v>
      </c>
    </row>
    <row r="1529" spans="1:6" x14ac:dyDescent="0.25">
      <c r="A1529" s="45">
        <v>5</v>
      </c>
      <c r="B1529" s="45">
        <v>1999</v>
      </c>
      <c r="C1529" s="44">
        <v>86163</v>
      </c>
      <c r="D1529" s="44">
        <v>11269</v>
      </c>
      <c r="E1529" s="44">
        <v>97432</v>
      </c>
      <c r="F1529" t="s">
        <v>13</v>
      </c>
    </row>
    <row r="1530" spans="1:6" x14ac:dyDescent="0.25">
      <c r="A1530" s="45">
        <v>6</v>
      </c>
      <c r="B1530" s="45">
        <v>1999</v>
      </c>
      <c r="C1530" s="44">
        <v>86841</v>
      </c>
      <c r="D1530" s="44">
        <v>11454</v>
      </c>
      <c r="E1530" s="44">
        <v>98295</v>
      </c>
      <c r="F1530" t="s">
        <v>13</v>
      </c>
    </row>
    <row r="1531" spans="1:6" x14ac:dyDescent="0.25">
      <c r="A1531" s="45">
        <v>7</v>
      </c>
      <c r="B1531" s="45">
        <v>1999</v>
      </c>
      <c r="C1531" s="44">
        <v>87523</v>
      </c>
      <c r="D1531" s="44">
        <v>11298</v>
      </c>
      <c r="E1531" s="44">
        <v>98821</v>
      </c>
      <c r="F1531" t="s">
        <v>13</v>
      </c>
    </row>
    <row r="1532" spans="1:6" x14ac:dyDescent="0.25">
      <c r="A1532" s="45">
        <v>8</v>
      </c>
      <c r="B1532" s="45">
        <v>1999</v>
      </c>
      <c r="C1532" s="44">
        <v>87088</v>
      </c>
      <c r="D1532" s="44">
        <v>11671</v>
      </c>
      <c r="E1532" s="44">
        <v>98759</v>
      </c>
      <c r="F1532" t="s">
        <v>13</v>
      </c>
    </row>
    <row r="1533" spans="1:6" x14ac:dyDescent="0.25">
      <c r="A1533" s="45">
        <v>9</v>
      </c>
      <c r="B1533" s="45">
        <v>1999</v>
      </c>
      <c r="C1533" s="44">
        <v>87201</v>
      </c>
      <c r="D1533" s="44">
        <v>11689</v>
      </c>
      <c r="E1533" s="44">
        <v>98890</v>
      </c>
      <c r="F1533" t="s">
        <v>13</v>
      </c>
    </row>
    <row r="1534" spans="1:6" x14ac:dyDescent="0.25">
      <c r="A1534" s="45">
        <v>10</v>
      </c>
      <c r="B1534" s="45">
        <v>1999</v>
      </c>
      <c r="C1534" s="44">
        <v>87791</v>
      </c>
      <c r="D1534" s="44">
        <v>11269</v>
      </c>
      <c r="E1534" s="44">
        <v>99060</v>
      </c>
      <c r="F1534" t="s">
        <v>13</v>
      </c>
    </row>
    <row r="1535" spans="1:6" x14ac:dyDescent="0.25">
      <c r="A1535" s="45">
        <v>11</v>
      </c>
      <c r="B1535" s="45">
        <v>1999</v>
      </c>
      <c r="C1535" s="44">
        <v>88720</v>
      </c>
      <c r="D1535" s="44">
        <v>10951</v>
      </c>
      <c r="E1535" s="44">
        <v>99671</v>
      </c>
      <c r="F1535" t="s">
        <v>13</v>
      </c>
    </row>
    <row r="1536" spans="1:6" x14ac:dyDescent="0.25">
      <c r="A1536" s="45">
        <v>12</v>
      </c>
      <c r="B1536" s="45">
        <v>1999</v>
      </c>
      <c r="C1536" s="44">
        <v>88896</v>
      </c>
      <c r="D1536" s="44">
        <v>11020</v>
      </c>
      <c r="E1536" s="44">
        <v>99916</v>
      </c>
      <c r="F1536" t="s">
        <v>13</v>
      </c>
    </row>
    <row r="1537" spans="1:6" x14ac:dyDescent="0.25">
      <c r="A1537" s="45">
        <v>1</v>
      </c>
      <c r="B1537" s="45">
        <v>2000</v>
      </c>
      <c r="C1537" s="44">
        <v>88988</v>
      </c>
      <c r="D1537" s="44">
        <v>10822</v>
      </c>
      <c r="E1537" s="44">
        <v>99810</v>
      </c>
      <c r="F1537" t="s">
        <v>13</v>
      </c>
    </row>
    <row r="1538" spans="1:6" x14ac:dyDescent="0.25">
      <c r="A1538" s="45">
        <v>2</v>
      </c>
      <c r="B1538" s="45">
        <v>2000</v>
      </c>
      <c r="C1538" s="44">
        <v>88701</v>
      </c>
      <c r="D1538" s="44">
        <v>10766</v>
      </c>
      <c r="E1538" s="44">
        <v>99467</v>
      </c>
      <c r="F1538" t="s">
        <v>13</v>
      </c>
    </row>
    <row r="1539" spans="1:6" x14ac:dyDescent="0.25">
      <c r="A1539" s="45">
        <v>3</v>
      </c>
      <c r="B1539" s="45">
        <v>2000</v>
      </c>
      <c r="C1539" s="44">
        <v>88663</v>
      </c>
      <c r="D1539" s="44">
        <v>11102</v>
      </c>
      <c r="E1539" s="44">
        <v>99765</v>
      </c>
      <c r="F1539" t="s">
        <v>13</v>
      </c>
    </row>
    <row r="1540" spans="1:6" x14ac:dyDescent="0.25">
      <c r="A1540" s="45">
        <v>4</v>
      </c>
      <c r="B1540" s="45">
        <v>2000</v>
      </c>
      <c r="C1540" s="44">
        <v>88812</v>
      </c>
      <c r="D1540" s="44">
        <v>11101</v>
      </c>
      <c r="E1540" s="44">
        <v>99913</v>
      </c>
      <c r="F1540" t="s">
        <v>13</v>
      </c>
    </row>
    <row r="1541" spans="1:6" x14ac:dyDescent="0.25">
      <c r="A1541" s="45">
        <v>5</v>
      </c>
      <c r="B1541" s="45">
        <v>2000</v>
      </c>
      <c r="C1541" s="44">
        <v>88855</v>
      </c>
      <c r="D1541" s="44">
        <v>11488</v>
      </c>
      <c r="E1541" s="44">
        <v>100343</v>
      </c>
      <c r="F1541" t="s">
        <v>13</v>
      </c>
    </row>
    <row r="1542" spans="1:6" x14ac:dyDescent="0.25">
      <c r="A1542" s="45">
        <v>6</v>
      </c>
      <c r="B1542" s="45">
        <v>2000</v>
      </c>
      <c r="C1542" s="44">
        <v>89668</v>
      </c>
      <c r="D1542" s="44">
        <v>11205</v>
      </c>
      <c r="E1542" s="44">
        <v>100873</v>
      </c>
      <c r="F1542" t="s">
        <v>13</v>
      </c>
    </row>
    <row r="1543" spans="1:6" x14ac:dyDescent="0.25">
      <c r="A1543" s="45">
        <v>7</v>
      </c>
      <c r="B1543" s="45">
        <v>2000</v>
      </c>
      <c r="C1543" s="44">
        <v>90033</v>
      </c>
      <c r="D1543" s="44">
        <v>11305</v>
      </c>
      <c r="E1543" s="44">
        <v>101338</v>
      </c>
      <c r="F1543" t="s">
        <v>13</v>
      </c>
    </row>
    <row r="1544" spans="1:6" x14ac:dyDescent="0.25">
      <c r="A1544" s="45">
        <v>8</v>
      </c>
      <c r="B1544" s="45">
        <v>2000</v>
      </c>
      <c r="C1544" s="44">
        <v>90108</v>
      </c>
      <c r="D1544" s="44">
        <v>11307</v>
      </c>
      <c r="E1544" s="44">
        <v>101415</v>
      </c>
      <c r="F1544" t="s">
        <v>13</v>
      </c>
    </row>
    <row r="1545" spans="1:6" x14ac:dyDescent="0.25">
      <c r="A1545" s="45">
        <v>9</v>
      </c>
      <c r="B1545" s="45">
        <v>2000</v>
      </c>
      <c r="C1545" s="44">
        <v>90064</v>
      </c>
      <c r="D1545" s="44">
        <v>11389</v>
      </c>
      <c r="E1545" s="44">
        <v>101453</v>
      </c>
      <c r="F1545" t="s">
        <v>13</v>
      </c>
    </row>
    <row r="1546" spans="1:6" x14ac:dyDescent="0.25">
      <c r="A1546" s="45">
        <v>10</v>
      </c>
      <c r="B1546" s="45">
        <v>2000</v>
      </c>
      <c r="C1546" s="44">
        <v>90492</v>
      </c>
      <c r="D1546" s="44">
        <v>10927</v>
      </c>
      <c r="E1546" s="44">
        <v>101419</v>
      </c>
      <c r="F1546" t="s">
        <v>13</v>
      </c>
    </row>
    <row r="1547" spans="1:6" x14ac:dyDescent="0.25">
      <c r="A1547" s="45">
        <v>11</v>
      </c>
      <c r="B1547" s="45">
        <v>2000</v>
      </c>
      <c r="C1547" s="44">
        <v>90838</v>
      </c>
      <c r="D1547" s="44">
        <v>10920</v>
      </c>
      <c r="E1547" s="44">
        <v>101758</v>
      </c>
      <c r="F1547" t="s">
        <v>13</v>
      </c>
    </row>
    <row r="1548" spans="1:6" x14ac:dyDescent="0.25">
      <c r="A1548" s="45">
        <v>12</v>
      </c>
      <c r="B1548" s="45">
        <v>2000</v>
      </c>
      <c r="C1548" s="44">
        <v>90398</v>
      </c>
      <c r="D1548" s="44">
        <v>11416</v>
      </c>
      <c r="E1548" s="44">
        <v>101814</v>
      </c>
      <c r="F1548" t="s">
        <v>13</v>
      </c>
    </row>
    <row r="1549" spans="1:6" x14ac:dyDescent="0.25">
      <c r="A1549" s="45">
        <v>1</v>
      </c>
      <c r="B1549" s="45">
        <v>2001</v>
      </c>
      <c r="C1549" s="44">
        <v>90581</v>
      </c>
      <c r="D1549" s="44">
        <v>11291</v>
      </c>
      <c r="E1549" s="44">
        <v>101872</v>
      </c>
      <c r="F1549" t="s">
        <v>13</v>
      </c>
    </row>
    <row r="1550" spans="1:6" x14ac:dyDescent="0.25">
      <c r="A1550" s="45">
        <v>2</v>
      </c>
      <c r="B1550" s="45">
        <v>2001</v>
      </c>
      <c r="C1550" s="44">
        <v>90763</v>
      </c>
      <c r="D1550" s="44">
        <v>11034</v>
      </c>
      <c r="E1550" s="44">
        <v>101797</v>
      </c>
      <c r="F1550" t="s">
        <v>13</v>
      </c>
    </row>
    <row r="1551" spans="1:6" x14ac:dyDescent="0.25">
      <c r="A1551" s="45">
        <v>3</v>
      </c>
      <c r="B1551" s="45">
        <v>2001</v>
      </c>
      <c r="C1551" s="44">
        <v>91041</v>
      </c>
      <c r="D1551" s="44">
        <v>11005</v>
      </c>
      <c r="E1551" s="44">
        <v>102046</v>
      </c>
      <c r="F1551" t="s">
        <v>13</v>
      </c>
    </row>
    <row r="1552" spans="1:6" x14ac:dyDescent="0.25">
      <c r="A1552" s="45">
        <v>4</v>
      </c>
      <c r="B1552" s="45">
        <v>2001</v>
      </c>
      <c r="C1552" s="44">
        <v>91030</v>
      </c>
      <c r="D1552" s="44">
        <v>10795</v>
      </c>
      <c r="E1552" s="44">
        <v>101825</v>
      </c>
      <c r="F1552" t="s">
        <v>13</v>
      </c>
    </row>
    <row r="1553" spans="1:6" x14ac:dyDescent="0.25">
      <c r="A1553" s="45">
        <v>5</v>
      </c>
      <c r="B1553" s="45">
        <v>2001</v>
      </c>
      <c r="C1553" s="44">
        <v>91122</v>
      </c>
      <c r="D1553" s="44">
        <v>10614</v>
      </c>
      <c r="E1553" s="44">
        <v>101736</v>
      </c>
      <c r="F1553" t="s">
        <v>13</v>
      </c>
    </row>
    <row r="1554" spans="1:6" x14ac:dyDescent="0.25">
      <c r="A1554" s="45">
        <v>6</v>
      </c>
      <c r="B1554" s="45">
        <v>2001</v>
      </c>
      <c r="C1554" s="44">
        <v>91956</v>
      </c>
      <c r="D1554" s="44">
        <v>9915</v>
      </c>
      <c r="E1554" s="44">
        <v>101871</v>
      </c>
      <c r="F1554" t="s">
        <v>13</v>
      </c>
    </row>
    <row r="1555" spans="1:6" x14ac:dyDescent="0.25">
      <c r="A1555" s="45">
        <v>7</v>
      </c>
      <c r="B1555" s="45">
        <v>2001</v>
      </c>
      <c r="C1555" s="44">
        <v>91715</v>
      </c>
      <c r="D1555" s="44">
        <v>9775</v>
      </c>
      <c r="E1555" s="44">
        <v>101490</v>
      </c>
      <c r="F1555" t="s">
        <v>13</v>
      </c>
    </row>
    <row r="1556" spans="1:6" x14ac:dyDescent="0.25">
      <c r="A1556" s="45">
        <v>8</v>
      </c>
      <c r="B1556" s="45">
        <v>2001</v>
      </c>
      <c r="C1556" s="44">
        <v>91584</v>
      </c>
      <c r="D1556" s="44">
        <v>9677</v>
      </c>
      <c r="E1556" s="44">
        <v>101261</v>
      </c>
      <c r="F1556" t="s">
        <v>13</v>
      </c>
    </row>
    <row r="1557" spans="1:6" x14ac:dyDescent="0.25">
      <c r="A1557" s="45">
        <v>9</v>
      </c>
      <c r="B1557" s="45">
        <v>2001</v>
      </c>
      <c r="C1557" s="44">
        <v>91019</v>
      </c>
      <c r="D1557" s="44">
        <v>9633</v>
      </c>
      <c r="E1557" s="44">
        <v>100652</v>
      </c>
      <c r="F1557" t="s">
        <v>13</v>
      </c>
    </row>
    <row r="1558" spans="1:6" x14ac:dyDescent="0.25">
      <c r="A1558" s="45">
        <v>10</v>
      </c>
      <c r="B1558" s="45">
        <v>2001</v>
      </c>
      <c r="C1558" s="44">
        <v>89067</v>
      </c>
      <c r="D1558" s="44">
        <v>9238</v>
      </c>
      <c r="E1558" s="44">
        <v>98305</v>
      </c>
      <c r="F1558" t="s">
        <v>13</v>
      </c>
    </row>
    <row r="1559" spans="1:6" x14ac:dyDescent="0.25">
      <c r="A1559" s="45">
        <v>11</v>
      </c>
      <c r="B1559" s="45">
        <v>2001</v>
      </c>
      <c r="C1559" s="44">
        <v>78476</v>
      </c>
      <c r="D1559" s="44">
        <v>7087</v>
      </c>
      <c r="E1559" s="44">
        <v>85563</v>
      </c>
      <c r="F1559" t="s">
        <v>13</v>
      </c>
    </row>
    <row r="1560" spans="1:6" x14ac:dyDescent="0.25">
      <c r="A1560" s="45">
        <v>12</v>
      </c>
      <c r="B1560" s="45">
        <v>2001</v>
      </c>
      <c r="C1560" s="44">
        <v>77465</v>
      </c>
      <c r="D1560" s="44">
        <v>6648</v>
      </c>
      <c r="E1560" s="44">
        <v>84113</v>
      </c>
      <c r="F1560" t="s">
        <v>13</v>
      </c>
    </row>
    <row r="1561" spans="1:6" x14ac:dyDescent="0.25">
      <c r="A1561" s="45">
        <v>1</v>
      </c>
      <c r="B1561" s="45">
        <v>2002</v>
      </c>
      <c r="C1561" s="44">
        <v>77418</v>
      </c>
      <c r="D1561" s="44">
        <v>6559</v>
      </c>
      <c r="E1561" s="44">
        <v>83977</v>
      </c>
      <c r="F1561" t="s">
        <v>13</v>
      </c>
    </row>
    <row r="1562" spans="1:6" x14ac:dyDescent="0.25">
      <c r="A1562" s="45">
        <v>2</v>
      </c>
      <c r="B1562" s="45">
        <v>2002</v>
      </c>
      <c r="C1562" s="44">
        <v>74763</v>
      </c>
      <c r="D1562" s="44">
        <v>6500</v>
      </c>
      <c r="E1562" s="44">
        <v>81263</v>
      </c>
      <c r="F1562" t="s">
        <v>13</v>
      </c>
    </row>
    <row r="1563" spans="1:6" x14ac:dyDescent="0.25">
      <c r="A1563" s="45">
        <v>3</v>
      </c>
      <c r="B1563" s="45">
        <v>2002</v>
      </c>
      <c r="C1563" s="44">
        <v>73934</v>
      </c>
      <c r="D1563" s="44">
        <v>6211</v>
      </c>
      <c r="E1563" s="44">
        <v>80145</v>
      </c>
      <c r="F1563" t="s">
        <v>13</v>
      </c>
    </row>
    <row r="1564" spans="1:6" x14ac:dyDescent="0.25">
      <c r="A1564" s="45">
        <v>4</v>
      </c>
      <c r="B1564" s="45">
        <v>2002</v>
      </c>
      <c r="C1564" s="44">
        <v>75240</v>
      </c>
      <c r="D1564" s="44">
        <v>6388</v>
      </c>
      <c r="E1564" s="44">
        <v>81628</v>
      </c>
      <c r="F1564" t="s">
        <v>13</v>
      </c>
    </row>
    <row r="1565" spans="1:6" x14ac:dyDescent="0.25">
      <c r="A1565" s="45">
        <v>5</v>
      </c>
      <c r="B1565" s="45">
        <v>2002</v>
      </c>
      <c r="C1565" s="44">
        <v>76032</v>
      </c>
      <c r="D1565" s="44">
        <v>6545</v>
      </c>
      <c r="E1565" s="44">
        <v>82577</v>
      </c>
      <c r="F1565" t="s">
        <v>13</v>
      </c>
    </row>
    <row r="1566" spans="1:6" x14ac:dyDescent="0.25">
      <c r="A1566" s="45">
        <v>6</v>
      </c>
      <c r="B1566" s="45">
        <v>2002</v>
      </c>
      <c r="C1566" s="44">
        <v>76288</v>
      </c>
      <c r="D1566" s="44">
        <v>6694</v>
      </c>
      <c r="E1566" s="44">
        <v>82982</v>
      </c>
      <c r="F1566" t="s">
        <v>13</v>
      </c>
    </row>
    <row r="1567" spans="1:6" x14ac:dyDescent="0.25">
      <c r="A1567" s="45">
        <v>7</v>
      </c>
      <c r="B1567" s="45">
        <v>2002</v>
      </c>
      <c r="C1567" s="44">
        <v>76262</v>
      </c>
      <c r="D1567" s="44">
        <v>6799</v>
      </c>
      <c r="E1567" s="44">
        <v>83061</v>
      </c>
      <c r="F1567" t="s">
        <v>13</v>
      </c>
    </row>
    <row r="1568" spans="1:6" x14ac:dyDescent="0.25">
      <c r="A1568" s="45">
        <v>8</v>
      </c>
      <c r="B1568" s="45">
        <v>2002</v>
      </c>
      <c r="C1568" s="44">
        <v>76224</v>
      </c>
      <c r="D1568" s="44">
        <v>6931</v>
      </c>
      <c r="E1568" s="44">
        <v>83155</v>
      </c>
      <c r="F1568" t="s">
        <v>13</v>
      </c>
    </row>
    <row r="1569" spans="1:6" x14ac:dyDescent="0.25">
      <c r="A1569" s="45">
        <v>9</v>
      </c>
      <c r="B1569" s="45">
        <v>2002</v>
      </c>
      <c r="C1569" s="44">
        <v>75656</v>
      </c>
      <c r="D1569" s="44">
        <v>6930</v>
      </c>
      <c r="E1569" s="44">
        <v>82586</v>
      </c>
      <c r="F1569" t="s">
        <v>13</v>
      </c>
    </row>
    <row r="1570" spans="1:6" x14ac:dyDescent="0.25">
      <c r="A1570" s="45">
        <v>10</v>
      </c>
      <c r="B1570" s="45">
        <v>2002</v>
      </c>
      <c r="C1570" s="44">
        <v>74847</v>
      </c>
      <c r="D1570" s="44">
        <v>6940</v>
      </c>
      <c r="E1570" s="44">
        <v>81787</v>
      </c>
      <c r="F1570" t="s">
        <v>13</v>
      </c>
    </row>
    <row r="1571" spans="1:6" x14ac:dyDescent="0.25">
      <c r="A1571" s="45">
        <v>11</v>
      </c>
      <c r="B1571" s="45">
        <v>2002</v>
      </c>
      <c r="C1571" s="44">
        <v>74406</v>
      </c>
      <c r="D1571" s="44">
        <v>6913</v>
      </c>
      <c r="E1571" s="44">
        <v>81319</v>
      </c>
      <c r="F1571" t="s">
        <v>13</v>
      </c>
    </row>
    <row r="1572" spans="1:6" x14ac:dyDescent="0.25">
      <c r="A1572" s="45">
        <v>12</v>
      </c>
      <c r="B1572" s="45">
        <v>2002</v>
      </c>
      <c r="C1572" s="44">
        <v>73495</v>
      </c>
      <c r="D1572" s="44">
        <v>6917</v>
      </c>
      <c r="E1572" s="44">
        <v>80412</v>
      </c>
      <c r="F1572" t="s">
        <v>13</v>
      </c>
    </row>
    <row r="1573" spans="1:6" x14ac:dyDescent="0.25">
      <c r="A1573" s="45">
        <v>1</v>
      </c>
      <c r="B1573" s="45">
        <v>2003</v>
      </c>
      <c r="C1573" s="44">
        <v>71618</v>
      </c>
      <c r="D1573" s="44">
        <v>6494</v>
      </c>
      <c r="E1573" s="44">
        <v>78112</v>
      </c>
      <c r="F1573" t="s">
        <v>13</v>
      </c>
    </row>
    <row r="1574" spans="1:6" x14ac:dyDescent="0.25">
      <c r="A1574" s="45">
        <v>2</v>
      </c>
      <c r="B1574" s="45">
        <v>2003</v>
      </c>
      <c r="C1574" s="44">
        <v>66080</v>
      </c>
      <c r="D1574" s="44">
        <v>6154</v>
      </c>
      <c r="E1574" s="44">
        <v>72234</v>
      </c>
      <c r="F1574" t="s">
        <v>13</v>
      </c>
    </row>
    <row r="1575" spans="1:6" x14ac:dyDescent="0.25">
      <c r="A1575" s="45">
        <v>3</v>
      </c>
      <c r="B1575" s="45">
        <v>2003</v>
      </c>
      <c r="C1575" s="44">
        <v>64125</v>
      </c>
      <c r="D1575" s="44">
        <v>5918</v>
      </c>
      <c r="E1575" s="44">
        <v>70043</v>
      </c>
      <c r="F1575" t="s">
        <v>13</v>
      </c>
    </row>
    <row r="1576" spans="1:6" x14ac:dyDescent="0.25">
      <c r="A1576" s="45">
        <v>4</v>
      </c>
      <c r="B1576" s="45">
        <v>2003</v>
      </c>
      <c r="C1576" s="44">
        <v>64072</v>
      </c>
      <c r="D1576" s="44">
        <v>5856</v>
      </c>
      <c r="E1576" s="44">
        <v>69928</v>
      </c>
      <c r="F1576" t="s">
        <v>13</v>
      </c>
    </row>
    <row r="1577" spans="1:6" x14ac:dyDescent="0.25">
      <c r="A1577" s="45">
        <v>5</v>
      </c>
      <c r="B1577" s="45">
        <v>2003</v>
      </c>
      <c r="C1577" s="44">
        <v>62077</v>
      </c>
      <c r="D1577" s="44">
        <v>5779</v>
      </c>
      <c r="E1577" s="44">
        <v>67856</v>
      </c>
      <c r="F1577" t="s">
        <v>13</v>
      </c>
    </row>
    <row r="1578" spans="1:6" x14ac:dyDescent="0.25">
      <c r="A1578" s="45">
        <v>6</v>
      </c>
      <c r="B1578" s="45">
        <v>2003</v>
      </c>
      <c r="C1578" s="44">
        <v>60436</v>
      </c>
      <c r="D1578" s="44">
        <v>6363</v>
      </c>
      <c r="E1578" s="44">
        <v>66799</v>
      </c>
      <c r="F1578" t="s">
        <v>13</v>
      </c>
    </row>
    <row r="1579" spans="1:6" x14ac:dyDescent="0.25">
      <c r="A1579" s="45">
        <v>7</v>
      </c>
      <c r="B1579" s="45">
        <v>2003</v>
      </c>
      <c r="C1579" s="44">
        <v>57693</v>
      </c>
      <c r="D1579" s="44">
        <v>6800</v>
      </c>
      <c r="E1579" s="44">
        <v>64493</v>
      </c>
      <c r="F1579" t="s">
        <v>13</v>
      </c>
    </row>
    <row r="1580" spans="1:6" x14ac:dyDescent="0.25">
      <c r="A1580" s="45">
        <v>8</v>
      </c>
      <c r="B1580" s="45">
        <v>2003</v>
      </c>
      <c r="C1580" s="44">
        <v>56413</v>
      </c>
      <c r="D1580" s="44">
        <v>6854</v>
      </c>
      <c r="E1580" s="44">
        <v>63267</v>
      </c>
      <c r="F1580" t="s">
        <v>13</v>
      </c>
    </row>
    <row r="1581" spans="1:6" x14ac:dyDescent="0.25">
      <c r="A1581" s="45">
        <v>9</v>
      </c>
      <c r="B1581" s="45">
        <v>2003</v>
      </c>
      <c r="C1581" s="44">
        <v>56133</v>
      </c>
      <c r="D1581" s="44">
        <v>6952</v>
      </c>
      <c r="E1581" s="44">
        <v>63085</v>
      </c>
      <c r="F1581" t="s">
        <v>13</v>
      </c>
    </row>
    <row r="1582" spans="1:6" x14ac:dyDescent="0.25">
      <c r="A1582" s="45">
        <v>10</v>
      </c>
      <c r="B1582" s="45">
        <v>2003</v>
      </c>
      <c r="C1582" s="44">
        <v>55225</v>
      </c>
      <c r="D1582" s="44">
        <v>6965</v>
      </c>
      <c r="E1582" s="44">
        <v>62190</v>
      </c>
      <c r="F1582" t="s">
        <v>13</v>
      </c>
    </row>
    <row r="1583" spans="1:6" x14ac:dyDescent="0.25">
      <c r="A1583" s="45">
        <v>11</v>
      </c>
      <c r="B1583" s="45">
        <v>2003</v>
      </c>
      <c r="C1583" s="44">
        <v>55225</v>
      </c>
      <c r="D1583" s="44">
        <v>6965</v>
      </c>
      <c r="E1583" s="44">
        <v>62190</v>
      </c>
      <c r="F1583" t="s">
        <v>13</v>
      </c>
    </row>
    <row r="1584" spans="1:6" x14ac:dyDescent="0.25">
      <c r="A1584" s="45">
        <v>12</v>
      </c>
      <c r="B1584" s="45">
        <v>2003</v>
      </c>
      <c r="C1584" s="44">
        <v>55214</v>
      </c>
      <c r="D1584" s="44">
        <v>6964</v>
      </c>
      <c r="E1584" s="44">
        <v>62178</v>
      </c>
      <c r="F1584" t="s">
        <v>13</v>
      </c>
    </row>
    <row r="1585" spans="1:6" x14ac:dyDescent="0.25">
      <c r="A1585" s="45">
        <v>1</v>
      </c>
      <c r="B1585" s="45">
        <v>2004</v>
      </c>
      <c r="C1585" s="44">
        <v>55132</v>
      </c>
      <c r="D1585" s="44">
        <v>6916</v>
      </c>
      <c r="E1585" s="44">
        <v>62048</v>
      </c>
      <c r="F1585" t="s">
        <v>13</v>
      </c>
    </row>
    <row r="1586" spans="1:6" x14ac:dyDescent="0.25">
      <c r="A1586" s="45">
        <v>2</v>
      </c>
      <c r="B1586" s="45">
        <v>2004</v>
      </c>
      <c r="C1586" s="44">
        <v>55147</v>
      </c>
      <c r="D1586" s="44">
        <v>6945</v>
      </c>
      <c r="E1586" s="44">
        <v>62092</v>
      </c>
      <c r="F1586" t="s">
        <v>13</v>
      </c>
    </row>
    <row r="1587" spans="1:6" x14ac:dyDescent="0.25">
      <c r="A1587" s="45">
        <v>3</v>
      </c>
      <c r="B1587" s="45">
        <v>2004</v>
      </c>
      <c r="C1587" s="44">
        <v>55144</v>
      </c>
      <c r="D1587" s="44">
        <v>6945</v>
      </c>
      <c r="E1587" s="44">
        <v>62089</v>
      </c>
      <c r="F1587" t="s">
        <v>13</v>
      </c>
    </row>
    <row r="1588" spans="1:6" x14ac:dyDescent="0.25">
      <c r="A1588" s="45">
        <v>4</v>
      </c>
      <c r="B1588" s="45">
        <v>2004</v>
      </c>
      <c r="C1588" s="44">
        <v>55971</v>
      </c>
      <c r="D1588" s="44">
        <v>6806</v>
      </c>
      <c r="E1588" s="44">
        <v>62777</v>
      </c>
      <c r="F1588" t="s">
        <v>13</v>
      </c>
    </row>
    <row r="1589" spans="1:6" x14ac:dyDescent="0.25">
      <c r="A1589" s="45">
        <v>5</v>
      </c>
      <c r="B1589" s="45">
        <v>2004</v>
      </c>
      <c r="C1589" s="44">
        <v>55939</v>
      </c>
      <c r="D1589" s="44">
        <v>6773</v>
      </c>
      <c r="E1589" s="44">
        <v>62712</v>
      </c>
      <c r="F1589" t="s">
        <v>13</v>
      </c>
    </row>
    <row r="1590" spans="1:6" x14ac:dyDescent="0.25">
      <c r="A1590" s="45">
        <v>6</v>
      </c>
      <c r="B1590" s="45">
        <v>2004</v>
      </c>
      <c r="C1590" s="44">
        <v>55858</v>
      </c>
      <c r="D1590" s="44">
        <v>6788</v>
      </c>
      <c r="E1590" s="44">
        <v>62646</v>
      </c>
      <c r="F1590" t="s">
        <v>13</v>
      </c>
    </row>
    <row r="1591" spans="1:6" x14ac:dyDescent="0.25">
      <c r="A1591" s="45">
        <v>7</v>
      </c>
      <c r="B1591" s="45">
        <v>2004</v>
      </c>
      <c r="C1591" s="44">
        <v>55828</v>
      </c>
      <c r="D1591" s="44">
        <v>6788</v>
      </c>
      <c r="E1591" s="44">
        <v>62616</v>
      </c>
      <c r="F1591" t="s">
        <v>13</v>
      </c>
    </row>
    <row r="1592" spans="1:6" x14ac:dyDescent="0.25">
      <c r="A1592" s="45">
        <v>8</v>
      </c>
      <c r="B1592" s="45">
        <v>2004</v>
      </c>
      <c r="C1592" s="44">
        <v>55451</v>
      </c>
      <c r="D1592" s="44">
        <v>6707</v>
      </c>
      <c r="E1592" s="44">
        <v>62158</v>
      </c>
      <c r="F1592" t="s">
        <v>13</v>
      </c>
    </row>
    <row r="1593" spans="1:6" x14ac:dyDescent="0.25">
      <c r="A1593" s="45">
        <v>9</v>
      </c>
      <c r="B1593" s="45">
        <v>2004</v>
      </c>
      <c r="C1593" s="44">
        <v>55144</v>
      </c>
      <c r="D1593" s="44">
        <v>6691</v>
      </c>
      <c r="E1593" s="44">
        <v>61835</v>
      </c>
      <c r="F1593" t="s">
        <v>13</v>
      </c>
    </row>
    <row r="1594" spans="1:6" x14ac:dyDescent="0.25">
      <c r="A1594" s="45">
        <v>10</v>
      </c>
      <c r="B1594" s="45">
        <v>2004</v>
      </c>
      <c r="C1594" s="44">
        <v>54979</v>
      </c>
      <c r="D1594" s="44">
        <v>6660</v>
      </c>
      <c r="E1594" s="44">
        <v>61639</v>
      </c>
      <c r="F1594" t="s">
        <v>13</v>
      </c>
    </row>
    <row r="1595" spans="1:6" x14ac:dyDescent="0.25">
      <c r="A1595" s="45">
        <v>11</v>
      </c>
      <c r="B1595" s="45">
        <v>2004</v>
      </c>
      <c r="C1595" s="44">
        <v>54902</v>
      </c>
      <c r="D1595" s="44">
        <v>6671</v>
      </c>
      <c r="E1595" s="44">
        <v>61573</v>
      </c>
      <c r="F1595" t="s">
        <v>13</v>
      </c>
    </row>
    <row r="1596" spans="1:6" x14ac:dyDescent="0.25">
      <c r="A1596" s="45">
        <v>12</v>
      </c>
      <c r="B1596" s="45">
        <v>2004</v>
      </c>
      <c r="C1596" s="44">
        <v>54460</v>
      </c>
      <c r="D1596" s="44">
        <v>6632</v>
      </c>
      <c r="E1596" s="44">
        <v>61092</v>
      </c>
      <c r="F1596" t="s">
        <v>13</v>
      </c>
    </row>
    <row r="1597" spans="1:6" x14ac:dyDescent="0.25">
      <c r="A1597" s="45">
        <v>1</v>
      </c>
      <c r="B1597" s="45">
        <v>2005</v>
      </c>
      <c r="C1597" s="44">
        <v>53503</v>
      </c>
      <c r="D1597" s="44">
        <v>6802</v>
      </c>
      <c r="E1597" s="44">
        <v>60305</v>
      </c>
      <c r="F1597" t="s">
        <v>13</v>
      </c>
    </row>
    <row r="1598" spans="1:6" x14ac:dyDescent="0.25">
      <c r="A1598" s="45">
        <v>2</v>
      </c>
      <c r="B1598" s="45">
        <v>2005</v>
      </c>
      <c r="C1598" s="44">
        <v>52591</v>
      </c>
      <c r="D1598" s="44">
        <v>6803</v>
      </c>
      <c r="E1598" s="44">
        <v>59394</v>
      </c>
      <c r="F1598" t="s">
        <v>13</v>
      </c>
    </row>
    <row r="1599" spans="1:6" x14ac:dyDescent="0.25">
      <c r="A1599" s="45">
        <v>3</v>
      </c>
      <c r="B1599" s="45">
        <v>2005</v>
      </c>
      <c r="C1599" s="44">
        <v>52489</v>
      </c>
      <c r="D1599" s="44">
        <v>6819</v>
      </c>
      <c r="E1599" s="44">
        <v>59308</v>
      </c>
      <c r="F1599" t="s">
        <v>13</v>
      </c>
    </row>
    <row r="1600" spans="1:6" x14ac:dyDescent="0.25">
      <c r="A1600" s="45">
        <v>4</v>
      </c>
      <c r="B1600" s="45">
        <v>2005</v>
      </c>
      <c r="C1600" s="44">
        <v>52131</v>
      </c>
      <c r="D1600" s="44">
        <v>6796</v>
      </c>
      <c r="E1600" s="44">
        <v>58927</v>
      </c>
      <c r="F1600" t="s">
        <v>13</v>
      </c>
    </row>
    <row r="1601" spans="1:6" x14ac:dyDescent="0.25">
      <c r="A1601" s="45">
        <v>5</v>
      </c>
      <c r="B1601" s="45">
        <v>2005</v>
      </c>
      <c r="C1601" s="44">
        <v>51902</v>
      </c>
      <c r="D1601" s="44">
        <v>6677</v>
      </c>
      <c r="E1601" s="44">
        <v>58579</v>
      </c>
      <c r="F1601" t="s">
        <v>13</v>
      </c>
    </row>
    <row r="1602" spans="1:6" x14ac:dyDescent="0.25">
      <c r="A1602" s="45">
        <v>6</v>
      </c>
      <c r="B1602" s="45">
        <v>2005</v>
      </c>
      <c r="C1602" s="44">
        <v>51301</v>
      </c>
      <c r="D1602" s="44">
        <v>6719</v>
      </c>
      <c r="E1602" s="44">
        <v>58020</v>
      </c>
      <c r="F1602" t="s">
        <v>13</v>
      </c>
    </row>
    <row r="1603" spans="1:6" x14ac:dyDescent="0.25">
      <c r="A1603" s="45">
        <v>7</v>
      </c>
      <c r="B1603" s="45">
        <v>2005</v>
      </c>
      <c r="C1603" s="44">
        <v>51187</v>
      </c>
      <c r="D1603" s="44">
        <v>6604</v>
      </c>
      <c r="E1603" s="44">
        <v>57791</v>
      </c>
      <c r="F1603" t="s">
        <v>13</v>
      </c>
    </row>
    <row r="1604" spans="1:6" x14ac:dyDescent="0.25">
      <c r="A1604" s="45">
        <v>8</v>
      </c>
      <c r="B1604" s="45">
        <v>2005</v>
      </c>
      <c r="C1604" s="44">
        <v>50676</v>
      </c>
      <c r="D1604" s="44">
        <v>6493</v>
      </c>
      <c r="E1604" s="44">
        <v>57169</v>
      </c>
      <c r="F1604" t="s">
        <v>13</v>
      </c>
    </row>
    <row r="1605" spans="1:6" x14ac:dyDescent="0.25">
      <c r="A1605" s="45">
        <v>9</v>
      </c>
      <c r="B1605" s="45">
        <v>2005</v>
      </c>
      <c r="C1605" s="44">
        <v>50720</v>
      </c>
      <c r="D1605" s="44">
        <v>6392</v>
      </c>
      <c r="E1605" s="44">
        <v>57112</v>
      </c>
      <c r="F1605" t="s">
        <v>13</v>
      </c>
    </row>
    <row r="1606" spans="1:6" x14ac:dyDescent="0.25">
      <c r="A1606" s="45">
        <v>10</v>
      </c>
      <c r="B1606" s="45">
        <v>2005</v>
      </c>
      <c r="C1606" s="44">
        <v>50476</v>
      </c>
      <c r="D1606" s="44">
        <v>6366</v>
      </c>
      <c r="E1606" s="44">
        <v>56842</v>
      </c>
      <c r="F1606" t="s">
        <v>13</v>
      </c>
    </row>
    <row r="1607" spans="1:6" x14ac:dyDescent="0.25">
      <c r="A1607" s="45">
        <v>11</v>
      </c>
      <c r="B1607" s="45">
        <v>2005</v>
      </c>
      <c r="C1607" s="44">
        <v>50647</v>
      </c>
      <c r="D1607" s="44">
        <v>6300</v>
      </c>
      <c r="E1607" s="44">
        <v>56947</v>
      </c>
      <c r="F1607" t="s">
        <v>13</v>
      </c>
    </row>
    <row r="1608" spans="1:6" x14ac:dyDescent="0.25">
      <c r="A1608" s="45">
        <v>12</v>
      </c>
      <c r="B1608" s="45">
        <v>2005</v>
      </c>
      <c r="C1608" s="44">
        <v>50474</v>
      </c>
      <c r="D1608" s="44">
        <v>6243</v>
      </c>
      <c r="E1608" s="44">
        <v>56717</v>
      </c>
      <c r="F1608" t="s">
        <v>13</v>
      </c>
    </row>
    <row r="1609" spans="1:6" x14ac:dyDescent="0.25">
      <c r="A1609" s="45">
        <v>1</v>
      </c>
      <c r="B1609" s="45">
        <v>2006</v>
      </c>
      <c r="C1609" s="44">
        <v>50345</v>
      </c>
      <c r="D1609" s="44">
        <v>6172</v>
      </c>
      <c r="E1609" s="44">
        <v>56517</v>
      </c>
      <c r="F1609" t="s">
        <v>13</v>
      </c>
    </row>
    <row r="1610" spans="1:6" x14ac:dyDescent="0.25">
      <c r="A1610" s="45">
        <v>2</v>
      </c>
      <c r="B1610" s="45">
        <v>2006</v>
      </c>
      <c r="C1610" s="44">
        <v>50244</v>
      </c>
      <c r="D1610" s="44">
        <v>6248</v>
      </c>
      <c r="E1610" s="44">
        <v>56492</v>
      </c>
      <c r="F1610" t="s">
        <v>13</v>
      </c>
    </row>
    <row r="1611" spans="1:6" x14ac:dyDescent="0.25">
      <c r="A1611" s="45">
        <v>3</v>
      </c>
      <c r="B1611" s="45">
        <v>2006</v>
      </c>
      <c r="C1611" s="44">
        <v>50343</v>
      </c>
      <c r="D1611" s="44">
        <v>6176</v>
      </c>
      <c r="E1611" s="44">
        <v>56519</v>
      </c>
      <c r="F1611" t="s">
        <v>13</v>
      </c>
    </row>
    <row r="1612" spans="1:6" x14ac:dyDescent="0.25">
      <c r="A1612" s="45">
        <v>4</v>
      </c>
      <c r="B1612" s="45">
        <v>2006</v>
      </c>
      <c r="C1612" s="44">
        <v>50465</v>
      </c>
      <c r="D1612" s="44">
        <v>6299</v>
      </c>
      <c r="E1612" s="44">
        <v>56764</v>
      </c>
      <c r="F1612" t="s">
        <v>13</v>
      </c>
    </row>
    <row r="1613" spans="1:6" x14ac:dyDescent="0.25">
      <c r="A1613" s="45">
        <v>5</v>
      </c>
      <c r="B1613" s="45">
        <v>2006</v>
      </c>
      <c r="C1613" s="44">
        <v>50394</v>
      </c>
      <c r="D1613" s="44">
        <v>6317</v>
      </c>
      <c r="E1613" s="44">
        <v>56711</v>
      </c>
      <c r="F1613" t="s">
        <v>13</v>
      </c>
    </row>
    <row r="1614" spans="1:6" x14ac:dyDescent="0.25">
      <c r="A1614" s="45">
        <v>6</v>
      </c>
      <c r="B1614" s="45">
        <v>2006</v>
      </c>
      <c r="C1614" s="44">
        <v>50039</v>
      </c>
      <c r="D1614" s="44">
        <v>6270</v>
      </c>
      <c r="E1614" s="44">
        <v>56309</v>
      </c>
      <c r="F1614" t="s">
        <v>13</v>
      </c>
    </row>
    <row r="1615" spans="1:6" x14ac:dyDescent="0.25">
      <c r="A1615" s="45">
        <v>7</v>
      </c>
      <c r="B1615" s="45">
        <v>2006</v>
      </c>
      <c r="C1615" s="44">
        <v>49904</v>
      </c>
      <c r="D1615" s="44">
        <v>6163</v>
      </c>
      <c r="E1615" s="44">
        <v>56067</v>
      </c>
      <c r="F1615" t="s">
        <v>13</v>
      </c>
    </row>
    <row r="1616" spans="1:6" x14ac:dyDescent="0.25">
      <c r="A1616" s="45">
        <v>8</v>
      </c>
      <c r="B1616" s="45">
        <v>2006</v>
      </c>
      <c r="C1616" s="44">
        <v>50167</v>
      </c>
      <c r="D1616" s="44">
        <v>5922</v>
      </c>
      <c r="E1616" s="44">
        <v>56089</v>
      </c>
      <c r="F1616" t="s">
        <v>13</v>
      </c>
    </row>
    <row r="1617" spans="1:6" x14ac:dyDescent="0.25">
      <c r="A1617" s="45">
        <v>9</v>
      </c>
      <c r="B1617" s="45">
        <v>2006</v>
      </c>
      <c r="C1617" s="44">
        <v>50004</v>
      </c>
      <c r="D1617" s="44">
        <v>5799</v>
      </c>
      <c r="E1617" s="44">
        <v>55803</v>
      </c>
      <c r="F1617" t="s">
        <v>13</v>
      </c>
    </row>
    <row r="1618" spans="1:6" x14ac:dyDescent="0.25">
      <c r="A1618" s="45">
        <v>10</v>
      </c>
      <c r="B1618" s="45">
        <v>2006</v>
      </c>
      <c r="C1618" s="44">
        <v>49492</v>
      </c>
      <c r="D1618" s="44">
        <v>5730</v>
      </c>
      <c r="E1618" s="44">
        <v>55222</v>
      </c>
      <c r="F1618" t="s">
        <v>13</v>
      </c>
    </row>
    <row r="1619" spans="1:6" x14ac:dyDescent="0.25">
      <c r="A1619" s="45">
        <v>11</v>
      </c>
      <c r="B1619" s="45">
        <v>2006</v>
      </c>
      <c r="C1619" s="44">
        <v>49587</v>
      </c>
      <c r="D1619" s="44">
        <v>5704</v>
      </c>
      <c r="E1619" s="44">
        <v>55291</v>
      </c>
      <c r="F1619" t="s">
        <v>13</v>
      </c>
    </row>
    <row r="1620" spans="1:6" x14ac:dyDescent="0.25">
      <c r="A1620" s="45">
        <v>12</v>
      </c>
      <c r="B1620" s="45">
        <v>2006</v>
      </c>
      <c r="C1620" s="44">
        <v>49484</v>
      </c>
      <c r="D1620" s="44">
        <v>5711</v>
      </c>
      <c r="E1620" s="44">
        <v>55195</v>
      </c>
      <c r="F1620" t="s">
        <v>13</v>
      </c>
    </row>
    <row r="1621" spans="1:6" x14ac:dyDescent="0.25">
      <c r="A1621" s="45">
        <v>1</v>
      </c>
      <c r="B1621" s="45">
        <v>2007</v>
      </c>
      <c r="C1621" s="44">
        <v>49153</v>
      </c>
      <c r="D1621" s="44">
        <v>5720</v>
      </c>
      <c r="E1621" s="44">
        <v>54873</v>
      </c>
      <c r="F1621" t="s">
        <v>13</v>
      </c>
    </row>
    <row r="1622" spans="1:6" x14ac:dyDescent="0.25">
      <c r="A1622" s="45">
        <v>2</v>
      </c>
      <c r="B1622" s="45">
        <v>2007</v>
      </c>
      <c r="C1622" s="44">
        <v>49061</v>
      </c>
      <c r="D1622" s="44">
        <v>5693</v>
      </c>
      <c r="E1622" s="44">
        <v>54754</v>
      </c>
      <c r="F1622" t="s">
        <v>13</v>
      </c>
    </row>
    <row r="1623" spans="1:6" x14ac:dyDescent="0.25">
      <c r="A1623" s="45">
        <v>3</v>
      </c>
      <c r="B1623" s="45">
        <v>2007</v>
      </c>
      <c r="C1623" s="44">
        <v>49088</v>
      </c>
      <c r="D1623" s="44">
        <v>5624</v>
      </c>
      <c r="E1623" s="44">
        <v>54712</v>
      </c>
      <c r="F1623" t="s">
        <v>13</v>
      </c>
    </row>
    <row r="1624" spans="1:6" x14ac:dyDescent="0.25">
      <c r="A1624" s="45">
        <v>4</v>
      </c>
      <c r="B1624" s="45">
        <v>2007</v>
      </c>
      <c r="C1624" s="44">
        <v>49052</v>
      </c>
      <c r="D1624" s="44">
        <v>5579</v>
      </c>
      <c r="E1624" s="44">
        <v>54631</v>
      </c>
      <c r="F1624" t="s">
        <v>13</v>
      </c>
    </row>
    <row r="1625" spans="1:6" x14ac:dyDescent="0.25">
      <c r="A1625" s="45">
        <v>5</v>
      </c>
      <c r="B1625" s="45">
        <v>2007</v>
      </c>
      <c r="C1625" s="44">
        <v>48943</v>
      </c>
      <c r="D1625" s="44">
        <v>5643</v>
      </c>
      <c r="E1625" s="44">
        <v>54586</v>
      </c>
      <c r="F1625" t="s">
        <v>13</v>
      </c>
    </row>
    <row r="1626" spans="1:6" x14ac:dyDescent="0.25">
      <c r="A1626" s="45">
        <v>6</v>
      </c>
      <c r="B1626" s="45">
        <v>2007</v>
      </c>
      <c r="C1626" s="44">
        <v>48950</v>
      </c>
      <c r="D1626" s="44">
        <v>5649</v>
      </c>
      <c r="E1626" s="44">
        <v>54599</v>
      </c>
      <c r="F1626" t="s">
        <v>13</v>
      </c>
    </row>
    <row r="1627" spans="1:6" x14ac:dyDescent="0.25">
      <c r="A1627" s="45">
        <v>7</v>
      </c>
      <c r="B1627" s="45">
        <v>2007</v>
      </c>
      <c r="C1627" s="44">
        <v>48925</v>
      </c>
      <c r="D1627" s="44">
        <v>5580</v>
      </c>
      <c r="E1627" s="44">
        <v>54505</v>
      </c>
      <c r="F1627" t="s">
        <v>13</v>
      </c>
    </row>
    <row r="1628" spans="1:6" x14ac:dyDescent="0.25">
      <c r="A1628" s="45">
        <v>8</v>
      </c>
      <c r="B1628" s="45">
        <v>2007</v>
      </c>
      <c r="C1628" s="44">
        <v>49043</v>
      </c>
      <c r="D1628" s="44">
        <v>5605</v>
      </c>
      <c r="E1628" s="44">
        <v>54648</v>
      </c>
      <c r="F1628" t="s">
        <v>13</v>
      </c>
    </row>
    <row r="1629" spans="1:6" x14ac:dyDescent="0.25">
      <c r="A1629" s="45">
        <v>9</v>
      </c>
      <c r="B1629" s="45">
        <v>2007</v>
      </c>
      <c r="C1629" s="44">
        <v>49378</v>
      </c>
      <c r="D1629" s="44">
        <v>5516</v>
      </c>
      <c r="E1629" s="44">
        <v>54894</v>
      </c>
      <c r="F1629" t="s">
        <v>13</v>
      </c>
    </row>
    <row r="1630" spans="1:6" x14ac:dyDescent="0.25">
      <c r="A1630" s="45">
        <v>10</v>
      </c>
      <c r="B1630" s="45">
        <v>2007</v>
      </c>
      <c r="C1630" s="44">
        <v>49562</v>
      </c>
      <c r="D1630" s="44">
        <v>5621</v>
      </c>
      <c r="E1630" s="44">
        <v>55183</v>
      </c>
      <c r="F1630" t="s">
        <v>13</v>
      </c>
    </row>
    <row r="1631" spans="1:6" x14ac:dyDescent="0.25">
      <c r="A1631" s="45">
        <v>11</v>
      </c>
      <c r="B1631" s="45">
        <v>2007</v>
      </c>
      <c r="C1631" s="44">
        <v>49600</v>
      </c>
      <c r="D1631" s="44">
        <v>5650</v>
      </c>
      <c r="E1631" s="44">
        <v>55250</v>
      </c>
      <c r="F1631" t="s">
        <v>13</v>
      </c>
    </row>
    <row r="1632" spans="1:6" x14ac:dyDescent="0.25">
      <c r="A1632" s="45">
        <v>12</v>
      </c>
      <c r="B1632" s="45">
        <v>2007</v>
      </c>
      <c r="C1632" s="44">
        <v>49619</v>
      </c>
      <c r="D1632" s="44">
        <v>5631</v>
      </c>
      <c r="E1632" s="44">
        <v>55250</v>
      </c>
      <c r="F1632" t="s">
        <v>13</v>
      </c>
    </row>
    <row r="1633" spans="1:6" x14ac:dyDescent="0.25">
      <c r="A1633" s="45">
        <v>1</v>
      </c>
      <c r="B1633" s="45">
        <v>2008</v>
      </c>
      <c r="C1633" s="44">
        <v>49648</v>
      </c>
      <c r="D1633" s="44">
        <v>5640</v>
      </c>
      <c r="E1633" s="44">
        <v>55288</v>
      </c>
      <c r="F1633" t="s">
        <v>13</v>
      </c>
    </row>
    <row r="1634" spans="1:6" x14ac:dyDescent="0.25">
      <c r="A1634" s="45">
        <v>2</v>
      </c>
      <c r="B1634" s="45">
        <v>2008</v>
      </c>
      <c r="C1634" s="44">
        <v>49632</v>
      </c>
      <c r="D1634" s="44">
        <v>5622</v>
      </c>
      <c r="E1634" s="44">
        <v>55254</v>
      </c>
      <c r="F1634" t="s">
        <v>13</v>
      </c>
    </row>
    <row r="1635" spans="1:6" x14ac:dyDescent="0.25">
      <c r="A1635" s="45">
        <v>3</v>
      </c>
      <c r="B1635" s="45">
        <v>2008</v>
      </c>
      <c r="C1635" s="44">
        <v>49954</v>
      </c>
      <c r="D1635" s="44">
        <v>5708</v>
      </c>
      <c r="E1635" s="44">
        <v>55662</v>
      </c>
      <c r="F1635" t="s">
        <v>13</v>
      </c>
    </row>
    <row r="1636" spans="1:6" x14ac:dyDescent="0.25">
      <c r="A1636" s="45">
        <v>4</v>
      </c>
      <c r="B1636" s="45">
        <v>2008</v>
      </c>
      <c r="C1636" s="44">
        <v>49819</v>
      </c>
      <c r="D1636" s="44">
        <v>5708</v>
      </c>
      <c r="E1636" s="44">
        <v>55527</v>
      </c>
      <c r="F1636" t="s">
        <v>13</v>
      </c>
    </row>
    <row r="1637" spans="1:6" x14ac:dyDescent="0.25">
      <c r="A1637" s="45">
        <v>5</v>
      </c>
      <c r="B1637" s="45">
        <v>2008</v>
      </c>
      <c r="C1637" s="44">
        <v>49367</v>
      </c>
      <c r="D1637" s="44">
        <v>5650</v>
      </c>
      <c r="E1637" s="44">
        <v>55017</v>
      </c>
      <c r="F1637" t="s">
        <v>13</v>
      </c>
    </row>
    <row r="1638" spans="1:6" x14ac:dyDescent="0.25">
      <c r="A1638" s="45">
        <v>6</v>
      </c>
      <c r="B1638" s="45">
        <v>2008</v>
      </c>
      <c r="C1638" s="44">
        <v>48789</v>
      </c>
      <c r="D1638" s="44">
        <v>5668</v>
      </c>
      <c r="E1638" s="44">
        <v>54457</v>
      </c>
      <c r="F1638" t="s">
        <v>13</v>
      </c>
    </row>
    <row r="1639" spans="1:6" x14ac:dyDescent="0.25">
      <c r="A1639" s="45">
        <v>7</v>
      </c>
      <c r="B1639" s="45">
        <v>2008</v>
      </c>
      <c r="C1639" s="44">
        <v>48141</v>
      </c>
      <c r="D1639" s="44">
        <v>5583</v>
      </c>
      <c r="E1639" s="44">
        <v>53724</v>
      </c>
      <c r="F1639" t="s">
        <v>13</v>
      </c>
    </row>
    <row r="1640" spans="1:6" x14ac:dyDescent="0.25">
      <c r="A1640" s="45">
        <v>8</v>
      </c>
      <c r="B1640" s="45">
        <v>2008</v>
      </c>
      <c r="C1640" s="44">
        <v>46933</v>
      </c>
      <c r="D1640" s="44">
        <v>5732</v>
      </c>
      <c r="E1640" s="44">
        <v>52665</v>
      </c>
      <c r="F1640" t="s">
        <v>13</v>
      </c>
    </row>
    <row r="1641" spans="1:6" x14ac:dyDescent="0.25">
      <c r="A1641" s="45">
        <v>9</v>
      </c>
      <c r="B1641" s="45">
        <v>2008</v>
      </c>
      <c r="C1641" s="44">
        <v>44911</v>
      </c>
      <c r="D1641" s="44">
        <v>5650</v>
      </c>
      <c r="E1641" s="44">
        <v>50561</v>
      </c>
      <c r="F1641" t="s">
        <v>13</v>
      </c>
    </row>
    <row r="1642" spans="1:6" x14ac:dyDescent="0.25">
      <c r="A1642" s="45">
        <v>10</v>
      </c>
      <c r="B1642" s="45">
        <v>2008</v>
      </c>
      <c r="C1642" s="44">
        <v>44363</v>
      </c>
      <c r="D1642" s="44">
        <v>5670</v>
      </c>
      <c r="E1642" s="44">
        <v>50033</v>
      </c>
      <c r="F1642" t="s">
        <v>13</v>
      </c>
    </row>
    <row r="1643" spans="1:6" x14ac:dyDescent="0.25">
      <c r="A1643" s="45">
        <v>11</v>
      </c>
      <c r="B1643" s="45">
        <v>2008</v>
      </c>
      <c r="C1643" s="44">
        <v>44000</v>
      </c>
      <c r="D1643" s="44">
        <v>5584</v>
      </c>
      <c r="E1643" s="44">
        <v>49584</v>
      </c>
      <c r="F1643" t="s">
        <v>13</v>
      </c>
    </row>
    <row r="1644" spans="1:6" x14ac:dyDescent="0.25">
      <c r="A1644" s="45">
        <v>12</v>
      </c>
      <c r="B1644" s="45">
        <v>2008</v>
      </c>
      <c r="C1644" s="44">
        <v>43010</v>
      </c>
      <c r="D1644" s="44">
        <v>5561</v>
      </c>
      <c r="E1644" s="44">
        <v>48571</v>
      </c>
      <c r="F1644" t="s">
        <v>13</v>
      </c>
    </row>
    <row r="1645" spans="1:6" x14ac:dyDescent="0.25">
      <c r="A1645" s="45">
        <v>1</v>
      </c>
      <c r="B1645" s="45">
        <v>2009</v>
      </c>
      <c r="C1645" s="44">
        <v>43009</v>
      </c>
      <c r="D1645" s="44">
        <v>5491</v>
      </c>
      <c r="E1645" s="44">
        <v>48500</v>
      </c>
      <c r="F1645" t="s">
        <v>13</v>
      </c>
    </row>
    <row r="1646" spans="1:6" x14ac:dyDescent="0.25">
      <c r="A1646" s="45">
        <v>2</v>
      </c>
      <c r="B1646" s="45">
        <v>2009</v>
      </c>
      <c r="C1646" s="44">
        <v>43024</v>
      </c>
      <c r="D1646" s="44">
        <v>5473</v>
      </c>
      <c r="E1646" s="44">
        <v>48497</v>
      </c>
      <c r="F1646" t="s">
        <v>13</v>
      </c>
    </row>
    <row r="1647" spans="1:6" x14ac:dyDescent="0.25">
      <c r="A1647" s="45">
        <v>3</v>
      </c>
      <c r="B1647" s="45">
        <v>2009</v>
      </c>
      <c r="C1647" s="44">
        <v>43011</v>
      </c>
      <c r="D1647" s="44">
        <v>5468</v>
      </c>
      <c r="E1647" s="44">
        <v>48479</v>
      </c>
      <c r="F1647" t="s">
        <v>13</v>
      </c>
    </row>
    <row r="1648" spans="1:6" x14ac:dyDescent="0.25">
      <c r="A1648" s="45">
        <v>4</v>
      </c>
      <c r="B1648" s="45">
        <v>2009</v>
      </c>
      <c r="C1648" s="44">
        <v>43032</v>
      </c>
      <c r="D1648" s="44">
        <v>5446</v>
      </c>
      <c r="E1648" s="44">
        <v>48478</v>
      </c>
      <c r="F1648" t="s">
        <v>13</v>
      </c>
    </row>
    <row r="1649" spans="1:6" x14ac:dyDescent="0.25">
      <c r="A1649" s="45">
        <v>5</v>
      </c>
      <c r="B1649" s="45">
        <v>2009</v>
      </c>
      <c r="C1649" s="44">
        <v>42888</v>
      </c>
      <c r="D1649" s="44">
        <v>5464</v>
      </c>
      <c r="E1649" s="44">
        <v>48352</v>
      </c>
      <c r="F1649" t="s">
        <v>13</v>
      </c>
    </row>
    <row r="1650" spans="1:6" x14ac:dyDescent="0.25">
      <c r="A1650" s="45">
        <v>6</v>
      </c>
      <c r="B1650" s="45">
        <v>2009</v>
      </c>
      <c r="C1650" s="44">
        <v>42539</v>
      </c>
      <c r="D1650" s="44">
        <v>5363</v>
      </c>
      <c r="E1650" s="44">
        <v>47902</v>
      </c>
      <c r="F1650" t="s">
        <v>13</v>
      </c>
    </row>
    <row r="1651" spans="1:6" x14ac:dyDescent="0.25">
      <c r="A1651" s="45">
        <v>7</v>
      </c>
      <c r="B1651" s="45">
        <v>2009</v>
      </c>
      <c r="C1651" s="44">
        <v>42660</v>
      </c>
      <c r="D1651" s="44">
        <v>5346</v>
      </c>
      <c r="E1651" s="44">
        <v>48006</v>
      </c>
      <c r="F1651" t="s">
        <v>13</v>
      </c>
    </row>
    <row r="1652" spans="1:6" x14ac:dyDescent="0.25">
      <c r="A1652" s="45">
        <v>8</v>
      </c>
      <c r="B1652" s="45">
        <v>2009</v>
      </c>
      <c r="C1652" s="44">
        <v>42909</v>
      </c>
      <c r="D1652" s="44">
        <v>5374</v>
      </c>
      <c r="E1652" s="44">
        <v>48283</v>
      </c>
      <c r="F1652" t="s">
        <v>13</v>
      </c>
    </row>
    <row r="1653" spans="1:6" x14ac:dyDescent="0.25">
      <c r="A1653" s="45">
        <v>9</v>
      </c>
      <c r="B1653" s="45">
        <v>2009</v>
      </c>
      <c r="C1653" s="44">
        <v>41661</v>
      </c>
      <c r="D1653" s="44">
        <v>5380</v>
      </c>
      <c r="E1653" s="44">
        <v>47041</v>
      </c>
      <c r="F1653" t="s">
        <v>13</v>
      </c>
    </row>
    <row r="1654" spans="1:6" x14ac:dyDescent="0.25">
      <c r="A1654" s="45">
        <v>10</v>
      </c>
      <c r="B1654" s="45">
        <v>2009</v>
      </c>
      <c r="C1654" s="44">
        <v>41434</v>
      </c>
      <c r="D1654" s="44">
        <v>5263</v>
      </c>
      <c r="E1654" s="44">
        <v>46697</v>
      </c>
      <c r="F1654" t="s">
        <v>13</v>
      </c>
    </row>
    <row r="1655" spans="1:6" x14ac:dyDescent="0.25">
      <c r="A1655" s="45">
        <v>11</v>
      </c>
      <c r="B1655" s="45">
        <v>2009</v>
      </c>
      <c r="C1655" s="44">
        <v>41276</v>
      </c>
      <c r="D1655" s="44">
        <v>5231</v>
      </c>
      <c r="E1655" s="44">
        <v>46507</v>
      </c>
      <c r="F1655" t="s">
        <v>13</v>
      </c>
    </row>
    <row r="1656" spans="1:6" x14ac:dyDescent="0.25">
      <c r="A1656" s="45">
        <v>12</v>
      </c>
      <c r="B1656" s="45">
        <v>2009</v>
      </c>
      <c r="C1656" s="44">
        <v>41342</v>
      </c>
      <c r="D1656" s="44">
        <v>5196</v>
      </c>
      <c r="E1656" s="44">
        <v>46538</v>
      </c>
      <c r="F1656" t="s">
        <v>13</v>
      </c>
    </row>
    <row r="1657" spans="1:6" x14ac:dyDescent="0.25">
      <c r="A1657" s="45">
        <v>1</v>
      </c>
      <c r="B1657" s="45">
        <v>2010</v>
      </c>
      <c r="C1657" s="44">
        <v>41211</v>
      </c>
      <c r="D1657" s="44">
        <v>5151</v>
      </c>
      <c r="E1657" s="44">
        <v>46362</v>
      </c>
      <c r="F1657" t="s">
        <v>13</v>
      </c>
    </row>
    <row r="1658" spans="1:6" x14ac:dyDescent="0.25">
      <c r="A1658" s="45">
        <v>2</v>
      </c>
      <c r="B1658" s="45">
        <v>2010</v>
      </c>
      <c r="C1658" s="44">
        <v>41107</v>
      </c>
      <c r="D1658" s="44">
        <v>5179</v>
      </c>
      <c r="E1658" s="44">
        <v>46286</v>
      </c>
      <c r="F1658" t="s">
        <v>13</v>
      </c>
    </row>
    <row r="1659" spans="1:6" x14ac:dyDescent="0.25">
      <c r="A1659" s="45">
        <v>3</v>
      </c>
      <c r="B1659" s="45">
        <v>2010</v>
      </c>
      <c r="C1659" s="44">
        <v>41160</v>
      </c>
      <c r="D1659" s="44">
        <v>5155</v>
      </c>
      <c r="E1659" s="44">
        <v>46315</v>
      </c>
      <c r="F1659" t="s">
        <v>13</v>
      </c>
    </row>
    <row r="1660" spans="1:6" x14ac:dyDescent="0.25">
      <c r="A1660" s="45">
        <v>4</v>
      </c>
      <c r="B1660" s="45">
        <v>2010</v>
      </c>
      <c r="C1660" s="44">
        <v>41044</v>
      </c>
      <c r="D1660" s="44">
        <v>5271</v>
      </c>
      <c r="E1660" s="44">
        <v>46315</v>
      </c>
      <c r="F1660" t="s">
        <v>13</v>
      </c>
    </row>
    <row r="1661" spans="1:6" x14ac:dyDescent="0.25">
      <c r="A1661" s="45">
        <v>5</v>
      </c>
      <c r="B1661" s="45">
        <v>2010</v>
      </c>
      <c r="C1661" s="44">
        <v>40988</v>
      </c>
      <c r="D1661" s="44">
        <v>5266</v>
      </c>
      <c r="E1661" s="44">
        <v>46254</v>
      </c>
      <c r="F1661" t="s">
        <v>13</v>
      </c>
    </row>
    <row r="1662" spans="1:6" x14ac:dyDescent="0.25">
      <c r="A1662" s="45">
        <v>6</v>
      </c>
      <c r="B1662" s="45">
        <v>2010</v>
      </c>
      <c r="C1662" s="44">
        <v>40944</v>
      </c>
      <c r="D1662" s="44">
        <v>5306</v>
      </c>
      <c r="E1662" s="44">
        <v>46250</v>
      </c>
      <c r="F1662" t="s">
        <v>13</v>
      </c>
    </row>
    <row r="1663" spans="1:6" x14ac:dyDescent="0.25">
      <c r="A1663" s="45">
        <v>7</v>
      </c>
      <c r="B1663" s="45">
        <v>2010</v>
      </c>
      <c r="C1663" s="44">
        <v>41007</v>
      </c>
      <c r="D1663" s="44">
        <v>5291</v>
      </c>
      <c r="E1663" s="44">
        <v>46298</v>
      </c>
      <c r="F1663" t="s">
        <v>13</v>
      </c>
    </row>
    <row r="1664" spans="1:6" x14ac:dyDescent="0.25">
      <c r="A1664" s="45">
        <v>8</v>
      </c>
      <c r="B1664" s="45">
        <v>2010</v>
      </c>
      <c r="C1664" s="44">
        <v>40955</v>
      </c>
      <c r="D1664" s="44">
        <v>5280</v>
      </c>
      <c r="E1664" s="44">
        <v>46235</v>
      </c>
      <c r="F1664" t="s">
        <v>13</v>
      </c>
    </row>
    <row r="1665" spans="1:6" x14ac:dyDescent="0.25">
      <c r="A1665" s="45">
        <v>9</v>
      </c>
      <c r="B1665" s="45">
        <v>2010</v>
      </c>
      <c r="C1665" s="44">
        <v>40895</v>
      </c>
      <c r="D1665" s="44">
        <v>5318</v>
      </c>
      <c r="E1665" s="44">
        <v>46213</v>
      </c>
      <c r="F1665" t="s">
        <v>13</v>
      </c>
    </row>
    <row r="1666" spans="1:6" x14ac:dyDescent="0.25">
      <c r="A1666" s="45">
        <v>10</v>
      </c>
      <c r="B1666" s="45">
        <v>2010</v>
      </c>
      <c r="C1666" s="44">
        <v>40907</v>
      </c>
      <c r="D1666" s="44">
        <v>5333</v>
      </c>
      <c r="E1666" s="44">
        <v>46240</v>
      </c>
      <c r="F1666" t="s">
        <v>13</v>
      </c>
    </row>
    <row r="1667" spans="1:6" x14ac:dyDescent="0.25">
      <c r="A1667" s="45">
        <v>11</v>
      </c>
      <c r="B1667" s="45">
        <v>2010</v>
      </c>
      <c r="C1667" s="44">
        <v>40955</v>
      </c>
      <c r="D1667" s="44">
        <v>5307</v>
      </c>
      <c r="E1667" s="44">
        <v>46262</v>
      </c>
      <c r="F1667" t="s">
        <v>13</v>
      </c>
    </row>
    <row r="1668" spans="1:6" x14ac:dyDescent="0.25">
      <c r="A1668" s="45">
        <v>12</v>
      </c>
      <c r="B1668" s="45">
        <v>2010</v>
      </c>
      <c r="C1668" s="44">
        <v>40955</v>
      </c>
      <c r="D1668" s="44">
        <v>5307</v>
      </c>
      <c r="E1668" s="44">
        <v>46262</v>
      </c>
      <c r="F1668" t="s">
        <v>13</v>
      </c>
    </row>
    <row r="1669" spans="1:6" x14ac:dyDescent="0.25">
      <c r="A1669" s="45">
        <v>1</v>
      </c>
      <c r="B1669" s="45">
        <v>2011</v>
      </c>
      <c r="C1669" s="44">
        <v>40994</v>
      </c>
      <c r="D1669" s="44">
        <v>5306</v>
      </c>
      <c r="E1669" s="44">
        <v>46300</v>
      </c>
      <c r="F1669" t="s">
        <v>13</v>
      </c>
    </row>
    <row r="1670" spans="1:6" x14ac:dyDescent="0.25">
      <c r="A1670" s="45">
        <v>2</v>
      </c>
      <c r="B1670" s="45">
        <v>2011</v>
      </c>
      <c r="C1670" s="44">
        <v>40919</v>
      </c>
      <c r="D1670" s="44">
        <v>5365</v>
      </c>
      <c r="E1670" s="44">
        <v>46284</v>
      </c>
      <c r="F1670" t="s">
        <v>13</v>
      </c>
    </row>
    <row r="1671" spans="1:6" x14ac:dyDescent="0.25">
      <c r="A1671" s="45">
        <v>3</v>
      </c>
      <c r="B1671" s="45">
        <v>2011</v>
      </c>
      <c r="C1671" s="44">
        <v>40928</v>
      </c>
      <c r="D1671" s="44">
        <v>5312</v>
      </c>
      <c r="E1671" s="44">
        <v>46240</v>
      </c>
      <c r="F1671" t="s">
        <v>13</v>
      </c>
    </row>
    <row r="1672" spans="1:6" x14ac:dyDescent="0.25">
      <c r="A1672" s="45">
        <v>4</v>
      </c>
      <c r="B1672" s="45">
        <v>2011</v>
      </c>
      <c r="C1672" s="44">
        <v>40826</v>
      </c>
      <c r="D1672" s="44">
        <v>5309</v>
      </c>
      <c r="E1672" s="44">
        <v>46135</v>
      </c>
      <c r="F1672" t="s">
        <v>13</v>
      </c>
    </row>
    <row r="1673" spans="1:6" x14ac:dyDescent="0.25">
      <c r="A1673" s="45">
        <v>5</v>
      </c>
      <c r="B1673" s="45">
        <v>2011</v>
      </c>
      <c r="C1673" s="44">
        <v>41029</v>
      </c>
      <c r="D1673" s="44">
        <v>5296</v>
      </c>
      <c r="E1673" s="44">
        <v>46325</v>
      </c>
      <c r="F1673" t="s">
        <v>13</v>
      </c>
    </row>
    <row r="1674" spans="1:6" x14ac:dyDescent="0.25">
      <c r="A1674" s="45">
        <v>6</v>
      </c>
      <c r="B1674" s="45">
        <v>2011</v>
      </c>
      <c r="C1674" s="44">
        <v>40522</v>
      </c>
      <c r="D1674" s="44">
        <v>5259</v>
      </c>
      <c r="E1674" s="44">
        <v>45781</v>
      </c>
      <c r="F1674" t="s">
        <v>13</v>
      </c>
    </row>
    <row r="1675" spans="1:6" x14ac:dyDescent="0.25">
      <c r="A1675" s="45">
        <v>7</v>
      </c>
      <c r="B1675" s="45">
        <v>2011</v>
      </c>
      <c r="C1675" s="44">
        <v>40598</v>
      </c>
      <c r="D1675" s="44">
        <v>5257</v>
      </c>
      <c r="E1675" s="44">
        <v>45855</v>
      </c>
      <c r="F1675" t="s">
        <v>13</v>
      </c>
    </row>
    <row r="1676" spans="1:6" x14ac:dyDescent="0.25">
      <c r="A1676" s="45">
        <v>8</v>
      </c>
      <c r="B1676" s="45">
        <v>2011</v>
      </c>
      <c r="C1676" s="44">
        <v>40665</v>
      </c>
      <c r="D1676" s="44">
        <v>5139</v>
      </c>
      <c r="E1676" s="44">
        <v>45804</v>
      </c>
      <c r="F1676" t="s">
        <v>13</v>
      </c>
    </row>
    <row r="1677" spans="1:6" x14ac:dyDescent="0.25">
      <c r="A1677" s="45">
        <v>9</v>
      </c>
      <c r="B1677" s="45">
        <v>2011</v>
      </c>
      <c r="C1677" s="44">
        <v>40801</v>
      </c>
      <c r="D1677" s="44">
        <v>5057</v>
      </c>
      <c r="E1677" s="44">
        <v>45858</v>
      </c>
      <c r="F1677" t="s">
        <v>13</v>
      </c>
    </row>
    <row r="1678" spans="1:6" x14ac:dyDescent="0.25">
      <c r="A1678" s="45">
        <v>10</v>
      </c>
      <c r="B1678" s="45">
        <v>2011</v>
      </c>
      <c r="C1678" s="44">
        <v>41087</v>
      </c>
      <c r="D1678" s="44">
        <v>5069</v>
      </c>
      <c r="E1678" s="44">
        <v>46156</v>
      </c>
      <c r="F1678" t="s">
        <v>13</v>
      </c>
    </row>
    <row r="1679" spans="1:6" x14ac:dyDescent="0.25">
      <c r="A1679" s="45">
        <v>11</v>
      </c>
      <c r="B1679" s="45">
        <v>2011</v>
      </c>
      <c r="C1679" s="44">
        <v>41242</v>
      </c>
      <c r="D1679" s="44">
        <v>5038</v>
      </c>
      <c r="E1679" s="44">
        <v>46280</v>
      </c>
      <c r="F1679" t="s">
        <v>13</v>
      </c>
    </row>
    <row r="1680" spans="1:6" x14ac:dyDescent="0.25">
      <c r="A1680" s="45">
        <v>12</v>
      </c>
      <c r="B1680" s="45">
        <v>2011</v>
      </c>
      <c r="C1680" s="44">
        <v>41410</v>
      </c>
      <c r="D1680" s="44">
        <v>5080</v>
      </c>
      <c r="E1680" s="44">
        <v>46490</v>
      </c>
      <c r="F1680" t="s">
        <v>13</v>
      </c>
    </row>
    <row r="1681" spans="1:6" x14ac:dyDescent="0.25">
      <c r="A1681" s="45">
        <v>1</v>
      </c>
      <c r="B1681" s="45">
        <v>2012</v>
      </c>
      <c r="C1681" s="44">
        <v>75505</v>
      </c>
      <c r="D1681" s="44">
        <v>11694</v>
      </c>
      <c r="E1681" s="44">
        <v>87199</v>
      </c>
      <c r="F1681" t="s">
        <v>13</v>
      </c>
    </row>
    <row r="1682" spans="1:6" x14ac:dyDescent="0.25">
      <c r="A1682" s="45">
        <v>2</v>
      </c>
      <c r="B1682" s="45">
        <v>2012</v>
      </c>
      <c r="C1682" s="44">
        <v>75946</v>
      </c>
      <c r="D1682" s="44">
        <v>11494</v>
      </c>
      <c r="E1682" s="44">
        <v>87440</v>
      </c>
      <c r="F1682" t="s">
        <v>13</v>
      </c>
    </row>
    <row r="1683" spans="1:6" x14ac:dyDescent="0.25">
      <c r="A1683" s="45">
        <v>3</v>
      </c>
      <c r="B1683" s="45">
        <v>2012</v>
      </c>
      <c r="C1683" s="44">
        <v>76442</v>
      </c>
      <c r="D1683" s="44">
        <v>11370</v>
      </c>
      <c r="E1683" s="44">
        <v>87812</v>
      </c>
      <c r="F1683" t="s">
        <v>13</v>
      </c>
    </row>
    <row r="1684" spans="1:6" x14ac:dyDescent="0.25">
      <c r="A1684" s="45">
        <v>4</v>
      </c>
      <c r="B1684" s="45">
        <v>2012</v>
      </c>
      <c r="C1684" s="44">
        <v>76654</v>
      </c>
      <c r="D1684" s="44">
        <v>11292</v>
      </c>
      <c r="E1684" s="44">
        <v>87946</v>
      </c>
      <c r="F1684" t="s">
        <v>13</v>
      </c>
    </row>
    <row r="1685" spans="1:6" x14ac:dyDescent="0.25">
      <c r="A1685" s="45">
        <v>5</v>
      </c>
      <c r="B1685" s="45">
        <v>2012</v>
      </c>
      <c r="C1685" s="44">
        <v>76803</v>
      </c>
      <c r="D1685" s="44">
        <v>11369</v>
      </c>
      <c r="E1685" s="44">
        <v>88172</v>
      </c>
      <c r="F1685" t="s">
        <v>13</v>
      </c>
    </row>
    <row r="1686" spans="1:6" x14ac:dyDescent="0.25">
      <c r="A1686" s="45">
        <v>6</v>
      </c>
      <c r="B1686" s="45">
        <v>2012</v>
      </c>
      <c r="C1686" s="44">
        <v>76892</v>
      </c>
      <c r="D1686" s="44">
        <v>11346</v>
      </c>
      <c r="E1686" s="44">
        <v>88238</v>
      </c>
      <c r="F1686" t="s">
        <v>13</v>
      </c>
    </row>
    <row r="1687" spans="1:6" x14ac:dyDescent="0.25">
      <c r="A1687" s="45">
        <v>7</v>
      </c>
      <c r="B1687" s="45">
        <v>2012</v>
      </c>
      <c r="C1687" s="44">
        <v>76992</v>
      </c>
      <c r="D1687" s="44">
        <v>11250</v>
      </c>
      <c r="E1687" s="44">
        <v>88242</v>
      </c>
      <c r="F1687" t="s">
        <v>13</v>
      </c>
    </row>
    <row r="1688" spans="1:6" x14ac:dyDescent="0.25">
      <c r="A1688" s="45">
        <v>8</v>
      </c>
      <c r="B1688" s="45">
        <v>2012</v>
      </c>
      <c r="C1688" s="44">
        <v>76273</v>
      </c>
      <c r="D1688" s="44">
        <v>11345</v>
      </c>
      <c r="E1688" s="44">
        <v>87618</v>
      </c>
      <c r="F1688" t="s">
        <v>13</v>
      </c>
    </row>
    <row r="1689" spans="1:6" x14ac:dyDescent="0.25">
      <c r="A1689" s="45">
        <v>9</v>
      </c>
      <c r="B1689" s="45">
        <v>2012</v>
      </c>
      <c r="C1689" s="44">
        <v>76436</v>
      </c>
      <c r="D1689" s="44">
        <v>11401</v>
      </c>
      <c r="E1689" s="44">
        <v>87837</v>
      </c>
      <c r="F1689" t="s">
        <v>13</v>
      </c>
    </row>
    <row r="1690" spans="1:6" x14ac:dyDescent="0.25">
      <c r="A1690" s="45">
        <v>10</v>
      </c>
      <c r="B1690" s="45">
        <v>2012</v>
      </c>
      <c r="C1690" s="44">
        <v>76514</v>
      </c>
      <c r="D1690" s="44">
        <v>11595</v>
      </c>
      <c r="E1690" s="44">
        <v>88109</v>
      </c>
      <c r="F1690" t="s">
        <v>13</v>
      </c>
    </row>
    <row r="1691" spans="1:6" x14ac:dyDescent="0.25">
      <c r="A1691" s="45">
        <v>11</v>
      </c>
      <c r="B1691" s="45">
        <v>2012</v>
      </c>
      <c r="C1691" s="44">
        <v>76578</v>
      </c>
      <c r="D1691" s="44">
        <v>11605</v>
      </c>
      <c r="E1691" s="44">
        <v>88183</v>
      </c>
      <c r="F1691" t="s">
        <v>13</v>
      </c>
    </row>
    <row r="1692" spans="1:6" x14ac:dyDescent="0.25">
      <c r="A1692" s="45">
        <v>12</v>
      </c>
      <c r="B1692" s="45">
        <v>2012</v>
      </c>
      <c r="C1692" s="44">
        <v>76581</v>
      </c>
      <c r="D1692" s="44">
        <v>11604</v>
      </c>
      <c r="E1692" s="44">
        <v>88185</v>
      </c>
      <c r="F1692" t="s">
        <v>13</v>
      </c>
    </row>
    <row r="1693" spans="1:6" x14ac:dyDescent="0.25">
      <c r="A1693" s="45">
        <v>1</v>
      </c>
      <c r="B1693" s="45">
        <v>2013</v>
      </c>
      <c r="C1693" s="44">
        <v>76420</v>
      </c>
      <c r="D1693" s="44">
        <v>11577</v>
      </c>
      <c r="E1693" s="44">
        <v>87997</v>
      </c>
      <c r="F1693" t="s">
        <v>13</v>
      </c>
    </row>
    <row r="1694" spans="1:6" x14ac:dyDescent="0.25">
      <c r="A1694" s="45">
        <v>2</v>
      </c>
      <c r="B1694" s="45">
        <v>2013</v>
      </c>
      <c r="C1694" s="44">
        <v>76383</v>
      </c>
      <c r="D1694" s="44">
        <v>11661</v>
      </c>
      <c r="E1694" s="44">
        <v>88044</v>
      </c>
      <c r="F1694" t="s">
        <v>13</v>
      </c>
    </row>
    <row r="1695" spans="1:6" x14ac:dyDescent="0.25">
      <c r="A1695" s="45">
        <v>3</v>
      </c>
      <c r="B1695" s="45">
        <v>2013</v>
      </c>
      <c r="C1695" s="44">
        <v>76530</v>
      </c>
      <c r="D1695" s="44">
        <v>11709</v>
      </c>
      <c r="E1695" s="44">
        <v>88239</v>
      </c>
      <c r="F1695" t="s">
        <v>13</v>
      </c>
    </row>
    <row r="1696" spans="1:6" x14ac:dyDescent="0.25">
      <c r="A1696" s="45">
        <v>4</v>
      </c>
      <c r="B1696" s="45">
        <v>2013</v>
      </c>
      <c r="C1696" s="44">
        <v>76527</v>
      </c>
      <c r="D1696" s="44">
        <v>11838</v>
      </c>
      <c r="E1696" s="44">
        <v>88365</v>
      </c>
      <c r="F1696" t="s">
        <v>13</v>
      </c>
    </row>
    <row r="1697" spans="1:6" x14ac:dyDescent="0.25">
      <c r="A1697" s="45">
        <v>5</v>
      </c>
      <c r="B1697" s="45">
        <v>2013</v>
      </c>
      <c r="C1697" s="44">
        <v>76646</v>
      </c>
      <c r="D1697" s="44">
        <v>11884</v>
      </c>
      <c r="E1697" s="44">
        <v>88530</v>
      </c>
      <c r="F1697" t="s">
        <v>13</v>
      </c>
    </row>
    <row r="1698" spans="1:6" x14ac:dyDescent="0.25">
      <c r="A1698" s="45">
        <v>6</v>
      </c>
      <c r="B1698" s="45">
        <v>2013</v>
      </c>
      <c r="C1698" s="44">
        <v>76551</v>
      </c>
      <c r="D1698" s="44">
        <v>11893</v>
      </c>
      <c r="E1698" s="44">
        <v>88444</v>
      </c>
      <c r="F1698" t="s">
        <v>13</v>
      </c>
    </row>
    <row r="1699" spans="1:6" x14ac:dyDescent="0.25">
      <c r="A1699" s="45">
        <v>7</v>
      </c>
      <c r="B1699" s="45">
        <v>2013</v>
      </c>
      <c r="C1699" s="44">
        <v>76511</v>
      </c>
      <c r="D1699" s="44">
        <v>11976</v>
      </c>
      <c r="E1699" s="44">
        <v>88487</v>
      </c>
      <c r="F1699" t="s">
        <v>13</v>
      </c>
    </row>
    <row r="1700" spans="1:6" x14ac:dyDescent="0.25">
      <c r="A1700" s="45">
        <v>8</v>
      </c>
      <c r="B1700" s="45">
        <v>2013</v>
      </c>
      <c r="C1700" s="44">
        <v>76118</v>
      </c>
      <c r="D1700" s="44">
        <v>11928</v>
      </c>
      <c r="E1700" s="44">
        <v>88046</v>
      </c>
      <c r="F1700" t="s">
        <v>13</v>
      </c>
    </row>
    <row r="1701" spans="1:6" x14ac:dyDescent="0.25">
      <c r="A1701" s="45">
        <v>9</v>
      </c>
      <c r="B1701" s="45">
        <v>2013</v>
      </c>
      <c r="C1701" s="44">
        <v>76032</v>
      </c>
      <c r="D1701" s="44">
        <v>12100</v>
      </c>
      <c r="E1701" s="44">
        <v>88132</v>
      </c>
      <c r="F1701" t="s">
        <v>13</v>
      </c>
    </row>
    <row r="1702" spans="1:6" x14ac:dyDescent="0.25">
      <c r="A1702" s="45">
        <v>10</v>
      </c>
      <c r="B1702" s="45">
        <v>2013</v>
      </c>
      <c r="C1702" s="44">
        <v>76131</v>
      </c>
      <c r="D1702" s="44">
        <v>12020</v>
      </c>
      <c r="E1702" s="44">
        <v>88151</v>
      </c>
      <c r="F1702" t="s">
        <v>13</v>
      </c>
    </row>
    <row r="1703" spans="1:6" x14ac:dyDescent="0.25">
      <c r="A1703" s="45">
        <v>11</v>
      </c>
      <c r="B1703" s="45">
        <v>2013</v>
      </c>
      <c r="C1703" s="44">
        <v>75981</v>
      </c>
      <c r="D1703" s="44">
        <v>11798</v>
      </c>
      <c r="E1703" s="44">
        <v>87779</v>
      </c>
      <c r="F1703" t="s">
        <v>13</v>
      </c>
    </row>
    <row r="1704" spans="1:6" x14ac:dyDescent="0.25">
      <c r="A1704" s="45">
        <v>12</v>
      </c>
      <c r="B1704" s="45">
        <v>2013</v>
      </c>
      <c r="C1704" s="44">
        <v>75554</v>
      </c>
      <c r="D1704" s="44">
        <v>11628</v>
      </c>
      <c r="E1704" s="44">
        <v>87182</v>
      </c>
      <c r="F1704" t="s">
        <v>13</v>
      </c>
    </row>
    <row r="1705" spans="1:6" x14ac:dyDescent="0.25">
      <c r="A1705" s="45">
        <v>1</v>
      </c>
      <c r="B1705" s="45">
        <v>2014</v>
      </c>
      <c r="C1705" s="44">
        <v>75554</v>
      </c>
      <c r="D1705" s="44">
        <v>11628</v>
      </c>
      <c r="E1705" s="44">
        <v>87182</v>
      </c>
      <c r="F1705" t="s">
        <v>13</v>
      </c>
    </row>
    <row r="1706" spans="1:6" x14ac:dyDescent="0.25">
      <c r="A1706" s="45">
        <v>2</v>
      </c>
      <c r="B1706" s="45">
        <v>2014</v>
      </c>
      <c r="C1706" s="44">
        <v>74760</v>
      </c>
      <c r="D1706" s="44">
        <v>11868</v>
      </c>
      <c r="E1706" s="44">
        <v>86628</v>
      </c>
      <c r="F1706" t="s">
        <v>13</v>
      </c>
    </row>
    <row r="1707" spans="1:6" x14ac:dyDescent="0.25">
      <c r="A1707" s="45">
        <v>3</v>
      </c>
      <c r="B1707" s="45">
        <v>2014</v>
      </c>
      <c r="C1707" s="44">
        <v>74779</v>
      </c>
      <c r="D1707" s="44">
        <v>11830</v>
      </c>
      <c r="E1707" s="44">
        <v>86609</v>
      </c>
      <c r="F1707" t="s">
        <v>13</v>
      </c>
    </row>
    <row r="1708" spans="1:6" x14ac:dyDescent="0.25">
      <c r="A1708" s="45">
        <v>4</v>
      </c>
      <c r="B1708" s="45">
        <v>2014</v>
      </c>
      <c r="C1708" s="44">
        <v>74448</v>
      </c>
      <c r="D1708" s="44">
        <v>11898</v>
      </c>
      <c r="E1708" s="44">
        <v>86346</v>
      </c>
      <c r="F1708" t="s">
        <v>13</v>
      </c>
    </row>
    <row r="1709" spans="1:6" x14ac:dyDescent="0.25">
      <c r="A1709" s="45">
        <v>5</v>
      </c>
      <c r="B1709" s="45">
        <v>2014</v>
      </c>
      <c r="C1709" s="44">
        <v>74537</v>
      </c>
      <c r="D1709" s="44">
        <v>11925</v>
      </c>
      <c r="E1709" s="44">
        <v>86462</v>
      </c>
      <c r="F1709" t="s">
        <v>13</v>
      </c>
    </row>
    <row r="1710" spans="1:6" x14ac:dyDescent="0.25">
      <c r="A1710" s="45">
        <v>6</v>
      </c>
      <c r="B1710" s="45">
        <v>2014</v>
      </c>
      <c r="C1710" s="44">
        <v>74162</v>
      </c>
      <c r="D1710" s="44">
        <v>11667</v>
      </c>
      <c r="E1710" s="44">
        <v>85829</v>
      </c>
      <c r="F1710" t="s">
        <v>13</v>
      </c>
    </row>
    <row r="1711" spans="1:6" x14ac:dyDescent="0.25">
      <c r="A1711" s="45">
        <v>7</v>
      </c>
      <c r="B1711" s="45">
        <v>2014</v>
      </c>
      <c r="C1711" s="44">
        <v>74018</v>
      </c>
      <c r="D1711" s="44">
        <v>11563</v>
      </c>
      <c r="E1711" s="44">
        <v>85581</v>
      </c>
      <c r="F1711" t="s">
        <v>13</v>
      </c>
    </row>
    <row r="1712" spans="1:6" x14ac:dyDescent="0.25">
      <c r="A1712" s="45">
        <v>8</v>
      </c>
      <c r="B1712" s="45">
        <v>2014</v>
      </c>
      <c r="C1712" s="44">
        <v>73540</v>
      </c>
      <c r="D1712" s="44">
        <v>11445</v>
      </c>
      <c r="E1712" s="44">
        <v>84985</v>
      </c>
      <c r="F1712" t="s">
        <v>13</v>
      </c>
    </row>
    <row r="1713" spans="1:6" x14ac:dyDescent="0.25">
      <c r="A1713" s="45">
        <v>9</v>
      </c>
      <c r="B1713" s="45">
        <v>2014</v>
      </c>
      <c r="C1713" s="44">
        <v>73363</v>
      </c>
      <c r="D1713" s="44">
        <v>11401</v>
      </c>
      <c r="E1713" s="44">
        <v>84764</v>
      </c>
      <c r="F1713" t="s">
        <v>13</v>
      </c>
    </row>
    <row r="1714" spans="1:6" x14ac:dyDescent="0.25">
      <c r="A1714" s="45">
        <v>10</v>
      </c>
      <c r="B1714" s="45">
        <v>2014</v>
      </c>
      <c r="C1714" s="44">
        <v>72792</v>
      </c>
      <c r="D1714" s="44">
        <v>11312</v>
      </c>
      <c r="E1714" s="44">
        <v>84104</v>
      </c>
      <c r="F1714" t="s">
        <v>13</v>
      </c>
    </row>
    <row r="1715" spans="1:6" x14ac:dyDescent="0.25">
      <c r="A1715" s="45">
        <v>11</v>
      </c>
      <c r="B1715" s="45">
        <v>2014</v>
      </c>
      <c r="C1715" s="44">
        <v>73284</v>
      </c>
      <c r="D1715" s="44">
        <v>11212</v>
      </c>
      <c r="E1715" s="44">
        <v>84496</v>
      </c>
      <c r="F1715" t="s">
        <v>13</v>
      </c>
    </row>
    <row r="1716" spans="1:6" x14ac:dyDescent="0.25">
      <c r="A1716" s="45">
        <v>12</v>
      </c>
      <c r="B1716" s="45">
        <v>2014</v>
      </c>
      <c r="C1716" s="44">
        <v>73254</v>
      </c>
      <c r="D1716" s="44">
        <v>11161</v>
      </c>
      <c r="E1716" s="44">
        <v>84415</v>
      </c>
      <c r="F1716" t="s">
        <v>13</v>
      </c>
    </row>
    <row r="1717" spans="1:6" x14ac:dyDescent="0.25">
      <c r="A1717" s="45">
        <v>1</v>
      </c>
      <c r="B1717" s="45">
        <v>2015</v>
      </c>
      <c r="C1717" s="44">
        <v>72837</v>
      </c>
      <c r="D1717" s="44">
        <v>11127</v>
      </c>
      <c r="E1717" s="44">
        <v>83964</v>
      </c>
      <c r="F1717" t="s">
        <v>13</v>
      </c>
    </row>
    <row r="1718" spans="1:6" x14ac:dyDescent="0.25">
      <c r="A1718" s="45">
        <v>2</v>
      </c>
      <c r="B1718" s="45">
        <v>2015</v>
      </c>
      <c r="C1718" s="44">
        <v>72829</v>
      </c>
      <c r="D1718" s="44">
        <v>11101</v>
      </c>
      <c r="E1718" s="44">
        <v>83930</v>
      </c>
      <c r="F1718" t="s">
        <v>13</v>
      </c>
    </row>
    <row r="1719" spans="1:6" x14ac:dyDescent="0.25">
      <c r="A1719" s="45">
        <v>3</v>
      </c>
      <c r="B1719" s="45">
        <v>2015</v>
      </c>
      <c r="C1719" s="44">
        <v>73133</v>
      </c>
      <c r="D1719" s="44">
        <v>11099</v>
      </c>
      <c r="E1719" s="44">
        <v>84232</v>
      </c>
      <c r="F1719" t="s">
        <v>13</v>
      </c>
    </row>
    <row r="1720" spans="1:6" x14ac:dyDescent="0.25">
      <c r="A1720" s="45">
        <v>4</v>
      </c>
      <c r="B1720" s="45">
        <v>2015</v>
      </c>
      <c r="C1720" s="44">
        <v>73282</v>
      </c>
      <c r="D1720" s="44">
        <v>11026</v>
      </c>
      <c r="E1720" s="44">
        <v>84308</v>
      </c>
      <c r="F1720" t="s">
        <v>13</v>
      </c>
    </row>
    <row r="1721" spans="1:6" x14ac:dyDescent="0.25">
      <c r="A1721" s="45">
        <v>5</v>
      </c>
      <c r="B1721" s="45">
        <v>2015</v>
      </c>
      <c r="C1721" s="44">
        <v>73288</v>
      </c>
      <c r="D1721" s="44">
        <v>10744</v>
      </c>
      <c r="E1721" s="44">
        <v>84032</v>
      </c>
      <c r="F1721" t="s">
        <v>13</v>
      </c>
    </row>
    <row r="1722" spans="1:6" x14ac:dyDescent="0.25">
      <c r="A1722" s="45">
        <v>6</v>
      </c>
      <c r="B1722" s="45">
        <v>2015</v>
      </c>
      <c r="C1722" s="44">
        <v>73486</v>
      </c>
      <c r="D1722" s="44">
        <v>10573</v>
      </c>
      <c r="E1722" s="44">
        <v>84059</v>
      </c>
      <c r="F1722" t="s">
        <v>13</v>
      </c>
    </row>
    <row r="1723" spans="1:6" x14ac:dyDescent="0.25">
      <c r="A1723" s="45">
        <v>7</v>
      </c>
      <c r="B1723" s="45">
        <v>2015</v>
      </c>
      <c r="C1723" s="44">
        <v>73512</v>
      </c>
      <c r="D1723" s="44">
        <v>10450</v>
      </c>
      <c r="E1723" s="44">
        <v>83962</v>
      </c>
      <c r="F1723" t="s">
        <v>13</v>
      </c>
    </row>
    <row r="1724" spans="1:6" x14ac:dyDescent="0.25">
      <c r="A1724" s="45">
        <v>8</v>
      </c>
      <c r="B1724" s="45">
        <v>2015</v>
      </c>
      <c r="C1724" s="44">
        <v>73561</v>
      </c>
      <c r="D1724" s="44">
        <v>10469</v>
      </c>
      <c r="E1724" s="44">
        <v>84030</v>
      </c>
      <c r="F1724" t="s">
        <v>13</v>
      </c>
    </row>
    <row r="1725" spans="1:6" x14ac:dyDescent="0.25">
      <c r="A1725" s="45">
        <v>9</v>
      </c>
      <c r="B1725" s="45">
        <v>2015</v>
      </c>
      <c r="C1725" s="44">
        <v>73106</v>
      </c>
      <c r="D1725" s="44">
        <v>10587</v>
      </c>
      <c r="E1725" s="44">
        <v>83693</v>
      </c>
      <c r="F1725" t="s">
        <v>13</v>
      </c>
    </row>
    <row r="1726" spans="1:6" x14ac:dyDescent="0.25">
      <c r="A1726" s="45">
        <v>10</v>
      </c>
      <c r="B1726" s="45">
        <v>2015</v>
      </c>
      <c r="C1726" s="44">
        <v>73161</v>
      </c>
      <c r="D1726" s="44">
        <v>10629</v>
      </c>
      <c r="E1726" s="44">
        <v>83790</v>
      </c>
      <c r="F1726" t="s">
        <v>13</v>
      </c>
    </row>
    <row r="1727" spans="1:6" x14ac:dyDescent="0.25">
      <c r="A1727" s="45">
        <v>11</v>
      </c>
      <c r="B1727" s="45">
        <v>2015</v>
      </c>
      <c r="C1727" s="44">
        <v>73468</v>
      </c>
      <c r="D1727" s="44">
        <v>10740</v>
      </c>
      <c r="E1727" s="44">
        <v>84208</v>
      </c>
      <c r="F1727" t="s">
        <v>13</v>
      </c>
    </row>
    <row r="1728" spans="1:6" x14ac:dyDescent="0.25">
      <c r="A1728" s="45">
        <v>12</v>
      </c>
      <c r="B1728" s="45">
        <v>2015</v>
      </c>
      <c r="C1728" s="44">
        <v>73578</v>
      </c>
      <c r="D1728" s="44">
        <v>10559</v>
      </c>
      <c r="E1728" s="44">
        <v>84137</v>
      </c>
      <c r="F1728" t="s">
        <v>13</v>
      </c>
    </row>
    <row r="1729" spans="1:6" x14ac:dyDescent="0.25">
      <c r="A1729" s="45">
        <v>1</v>
      </c>
      <c r="B1729" s="45">
        <v>2016</v>
      </c>
      <c r="C1729" s="44">
        <v>73658</v>
      </c>
      <c r="D1729" s="44">
        <v>10817</v>
      </c>
      <c r="E1729" s="44">
        <v>84475</v>
      </c>
      <c r="F1729" t="s">
        <v>13</v>
      </c>
    </row>
    <row r="1730" spans="1:6" x14ac:dyDescent="0.25">
      <c r="A1730" s="45">
        <v>2</v>
      </c>
      <c r="B1730" s="45">
        <v>2016</v>
      </c>
      <c r="C1730" s="44">
        <v>73942</v>
      </c>
      <c r="D1730" s="44">
        <v>10885</v>
      </c>
      <c r="E1730" s="44">
        <v>84827</v>
      </c>
      <c r="F1730" t="s">
        <v>13</v>
      </c>
    </row>
    <row r="1731" spans="1:6" x14ac:dyDescent="0.25">
      <c r="A1731" s="45">
        <v>3</v>
      </c>
      <c r="B1731" s="45">
        <v>2016</v>
      </c>
      <c r="C1731" s="44">
        <v>74637</v>
      </c>
      <c r="D1731" s="44">
        <v>10879</v>
      </c>
      <c r="E1731" s="44">
        <v>85516</v>
      </c>
      <c r="F1731" t="s">
        <v>13</v>
      </c>
    </row>
    <row r="1732" spans="1:6" x14ac:dyDescent="0.25">
      <c r="A1732" s="45">
        <v>4</v>
      </c>
      <c r="B1732" s="45">
        <v>2016</v>
      </c>
      <c r="C1732" s="44">
        <v>74900</v>
      </c>
      <c r="D1732" s="44">
        <v>10907</v>
      </c>
      <c r="E1732" s="44">
        <v>85807</v>
      </c>
      <c r="F1732" t="s">
        <v>13</v>
      </c>
    </row>
    <row r="1733" spans="1:6" x14ac:dyDescent="0.25">
      <c r="A1733" s="45">
        <v>5</v>
      </c>
      <c r="B1733" s="45">
        <v>2016</v>
      </c>
      <c r="C1733" s="44">
        <v>75402</v>
      </c>
      <c r="D1733" s="44">
        <v>10773</v>
      </c>
      <c r="E1733" s="44">
        <v>86175</v>
      </c>
      <c r="F1733" t="s">
        <v>13</v>
      </c>
    </row>
    <row r="1734" spans="1:6" x14ac:dyDescent="0.25">
      <c r="A1734" s="45">
        <v>6</v>
      </c>
      <c r="B1734" s="45">
        <v>2016</v>
      </c>
      <c r="C1734" s="44">
        <v>75849</v>
      </c>
      <c r="D1734" s="44">
        <v>10693</v>
      </c>
      <c r="E1734" s="44">
        <v>86542</v>
      </c>
      <c r="F1734" t="s">
        <v>13</v>
      </c>
    </row>
    <row r="1735" spans="1:6" x14ac:dyDescent="0.25">
      <c r="A1735" s="45">
        <v>7</v>
      </c>
      <c r="B1735" s="45">
        <v>2016</v>
      </c>
      <c r="C1735" s="44">
        <v>76213</v>
      </c>
      <c r="D1735" s="44">
        <v>10799</v>
      </c>
      <c r="E1735" s="44">
        <v>87012</v>
      </c>
      <c r="F1735" t="s">
        <v>13</v>
      </c>
    </row>
    <row r="1736" spans="1:6" x14ac:dyDescent="0.25">
      <c r="A1736" s="45">
        <v>8</v>
      </c>
      <c r="B1736" s="45">
        <v>2016</v>
      </c>
      <c r="C1736" s="44">
        <v>76206</v>
      </c>
      <c r="D1736" s="44">
        <v>11002</v>
      </c>
      <c r="E1736" s="44">
        <v>87208</v>
      </c>
      <c r="F1736" t="s">
        <v>13</v>
      </c>
    </row>
    <row r="1737" spans="1:6" x14ac:dyDescent="0.25">
      <c r="A1737" s="45">
        <v>9</v>
      </c>
      <c r="B1737" s="45">
        <v>2016</v>
      </c>
      <c r="C1737" s="44">
        <v>76204</v>
      </c>
      <c r="D1737" s="44">
        <v>11144</v>
      </c>
      <c r="E1737" s="44">
        <v>87348</v>
      </c>
      <c r="F1737" t="s">
        <v>13</v>
      </c>
    </row>
    <row r="1738" spans="1:6" x14ac:dyDescent="0.25">
      <c r="A1738" s="45">
        <v>10</v>
      </c>
      <c r="B1738" s="45">
        <v>2016</v>
      </c>
      <c r="C1738" s="44">
        <v>76311</v>
      </c>
      <c r="D1738" s="44">
        <v>11184</v>
      </c>
      <c r="E1738" s="44">
        <v>87495</v>
      </c>
      <c r="F1738" t="s">
        <v>13</v>
      </c>
    </row>
    <row r="1739" spans="1:6" x14ac:dyDescent="0.25">
      <c r="A1739" s="45">
        <v>11</v>
      </c>
      <c r="B1739" s="45">
        <v>2016</v>
      </c>
      <c r="C1739" s="44">
        <v>76478</v>
      </c>
      <c r="D1739" s="44">
        <v>11098</v>
      </c>
      <c r="E1739" s="44">
        <v>87576</v>
      </c>
      <c r="F1739" t="s">
        <v>13</v>
      </c>
    </row>
    <row r="1740" spans="1:6" x14ac:dyDescent="0.25">
      <c r="A1740" s="45">
        <v>12</v>
      </c>
      <c r="B1740" s="45">
        <v>2016</v>
      </c>
      <c r="C1740" s="44">
        <v>76641</v>
      </c>
      <c r="D1740" s="44">
        <v>10981</v>
      </c>
      <c r="E1740" s="44">
        <v>87622</v>
      </c>
      <c r="F1740" t="s">
        <v>13</v>
      </c>
    </row>
    <row r="1741" spans="1:6" x14ac:dyDescent="0.25">
      <c r="A1741" s="45">
        <v>1</v>
      </c>
      <c r="B1741" s="45">
        <v>2017</v>
      </c>
      <c r="C1741" s="44">
        <v>76611</v>
      </c>
      <c r="D1741" s="44">
        <v>11070</v>
      </c>
      <c r="E1741" s="44">
        <v>87681</v>
      </c>
      <c r="F1741" t="s">
        <v>13</v>
      </c>
    </row>
    <row r="1742" spans="1:6" x14ac:dyDescent="0.25">
      <c r="A1742" s="45">
        <v>2</v>
      </c>
      <c r="B1742" s="45">
        <v>2017</v>
      </c>
      <c r="C1742" s="44">
        <v>76649</v>
      </c>
      <c r="D1742" s="44">
        <v>11151</v>
      </c>
      <c r="E1742" s="44">
        <v>87800</v>
      </c>
      <c r="F1742" t="s">
        <v>13</v>
      </c>
    </row>
    <row r="1743" spans="1:6" x14ac:dyDescent="0.25">
      <c r="A1743" s="45">
        <v>3</v>
      </c>
      <c r="B1743" s="45">
        <v>2017</v>
      </c>
      <c r="C1743" s="44">
        <v>76911</v>
      </c>
      <c r="D1743" s="44">
        <v>11226</v>
      </c>
      <c r="E1743" s="44">
        <v>88137</v>
      </c>
      <c r="F1743" t="s">
        <v>13</v>
      </c>
    </row>
    <row r="1744" spans="1:6" x14ac:dyDescent="0.25">
      <c r="A1744" s="45">
        <v>4</v>
      </c>
      <c r="B1744" s="45">
        <v>2017</v>
      </c>
      <c r="C1744" s="44">
        <v>77237</v>
      </c>
      <c r="D1744" s="44">
        <v>11233</v>
      </c>
      <c r="E1744" s="44">
        <v>88470</v>
      </c>
      <c r="F1744" t="s">
        <v>13</v>
      </c>
    </row>
    <row r="1745" spans="1:6" x14ac:dyDescent="0.25">
      <c r="A1745" s="45">
        <v>5</v>
      </c>
      <c r="B1745" s="45">
        <v>2017</v>
      </c>
      <c r="C1745" s="44">
        <v>77329</v>
      </c>
      <c r="D1745" s="44">
        <v>11219</v>
      </c>
      <c r="E1745" s="44">
        <v>88548</v>
      </c>
      <c r="F1745" t="s">
        <v>13</v>
      </c>
    </row>
    <row r="1746" spans="1:6" x14ac:dyDescent="0.25">
      <c r="A1746" s="45">
        <v>6</v>
      </c>
      <c r="B1746" s="45">
        <v>2017</v>
      </c>
      <c r="C1746" s="44">
        <v>77349</v>
      </c>
      <c r="D1746" s="44">
        <v>11146</v>
      </c>
      <c r="E1746" s="44">
        <v>88495</v>
      </c>
      <c r="F1746" t="s">
        <v>13</v>
      </c>
    </row>
    <row r="1747" spans="1:6" x14ac:dyDescent="0.25">
      <c r="A1747" s="45">
        <v>7</v>
      </c>
      <c r="B1747" s="45">
        <v>2017</v>
      </c>
      <c r="C1747" s="44">
        <v>77420</v>
      </c>
      <c r="D1747" s="44">
        <v>11078</v>
      </c>
      <c r="E1747" s="44">
        <v>88498</v>
      </c>
      <c r="F1747" t="s">
        <v>13</v>
      </c>
    </row>
    <row r="1748" spans="1:6" x14ac:dyDescent="0.25">
      <c r="A1748" s="45">
        <v>8</v>
      </c>
      <c r="B1748" s="45">
        <v>2017</v>
      </c>
      <c r="C1748" s="44">
        <v>77237</v>
      </c>
      <c r="D1748" s="44">
        <v>11128</v>
      </c>
      <c r="E1748" s="44">
        <v>88365</v>
      </c>
      <c r="F1748" t="s">
        <v>13</v>
      </c>
    </row>
    <row r="1749" spans="1:6" x14ac:dyDescent="0.25">
      <c r="A1749" s="45">
        <v>9</v>
      </c>
      <c r="B1749" s="45">
        <v>2017</v>
      </c>
      <c r="C1749" s="44">
        <v>76929</v>
      </c>
      <c r="D1749" s="44">
        <v>11350</v>
      </c>
      <c r="E1749" s="44">
        <v>88279</v>
      </c>
      <c r="F1749" t="s">
        <v>13</v>
      </c>
    </row>
    <row r="1750" spans="1:6" x14ac:dyDescent="0.25">
      <c r="A1750" s="45">
        <v>10</v>
      </c>
      <c r="B1750" s="45">
        <v>2017</v>
      </c>
      <c r="C1750" s="44">
        <v>76873</v>
      </c>
      <c r="D1750" s="44">
        <v>11594</v>
      </c>
      <c r="E1750" s="44">
        <v>88467</v>
      </c>
      <c r="F1750" t="s">
        <v>13</v>
      </c>
    </row>
    <row r="1751" spans="1:6" x14ac:dyDescent="0.25">
      <c r="A1751" s="45">
        <v>11</v>
      </c>
      <c r="B1751" s="45">
        <v>2017</v>
      </c>
      <c r="C1751" s="44">
        <v>76851</v>
      </c>
      <c r="D1751" s="44">
        <v>11591</v>
      </c>
      <c r="E1751" s="44">
        <v>88442</v>
      </c>
      <c r="F1751" t="s">
        <v>13</v>
      </c>
    </row>
    <row r="1752" spans="1:6" x14ac:dyDescent="0.25">
      <c r="A1752" s="45">
        <v>12</v>
      </c>
      <c r="B1752" s="45">
        <v>2017</v>
      </c>
      <c r="C1752" s="44">
        <v>76873</v>
      </c>
      <c r="D1752" s="44">
        <v>11501</v>
      </c>
      <c r="E1752" s="44">
        <v>88374</v>
      </c>
      <c r="F1752" t="s">
        <v>13</v>
      </c>
    </row>
    <row r="1753" spans="1:6" x14ac:dyDescent="0.25">
      <c r="A1753" s="45">
        <v>1</v>
      </c>
      <c r="B1753" s="45">
        <v>2018</v>
      </c>
      <c r="C1753" s="44">
        <v>76555</v>
      </c>
      <c r="D1753" s="44">
        <v>11617</v>
      </c>
      <c r="E1753" s="44">
        <v>88172</v>
      </c>
      <c r="F1753" t="s">
        <v>13</v>
      </c>
    </row>
    <row r="1754" spans="1:6" x14ac:dyDescent="0.25">
      <c r="A1754" s="45">
        <v>2</v>
      </c>
      <c r="B1754" s="45">
        <v>2018</v>
      </c>
      <c r="C1754" s="44">
        <v>76736</v>
      </c>
      <c r="D1754" s="44">
        <v>11560</v>
      </c>
      <c r="E1754" s="44">
        <v>88296</v>
      </c>
      <c r="F1754" t="s">
        <v>13</v>
      </c>
    </row>
    <row r="1755" spans="1:6" x14ac:dyDescent="0.25">
      <c r="A1755" s="45">
        <v>3</v>
      </c>
      <c r="B1755" s="45">
        <v>2018</v>
      </c>
      <c r="C1755" s="44">
        <v>76755</v>
      </c>
      <c r="D1755" s="44">
        <v>11403</v>
      </c>
      <c r="E1755" s="44">
        <v>88158</v>
      </c>
      <c r="F1755" t="s">
        <v>13</v>
      </c>
    </row>
    <row r="1756" spans="1:6" x14ac:dyDescent="0.25">
      <c r="A1756" s="45">
        <v>4</v>
      </c>
      <c r="B1756" s="45">
        <v>2018</v>
      </c>
      <c r="C1756" s="44">
        <v>77383</v>
      </c>
      <c r="D1756" s="44">
        <v>11296</v>
      </c>
      <c r="E1756" s="44">
        <v>88679</v>
      </c>
      <c r="F1756" t="s">
        <v>13</v>
      </c>
    </row>
    <row r="1757" spans="1:6" x14ac:dyDescent="0.25">
      <c r="A1757" s="45">
        <v>5</v>
      </c>
      <c r="B1757" s="45">
        <v>2018</v>
      </c>
      <c r="C1757" s="44">
        <v>77411</v>
      </c>
      <c r="D1757" s="44">
        <v>11314</v>
      </c>
      <c r="E1757" s="44">
        <v>88725</v>
      </c>
      <c r="F1757" t="s">
        <v>13</v>
      </c>
    </row>
    <row r="1758" spans="1:6" x14ac:dyDescent="0.25">
      <c r="A1758" s="45">
        <v>6</v>
      </c>
      <c r="B1758" s="45">
        <v>2018</v>
      </c>
      <c r="C1758" s="44">
        <v>77707</v>
      </c>
      <c r="D1758" s="44">
        <v>11151</v>
      </c>
      <c r="E1758" s="44">
        <v>88858</v>
      </c>
      <c r="F1758" t="s">
        <v>13</v>
      </c>
    </row>
    <row r="1759" spans="1:6" x14ac:dyDescent="0.25">
      <c r="A1759" s="45">
        <v>7</v>
      </c>
      <c r="B1759" s="45">
        <v>2018</v>
      </c>
      <c r="C1759" s="44">
        <v>77554</v>
      </c>
      <c r="D1759" s="44">
        <v>11080</v>
      </c>
      <c r="E1759" s="44">
        <v>88634</v>
      </c>
      <c r="F1759" t="s">
        <v>13</v>
      </c>
    </row>
    <row r="1760" spans="1:6" x14ac:dyDescent="0.25">
      <c r="A1760" s="45">
        <v>8</v>
      </c>
      <c r="B1760" s="45">
        <v>2018</v>
      </c>
      <c r="C1760" s="44">
        <v>77432</v>
      </c>
      <c r="D1760" s="44">
        <v>11006</v>
      </c>
      <c r="E1760" s="44">
        <v>88438</v>
      </c>
      <c r="F1760" t="s">
        <v>13</v>
      </c>
    </row>
    <row r="1761" spans="1:6" x14ac:dyDescent="0.25">
      <c r="A1761" s="45">
        <v>9</v>
      </c>
      <c r="B1761" s="45">
        <v>2018</v>
      </c>
      <c r="C1761" s="44">
        <v>77329</v>
      </c>
      <c r="D1761" s="44">
        <v>11194</v>
      </c>
      <c r="E1761" s="44">
        <v>88523</v>
      </c>
      <c r="F1761" t="s">
        <v>13</v>
      </c>
    </row>
    <row r="1762" spans="1:6" x14ac:dyDescent="0.25">
      <c r="A1762" s="45">
        <v>10</v>
      </c>
      <c r="B1762" s="45">
        <v>2018</v>
      </c>
      <c r="C1762" s="44">
        <v>77160</v>
      </c>
      <c r="D1762" s="44">
        <v>11344</v>
      </c>
      <c r="E1762" s="44">
        <v>88504</v>
      </c>
      <c r="F1762" t="s">
        <v>13</v>
      </c>
    </row>
    <row r="1763" spans="1:6" x14ac:dyDescent="0.25">
      <c r="A1763" s="45">
        <v>11</v>
      </c>
      <c r="B1763" s="45">
        <v>2018</v>
      </c>
      <c r="C1763" s="44">
        <v>77202</v>
      </c>
      <c r="D1763" s="44">
        <v>11327</v>
      </c>
      <c r="E1763" s="44">
        <v>88529</v>
      </c>
      <c r="F1763" t="s">
        <v>13</v>
      </c>
    </row>
    <row r="1764" spans="1:6" x14ac:dyDescent="0.25">
      <c r="A1764" s="45">
        <v>12</v>
      </c>
      <c r="B1764" s="45">
        <v>2018</v>
      </c>
      <c r="C1764" s="44">
        <v>77369</v>
      </c>
      <c r="D1764" s="44">
        <v>11168</v>
      </c>
      <c r="E1764" s="44">
        <v>88537</v>
      </c>
      <c r="F1764" t="s">
        <v>13</v>
      </c>
    </row>
    <row r="1765" spans="1:6" x14ac:dyDescent="0.25">
      <c r="A1765" s="45">
        <v>1</v>
      </c>
      <c r="B1765" s="45">
        <v>2019</v>
      </c>
      <c r="C1765" s="44">
        <v>77674</v>
      </c>
      <c r="D1765" s="44">
        <v>11152</v>
      </c>
      <c r="E1765" s="44">
        <v>88826</v>
      </c>
      <c r="F1765" t="s">
        <v>13</v>
      </c>
    </row>
    <row r="1766" spans="1:6" x14ac:dyDescent="0.25">
      <c r="A1766" s="45">
        <v>2</v>
      </c>
      <c r="B1766" s="45">
        <v>2019</v>
      </c>
      <c r="C1766" s="44">
        <v>77959</v>
      </c>
      <c r="D1766" s="44">
        <v>11092</v>
      </c>
      <c r="E1766" s="44">
        <v>89051</v>
      </c>
      <c r="F1766" t="s">
        <v>13</v>
      </c>
    </row>
    <row r="1767" spans="1:6" x14ac:dyDescent="0.25">
      <c r="A1767" s="45">
        <v>3</v>
      </c>
      <c r="B1767" s="45">
        <v>2019</v>
      </c>
      <c r="C1767" s="44">
        <v>78247</v>
      </c>
      <c r="D1767" s="44">
        <v>11289</v>
      </c>
      <c r="E1767" s="44">
        <v>89536</v>
      </c>
      <c r="F1767" t="s">
        <v>13</v>
      </c>
    </row>
    <row r="1768" spans="1:6" x14ac:dyDescent="0.25">
      <c r="A1768" s="45">
        <v>4</v>
      </c>
      <c r="B1768" s="45">
        <v>2019</v>
      </c>
      <c r="C1768" s="44">
        <v>78521</v>
      </c>
      <c r="D1768" s="44">
        <v>11575</v>
      </c>
      <c r="E1768" s="44">
        <v>90096</v>
      </c>
      <c r="F1768" t="s">
        <v>13</v>
      </c>
    </row>
    <row r="1769" spans="1:6" x14ac:dyDescent="0.25">
      <c r="A1769" s="45">
        <v>5</v>
      </c>
      <c r="B1769" s="45">
        <v>2019</v>
      </c>
      <c r="C1769" s="44">
        <v>78882</v>
      </c>
      <c r="D1769" s="44">
        <v>11664</v>
      </c>
      <c r="E1769" s="44">
        <v>90546</v>
      </c>
      <c r="F1769" t="s">
        <v>13</v>
      </c>
    </row>
    <row r="1770" spans="1:6" x14ac:dyDescent="0.25">
      <c r="A1770" s="45">
        <v>6</v>
      </c>
      <c r="B1770" s="45">
        <v>2019</v>
      </c>
      <c r="C1770" s="44">
        <v>79178</v>
      </c>
      <c r="D1770" s="44">
        <v>11674</v>
      </c>
      <c r="E1770" s="44">
        <v>90852</v>
      </c>
      <c r="F1770" t="s">
        <v>13</v>
      </c>
    </row>
    <row r="1771" spans="1:6" x14ac:dyDescent="0.25">
      <c r="A1771" s="45">
        <v>7</v>
      </c>
      <c r="B1771" s="45">
        <v>2019</v>
      </c>
      <c r="C1771" s="44">
        <v>79133</v>
      </c>
      <c r="D1771" s="44">
        <v>11617</v>
      </c>
      <c r="E1771" s="44">
        <v>90750</v>
      </c>
      <c r="F1771" t="s">
        <v>13</v>
      </c>
    </row>
    <row r="1772" spans="1:6" x14ac:dyDescent="0.25">
      <c r="A1772" s="45">
        <v>8</v>
      </c>
      <c r="B1772" s="45">
        <v>2019</v>
      </c>
      <c r="C1772" s="44">
        <v>79171</v>
      </c>
      <c r="D1772" s="44">
        <v>11533</v>
      </c>
      <c r="E1772" s="44">
        <v>90704</v>
      </c>
      <c r="F1772" t="s">
        <v>13</v>
      </c>
    </row>
    <row r="1773" spans="1:6" x14ac:dyDescent="0.25">
      <c r="A1773" s="45">
        <v>9</v>
      </c>
      <c r="B1773" s="45">
        <v>2019</v>
      </c>
      <c r="C1773" s="44">
        <v>79224</v>
      </c>
      <c r="D1773" s="44">
        <v>11643</v>
      </c>
      <c r="E1773" s="44">
        <v>90867</v>
      </c>
      <c r="F1773" t="s">
        <v>13</v>
      </c>
    </row>
    <row r="1774" spans="1:6" x14ac:dyDescent="0.25">
      <c r="A1774" s="45">
        <v>10</v>
      </c>
      <c r="B1774" s="45">
        <v>2019</v>
      </c>
      <c r="C1774" s="44">
        <v>79342</v>
      </c>
      <c r="D1774" s="44">
        <v>11767</v>
      </c>
      <c r="E1774" s="44">
        <v>91109</v>
      </c>
      <c r="F1774" t="s">
        <v>13</v>
      </c>
    </row>
    <row r="1775" spans="1:6" x14ac:dyDescent="0.25">
      <c r="A1775" s="45">
        <v>11</v>
      </c>
      <c r="B1775" s="45">
        <v>2019</v>
      </c>
      <c r="C1775" s="44">
        <v>79301</v>
      </c>
      <c r="D1775" s="44">
        <v>11814</v>
      </c>
      <c r="E1775" s="44">
        <v>91115</v>
      </c>
      <c r="F1775" t="s">
        <v>13</v>
      </c>
    </row>
    <row r="1776" spans="1:6" x14ac:dyDescent="0.25">
      <c r="A1776" s="45">
        <v>12</v>
      </c>
      <c r="B1776" s="45">
        <v>2019</v>
      </c>
      <c r="C1776" s="44">
        <v>79745</v>
      </c>
      <c r="D1776" s="44">
        <v>11701</v>
      </c>
      <c r="E1776" s="44">
        <v>91446</v>
      </c>
      <c r="F1776" t="s">
        <v>13</v>
      </c>
    </row>
    <row r="1777" spans="1:6" x14ac:dyDescent="0.25">
      <c r="A1777" s="45">
        <v>1</v>
      </c>
      <c r="B1777" s="45">
        <v>2020</v>
      </c>
      <c r="C1777" s="44">
        <v>80145</v>
      </c>
      <c r="D1777" s="44">
        <v>11892</v>
      </c>
      <c r="E1777" s="44">
        <v>92037</v>
      </c>
      <c r="F1777" t="s">
        <v>13</v>
      </c>
    </row>
    <row r="1778" spans="1:6" x14ac:dyDescent="0.25">
      <c r="A1778" s="45">
        <v>2</v>
      </c>
      <c r="B1778" s="45">
        <v>2020</v>
      </c>
      <c r="C1778" s="44">
        <v>80362</v>
      </c>
      <c r="D1778" s="44">
        <v>11887</v>
      </c>
      <c r="E1778" s="44">
        <v>92249</v>
      </c>
      <c r="F1778" t="s">
        <v>13</v>
      </c>
    </row>
    <row r="1779" spans="1:6" x14ac:dyDescent="0.25">
      <c r="A1779" s="45">
        <v>3</v>
      </c>
      <c r="B1779" s="45">
        <v>2020</v>
      </c>
      <c r="C1779" s="44">
        <v>80239</v>
      </c>
      <c r="D1779" s="44">
        <v>11324</v>
      </c>
      <c r="E1779" s="44">
        <v>91563</v>
      </c>
      <c r="F1779" t="s">
        <v>13</v>
      </c>
    </row>
    <row r="1780" spans="1:6" x14ac:dyDescent="0.25">
      <c r="A1780" s="45">
        <v>4</v>
      </c>
      <c r="B1780" s="45">
        <v>2020</v>
      </c>
      <c r="C1780" s="44">
        <v>78370</v>
      </c>
      <c r="D1780" s="44">
        <v>8999</v>
      </c>
      <c r="E1780" s="44">
        <v>87369</v>
      </c>
      <c r="F1780" t="s">
        <v>13</v>
      </c>
    </row>
    <row r="1781" spans="1:6" x14ac:dyDescent="0.25">
      <c r="A1781" s="45">
        <v>5</v>
      </c>
      <c r="B1781" s="45">
        <v>2020</v>
      </c>
      <c r="C1781" s="44">
        <v>76053</v>
      </c>
      <c r="D1781" s="44">
        <v>7670</v>
      </c>
      <c r="E1781" s="44">
        <v>83723</v>
      </c>
      <c r="F1781" t="s">
        <v>13</v>
      </c>
    </row>
    <row r="1782" spans="1:6" x14ac:dyDescent="0.25">
      <c r="A1782" s="45">
        <v>6</v>
      </c>
      <c r="B1782" s="45">
        <v>2020</v>
      </c>
      <c r="C1782" s="44">
        <v>74779</v>
      </c>
      <c r="D1782" s="44">
        <v>7449</v>
      </c>
      <c r="E1782" s="44">
        <v>82228</v>
      </c>
      <c r="F1782" t="s">
        <v>13</v>
      </c>
    </row>
    <row r="1783" spans="1:6" x14ac:dyDescent="0.25">
      <c r="A1783" s="45">
        <v>7</v>
      </c>
      <c r="B1783" s="45">
        <v>2020</v>
      </c>
      <c r="C1783" s="44">
        <v>71580</v>
      </c>
      <c r="D1783" s="44">
        <v>7229</v>
      </c>
      <c r="E1783" s="44">
        <v>78809</v>
      </c>
      <c r="F1783" t="s">
        <v>13</v>
      </c>
    </row>
    <row r="1784" spans="1:6" x14ac:dyDescent="0.25">
      <c r="A1784" s="45">
        <v>8</v>
      </c>
      <c r="B1784" s="45">
        <v>2020</v>
      </c>
      <c r="C1784" s="44">
        <v>70558</v>
      </c>
      <c r="D1784" s="44">
        <v>7343</v>
      </c>
      <c r="E1784" s="44">
        <v>77901</v>
      </c>
      <c r="F1784" t="s">
        <v>13</v>
      </c>
    </row>
    <row r="1785" spans="1:6" x14ac:dyDescent="0.25">
      <c r="A1785" s="45">
        <v>9</v>
      </c>
      <c r="B1785" s="45">
        <v>2020</v>
      </c>
      <c r="C1785" s="44">
        <v>70310</v>
      </c>
      <c r="D1785" s="44">
        <v>6911</v>
      </c>
      <c r="E1785" s="44">
        <v>77221</v>
      </c>
      <c r="F1785" t="s">
        <v>13</v>
      </c>
    </row>
    <row r="1786" spans="1:6" x14ac:dyDescent="0.25">
      <c r="A1786" s="45">
        <v>10</v>
      </c>
      <c r="B1786" s="45">
        <v>2020</v>
      </c>
      <c r="C1786" s="44">
        <v>54639</v>
      </c>
      <c r="D1786" s="44">
        <v>7681</v>
      </c>
      <c r="E1786" s="44">
        <v>62320</v>
      </c>
      <c r="F1786" t="s">
        <v>13</v>
      </c>
    </row>
    <row r="1787" spans="1:6" x14ac:dyDescent="0.25">
      <c r="A1787" s="45">
        <v>11</v>
      </c>
      <c r="B1787" s="45">
        <v>2020</v>
      </c>
      <c r="C1787" s="44">
        <v>54411</v>
      </c>
      <c r="D1787" s="44">
        <v>7871</v>
      </c>
      <c r="E1787" s="44">
        <v>62282</v>
      </c>
      <c r="F1787" t="s">
        <v>13</v>
      </c>
    </row>
    <row r="1788" spans="1:6" x14ac:dyDescent="0.25">
      <c r="A1788" s="45">
        <v>12</v>
      </c>
      <c r="B1788" s="45">
        <v>2020</v>
      </c>
      <c r="C1788" s="44">
        <v>54725</v>
      </c>
      <c r="D1788" s="44">
        <v>7860</v>
      </c>
      <c r="E1788" s="44">
        <v>62585</v>
      </c>
      <c r="F1788" t="s">
        <v>13</v>
      </c>
    </row>
    <row r="1789" spans="1:6" x14ac:dyDescent="0.25">
      <c r="A1789" s="45">
        <v>1</v>
      </c>
      <c r="B1789" s="45">
        <v>2021</v>
      </c>
      <c r="C1789" s="44">
        <v>61065</v>
      </c>
      <c r="D1789" s="44">
        <v>8046</v>
      </c>
      <c r="E1789" s="44">
        <v>69111</v>
      </c>
      <c r="F1789" t="s">
        <v>13</v>
      </c>
    </row>
    <row r="1790" spans="1:6" x14ac:dyDescent="0.25">
      <c r="A1790" s="45">
        <v>2</v>
      </c>
      <c r="B1790" s="45">
        <v>2021</v>
      </c>
      <c r="C1790" s="44">
        <v>61950</v>
      </c>
      <c r="D1790" s="44">
        <v>8108</v>
      </c>
      <c r="E1790" s="44">
        <v>70058</v>
      </c>
      <c r="F1790" t="s">
        <v>13</v>
      </c>
    </row>
    <row r="1791" spans="1:6" x14ac:dyDescent="0.25">
      <c r="A1791" s="45">
        <v>3</v>
      </c>
      <c r="B1791" s="45">
        <v>2021</v>
      </c>
      <c r="C1791" s="44">
        <v>59166</v>
      </c>
      <c r="D1791" s="44">
        <v>8125</v>
      </c>
      <c r="E1791" s="44">
        <v>67291</v>
      </c>
      <c r="F1791" t="s">
        <v>13</v>
      </c>
    </row>
    <row r="1792" spans="1:6" x14ac:dyDescent="0.25">
      <c r="A1792" s="45">
        <v>4</v>
      </c>
      <c r="B1792" s="45">
        <v>2021</v>
      </c>
      <c r="C1792" s="44">
        <v>59536</v>
      </c>
      <c r="D1792" s="44">
        <v>8395</v>
      </c>
      <c r="E1792" s="44">
        <v>67931</v>
      </c>
      <c r="F1792" t="s">
        <v>13</v>
      </c>
    </row>
    <row r="1793" spans="1:6" x14ac:dyDescent="0.25">
      <c r="A1793" s="45">
        <v>5</v>
      </c>
      <c r="B1793" s="45">
        <v>2021</v>
      </c>
      <c r="C1793" s="44">
        <v>59986</v>
      </c>
      <c r="D1793" s="44">
        <v>8747</v>
      </c>
      <c r="E1793" s="44">
        <v>68733</v>
      </c>
      <c r="F1793" t="s">
        <v>13</v>
      </c>
    </row>
    <row r="1794" spans="1:6" x14ac:dyDescent="0.25">
      <c r="A1794" s="45">
        <v>6</v>
      </c>
      <c r="B1794" s="45">
        <v>2021</v>
      </c>
      <c r="C1794" s="44">
        <v>60215</v>
      </c>
      <c r="D1794" s="44">
        <v>8881</v>
      </c>
      <c r="E1794" s="44">
        <v>69096</v>
      </c>
      <c r="F1794" t="s">
        <v>13</v>
      </c>
    </row>
    <row r="1795" spans="1:6" x14ac:dyDescent="0.25">
      <c r="A1795" s="45">
        <v>7</v>
      </c>
      <c r="B1795" s="45">
        <v>2021</v>
      </c>
      <c r="C1795" s="44">
        <v>61319</v>
      </c>
      <c r="D1795" s="44">
        <v>8966</v>
      </c>
      <c r="E1795" s="44">
        <v>70285</v>
      </c>
      <c r="F1795" t="s">
        <v>13</v>
      </c>
    </row>
    <row r="1796" spans="1:6" x14ac:dyDescent="0.25">
      <c r="A1796" s="45">
        <v>8</v>
      </c>
      <c r="B1796" s="45">
        <v>2021</v>
      </c>
      <c r="C1796" s="44">
        <v>62612</v>
      </c>
      <c r="D1796" s="44">
        <v>8926</v>
      </c>
      <c r="E1796" s="44">
        <v>71538</v>
      </c>
      <c r="F1796" t="s">
        <v>13</v>
      </c>
    </row>
    <row r="1797" spans="1:6" x14ac:dyDescent="0.25">
      <c r="A1797" s="45">
        <v>9</v>
      </c>
      <c r="B1797" s="45">
        <v>2021</v>
      </c>
      <c r="C1797" s="44">
        <v>63810</v>
      </c>
      <c r="D1797" s="44">
        <v>8829</v>
      </c>
      <c r="E1797" s="44">
        <v>72639</v>
      </c>
      <c r="F1797" t="s">
        <v>13</v>
      </c>
    </row>
    <row r="1798" spans="1:6" x14ac:dyDescent="0.25">
      <c r="A1798" s="45">
        <v>10</v>
      </c>
      <c r="B1798" s="45">
        <v>2021</v>
      </c>
      <c r="C1798" s="44">
        <v>63810</v>
      </c>
      <c r="D1798" s="44">
        <v>8829</v>
      </c>
      <c r="E1798" s="44">
        <v>72639</v>
      </c>
      <c r="F1798" t="s">
        <v>13</v>
      </c>
    </row>
    <row r="1799" spans="1:6" x14ac:dyDescent="0.25">
      <c r="A1799" s="45">
        <v>11</v>
      </c>
      <c r="B1799" s="45">
        <v>2021</v>
      </c>
      <c r="C1799" s="44">
        <v>62427</v>
      </c>
      <c r="D1799" s="44">
        <v>9422</v>
      </c>
      <c r="E1799" s="44">
        <v>71849</v>
      </c>
      <c r="F1799" t="s">
        <v>13</v>
      </c>
    </row>
    <row r="1800" spans="1:6" x14ac:dyDescent="0.25">
      <c r="A1800" s="45">
        <v>12</v>
      </c>
      <c r="B1800" s="45">
        <v>2021</v>
      </c>
      <c r="C1800" s="44">
        <v>65022</v>
      </c>
      <c r="D1800" s="44">
        <v>13318</v>
      </c>
      <c r="E1800" s="44">
        <v>78340</v>
      </c>
      <c r="F1800" t="s">
        <v>13</v>
      </c>
    </row>
    <row r="1801" spans="1:6" x14ac:dyDescent="0.25">
      <c r="A1801" s="45">
        <v>1</v>
      </c>
      <c r="B1801" s="45">
        <v>2022</v>
      </c>
      <c r="C1801" s="44">
        <v>66439</v>
      </c>
      <c r="D1801" s="44">
        <v>12942</v>
      </c>
      <c r="E1801" s="44">
        <v>79381</v>
      </c>
      <c r="F1801" t="s">
        <v>13</v>
      </c>
    </row>
    <row r="1802" spans="1:6" x14ac:dyDescent="0.25">
      <c r="A1802" s="45">
        <v>2</v>
      </c>
      <c r="B1802" s="45">
        <v>2022</v>
      </c>
      <c r="C1802" s="44">
        <v>67102</v>
      </c>
      <c r="D1802" s="44">
        <v>13481</v>
      </c>
      <c r="E1802" s="44">
        <v>80583</v>
      </c>
      <c r="F1802" t="s">
        <v>13</v>
      </c>
    </row>
    <row r="1803" spans="1:6" x14ac:dyDescent="0.25">
      <c r="A1803" s="45">
        <v>3</v>
      </c>
      <c r="B1803" s="45">
        <v>2022</v>
      </c>
      <c r="C1803" s="44">
        <v>68150</v>
      </c>
      <c r="D1803" s="44">
        <v>13774</v>
      </c>
      <c r="E1803" s="44">
        <v>81924</v>
      </c>
      <c r="F1803" t="s">
        <v>13</v>
      </c>
    </row>
    <row r="1804" spans="1:6" x14ac:dyDescent="0.25">
      <c r="A1804" s="45">
        <v>4</v>
      </c>
      <c r="B1804" s="45">
        <v>2022</v>
      </c>
      <c r="C1804" s="44">
        <v>69124</v>
      </c>
      <c r="D1804" s="44">
        <v>14203</v>
      </c>
      <c r="E1804" s="44">
        <v>83327</v>
      </c>
      <c r="F1804" t="s">
        <v>13</v>
      </c>
    </row>
    <row r="1805" spans="1:6" x14ac:dyDescent="0.25">
      <c r="A1805" s="45">
        <v>5</v>
      </c>
      <c r="B1805" s="45">
        <v>2022</v>
      </c>
      <c r="C1805" s="44">
        <v>69949</v>
      </c>
      <c r="D1805" s="44">
        <v>14765</v>
      </c>
      <c r="E1805" s="44">
        <v>84714</v>
      </c>
      <c r="F1805" t="s">
        <v>13</v>
      </c>
    </row>
    <row r="1806" spans="1:6" x14ac:dyDescent="0.25">
      <c r="A1806" s="45">
        <v>6</v>
      </c>
      <c r="B1806" s="45">
        <v>2022</v>
      </c>
      <c r="C1806" s="44">
        <v>70959</v>
      </c>
      <c r="D1806" s="44">
        <v>15077</v>
      </c>
      <c r="E1806" s="44">
        <v>86036</v>
      </c>
      <c r="F1806" t="s">
        <v>13</v>
      </c>
    </row>
    <row r="1807" spans="1:6" x14ac:dyDescent="0.25">
      <c r="A1807" s="45">
        <v>7</v>
      </c>
      <c r="B1807" s="45">
        <v>2022</v>
      </c>
      <c r="C1807" s="44">
        <v>71659</v>
      </c>
      <c r="D1807" s="44">
        <v>15177</v>
      </c>
      <c r="E1807" s="44">
        <v>86836</v>
      </c>
      <c r="F1807" t="s">
        <v>13</v>
      </c>
    </row>
    <row r="1808" spans="1:6" x14ac:dyDescent="0.25">
      <c r="A1808" s="45">
        <v>8</v>
      </c>
      <c r="B1808" s="45">
        <v>2022</v>
      </c>
      <c r="C1808" s="44">
        <v>72373</v>
      </c>
      <c r="D1808" s="44">
        <v>15524</v>
      </c>
      <c r="E1808" s="44">
        <v>87897</v>
      </c>
      <c r="F1808" t="s">
        <v>13</v>
      </c>
    </row>
    <row r="1809" spans="1:6" x14ac:dyDescent="0.25">
      <c r="A1809" s="45">
        <v>1</v>
      </c>
      <c r="B1809" s="45">
        <v>1990</v>
      </c>
      <c r="C1809" s="44">
        <v>6997</v>
      </c>
      <c r="D1809" s="45">
        <v>832</v>
      </c>
      <c r="E1809" s="44">
        <v>7829</v>
      </c>
      <c r="F1809" t="s">
        <v>12</v>
      </c>
    </row>
    <row r="1810" spans="1:6" x14ac:dyDescent="0.25">
      <c r="A1810" s="45">
        <v>2</v>
      </c>
      <c r="B1810" s="45">
        <v>1990</v>
      </c>
      <c r="C1810" s="44">
        <v>6996</v>
      </c>
      <c r="D1810" s="45">
        <v>833</v>
      </c>
      <c r="E1810" s="44">
        <v>7829</v>
      </c>
      <c r="F1810" t="s">
        <v>12</v>
      </c>
    </row>
    <row r="1811" spans="1:6" x14ac:dyDescent="0.25">
      <c r="A1811" s="45">
        <v>3</v>
      </c>
      <c r="B1811" s="45">
        <v>1990</v>
      </c>
      <c r="C1811" s="44">
        <v>7090</v>
      </c>
      <c r="D1811" s="45">
        <v>833</v>
      </c>
      <c r="E1811" s="44">
        <v>7923</v>
      </c>
      <c r="F1811" t="s">
        <v>12</v>
      </c>
    </row>
    <row r="1812" spans="1:6" x14ac:dyDescent="0.25">
      <c r="A1812" s="45">
        <v>4</v>
      </c>
      <c r="B1812" s="45">
        <v>1990</v>
      </c>
      <c r="C1812" s="44">
        <v>7772</v>
      </c>
      <c r="D1812" s="45">
        <v>173</v>
      </c>
      <c r="E1812" s="44">
        <v>7945</v>
      </c>
      <c r="F1812" t="s">
        <v>12</v>
      </c>
    </row>
    <row r="1813" spans="1:6" x14ac:dyDescent="0.25">
      <c r="A1813" s="45">
        <v>5</v>
      </c>
      <c r="B1813" s="45">
        <v>1990</v>
      </c>
      <c r="C1813" s="44">
        <v>8049</v>
      </c>
      <c r="D1813" s="45">
        <v>164</v>
      </c>
      <c r="E1813" s="44">
        <v>8213</v>
      </c>
      <c r="F1813" t="s">
        <v>12</v>
      </c>
    </row>
    <row r="1814" spans="1:6" x14ac:dyDescent="0.25">
      <c r="A1814" s="45">
        <v>6</v>
      </c>
      <c r="B1814" s="45">
        <v>1990</v>
      </c>
      <c r="C1814" s="44">
        <v>8224</v>
      </c>
      <c r="D1814" s="45">
        <v>165</v>
      </c>
      <c r="E1814" s="44">
        <v>8389</v>
      </c>
      <c r="F1814" t="s">
        <v>12</v>
      </c>
    </row>
    <row r="1815" spans="1:6" x14ac:dyDescent="0.25">
      <c r="A1815" s="45">
        <v>7</v>
      </c>
      <c r="B1815" s="45">
        <v>1990</v>
      </c>
      <c r="C1815" s="44">
        <v>8297</v>
      </c>
      <c r="D1815" s="45">
        <v>157</v>
      </c>
      <c r="E1815" s="44">
        <v>8454</v>
      </c>
      <c r="F1815" t="s">
        <v>12</v>
      </c>
    </row>
    <row r="1816" spans="1:6" x14ac:dyDescent="0.25">
      <c r="A1816" s="45">
        <v>8</v>
      </c>
      <c r="B1816" s="45">
        <v>1990</v>
      </c>
      <c r="C1816" s="44">
        <v>8310</v>
      </c>
      <c r="D1816" s="45">
        <v>150</v>
      </c>
      <c r="E1816" s="44">
        <v>8460</v>
      </c>
      <c r="F1816" t="s">
        <v>12</v>
      </c>
    </row>
    <row r="1817" spans="1:6" x14ac:dyDescent="0.25">
      <c r="A1817" s="45">
        <v>9</v>
      </c>
      <c r="B1817" s="45">
        <v>1990</v>
      </c>
      <c r="C1817" s="44">
        <v>8325</v>
      </c>
      <c r="D1817" s="45">
        <v>152</v>
      </c>
      <c r="E1817" s="44">
        <v>8477</v>
      </c>
      <c r="F1817" t="s">
        <v>12</v>
      </c>
    </row>
    <row r="1818" spans="1:6" x14ac:dyDescent="0.25">
      <c r="A1818" s="45">
        <v>10</v>
      </c>
      <c r="B1818" s="45">
        <v>1990</v>
      </c>
      <c r="C1818" s="44">
        <v>8416</v>
      </c>
      <c r="D1818" s="45">
        <v>142</v>
      </c>
      <c r="E1818" s="44">
        <v>8558</v>
      </c>
      <c r="F1818" t="s">
        <v>12</v>
      </c>
    </row>
    <row r="1819" spans="1:6" x14ac:dyDescent="0.25">
      <c r="A1819" s="45">
        <v>11</v>
      </c>
      <c r="B1819" s="45">
        <v>1990</v>
      </c>
      <c r="C1819" s="44">
        <v>8463</v>
      </c>
      <c r="D1819" s="45">
        <v>137</v>
      </c>
      <c r="E1819" s="44">
        <v>8600</v>
      </c>
      <c r="F1819" t="s">
        <v>12</v>
      </c>
    </row>
    <row r="1820" spans="1:6" x14ac:dyDescent="0.25">
      <c r="A1820" s="45">
        <v>12</v>
      </c>
      <c r="B1820" s="45">
        <v>1990</v>
      </c>
      <c r="C1820" s="44">
        <v>8486</v>
      </c>
      <c r="D1820" s="45">
        <v>134</v>
      </c>
      <c r="E1820" s="44">
        <v>8620</v>
      </c>
      <c r="F1820" t="s">
        <v>12</v>
      </c>
    </row>
    <row r="1821" spans="1:6" x14ac:dyDescent="0.25">
      <c r="A1821" s="45">
        <v>1</v>
      </c>
      <c r="B1821" s="45">
        <v>1991</v>
      </c>
      <c r="C1821" s="44">
        <v>8503</v>
      </c>
      <c r="D1821" s="45">
        <v>137</v>
      </c>
      <c r="E1821" s="44">
        <v>8640</v>
      </c>
      <c r="F1821" t="s">
        <v>12</v>
      </c>
    </row>
    <row r="1822" spans="1:6" x14ac:dyDescent="0.25">
      <c r="A1822" s="45">
        <v>2</v>
      </c>
      <c r="B1822" s="45">
        <v>1991</v>
      </c>
      <c r="C1822" s="44">
        <v>8667</v>
      </c>
      <c r="D1822" s="45">
        <v>134</v>
      </c>
      <c r="E1822" s="44">
        <v>8801</v>
      </c>
      <c r="F1822" t="s">
        <v>12</v>
      </c>
    </row>
    <row r="1823" spans="1:6" x14ac:dyDescent="0.25">
      <c r="A1823" s="45">
        <v>3</v>
      </c>
      <c r="B1823" s="45">
        <v>1991</v>
      </c>
      <c r="C1823" s="44">
        <v>8671</v>
      </c>
      <c r="D1823" s="45">
        <v>135</v>
      </c>
      <c r="E1823" s="44">
        <v>8806</v>
      </c>
      <c r="F1823" t="s">
        <v>12</v>
      </c>
    </row>
    <row r="1824" spans="1:6" x14ac:dyDescent="0.25">
      <c r="A1824" s="45">
        <v>4</v>
      </c>
      <c r="B1824" s="45">
        <v>1991</v>
      </c>
      <c r="C1824" s="44">
        <v>8892</v>
      </c>
      <c r="D1824" s="45">
        <v>134</v>
      </c>
      <c r="E1824" s="44">
        <v>9026</v>
      </c>
      <c r="F1824" t="s">
        <v>12</v>
      </c>
    </row>
    <row r="1825" spans="1:6" x14ac:dyDescent="0.25">
      <c r="A1825" s="45">
        <v>5</v>
      </c>
      <c r="B1825" s="45">
        <v>1991</v>
      </c>
      <c r="C1825" s="44">
        <v>9074</v>
      </c>
      <c r="D1825" s="45">
        <v>136</v>
      </c>
      <c r="E1825" s="44">
        <v>9210</v>
      </c>
      <c r="F1825" t="s">
        <v>12</v>
      </c>
    </row>
    <row r="1826" spans="1:6" x14ac:dyDescent="0.25">
      <c r="A1826" s="45">
        <v>6</v>
      </c>
      <c r="B1826" s="45">
        <v>1991</v>
      </c>
      <c r="C1826" s="44">
        <v>9170</v>
      </c>
      <c r="D1826" s="45">
        <v>131</v>
      </c>
      <c r="E1826" s="44">
        <v>9301</v>
      </c>
      <c r="F1826" t="s">
        <v>12</v>
      </c>
    </row>
    <row r="1827" spans="1:6" x14ac:dyDescent="0.25">
      <c r="A1827" s="45">
        <v>7</v>
      </c>
      <c r="B1827" s="45">
        <v>1991</v>
      </c>
      <c r="C1827" s="44">
        <v>9249</v>
      </c>
      <c r="D1827" s="45">
        <v>130</v>
      </c>
      <c r="E1827" s="44">
        <v>9379</v>
      </c>
      <c r="F1827" t="s">
        <v>12</v>
      </c>
    </row>
    <row r="1828" spans="1:6" x14ac:dyDescent="0.25">
      <c r="A1828" s="45">
        <v>8</v>
      </c>
      <c r="B1828" s="45">
        <v>1991</v>
      </c>
      <c r="C1828" s="44">
        <v>9312</v>
      </c>
      <c r="D1828" s="45">
        <v>114</v>
      </c>
      <c r="E1828" s="44">
        <v>9426</v>
      </c>
      <c r="F1828" t="s">
        <v>12</v>
      </c>
    </row>
    <row r="1829" spans="1:6" x14ac:dyDescent="0.25">
      <c r="A1829" s="45">
        <v>9</v>
      </c>
      <c r="B1829" s="45">
        <v>1991</v>
      </c>
      <c r="C1829" s="44">
        <v>9396</v>
      </c>
      <c r="D1829" s="45">
        <v>111</v>
      </c>
      <c r="E1829" s="44">
        <v>9507</v>
      </c>
      <c r="F1829" t="s">
        <v>12</v>
      </c>
    </row>
    <row r="1830" spans="1:6" x14ac:dyDescent="0.25">
      <c r="A1830" s="45">
        <v>10</v>
      </c>
      <c r="B1830" s="45">
        <v>1991</v>
      </c>
      <c r="C1830" s="44">
        <v>9462</v>
      </c>
      <c r="D1830" s="45">
        <v>101</v>
      </c>
      <c r="E1830" s="44">
        <v>9563</v>
      </c>
      <c r="F1830" t="s">
        <v>12</v>
      </c>
    </row>
    <row r="1831" spans="1:6" x14ac:dyDescent="0.25">
      <c r="A1831" s="45">
        <v>11</v>
      </c>
      <c r="B1831" s="45">
        <v>1991</v>
      </c>
      <c r="C1831" s="44">
        <v>9570</v>
      </c>
      <c r="D1831" s="45">
        <v>111</v>
      </c>
      <c r="E1831" s="44">
        <v>9681</v>
      </c>
      <c r="F1831" t="s">
        <v>12</v>
      </c>
    </row>
    <row r="1832" spans="1:6" x14ac:dyDescent="0.25">
      <c r="A1832" s="45">
        <v>12</v>
      </c>
      <c r="B1832" s="45">
        <v>1991</v>
      </c>
      <c r="C1832" s="44">
        <v>9687</v>
      </c>
      <c r="D1832" s="45">
        <v>91</v>
      </c>
      <c r="E1832" s="44">
        <v>9778</v>
      </c>
      <c r="F1832" t="s">
        <v>12</v>
      </c>
    </row>
    <row r="1833" spans="1:6" x14ac:dyDescent="0.25">
      <c r="A1833" s="45">
        <v>1</v>
      </c>
      <c r="B1833" s="45">
        <v>1992</v>
      </c>
      <c r="C1833" s="44">
        <v>9784</v>
      </c>
      <c r="D1833" s="45">
        <v>83</v>
      </c>
      <c r="E1833" s="44">
        <v>9867</v>
      </c>
      <c r="F1833" t="s">
        <v>12</v>
      </c>
    </row>
    <row r="1834" spans="1:6" x14ac:dyDescent="0.25">
      <c r="A1834" s="45">
        <v>2</v>
      </c>
      <c r="B1834" s="45">
        <v>1992</v>
      </c>
      <c r="C1834" s="44">
        <v>9902</v>
      </c>
      <c r="D1834" s="45">
        <v>91</v>
      </c>
      <c r="E1834" s="44">
        <v>9993</v>
      </c>
      <c r="F1834" t="s">
        <v>12</v>
      </c>
    </row>
    <row r="1835" spans="1:6" x14ac:dyDescent="0.25">
      <c r="A1835" s="45">
        <v>3</v>
      </c>
      <c r="B1835" s="45">
        <v>1992</v>
      </c>
      <c r="C1835" s="44">
        <v>10152</v>
      </c>
      <c r="D1835" s="45">
        <v>86</v>
      </c>
      <c r="E1835" s="44">
        <v>10238</v>
      </c>
      <c r="F1835" t="s">
        <v>12</v>
      </c>
    </row>
    <row r="1836" spans="1:6" x14ac:dyDescent="0.25">
      <c r="A1836" s="45">
        <v>4</v>
      </c>
      <c r="B1836" s="45">
        <v>1992</v>
      </c>
      <c r="C1836" s="44">
        <v>10520</v>
      </c>
      <c r="D1836" s="45">
        <v>85</v>
      </c>
      <c r="E1836" s="44">
        <v>10605</v>
      </c>
      <c r="F1836" t="s">
        <v>12</v>
      </c>
    </row>
    <row r="1837" spans="1:6" x14ac:dyDescent="0.25">
      <c r="A1837" s="45">
        <v>5</v>
      </c>
      <c r="B1837" s="45">
        <v>1992</v>
      </c>
      <c r="C1837" s="44">
        <v>10702</v>
      </c>
      <c r="D1837" s="45">
        <v>80</v>
      </c>
      <c r="E1837" s="44">
        <v>10782</v>
      </c>
      <c r="F1837" t="s">
        <v>12</v>
      </c>
    </row>
    <row r="1838" spans="1:6" x14ac:dyDescent="0.25">
      <c r="A1838" s="45">
        <v>6</v>
      </c>
      <c r="B1838" s="45">
        <v>1992</v>
      </c>
      <c r="C1838" s="44">
        <v>10709</v>
      </c>
      <c r="D1838" s="45">
        <v>73</v>
      </c>
      <c r="E1838" s="44">
        <v>10782</v>
      </c>
      <c r="F1838" t="s">
        <v>12</v>
      </c>
    </row>
    <row r="1839" spans="1:6" x14ac:dyDescent="0.25">
      <c r="A1839" s="45">
        <v>7</v>
      </c>
      <c r="B1839" s="45">
        <v>1992</v>
      </c>
      <c r="C1839" s="44">
        <v>11277</v>
      </c>
      <c r="D1839" s="45">
        <v>73</v>
      </c>
      <c r="E1839" s="44">
        <v>11350</v>
      </c>
      <c r="F1839" t="s">
        <v>12</v>
      </c>
    </row>
    <row r="1840" spans="1:6" x14ac:dyDescent="0.25">
      <c r="A1840" s="45">
        <v>8</v>
      </c>
      <c r="B1840" s="45">
        <v>1992</v>
      </c>
      <c r="C1840" s="44">
        <v>11329</v>
      </c>
      <c r="D1840" s="45">
        <v>73</v>
      </c>
      <c r="E1840" s="44">
        <v>11402</v>
      </c>
      <c r="F1840" t="s">
        <v>12</v>
      </c>
    </row>
    <row r="1841" spans="1:6" x14ac:dyDescent="0.25">
      <c r="A1841" s="45">
        <v>9</v>
      </c>
      <c r="B1841" s="45">
        <v>1992</v>
      </c>
      <c r="C1841" s="44">
        <v>11373</v>
      </c>
      <c r="D1841" s="45">
        <v>67</v>
      </c>
      <c r="E1841" s="44">
        <v>11440</v>
      </c>
      <c r="F1841" t="s">
        <v>12</v>
      </c>
    </row>
    <row r="1842" spans="1:6" x14ac:dyDescent="0.25">
      <c r="A1842" s="45">
        <v>10</v>
      </c>
      <c r="B1842" s="45">
        <v>1992</v>
      </c>
      <c r="C1842" s="44">
        <v>11520</v>
      </c>
      <c r="D1842" s="45">
        <v>66</v>
      </c>
      <c r="E1842" s="44">
        <v>11586</v>
      </c>
      <c r="F1842" t="s">
        <v>12</v>
      </c>
    </row>
    <row r="1843" spans="1:6" x14ac:dyDescent="0.25">
      <c r="A1843" s="45">
        <v>11</v>
      </c>
      <c r="B1843" s="45">
        <v>1992</v>
      </c>
      <c r="C1843" s="44">
        <v>11563</v>
      </c>
      <c r="D1843" s="45">
        <v>60</v>
      </c>
      <c r="E1843" s="44">
        <v>11623</v>
      </c>
      <c r="F1843" t="s">
        <v>12</v>
      </c>
    </row>
    <row r="1844" spans="1:6" x14ac:dyDescent="0.25">
      <c r="A1844" s="45">
        <v>12</v>
      </c>
      <c r="B1844" s="45">
        <v>1992</v>
      </c>
      <c r="C1844" s="44">
        <v>11453</v>
      </c>
      <c r="D1844" s="45">
        <v>56</v>
      </c>
      <c r="E1844" s="44">
        <v>11509</v>
      </c>
      <c r="F1844" t="s">
        <v>12</v>
      </c>
    </row>
    <row r="1845" spans="1:6" x14ac:dyDescent="0.25">
      <c r="A1845" s="45">
        <v>1</v>
      </c>
      <c r="B1845" s="45">
        <v>1993</v>
      </c>
      <c r="C1845" s="44">
        <v>11491</v>
      </c>
      <c r="D1845" s="45">
        <v>56</v>
      </c>
      <c r="E1845" s="44">
        <v>11547</v>
      </c>
      <c r="F1845" t="s">
        <v>12</v>
      </c>
    </row>
    <row r="1846" spans="1:6" x14ac:dyDescent="0.25">
      <c r="A1846" s="45">
        <v>2</v>
      </c>
      <c r="B1846" s="45">
        <v>1993</v>
      </c>
      <c r="C1846" s="44">
        <v>11675</v>
      </c>
      <c r="D1846" s="45">
        <v>57</v>
      </c>
      <c r="E1846" s="44">
        <v>11732</v>
      </c>
      <c r="F1846" t="s">
        <v>12</v>
      </c>
    </row>
    <row r="1847" spans="1:6" x14ac:dyDescent="0.25">
      <c r="A1847" s="45">
        <v>3</v>
      </c>
      <c r="B1847" s="45">
        <v>1993</v>
      </c>
      <c r="C1847" s="44">
        <v>11835</v>
      </c>
      <c r="D1847" s="45">
        <v>55</v>
      </c>
      <c r="E1847" s="44">
        <v>11890</v>
      </c>
      <c r="F1847" t="s">
        <v>12</v>
      </c>
    </row>
    <row r="1848" spans="1:6" x14ac:dyDescent="0.25">
      <c r="A1848" s="45">
        <v>4</v>
      </c>
      <c r="B1848" s="45">
        <v>1993</v>
      </c>
      <c r="C1848" s="44">
        <v>12101</v>
      </c>
      <c r="D1848" s="45">
        <v>55</v>
      </c>
      <c r="E1848" s="44">
        <v>12156</v>
      </c>
      <c r="F1848" t="s">
        <v>12</v>
      </c>
    </row>
    <row r="1849" spans="1:6" x14ac:dyDescent="0.25">
      <c r="A1849" s="45">
        <v>5</v>
      </c>
      <c r="B1849" s="45">
        <v>1993</v>
      </c>
      <c r="C1849" s="44">
        <v>12357</v>
      </c>
      <c r="D1849" s="45">
        <v>53</v>
      </c>
      <c r="E1849" s="44">
        <v>12410</v>
      </c>
      <c r="F1849" t="s">
        <v>12</v>
      </c>
    </row>
    <row r="1850" spans="1:6" x14ac:dyDescent="0.25">
      <c r="A1850" s="45">
        <v>6</v>
      </c>
      <c r="B1850" s="45">
        <v>1993</v>
      </c>
      <c r="C1850" s="44">
        <v>12541</v>
      </c>
      <c r="D1850" s="45">
        <v>54</v>
      </c>
      <c r="E1850" s="44">
        <v>12595</v>
      </c>
      <c r="F1850" t="s">
        <v>12</v>
      </c>
    </row>
    <row r="1851" spans="1:6" x14ac:dyDescent="0.25">
      <c r="A1851" s="45">
        <v>7</v>
      </c>
      <c r="B1851" s="45">
        <v>1993</v>
      </c>
      <c r="C1851" s="44">
        <v>12766</v>
      </c>
      <c r="D1851" s="45">
        <v>53</v>
      </c>
      <c r="E1851" s="44">
        <v>12819</v>
      </c>
      <c r="F1851" t="s">
        <v>12</v>
      </c>
    </row>
    <row r="1852" spans="1:6" x14ac:dyDescent="0.25">
      <c r="A1852" s="45">
        <v>8</v>
      </c>
      <c r="B1852" s="45">
        <v>1993</v>
      </c>
      <c r="C1852" s="44">
        <v>12844</v>
      </c>
      <c r="D1852" s="45">
        <v>54</v>
      </c>
      <c r="E1852" s="44">
        <v>12898</v>
      </c>
      <c r="F1852" t="s">
        <v>12</v>
      </c>
    </row>
    <row r="1853" spans="1:6" x14ac:dyDescent="0.25">
      <c r="A1853" s="45">
        <v>9</v>
      </c>
      <c r="B1853" s="45">
        <v>1993</v>
      </c>
      <c r="C1853" s="44">
        <v>12948</v>
      </c>
      <c r="D1853" s="45">
        <v>50</v>
      </c>
      <c r="E1853" s="44">
        <v>12998</v>
      </c>
      <c r="F1853" t="s">
        <v>12</v>
      </c>
    </row>
    <row r="1854" spans="1:6" x14ac:dyDescent="0.25">
      <c r="A1854" s="45">
        <v>10</v>
      </c>
      <c r="B1854" s="45">
        <v>1993</v>
      </c>
      <c r="C1854" s="44">
        <v>12967</v>
      </c>
      <c r="D1854" s="45">
        <v>49</v>
      </c>
      <c r="E1854" s="44">
        <v>13016</v>
      </c>
      <c r="F1854" t="s">
        <v>12</v>
      </c>
    </row>
    <row r="1855" spans="1:6" x14ac:dyDescent="0.25">
      <c r="A1855" s="45">
        <v>11</v>
      </c>
      <c r="B1855" s="45">
        <v>1993</v>
      </c>
      <c r="C1855" s="44">
        <v>13174</v>
      </c>
      <c r="D1855" s="45">
        <v>53</v>
      </c>
      <c r="E1855" s="44">
        <v>13227</v>
      </c>
      <c r="F1855" t="s">
        <v>12</v>
      </c>
    </row>
    <row r="1856" spans="1:6" x14ac:dyDescent="0.25">
      <c r="A1856" s="45">
        <v>12</v>
      </c>
      <c r="B1856" s="45">
        <v>1993</v>
      </c>
      <c r="C1856" s="44">
        <v>13232</v>
      </c>
      <c r="D1856" s="45">
        <v>52</v>
      </c>
      <c r="E1856" s="44">
        <v>13284</v>
      </c>
      <c r="F1856" t="s">
        <v>12</v>
      </c>
    </row>
    <row r="1857" spans="1:6" x14ac:dyDescent="0.25">
      <c r="A1857" s="45">
        <v>1</v>
      </c>
      <c r="B1857" s="45">
        <v>1994</v>
      </c>
      <c r="C1857" s="44">
        <v>13267</v>
      </c>
      <c r="D1857" s="45">
        <v>50</v>
      </c>
      <c r="E1857" s="44">
        <v>13317</v>
      </c>
      <c r="F1857" t="s">
        <v>12</v>
      </c>
    </row>
    <row r="1858" spans="1:6" x14ac:dyDescent="0.25">
      <c r="A1858" s="45">
        <v>2</v>
      </c>
      <c r="B1858" s="45">
        <v>1994</v>
      </c>
      <c r="C1858" s="44">
        <v>13407</v>
      </c>
      <c r="D1858" s="45">
        <v>52</v>
      </c>
      <c r="E1858" s="44">
        <v>13459</v>
      </c>
      <c r="F1858" t="s">
        <v>12</v>
      </c>
    </row>
    <row r="1859" spans="1:6" x14ac:dyDescent="0.25">
      <c r="A1859" s="45">
        <v>3</v>
      </c>
      <c r="B1859" s="45">
        <v>1994</v>
      </c>
      <c r="C1859" s="44">
        <v>13730</v>
      </c>
      <c r="D1859" s="45">
        <v>48</v>
      </c>
      <c r="E1859" s="44">
        <v>13778</v>
      </c>
      <c r="F1859" t="s">
        <v>12</v>
      </c>
    </row>
    <row r="1860" spans="1:6" x14ac:dyDescent="0.25">
      <c r="A1860" s="45">
        <v>4</v>
      </c>
      <c r="B1860" s="45">
        <v>1994</v>
      </c>
      <c r="C1860" s="44">
        <v>13833</v>
      </c>
      <c r="D1860" s="45">
        <v>45</v>
      </c>
      <c r="E1860" s="44">
        <v>13878</v>
      </c>
      <c r="F1860" t="s">
        <v>12</v>
      </c>
    </row>
    <row r="1861" spans="1:6" x14ac:dyDescent="0.25">
      <c r="A1861" s="45">
        <v>5</v>
      </c>
      <c r="B1861" s="45">
        <v>1994</v>
      </c>
      <c r="C1861" s="44">
        <v>14747</v>
      </c>
      <c r="D1861" s="45">
        <v>46</v>
      </c>
      <c r="E1861" s="44">
        <v>14793</v>
      </c>
      <c r="F1861" t="s">
        <v>12</v>
      </c>
    </row>
    <row r="1862" spans="1:6" x14ac:dyDescent="0.25">
      <c r="A1862" s="45">
        <v>6</v>
      </c>
      <c r="B1862" s="45">
        <v>1994</v>
      </c>
      <c r="C1862" s="44">
        <v>14992</v>
      </c>
      <c r="D1862" s="45">
        <v>47</v>
      </c>
      <c r="E1862" s="44">
        <v>15039</v>
      </c>
      <c r="F1862" t="s">
        <v>12</v>
      </c>
    </row>
    <row r="1863" spans="1:6" x14ac:dyDescent="0.25">
      <c r="A1863" s="45">
        <v>7</v>
      </c>
      <c r="B1863" s="45">
        <v>1994</v>
      </c>
      <c r="C1863" s="44">
        <v>15260</v>
      </c>
      <c r="D1863" s="45">
        <v>48</v>
      </c>
      <c r="E1863" s="44">
        <v>15308</v>
      </c>
      <c r="F1863" t="s">
        <v>12</v>
      </c>
    </row>
    <row r="1864" spans="1:6" x14ac:dyDescent="0.25">
      <c r="A1864" s="45">
        <v>8</v>
      </c>
      <c r="B1864" s="45">
        <v>1994</v>
      </c>
      <c r="C1864" s="44">
        <v>15482</v>
      </c>
      <c r="D1864" s="45">
        <v>50</v>
      </c>
      <c r="E1864" s="44">
        <v>15532</v>
      </c>
      <c r="F1864" t="s">
        <v>12</v>
      </c>
    </row>
    <row r="1865" spans="1:6" x14ac:dyDescent="0.25">
      <c r="A1865" s="45">
        <v>9</v>
      </c>
      <c r="B1865" s="45">
        <v>1994</v>
      </c>
      <c r="C1865" s="44">
        <v>15793</v>
      </c>
      <c r="D1865" s="45">
        <v>46</v>
      </c>
      <c r="E1865" s="44">
        <v>15839</v>
      </c>
      <c r="F1865" t="s">
        <v>12</v>
      </c>
    </row>
    <row r="1866" spans="1:6" x14ac:dyDescent="0.25">
      <c r="A1866" s="45">
        <v>10</v>
      </c>
      <c r="B1866" s="45">
        <v>1994</v>
      </c>
      <c r="C1866" s="44">
        <v>16125</v>
      </c>
      <c r="D1866" s="45">
        <v>50</v>
      </c>
      <c r="E1866" s="44">
        <v>16175</v>
      </c>
      <c r="F1866" t="s">
        <v>12</v>
      </c>
    </row>
    <row r="1867" spans="1:6" x14ac:dyDescent="0.25">
      <c r="A1867" s="45">
        <v>11</v>
      </c>
      <c r="B1867" s="45">
        <v>1994</v>
      </c>
      <c r="C1867" s="44">
        <v>16369</v>
      </c>
      <c r="D1867" s="45">
        <v>47</v>
      </c>
      <c r="E1867" s="44">
        <v>16416</v>
      </c>
      <c r="F1867" t="s">
        <v>12</v>
      </c>
    </row>
    <row r="1868" spans="1:6" x14ac:dyDescent="0.25">
      <c r="A1868" s="45">
        <v>12</v>
      </c>
      <c r="B1868" s="45">
        <v>1994</v>
      </c>
      <c r="C1868" s="44">
        <v>16597</v>
      </c>
      <c r="D1868" s="45">
        <v>49</v>
      </c>
      <c r="E1868" s="44">
        <v>16646</v>
      </c>
      <c r="F1868" t="s">
        <v>12</v>
      </c>
    </row>
    <row r="1869" spans="1:6" x14ac:dyDescent="0.25">
      <c r="A1869" s="45">
        <v>1</v>
      </c>
      <c r="B1869" s="45">
        <v>1995</v>
      </c>
      <c r="C1869" s="44">
        <v>17089</v>
      </c>
      <c r="D1869" s="45">
        <v>46</v>
      </c>
      <c r="E1869" s="44">
        <v>17135</v>
      </c>
      <c r="F1869" t="s">
        <v>12</v>
      </c>
    </row>
    <row r="1870" spans="1:6" x14ac:dyDescent="0.25">
      <c r="A1870" s="45">
        <v>2</v>
      </c>
      <c r="B1870" s="45">
        <v>1995</v>
      </c>
      <c r="C1870" s="44">
        <v>17524</v>
      </c>
      <c r="D1870" s="45">
        <v>47</v>
      </c>
      <c r="E1870" s="44">
        <v>17571</v>
      </c>
      <c r="F1870" t="s">
        <v>12</v>
      </c>
    </row>
    <row r="1871" spans="1:6" x14ac:dyDescent="0.25">
      <c r="A1871" s="45">
        <v>3</v>
      </c>
      <c r="B1871" s="45">
        <v>1995</v>
      </c>
      <c r="C1871" s="44">
        <v>17970</v>
      </c>
      <c r="D1871" s="45">
        <v>45</v>
      </c>
      <c r="E1871" s="44">
        <v>18015</v>
      </c>
      <c r="F1871" t="s">
        <v>12</v>
      </c>
    </row>
    <row r="1872" spans="1:6" x14ac:dyDescent="0.25">
      <c r="A1872" s="45">
        <v>4</v>
      </c>
      <c r="B1872" s="45">
        <v>1995</v>
      </c>
      <c r="C1872" s="44">
        <v>18271</v>
      </c>
      <c r="D1872" s="45">
        <v>43</v>
      </c>
      <c r="E1872" s="44">
        <v>18314</v>
      </c>
      <c r="F1872" t="s">
        <v>12</v>
      </c>
    </row>
    <row r="1873" spans="1:6" x14ac:dyDescent="0.25">
      <c r="A1873" s="45">
        <v>5</v>
      </c>
      <c r="B1873" s="45">
        <v>1995</v>
      </c>
      <c r="C1873" s="44">
        <v>18488</v>
      </c>
      <c r="D1873" s="45">
        <v>41</v>
      </c>
      <c r="E1873" s="44">
        <v>18529</v>
      </c>
      <c r="F1873" t="s">
        <v>12</v>
      </c>
    </row>
    <row r="1874" spans="1:6" x14ac:dyDescent="0.25">
      <c r="A1874" s="45">
        <v>6</v>
      </c>
      <c r="B1874" s="45">
        <v>1995</v>
      </c>
      <c r="C1874" s="44">
        <v>18944</v>
      </c>
      <c r="D1874" s="45">
        <v>42</v>
      </c>
      <c r="E1874" s="44">
        <v>18986</v>
      </c>
      <c r="F1874" t="s">
        <v>12</v>
      </c>
    </row>
    <row r="1875" spans="1:6" x14ac:dyDescent="0.25">
      <c r="A1875" s="45">
        <v>7</v>
      </c>
      <c r="B1875" s="45">
        <v>1995</v>
      </c>
      <c r="C1875" s="44">
        <v>19101</v>
      </c>
      <c r="D1875" s="45">
        <v>195</v>
      </c>
      <c r="E1875" s="44">
        <v>19296</v>
      </c>
      <c r="F1875" t="s">
        <v>12</v>
      </c>
    </row>
    <row r="1876" spans="1:6" x14ac:dyDescent="0.25">
      <c r="A1876" s="45">
        <v>8</v>
      </c>
      <c r="B1876" s="45">
        <v>1995</v>
      </c>
      <c r="C1876" s="44">
        <v>19181</v>
      </c>
      <c r="D1876" s="45">
        <v>320</v>
      </c>
      <c r="E1876" s="44">
        <v>19501</v>
      </c>
      <c r="F1876" t="s">
        <v>12</v>
      </c>
    </row>
    <row r="1877" spans="1:6" x14ac:dyDescent="0.25">
      <c r="A1877" s="45">
        <v>9</v>
      </c>
      <c r="B1877" s="45">
        <v>1995</v>
      </c>
      <c r="C1877" s="44">
        <v>19270</v>
      </c>
      <c r="D1877" s="45">
        <v>478</v>
      </c>
      <c r="E1877" s="44">
        <v>19748</v>
      </c>
      <c r="F1877" t="s">
        <v>12</v>
      </c>
    </row>
    <row r="1878" spans="1:6" x14ac:dyDescent="0.25">
      <c r="A1878" s="45">
        <v>10</v>
      </c>
      <c r="B1878" s="45">
        <v>1995</v>
      </c>
      <c r="C1878" s="44">
        <v>19337</v>
      </c>
      <c r="D1878" s="45">
        <v>577</v>
      </c>
      <c r="E1878" s="44">
        <v>19914</v>
      </c>
      <c r="F1878" t="s">
        <v>12</v>
      </c>
    </row>
    <row r="1879" spans="1:6" x14ac:dyDescent="0.25">
      <c r="A1879" s="45">
        <v>11</v>
      </c>
      <c r="B1879" s="45">
        <v>1995</v>
      </c>
      <c r="C1879" s="44">
        <v>19454</v>
      </c>
      <c r="D1879" s="45">
        <v>635</v>
      </c>
      <c r="E1879" s="44">
        <v>20089</v>
      </c>
      <c r="F1879" t="s">
        <v>12</v>
      </c>
    </row>
    <row r="1880" spans="1:6" x14ac:dyDescent="0.25">
      <c r="A1880" s="45">
        <v>12</v>
      </c>
      <c r="B1880" s="45">
        <v>1995</v>
      </c>
      <c r="C1880" s="44">
        <v>19546</v>
      </c>
      <c r="D1880" s="45">
        <v>774</v>
      </c>
      <c r="E1880" s="44">
        <v>20320</v>
      </c>
      <c r="F1880" t="s">
        <v>12</v>
      </c>
    </row>
    <row r="1881" spans="1:6" x14ac:dyDescent="0.25">
      <c r="A1881" s="45">
        <v>1</v>
      </c>
      <c r="B1881" s="45">
        <v>1996</v>
      </c>
      <c r="C1881" s="44">
        <v>19880</v>
      </c>
      <c r="D1881" s="45">
        <v>684</v>
      </c>
      <c r="E1881" s="44">
        <v>20564</v>
      </c>
      <c r="F1881" t="s">
        <v>12</v>
      </c>
    </row>
    <row r="1882" spans="1:6" x14ac:dyDescent="0.25">
      <c r="A1882" s="45">
        <v>2</v>
      </c>
      <c r="B1882" s="45">
        <v>1996</v>
      </c>
      <c r="C1882" s="44">
        <v>20008</v>
      </c>
      <c r="D1882" s="45">
        <v>668</v>
      </c>
      <c r="E1882" s="44">
        <v>20676</v>
      </c>
      <c r="F1882" t="s">
        <v>12</v>
      </c>
    </row>
    <row r="1883" spans="1:6" x14ac:dyDescent="0.25">
      <c r="A1883" s="45">
        <v>3</v>
      </c>
      <c r="B1883" s="45">
        <v>1996</v>
      </c>
      <c r="C1883" s="44">
        <v>20477</v>
      </c>
      <c r="D1883" s="45">
        <v>653</v>
      </c>
      <c r="E1883" s="44">
        <v>21130</v>
      </c>
      <c r="F1883" t="s">
        <v>12</v>
      </c>
    </row>
    <row r="1884" spans="1:6" x14ac:dyDescent="0.25">
      <c r="A1884" s="45">
        <v>4</v>
      </c>
      <c r="B1884" s="45">
        <v>1996</v>
      </c>
      <c r="C1884" s="44">
        <v>20889</v>
      </c>
      <c r="D1884" s="45">
        <v>670</v>
      </c>
      <c r="E1884" s="44">
        <v>21559</v>
      </c>
      <c r="F1884" t="s">
        <v>12</v>
      </c>
    </row>
    <row r="1885" spans="1:6" x14ac:dyDescent="0.25">
      <c r="A1885" s="45">
        <v>5</v>
      </c>
      <c r="B1885" s="45">
        <v>1996</v>
      </c>
      <c r="C1885" s="44">
        <v>21245</v>
      </c>
      <c r="D1885" s="45">
        <v>665</v>
      </c>
      <c r="E1885" s="44">
        <v>21910</v>
      </c>
      <c r="F1885" t="s">
        <v>12</v>
      </c>
    </row>
    <row r="1886" spans="1:6" x14ac:dyDescent="0.25">
      <c r="A1886" s="45">
        <v>6</v>
      </c>
      <c r="B1886" s="45">
        <v>1996</v>
      </c>
      <c r="C1886" s="44">
        <v>21526</v>
      </c>
      <c r="D1886" s="45">
        <v>762</v>
      </c>
      <c r="E1886" s="44">
        <v>22288</v>
      </c>
      <c r="F1886" t="s">
        <v>12</v>
      </c>
    </row>
    <row r="1887" spans="1:6" x14ac:dyDescent="0.25">
      <c r="A1887" s="45">
        <v>7</v>
      </c>
      <c r="B1887" s="45">
        <v>1996</v>
      </c>
      <c r="C1887" s="44">
        <v>21757</v>
      </c>
      <c r="D1887" s="45">
        <v>816</v>
      </c>
      <c r="E1887" s="44">
        <v>22573</v>
      </c>
      <c r="F1887" t="s">
        <v>12</v>
      </c>
    </row>
    <row r="1888" spans="1:6" x14ac:dyDescent="0.25">
      <c r="A1888" s="45">
        <v>8</v>
      </c>
      <c r="B1888" s="45">
        <v>1996</v>
      </c>
      <c r="C1888" s="44">
        <v>21821</v>
      </c>
      <c r="D1888" s="45">
        <v>828</v>
      </c>
      <c r="E1888" s="44">
        <v>22649</v>
      </c>
      <c r="F1888" t="s">
        <v>12</v>
      </c>
    </row>
    <row r="1889" spans="1:6" x14ac:dyDescent="0.25">
      <c r="A1889" s="45">
        <v>9</v>
      </c>
      <c r="B1889" s="45">
        <v>1996</v>
      </c>
      <c r="C1889" s="44">
        <v>22624</v>
      </c>
      <c r="D1889" s="45">
        <v>884</v>
      </c>
      <c r="E1889" s="44">
        <v>23508</v>
      </c>
      <c r="F1889" t="s">
        <v>12</v>
      </c>
    </row>
    <row r="1890" spans="1:6" x14ac:dyDescent="0.25">
      <c r="A1890" s="45">
        <v>10</v>
      </c>
      <c r="B1890" s="45">
        <v>1996</v>
      </c>
      <c r="C1890" s="44">
        <v>22457</v>
      </c>
      <c r="D1890" s="45">
        <v>862</v>
      </c>
      <c r="E1890" s="44">
        <v>23319</v>
      </c>
      <c r="F1890" t="s">
        <v>12</v>
      </c>
    </row>
    <row r="1891" spans="1:6" x14ac:dyDescent="0.25">
      <c r="A1891" s="45">
        <v>11</v>
      </c>
      <c r="B1891" s="45">
        <v>1996</v>
      </c>
      <c r="C1891" s="44">
        <v>22534</v>
      </c>
      <c r="D1891" s="45">
        <v>904</v>
      </c>
      <c r="E1891" s="44">
        <v>23438</v>
      </c>
      <c r="F1891" t="s">
        <v>12</v>
      </c>
    </row>
    <row r="1892" spans="1:6" x14ac:dyDescent="0.25">
      <c r="A1892" s="45">
        <v>12</v>
      </c>
      <c r="B1892" s="45">
        <v>1996</v>
      </c>
      <c r="C1892" s="44">
        <v>22493</v>
      </c>
      <c r="D1892" s="45">
        <v>902</v>
      </c>
      <c r="E1892" s="44">
        <v>23395</v>
      </c>
      <c r="F1892" t="s">
        <v>12</v>
      </c>
    </row>
    <row r="1893" spans="1:6" x14ac:dyDescent="0.25">
      <c r="A1893" s="45">
        <v>1</v>
      </c>
      <c r="B1893" s="45">
        <v>1997</v>
      </c>
      <c r="C1893" s="44">
        <v>22839</v>
      </c>
      <c r="D1893" s="45">
        <v>887</v>
      </c>
      <c r="E1893" s="44">
        <v>23726</v>
      </c>
      <c r="F1893" t="s">
        <v>12</v>
      </c>
    </row>
    <row r="1894" spans="1:6" x14ac:dyDescent="0.25">
      <c r="A1894" s="45">
        <v>2</v>
      </c>
      <c r="B1894" s="45">
        <v>1997</v>
      </c>
      <c r="C1894" s="44">
        <v>23027</v>
      </c>
      <c r="D1894" s="45">
        <v>880</v>
      </c>
      <c r="E1894" s="44">
        <v>23907</v>
      </c>
      <c r="F1894" t="s">
        <v>12</v>
      </c>
    </row>
    <row r="1895" spans="1:6" x14ac:dyDescent="0.25">
      <c r="A1895" s="45">
        <v>3</v>
      </c>
      <c r="B1895" s="45">
        <v>1997</v>
      </c>
      <c r="C1895" s="44">
        <v>23544</v>
      </c>
      <c r="D1895" s="45">
        <v>436</v>
      </c>
      <c r="E1895" s="44">
        <v>23980</v>
      </c>
      <c r="F1895" t="s">
        <v>12</v>
      </c>
    </row>
    <row r="1896" spans="1:6" x14ac:dyDescent="0.25">
      <c r="A1896" s="45">
        <v>4</v>
      </c>
      <c r="B1896" s="45">
        <v>1997</v>
      </c>
      <c r="C1896" s="44">
        <v>23227</v>
      </c>
      <c r="D1896" s="45">
        <v>849</v>
      </c>
      <c r="E1896" s="44">
        <v>24076</v>
      </c>
      <c r="F1896" t="s">
        <v>12</v>
      </c>
    </row>
    <row r="1897" spans="1:6" x14ac:dyDescent="0.25">
      <c r="A1897" s="45">
        <v>5</v>
      </c>
      <c r="B1897" s="45">
        <v>1997</v>
      </c>
      <c r="C1897" s="44">
        <v>23265</v>
      </c>
      <c r="D1897" s="45">
        <v>876</v>
      </c>
      <c r="E1897" s="44">
        <v>24141</v>
      </c>
      <c r="F1897" t="s">
        <v>12</v>
      </c>
    </row>
    <row r="1898" spans="1:6" x14ac:dyDescent="0.25">
      <c r="A1898" s="45">
        <v>6</v>
      </c>
      <c r="B1898" s="45">
        <v>1997</v>
      </c>
      <c r="C1898" s="44">
        <v>23329</v>
      </c>
      <c r="D1898" s="45">
        <v>897</v>
      </c>
      <c r="E1898" s="44">
        <v>24226</v>
      </c>
      <c r="F1898" t="s">
        <v>12</v>
      </c>
    </row>
    <row r="1899" spans="1:6" x14ac:dyDescent="0.25">
      <c r="A1899" s="45">
        <v>7</v>
      </c>
      <c r="B1899" s="45">
        <v>1997</v>
      </c>
      <c r="C1899" s="44">
        <v>23394</v>
      </c>
      <c r="D1899" s="45">
        <v>911</v>
      </c>
      <c r="E1899" s="44">
        <v>24305</v>
      </c>
      <c r="F1899" t="s">
        <v>12</v>
      </c>
    </row>
    <row r="1900" spans="1:6" x14ac:dyDescent="0.25">
      <c r="A1900" s="45">
        <v>8</v>
      </c>
      <c r="B1900" s="45">
        <v>1997</v>
      </c>
      <c r="C1900" s="44">
        <v>23358</v>
      </c>
      <c r="D1900" s="45">
        <v>895</v>
      </c>
      <c r="E1900" s="44">
        <v>24253</v>
      </c>
      <c r="F1900" t="s">
        <v>12</v>
      </c>
    </row>
    <row r="1901" spans="1:6" x14ac:dyDescent="0.25">
      <c r="A1901" s="45">
        <v>9</v>
      </c>
      <c r="B1901" s="45">
        <v>1997</v>
      </c>
      <c r="C1901" s="44">
        <v>23407</v>
      </c>
      <c r="D1901" s="45">
        <v>866</v>
      </c>
      <c r="E1901" s="44">
        <v>24273</v>
      </c>
      <c r="F1901" t="s">
        <v>12</v>
      </c>
    </row>
    <row r="1902" spans="1:6" x14ac:dyDescent="0.25">
      <c r="A1902" s="45">
        <v>10</v>
      </c>
      <c r="B1902" s="45">
        <v>1997</v>
      </c>
      <c r="C1902" s="44">
        <v>23385</v>
      </c>
      <c r="D1902" s="45">
        <v>886</v>
      </c>
      <c r="E1902" s="44">
        <v>24271</v>
      </c>
      <c r="F1902" t="s">
        <v>12</v>
      </c>
    </row>
    <row r="1903" spans="1:6" x14ac:dyDescent="0.25">
      <c r="A1903" s="45">
        <v>11</v>
      </c>
      <c r="B1903" s="45">
        <v>1997</v>
      </c>
      <c r="C1903" s="44">
        <v>23568</v>
      </c>
      <c r="D1903" s="45">
        <v>955</v>
      </c>
      <c r="E1903" s="44">
        <v>24523</v>
      </c>
      <c r="F1903" t="s">
        <v>12</v>
      </c>
    </row>
    <row r="1904" spans="1:6" x14ac:dyDescent="0.25">
      <c r="A1904" s="45">
        <v>12</v>
      </c>
      <c r="B1904" s="45">
        <v>1997</v>
      </c>
      <c r="C1904" s="44">
        <v>23494</v>
      </c>
      <c r="D1904" s="45">
        <v>960</v>
      </c>
      <c r="E1904" s="44">
        <v>24454</v>
      </c>
      <c r="F1904" t="s">
        <v>12</v>
      </c>
    </row>
    <row r="1905" spans="1:6" x14ac:dyDescent="0.25">
      <c r="A1905" s="45">
        <v>1</v>
      </c>
      <c r="B1905" s="45">
        <v>1998</v>
      </c>
      <c r="C1905" s="44">
        <v>23570</v>
      </c>
      <c r="D1905" s="45">
        <v>890</v>
      </c>
      <c r="E1905" s="44">
        <v>24460</v>
      </c>
      <c r="F1905" t="s">
        <v>12</v>
      </c>
    </row>
    <row r="1906" spans="1:6" x14ac:dyDescent="0.25">
      <c r="A1906" s="45">
        <v>2</v>
      </c>
      <c r="B1906" s="45">
        <v>1998</v>
      </c>
      <c r="C1906" s="44">
        <v>23526</v>
      </c>
      <c r="D1906" s="45">
        <v>850</v>
      </c>
      <c r="E1906" s="44">
        <v>24376</v>
      </c>
      <c r="F1906" t="s">
        <v>12</v>
      </c>
    </row>
    <row r="1907" spans="1:6" x14ac:dyDescent="0.25">
      <c r="A1907" s="45">
        <v>3</v>
      </c>
      <c r="B1907" s="45">
        <v>1998</v>
      </c>
      <c r="C1907" s="44">
        <v>23729</v>
      </c>
      <c r="D1907" s="45">
        <v>844</v>
      </c>
      <c r="E1907" s="44">
        <v>24573</v>
      </c>
      <c r="F1907" t="s">
        <v>12</v>
      </c>
    </row>
    <row r="1908" spans="1:6" x14ac:dyDescent="0.25">
      <c r="A1908" s="45">
        <v>4</v>
      </c>
      <c r="B1908" s="45">
        <v>1998</v>
      </c>
      <c r="C1908" s="44">
        <v>23805</v>
      </c>
      <c r="D1908" s="45">
        <v>827</v>
      </c>
      <c r="E1908" s="44">
        <v>24632</v>
      </c>
      <c r="F1908" t="s">
        <v>12</v>
      </c>
    </row>
    <row r="1909" spans="1:6" x14ac:dyDescent="0.25">
      <c r="A1909" s="45">
        <v>5</v>
      </c>
      <c r="B1909" s="45">
        <v>1998</v>
      </c>
      <c r="C1909" s="44">
        <v>23833</v>
      </c>
      <c r="D1909" s="45">
        <v>818</v>
      </c>
      <c r="E1909" s="44">
        <v>24651</v>
      </c>
      <c r="F1909" t="s">
        <v>12</v>
      </c>
    </row>
    <row r="1910" spans="1:6" x14ac:dyDescent="0.25">
      <c r="A1910" s="45">
        <v>6</v>
      </c>
      <c r="B1910" s="45">
        <v>1998</v>
      </c>
      <c r="C1910" s="44">
        <v>23967</v>
      </c>
      <c r="D1910" s="45">
        <v>840</v>
      </c>
      <c r="E1910" s="44">
        <v>24807</v>
      </c>
      <c r="F1910" t="s">
        <v>12</v>
      </c>
    </row>
    <row r="1911" spans="1:6" x14ac:dyDescent="0.25">
      <c r="A1911" s="45">
        <v>7</v>
      </c>
      <c r="B1911" s="45">
        <v>1998</v>
      </c>
      <c r="C1911" s="44">
        <v>24155</v>
      </c>
      <c r="D1911" s="45">
        <v>809</v>
      </c>
      <c r="E1911" s="44">
        <v>24964</v>
      </c>
      <c r="F1911" t="s">
        <v>12</v>
      </c>
    </row>
    <row r="1912" spans="1:6" x14ac:dyDescent="0.25">
      <c r="A1912" s="45">
        <v>8</v>
      </c>
      <c r="B1912" s="45">
        <v>1998</v>
      </c>
      <c r="C1912" s="44">
        <v>24885</v>
      </c>
      <c r="D1912" s="45">
        <v>405</v>
      </c>
      <c r="E1912" s="44">
        <v>25290</v>
      </c>
      <c r="F1912" t="s">
        <v>12</v>
      </c>
    </row>
    <row r="1913" spans="1:6" x14ac:dyDescent="0.25">
      <c r="A1913" s="45">
        <v>9</v>
      </c>
      <c r="B1913" s="45">
        <v>1998</v>
      </c>
      <c r="C1913" s="44">
        <v>24610</v>
      </c>
      <c r="D1913" s="45">
        <v>818</v>
      </c>
      <c r="E1913" s="44">
        <v>25428</v>
      </c>
      <c r="F1913" t="s">
        <v>12</v>
      </c>
    </row>
    <row r="1914" spans="1:6" x14ac:dyDescent="0.25">
      <c r="A1914" s="45">
        <v>10</v>
      </c>
      <c r="B1914" s="45">
        <v>1998</v>
      </c>
      <c r="C1914" s="44">
        <v>24898</v>
      </c>
      <c r="D1914" s="45">
        <v>819</v>
      </c>
      <c r="E1914" s="44">
        <v>25717</v>
      </c>
      <c r="F1914" t="s">
        <v>12</v>
      </c>
    </row>
    <row r="1915" spans="1:6" x14ac:dyDescent="0.25">
      <c r="A1915" s="45">
        <v>11</v>
      </c>
      <c r="B1915" s="45">
        <v>1998</v>
      </c>
      <c r="C1915" s="44">
        <v>25198</v>
      </c>
      <c r="D1915" s="45">
        <v>890</v>
      </c>
      <c r="E1915" s="44">
        <v>26088</v>
      </c>
      <c r="F1915" t="s">
        <v>12</v>
      </c>
    </row>
    <row r="1916" spans="1:6" x14ac:dyDescent="0.25">
      <c r="A1916" s="45">
        <v>12</v>
      </c>
      <c r="B1916" s="45">
        <v>1998</v>
      </c>
      <c r="C1916" s="44">
        <v>25392</v>
      </c>
      <c r="D1916" s="45">
        <v>904</v>
      </c>
      <c r="E1916" s="44">
        <v>26296</v>
      </c>
      <c r="F1916" t="s">
        <v>12</v>
      </c>
    </row>
    <row r="1917" spans="1:6" x14ac:dyDescent="0.25">
      <c r="A1917" s="45">
        <v>1</v>
      </c>
      <c r="B1917" s="45">
        <v>1999</v>
      </c>
      <c r="C1917" s="44">
        <v>25424</v>
      </c>
      <c r="D1917" s="45">
        <v>857</v>
      </c>
      <c r="E1917" s="44">
        <v>26281</v>
      </c>
      <c r="F1917" t="s">
        <v>12</v>
      </c>
    </row>
    <row r="1918" spans="1:6" x14ac:dyDescent="0.25">
      <c r="A1918" s="45">
        <v>2</v>
      </c>
      <c r="B1918" s="45">
        <v>1999</v>
      </c>
      <c r="C1918" s="44">
        <v>26280</v>
      </c>
      <c r="D1918" s="45">
        <v>884</v>
      </c>
      <c r="E1918" s="44">
        <v>27164</v>
      </c>
      <c r="F1918" t="s">
        <v>12</v>
      </c>
    </row>
    <row r="1919" spans="1:6" x14ac:dyDescent="0.25">
      <c r="A1919" s="45">
        <v>3</v>
      </c>
      <c r="B1919" s="45">
        <v>1999</v>
      </c>
      <c r="C1919" s="44">
        <v>26104</v>
      </c>
      <c r="D1919" s="45">
        <v>857</v>
      </c>
      <c r="E1919" s="44">
        <v>26961</v>
      </c>
      <c r="F1919" t="s">
        <v>12</v>
      </c>
    </row>
    <row r="1920" spans="1:6" x14ac:dyDescent="0.25">
      <c r="A1920" s="45">
        <v>4</v>
      </c>
      <c r="B1920" s="45">
        <v>1999</v>
      </c>
      <c r="C1920" s="44">
        <v>26009</v>
      </c>
      <c r="D1920" s="45">
        <v>837</v>
      </c>
      <c r="E1920" s="44">
        <v>26846</v>
      </c>
      <c r="F1920" t="s">
        <v>12</v>
      </c>
    </row>
    <row r="1921" spans="1:6" x14ac:dyDescent="0.25">
      <c r="A1921" s="45">
        <v>5</v>
      </c>
      <c r="B1921" s="45">
        <v>1999</v>
      </c>
      <c r="C1921" s="44">
        <v>26179</v>
      </c>
      <c r="D1921" s="45">
        <v>857</v>
      </c>
      <c r="E1921" s="44">
        <v>27036</v>
      </c>
      <c r="F1921" t="s">
        <v>12</v>
      </c>
    </row>
    <row r="1922" spans="1:6" x14ac:dyDescent="0.25">
      <c r="A1922" s="45">
        <v>6</v>
      </c>
      <c r="B1922" s="45">
        <v>1999</v>
      </c>
      <c r="C1922" s="44">
        <v>26386</v>
      </c>
      <c r="D1922" s="45">
        <v>864</v>
      </c>
      <c r="E1922" s="44">
        <v>27250</v>
      </c>
      <c r="F1922" t="s">
        <v>12</v>
      </c>
    </row>
    <row r="1923" spans="1:6" x14ac:dyDescent="0.25">
      <c r="A1923" s="45">
        <v>7</v>
      </c>
      <c r="B1923" s="45">
        <v>1999</v>
      </c>
      <c r="C1923" s="44">
        <v>26681</v>
      </c>
      <c r="D1923" s="45">
        <v>880</v>
      </c>
      <c r="E1923" s="44">
        <v>27561</v>
      </c>
      <c r="F1923" t="s">
        <v>12</v>
      </c>
    </row>
    <row r="1924" spans="1:6" x14ac:dyDescent="0.25">
      <c r="A1924" s="45">
        <v>8</v>
      </c>
      <c r="B1924" s="45">
        <v>1999</v>
      </c>
      <c r="C1924" s="44">
        <v>26804</v>
      </c>
      <c r="D1924" s="45">
        <v>864</v>
      </c>
      <c r="E1924" s="44">
        <v>27668</v>
      </c>
      <c r="F1924" t="s">
        <v>12</v>
      </c>
    </row>
    <row r="1925" spans="1:6" x14ac:dyDescent="0.25">
      <c r="A1925" s="45">
        <v>9</v>
      </c>
      <c r="B1925" s="45">
        <v>1999</v>
      </c>
      <c r="C1925" s="44">
        <v>26742</v>
      </c>
      <c r="D1925" s="45">
        <v>845</v>
      </c>
      <c r="E1925" s="44">
        <v>27587</v>
      </c>
      <c r="F1925" t="s">
        <v>12</v>
      </c>
    </row>
    <row r="1926" spans="1:6" x14ac:dyDescent="0.25">
      <c r="A1926" s="45">
        <v>10</v>
      </c>
      <c r="B1926" s="45">
        <v>1999</v>
      </c>
      <c r="C1926" s="44">
        <v>27049</v>
      </c>
      <c r="D1926" s="45">
        <v>862</v>
      </c>
      <c r="E1926" s="44">
        <v>27911</v>
      </c>
      <c r="F1926" t="s">
        <v>12</v>
      </c>
    </row>
    <row r="1927" spans="1:6" x14ac:dyDescent="0.25">
      <c r="A1927" s="45">
        <v>11</v>
      </c>
      <c r="B1927" s="45">
        <v>1999</v>
      </c>
      <c r="C1927" s="44">
        <v>27200</v>
      </c>
      <c r="D1927" s="45">
        <v>878</v>
      </c>
      <c r="E1927" s="44">
        <v>28078</v>
      </c>
      <c r="F1927" t="s">
        <v>12</v>
      </c>
    </row>
    <row r="1928" spans="1:6" x14ac:dyDescent="0.25">
      <c r="A1928" s="45">
        <v>12</v>
      </c>
      <c r="B1928" s="45">
        <v>1999</v>
      </c>
      <c r="C1928" s="44">
        <v>27211</v>
      </c>
      <c r="D1928" s="45">
        <v>884</v>
      </c>
      <c r="E1928" s="44">
        <v>28095</v>
      </c>
      <c r="F1928" t="s">
        <v>12</v>
      </c>
    </row>
    <row r="1929" spans="1:6" x14ac:dyDescent="0.25">
      <c r="A1929" s="45">
        <v>1</v>
      </c>
      <c r="B1929" s="45">
        <v>2000</v>
      </c>
      <c r="C1929" s="44">
        <v>27316</v>
      </c>
      <c r="D1929" s="45">
        <v>854</v>
      </c>
      <c r="E1929" s="44">
        <v>28170</v>
      </c>
      <c r="F1929" t="s">
        <v>12</v>
      </c>
    </row>
    <row r="1930" spans="1:6" x14ac:dyDescent="0.25">
      <c r="A1930" s="45">
        <v>2</v>
      </c>
      <c r="B1930" s="45">
        <v>2000</v>
      </c>
      <c r="C1930" s="44">
        <v>27500</v>
      </c>
      <c r="D1930" s="45">
        <v>840</v>
      </c>
      <c r="E1930" s="44">
        <v>28340</v>
      </c>
      <c r="F1930" t="s">
        <v>12</v>
      </c>
    </row>
    <row r="1931" spans="1:6" x14ac:dyDescent="0.25">
      <c r="A1931" s="45">
        <v>3</v>
      </c>
      <c r="B1931" s="45">
        <v>2000</v>
      </c>
      <c r="C1931" s="44">
        <v>27481</v>
      </c>
      <c r="D1931" s="45">
        <v>860</v>
      </c>
      <c r="E1931" s="44">
        <v>28341</v>
      </c>
      <c r="F1931" t="s">
        <v>12</v>
      </c>
    </row>
    <row r="1932" spans="1:6" x14ac:dyDescent="0.25">
      <c r="A1932" s="45">
        <v>4</v>
      </c>
      <c r="B1932" s="45">
        <v>2000</v>
      </c>
      <c r="C1932" s="44">
        <v>27601</v>
      </c>
      <c r="D1932" s="45">
        <v>858</v>
      </c>
      <c r="E1932" s="44">
        <v>28459</v>
      </c>
      <c r="F1932" t="s">
        <v>12</v>
      </c>
    </row>
    <row r="1933" spans="1:6" x14ac:dyDescent="0.25">
      <c r="A1933" s="45">
        <v>5</v>
      </c>
      <c r="B1933" s="45">
        <v>2000</v>
      </c>
      <c r="C1933" s="44">
        <v>27514</v>
      </c>
      <c r="D1933" s="45">
        <v>852</v>
      </c>
      <c r="E1933" s="44">
        <v>28366</v>
      </c>
      <c r="F1933" t="s">
        <v>12</v>
      </c>
    </row>
    <row r="1934" spans="1:6" x14ac:dyDescent="0.25">
      <c r="A1934" s="45">
        <v>6</v>
      </c>
      <c r="B1934" s="45">
        <v>2000</v>
      </c>
      <c r="C1934" s="44">
        <v>27403</v>
      </c>
      <c r="D1934" s="45">
        <v>850</v>
      </c>
      <c r="E1934" s="44">
        <v>28253</v>
      </c>
      <c r="F1934" t="s">
        <v>12</v>
      </c>
    </row>
    <row r="1935" spans="1:6" x14ac:dyDescent="0.25">
      <c r="A1935" s="45">
        <v>7</v>
      </c>
      <c r="B1935" s="45">
        <v>2000</v>
      </c>
      <c r="C1935" s="44">
        <v>27593</v>
      </c>
      <c r="D1935" s="45">
        <v>878</v>
      </c>
      <c r="E1935" s="44">
        <v>28471</v>
      </c>
      <c r="F1935" t="s">
        <v>12</v>
      </c>
    </row>
    <row r="1936" spans="1:6" x14ac:dyDescent="0.25">
      <c r="A1936" s="45">
        <v>8</v>
      </c>
      <c r="B1936" s="45">
        <v>2000</v>
      </c>
      <c r="C1936" s="44">
        <v>27821</v>
      </c>
      <c r="D1936" s="45">
        <v>826</v>
      </c>
      <c r="E1936" s="44">
        <v>28647</v>
      </c>
      <c r="F1936" t="s">
        <v>12</v>
      </c>
    </row>
    <row r="1937" spans="1:6" x14ac:dyDescent="0.25">
      <c r="A1937" s="45">
        <v>9</v>
      </c>
      <c r="B1937" s="45">
        <v>2000</v>
      </c>
      <c r="C1937" s="44">
        <v>27916</v>
      </c>
      <c r="D1937" s="45">
        <v>810</v>
      </c>
      <c r="E1937" s="44">
        <v>28726</v>
      </c>
      <c r="F1937" t="s">
        <v>12</v>
      </c>
    </row>
    <row r="1938" spans="1:6" x14ac:dyDescent="0.25">
      <c r="A1938" s="45">
        <v>10</v>
      </c>
      <c r="B1938" s="45">
        <v>2000</v>
      </c>
      <c r="C1938" s="44">
        <v>28329</v>
      </c>
      <c r="D1938" s="45">
        <v>830</v>
      </c>
      <c r="E1938" s="44">
        <v>29159</v>
      </c>
      <c r="F1938" t="s">
        <v>12</v>
      </c>
    </row>
    <row r="1939" spans="1:6" x14ac:dyDescent="0.25">
      <c r="A1939" s="45">
        <v>11</v>
      </c>
      <c r="B1939" s="45">
        <v>2000</v>
      </c>
      <c r="C1939" s="44">
        <v>28626</v>
      </c>
      <c r="D1939" s="45">
        <v>829</v>
      </c>
      <c r="E1939" s="44">
        <v>29455</v>
      </c>
      <c r="F1939" t="s">
        <v>12</v>
      </c>
    </row>
    <row r="1940" spans="1:6" x14ac:dyDescent="0.25">
      <c r="A1940" s="45">
        <v>12</v>
      </c>
      <c r="B1940" s="45">
        <v>2000</v>
      </c>
      <c r="C1940" s="44">
        <v>28860</v>
      </c>
      <c r="D1940" s="45">
        <v>828</v>
      </c>
      <c r="E1940" s="44">
        <v>29688</v>
      </c>
      <c r="F1940" t="s">
        <v>12</v>
      </c>
    </row>
    <row r="1941" spans="1:6" x14ac:dyDescent="0.25">
      <c r="A1941" s="45">
        <v>1</v>
      </c>
      <c r="B1941" s="45">
        <v>2001</v>
      </c>
      <c r="C1941" s="44">
        <v>28887</v>
      </c>
      <c r="D1941" s="45">
        <v>813</v>
      </c>
      <c r="E1941" s="44">
        <v>29700</v>
      </c>
      <c r="F1941" t="s">
        <v>12</v>
      </c>
    </row>
    <row r="1942" spans="1:6" x14ac:dyDescent="0.25">
      <c r="A1942" s="45">
        <v>2</v>
      </c>
      <c r="B1942" s="45">
        <v>2001</v>
      </c>
      <c r="C1942" s="44">
        <v>29060</v>
      </c>
      <c r="D1942" s="45">
        <v>810</v>
      </c>
      <c r="E1942" s="44">
        <v>29870</v>
      </c>
      <c r="F1942" t="s">
        <v>12</v>
      </c>
    </row>
    <row r="1943" spans="1:6" x14ac:dyDescent="0.25">
      <c r="A1943" s="45">
        <v>3</v>
      </c>
      <c r="B1943" s="45">
        <v>2001</v>
      </c>
      <c r="C1943" s="44">
        <v>29160</v>
      </c>
      <c r="D1943" s="45">
        <v>800</v>
      </c>
      <c r="E1943" s="44">
        <v>29960</v>
      </c>
      <c r="F1943" t="s">
        <v>12</v>
      </c>
    </row>
    <row r="1944" spans="1:6" x14ac:dyDescent="0.25">
      <c r="A1944" s="45">
        <v>4</v>
      </c>
      <c r="B1944" s="45">
        <v>2001</v>
      </c>
      <c r="C1944" s="44">
        <v>29498</v>
      </c>
      <c r="D1944" s="45">
        <v>793</v>
      </c>
      <c r="E1944" s="44">
        <v>30291</v>
      </c>
      <c r="F1944" t="s">
        <v>12</v>
      </c>
    </row>
    <row r="1945" spans="1:6" x14ac:dyDescent="0.25">
      <c r="A1945" s="45">
        <v>5</v>
      </c>
      <c r="B1945" s="45">
        <v>2001</v>
      </c>
      <c r="C1945" s="44">
        <v>29781</v>
      </c>
      <c r="D1945" s="45">
        <v>779</v>
      </c>
      <c r="E1945" s="44">
        <v>30560</v>
      </c>
      <c r="F1945" t="s">
        <v>12</v>
      </c>
    </row>
    <row r="1946" spans="1:6" x14ac:dyDescent="0.25">
      <c r="A1946" s="45">
        <v>6</v>
      </c>
      <c r="B1946" s="45">
        <v>2001</v>
      </c>
      <c r="C1946" s="44">
        <v>29996</v>
      </c>
      <c r="D1946" s="45">
        <v>746</v>
      </c>
      <c r="E1946" s="44">
        <v>30742</v>
      </c>
      <c r="F1946" t="s">
        <v>12</v>
      </c>
    </row>
    <row r="1947" spans="1:6" x14ac:dyDescent="0.25">
      <c r="A1947" s="45">
        <v>7</v>
      </c>
      <c r="B1947" s="45">
        <v>2001</v>
      </c>
      <c r="C1947" s="44">
        <v>30367</v>
      </c>
      <c r="D1947" s="45">
        <v>748</v>
      </c>
      <c r="E1947" s="44">
        <v>31115</v>
      </c>
      <c r="F1947" t="s">
        <v>12</v>
      </c>
    </row>
    <row r="1948" spans="1:6" x14ac:dyDescent="0.25">
      <c r="A1948" s="45">
        <v>8</v>
      </c>
      <c r="B1948" s="45">
        <v>2001</v>
      </c>
      <c r="C1948" s="44">
        <v>30478</v>
      </c>
      <c r="D1948" s="45">
        <v>731</v>
      </c>
      <c r="E1948" s="44">
        <v>31209</v>
      </c>
      <c r="F1948" t="s">
        <v>12</v>
      </c>
    </row>
    <row r="1949" spans="1:6" x14ac:dyDescent="0.25">
      <c r="A1949" s="45">
        <v>9</v>
      </c>
      <c r="B1949" s="45">
        <v>2001</v>
      </c>
      <c r="C1949" s="44">
        <v>30580</v>
      </c>
      <c r="D1949" s="45">
        <v>733</v>
      </c>
      <c r="E1949" s="44">
        <v>31313</v>
      </c>
      <c r="F1949" t="s">
        <v>12</v>
      </c>
    </row>
    <row r="1950" spans="1:6" x14ac:dyDescent="0.25">
      <c r="A1950" s="45">
        <v>10</v>
      </c>
      <c r="B1950" s="45">
        <v>2001</v>
      </c>
      <c r="C1950" s="44">
        <v>30749</v>
      </c>
      <c r="D1950" s="45">
        <v>739</v>
      </c>
      <c r="E1950" s="44">
        <v>31488</v>
      </c>
      <c r="F1950" t="s">
        <v>12</v>
      </c>
    </row>
    <row r="1951" spans="1:6" x14ac:dyDescent="0.25">
      <c r="A1951" s="45">
        <v>11</v>
      </c>
      <c r="B1951" s="45">
        <v>2001</v>
      </c>
      <c r="C1951" s="44">
        <v>31049</v>
      </c>
      <c r="D1951" s="45">
        <v>728</v>
      </c>
      <c r="E1951" s="44">
        <v>31777</v>
      </c>
      <c r="F1951" t="s">
        <v>12</v>
      </c>
    </row>
    <row r="1952" spans="1:6" x14ac:dyDescent="0.25">
      <c r="A1952" s="45">
        <v>12</v>
      </c>
      <c r="B1952" s="45">
        <v>2001</v>
      </c>
      <c r="C1952" s="44">
        <v>31945</v>
      </c>
      <c r="D1952" s="45">
        <v>729</v>
      </c>
      <c r="E1952" s="44">
        <v>32674</v>
      </c>
      <c r="F1952" t="s">
        <v>12</v>
      </c>
    </row>
    <row r="1953" spans="1:6" x14ac:dyDescent="0.25">
      <c r="A1953" s="45">
        <v>1</v>
      </c>
      <c r="B1953" s="45">
        <v>2002</v>
      </c>
      <c r="C1953" s="44">
        <v>31282</v>
      </c>
      <c r="D1953" s="45">
        <v>725</v>
      </c>
      <c r="E1953" s="44">
        <v>32007</v>
      </c>
      <c r="F1953" t="s">
        <v>12</v>
      </c>
    </row>
    <row r="1954" spans="1:6" x14ac:dyDescent="0.25">
      <c r="A1954" s="45">
        <v>2</v>
      </c>
      <c r="B1954" s="45">
        <v>2002</v>
      </c>
      <c r="C1954" s="44">
        <v>31538</v>
      </c>
      <c r="D1954" s="45">
        <v>720</v>
      </c>
      <c r="E1954" s="44">
        <v>32258</v>
      </c>
      <c r="F1954" t="s">
        <v>12</v>
      </c>
    </row>
    <row r="1955" spans="1:6" x14ac:dyDescent="0.25">
      <c r="A1955" s="45">
        <v>3</v>
      </c>
      <c r="B1955" s="45">
        <v>2002</v>
      </c>
      <c r="C1955" s="44">
        <v>31875</v>
      </c>
      <c r="D1955" s="45">
        <v>739</v>
      </c>
      <c r="E1955" s="44">
        <v>32614</v>
      </c>
      <c r="F1955" t="s">
        <v>12</v>
      </c>
    </row>
    <row r="1956" spans="1:6" x14ac:dyDescent="0.25">
      <c r="A1956" s="45">
        <v>4</v>
      </c>
      <c r="B1956" s="45">
        <v>2002</v>
      </c>
      <c r="C1956" s="44">
        <v>32316</v>
      </c>
      <c r="D1956" s="45">
        <v>742</v>
      </c>
      <c r="E1956" s="44">
        <v>33058</v>
      </c>
      <c r="F1956" t="s">
        <v>12</v>
      </c>
    </row>
    <row r="1957" spans="1:6" x14ac:dyDescent="0.25">
      <c r="A1957" s="45">
        <v>5</v>
      </c>
      <c r="B1957" s="45">
        <v>2002</v>
      </c>
      <c r="C1957" s="44">
        <v>32351</v>
      </c>
      <c r="D1957" s="45">
        <v>726</v>
      </c>
      <c r="E1957" s="44">
        <v>33077</v>
      </c>
      <c r="F1957" t="s">
        <v>12</v>
      </c>
    </row>
    <row r="1958" spans="1:6" x14ac:dyDescent="0.25">
      <c r="A1958" s="45">
        <v>6</v>
      </c>
      <c r="B1958" s="45">
        <v>2002</v>
      </c>
      <c r="C1958" s="44">
        <v>32790</v>
      </c>
      <c r="D1958" s="45">
        <v>718</v>
      </c>
      <c r="E1958" s="44">
        <v>33508</v>
      </c>
      <c r="F1958" t="s">
        <v>12</v>
      </c>
    </row>
    <row r="1959" spans="1:6" x14ac:dyDescent="0.25">
      <c r="A1959" s="45">
        <v>7</v>
      </c>
      <c r="B1959" s="45">
        <v>2002</v>
      </c>
      <c r="C1959" s="44">
        <v>33151</v>
      </c>
      <c r="D1959" s="45">
        <v>732</v>
      </c>
      <c r="E1959" s="44">
        <v>33883</v>
      </c>
      <c r="F1959" t="s">
        <v>12</v>
      </c>
    </row>
    <row r="1960" spans="1:6" x14ac:dyDescent="0.25">
      <c r="A1960" s="45">
        <v>8</v>
      </c>
      <c r="B1960" s="45">
        <v>2002</v>
      </c>
      <c r="C1960" s="44">
        <v>33261</v>
      </c>
      <c r="D1960" s="45">
        <v>726</v>
      </c>
      <c r="E1960" s="44">
        <v>33987</v>
      </c>
      <c r="F1960" t="s">
        <v>12</v>
      </c>
    </row>
    <row r="1961" spans="1:6" x14ac:dyDescent="0.25">
      <c r="A1961" s="45">
        <v>9</v>
      </c>
      <c r="B1961" s="45">
        <v>2002</v>
      </c>
      <c r="C1961" s="44">
        <v>33271</v>
      </c>
      <c r="D1961" s="45">
        <v>676</v>
      </c>
      <c r="E1961" s="44">
        <v>33947</v>
      </c>
      <c r="F1961" t="s">
        <v>12</v>
      </c>
    </row>
    <row r="1962" spans="1:6" x14ac:dyDescent="0.25">
      <c r="A1962" s="45">
        <v>10</v>
      </c>
      <c r="B1962" s="45">
        <v>2002</v>
      </c>
      <c r="C1962" s="44">
        <v>33347</v>
      </c>
      <c r="D1962" s="45">
        <v>722</v>
      </c>
      <c r="E1962" s="44">
        <v>34069</v>
      </c>
      <c r="F1962" t="s">
        <v>12</v>
      </c>
    </row>
    <row r="1963" spans="1:6" x14ac:dyDescent="0.25">
      <c r="A1963" s="45">
        <v>11</v>
      </c>
      <c r="B1963" s="45">
        <v>2002</v>
      </c>
      <c r="C1963" s="44">
        <v>33800</v>
      </c>
      <c r="D1963" s="45">
        <v>742</v>
      </c>
      <c r="E1963" s="44">
        <v>34542</v>
      </c>
      <c r="F1963" t="s">
        <v>12</v>
      </c>
    </row>
    <row r="1964" spans="1:6" x14ac:dyDescent="0.25">
      <c r="A1964" s="45">
        <v>12</v>
      </c>
      <c r="B1964" s="45">
        <v>2002</v>
      </c>
      <c r="C1964" s="44">
        <v>33322</v>
      </c>
      <c r="D1964" s="45">
        <v>766</v>
      </c>
      <c r="E1964" s="44">
        <v>34088</v>
      </c>
      <c r="F1964" t="s">
        <v>12</v>
      </c>
    </row>
    <row r="1965" spans="1:6" x14ac:dyDescent="0.25">
      <c r="A1965" s="45">
        <v>1</v>
      </c>
      <c r="B1965" s="45">
        <v>2003</v>
      </c>
      <c r="C1965" s="44">
        <v>33062</v>
      </c>
      <c r="D1965" s="45">
        <v>730</v>
      </c>
      <c r="E1965" s="44">
        <v>33792</v>
      </c>
      <c r="F1965" t="s">
        <v>12</v>
      </c>
    </row>
    <row r="1966" spans="1:6" x14ac:dyDescent="0.25">
      <c r="A1966" s="45">
        <v>2</v>
      </c>
      <c r="B1966" s="45">
        <v>2003</v>
      </c>
      <c r="C1966" s="44">
        <v>33141</v>
      </c>
      <c r="D1966" s="45">
        <v>771</v>
      </c>
      <c r="E1966" s="44">
        <v>33912</v>
      </c>
      <c r="F1966" t="s">
        <v>12</v>
      </c>
    </row>
    <row r="1967" spans="1:6" x14ac:dyDescent="0.25">
      <c r="A1967" s="45">
        <v>3</v>
      </c>
      <c r="B1967" s="45">
        <v>2003</v>
      </c>
      <c r="C1967" s="44">
        <v>32776</v>
      </c>
      <c r="D1967" s="45">
        <v>728</v>
      </c>
      <c r="E1967" s="44">
        <v>33504</v>
      </c>
      <c r="F1967" t="s">
        <v>12</v>
      </c>
    </row>
    <row r="1968" spans="1:6" x14ac:dyDescent="0.25">
      <c r="A1968" s="45">
        <v>4</v>
      </c>
      <c r="B1968" s="45">
        <v>2003</v>
      </c>
      <c r="C1968" s="44">
        <v>32692</v>
      </c>
      <c r="D1968" s="45">
        <v>761</v>
      </c>
      <c r="E1968" s="44">
        <v>33453</v>
      </c>
      <c r="F1968" t="s">
        <v>12</v>
      </c>
    </row>
    <row r="1969" spans="1:6" x14ac:dyDescent="0.25">
      <c r="A1969" s="45">
        <v>5</v>
      </c>
      <c r="B1969" s="45">
        <v>2003</v>
      </c>
      <c r="C1969" s="44">
        <v>32612</v>
      </c>
      <c r="D1969" s="45">
        <v>794</v>
      </c>
      <c r="E1969" s="44">
        <v>33406</v>
      </c>
      <c r="F1969" t="s">
        <v>12</v>
      </c>
    </row>
    <row r="1970" spans="1:6" x14ac:dyDescent="0.25">
      <c r="A1970" s="45">
        <v>6</v>
      </c>
      <c r="B1970" s="45">
        <v>2003</v>
      </c>
      <c r="C1970" s="44">
        <v>32481</v>
      </c>
      <c r="D1970" s="45">
        <v>842</v>
      </c>
      <c r="E1970" s="44">
        <v>33323</v>
      </c>
      <c r="F1970" t="s">
        <v>12</v>
      </c>
    </row>
    <row r="1971" spans="1:6" x14ac:dyDescent="0.25">
      <c r="A1971" s="45">
        <v>7</v>
      </c>
      <c r="B1971" s="45">
        <v>2003</v>
      </c>
      <c r="C1971" s="44">
        <v>32636</v>
      </c>
      <c r="D1971" s="45">
        <v>852</v>
      </c>
      <c r="E1971" s="44">
        <v>33488</v>
      </c>
      <c r="F1971" t="s">
        <v>12</v>
      </c>
    </row>
    <row r="1972" spans="1:6" x14ac:dyDescent="0.25">
      <c r="A1972" s="45">
        <v>8</v>
      </c>
      <c r="B1972" s="45">
        <v>2003</v>
      </c>
      <c r="C1972" s="44">
        <v>32307</v>
      </c>
      <c r="D1972" s="45">
        <v>855</v>
      </c>
      <c r="E1972" s="44">
        <v>33162</v>
      </c>
      <c r="F1972" t="s">
        <v>12</v>
      </c>
    </row>
    <row r="1973" spans="1:6" x14ac:dyDescent="0.25">
      <c r="A1973" s="45">
        <v>9</v>
      </c>
      <c r="B1973" s="45">
        <v>2003</v>
      </c>
      <c r="C1973" s="44">
        <v>32146</v>
      </c>
      <c r="D1973" s="45">
        <v>834</v>
      </c>
      <c r="E1973" s="44">
        <v>32980</v>
      </c>
      <c r="F1973" t="s">
        <v>12</v>
      </c>
    </row>
    <row r="1974" spans="1:6" x14ac:dyDescent="0.25">
      <c r="A1974" s="45">
        <v>10</v>
      </c>
      <c r="B1974" s="45">
        <v>2003</v>
      </c>
      <c r="C1974" s="44">
        <v>32164</v>
      </c>
      <c r="D1974" s="45">
        <v>858</v>
      </c>
      <c r="E1974" s="44">
        <v>33022</v>
      </c>
      <c r="F1974" t="s">
        <v>12</v>
      </c>
    </row>
    <row r="1975" spans="1:6" x14ac:dyDescent="0.25">
      <c r="A1975" s="45">
        <v>11</v>
      </c>
      <c r="B1975" s="45">
        <v>2003</v>
      </c>
      <c r="C1975" s="44">
        <v>32334</v>
      </c>
      <c r="D1975" s="45">
        <v>905</v>
      </c>
      <c r="E1975" s="44">
        <v>33239</v>
      </c>
      <c r="F1975" t="s">
        <v>12</v>
      </c>
    </row>
    <row r="1976" spans="1:6" x14ac:dyDescent="0.25">
      <c r="A1976" s="45">
        <v>12</v>
      </c>
      <c r="B1976" s="45">
        <v>2003</v>
      </c>
      <c r="C1976" s="44">
        <v>32394</v>
      </c>
      <c r="D1976" s="45">
        <v>906</v>
      </c>
      <c r="E1976" s="44">
        <v>33300</v>
      </c>
      <c r="F1976" t="s">
        <v>12</v>
      </c>
    </row>
    <row r="1977" spans="1:6" x14ac:dyDescent="0.25">
      <c r="A1977" s="45">
        <v>1</v>
      </c>
      <c r="B1977" s="45">
        <v>2004</v>
      </c>
      <c r="C1977" s="44">
        <v>32054</v>
      </c>
      <c r="D1977" s="45">
        <v>859</v>
      </c>
      <c r="E1977" s="44">
        <v>32913</v>
      </c>
      <c r="F1977" t="s">
        <v>12</v>
      </c>
    </row>
    <row r="1978" spans="1:6" x14ac:dyDescent="0.25">
      <c r="A1978" s="45">
        <v>2</v>
      </c>
      <c r="B1978" s="45">
        <v>2004</v>
      </c>
      <c r="C1978" s="44">
        <v>31257</v>
      </c>
      <c r="D1978" s="45">
        <v>708</v>
      </c>
      <c r="E1978" s="44">
        <v>31965</v>
      </c>
      <c r="F1978" t="s">
        <v>12</v>
      </c>
    </row>
    <row r="1979" spans="1:6" x14ac:dyDescent="0.25">
      <c r="A1979" s="45">
        <v>3</v>
      </c>
      <c r="B1979" s="45">
        <v>2004</v>
      </c>
      <c r="C1979" s="44">
        <v>31202</v>
      </c>
      <c r="D1979" s="45">
        <v>640</v>
      </c>
      <c r="E1979" s="44">
        <v>31842</v>
      </c>
      <c r="F1979" t="s">
        <v>12</v>
      </c>
    </row>
    <row r="1980" spans="1:6" x14ac:dyDescent="0.25">
      <c r="A1980" s="45">
        <v>4</v>
      </c>
      <c r="B1980" s="45">
        <v>2004</v>
      </c>
      <c r="C1980" s="44">
        <v>31219</v>
      </c>
      <c r="D1980" s="45">
        <v>624</v>
      </c>
      <c r="E1980" s="44">
        <v>31843</v>
      </c>
      <c r="F1980" t="s">
        <v>12</v>
      </c>
    </row>
    <row r="1981" spans="1:6" x14ac:dyDescent="0.25">
      <c r="A1981" s="45">
        <v>5</v>
      </c>
      <c r="B1981" s="45">
        <v>2004</v>
      </c>
      <c r="C1981" s="44">
        <v>31091</v>
      </c>
      <c r="D1981" s="45">
        <v>622</v>
      </c>
      <c r="E1981" s="44">
        <v>31713</v>
      </c>
      <c r="F1981" t="s">
        <v>12</v>
      </c>
    </row>
    <row r="1982" spans="1:6" x14ac:dyDescent="0.25">
      <c r="A1982" s="45">
        <v>6</v>
      </c>
      <c r="B1982" s="45">
        <v>2004</v>
      </c>
      <c r="C1982" s="44">
        <v>31081</v>
      </c>
      <c r="D1982" s="45">
        <v>655</v>
      </c>
      <c r="E1982" s="44">
        <v>31736</v>
      </c>
      <c r="F1982" t="s">
        <v>12</v>
      </c>
    </row>
    <row r="1983" spans="1:6" x14ac:dyDescent="0.25">
      <c r="A1983" s="45">
        <v>7</v>
      </c>
      <c r="B1983" s="45">
        <v>2004</v>
      </c>
      <c r="C1983" s="44">
        <v>31317</v>
      </c>
      <c r="D1983" s="45">
        <v>718</v>
      </c>
      <c r="E1983" s="44">
        <v>32035</v>
      </c>
      <c r="F1983" t="s">
        <v>12</v>
      </c>
    </row>
    <row r="1984" spans="1:6" x14ac:dyDescent="0.25">
      <c r="A1984" s="45">
        <v>8</v>
      </c>
      <c r="B1984" s="45">
        <v>2004</v>
      </c>
      <c r="C1984" s="44">
        <v>30615</v>
      </c>
      <c r="D1984" s="45">
        <v>539</v>
      </c>
      <c r="E1984" s="44">
        <v>31154</v>
      </c>
      <c r="F1984" t="s">
        <v>12</v>
      </c>
    </row>
    <row r="1985" spans="1:6" x14ac:dyDescent="0.25">
      <c r="A1985" s="45">
        <v>9</v>
      </c>
      <c r="B1985" s="45">
        <v>2004</v>
      </c>
      <c r="C1985" s="44">
        <v>30387</v>
      </c>
      <c r="D1985" s="45">
        <v>540</v>
      </c>
      <c r="E1985" s="44">
        <v>30927</v>
      </c>
      <c r="F1985" t="s">
        <v>12</v>
      </c>
    </row>
    <row r="1986" spans="1:6" x14ac:dyDescent="0.25">
      <c r="A1986" s="45">
        <v>10</v>
      </c>
      <c r="B1986" s="45">
        <v>2004</v>
      </c>
      <c r="C1986" s="44">
        <v>30399</v>
      </c>
      <c r="D1986" s="45">
        <v>529</v>
      </c>
      <c r="E1986" s="44">
        <v>30928</v>
      </c>
      <c r="F1986" t="s">
        <v>12</v>
      </c>
    </row>
    <row r="1987" spans="1:6" x14ac:dyDescent="0.25">
      <c r="A1987" s="45">
        <v>11</v>
      </c>
      <c r="B1987" s="45">
        <v>2004</v>
      </c>
      <c r="C1987" s="44">
        <v>31245</v>
      </c>
      <c r="D1987" s="45">
        <v>535</v>
      </c>
      <c r="E1987" s="44">
        <v>31780</v>
      </c>
      <c r="F1987" t="s">
        <v>12</v>
      </c>
    </row>
    <row r="1988" spans="1:6" x14ac:dyDescent="0.25">
      <c r="A1988" s="45">
        <v>12</v>
      </c>
      <c r="B1988" s="45">
        <v>2004</v>
      </c>
      <c r="C1988" s="44">
        <v>30749</v>
      </c>
      <c r="D1988" s="45">
        <v>525</v>
      </c>
      <c r="E1988" s="44">
        <v>31274</v>
      </c>
      <c r="F1988" t="s">
        <v>12</v>
      </c>
    </row>
    <row r="1989" spans="1:6" x14ac:dyDescent="0.25">
      <c r="A1989" s="45">
        <v>1</v>
      </c>
      <c r="B1989" s="45">
        <v>2005</v>
      </c>
      <c r="C1989" s="44">
        <v>30753</v>
      </c>
      <c r="D1989" s="45">
        <v>515</v>
      </c>
      <c r="E1989" s="44">
        <v>31268</v>
      </c>
      <c r="F1989" t="s">
        <v>12</v>
      </c>
    </row>
    <row r="1990" spans="1:6" x14ac:dyDescent="0.25">
      <c r="A1990" s="45">
        <v>2</v>
      </c>
      <c r="B1990" s="45">
        <v>2005</v>
      </c>
      <c r="C1990" s="44">
        <v>30685</v>
      </c>
      <c r="D1990" s="45">
        <v>498</v>
      </c>
      <c r="E1990" s="44">
        <v>31183</v>
      </c>
      <c r="F1990" t="s">
        <v>12</v>
      </c>
    </row>
    <row r="1991" spans="1:6" x14ac:dyDescent="0.25">
      <c r="A1991" s="45">
        <v>3</v>
      </c>
      <c r="B1991" s="45">
        <v>2005</v>
      </c>
      <c r="C1991" s="44">
        <v>30728</v>
      </c>
      <c r="D1991" s="45">
        <v>493</v>
      </c>
      <c r="E1991" s="44">
        <v>31221</v>
      </c>
      <c r="F1991" t="s">
        <v>12</v>
      </c>
    </row>
    <row r="1992" spans="1:6" x14ac:dyDescent="0.25">
      <c r="A1992" s="45">
        <v>4</v>
      </c>
      <c r="B1992" s="45">
        <v>2005</v>
      </c>
      <c r="C1992" s="44">
        <v>30813</v>
      </c>
      <c r="D1992" s="45">
        <v>489</v>
      </c>
      <c r="E1992" s="44">
        <v>31302</v>
      </c>
      <c r="F1992" t="s">
        <v>12</v>
      </c>
    </row>
    <row r="1993" spans="1:6" x14ac:dyDescent="0.25">
      <c r="A1993" s="45">
        <v>5</v>
      </c>
      <c r="B1993" s="45">
        <v>2005</v>
      </c>
      <c r="C1993" s="44">
        <v>30995</v>
      </c>
      <c r="D1993" s="45">
        <v>493</v>
      </c>
      <c r="E1993" s="44">
        <v>31488</v>
      </c>
      <c r="F1993" t="s">
        <v>12</v>
      </c>
    </row>
    <row r="1994" spans="1:6" x14ac:dyDescent="0.25">
      <c r="A1994" s="45">
        <v>6</v>
      </c>
      <c r="B1994" s="45">
        <v>2005</v>
      </c>
      <c r="C1994" s="44">
        <v>31110</v>
      </c>
      <c r="D1994" s="45">
        <v>512</v>
      </c>
      <c r="E1994" s="44">
        <v>31622</v>
      </c>
      <c r="F1994" t="s">
        <v>12</v>
      </c>
    </row>
    <row r="1995" spans="1:6" x14ac:dyDescent="0.25">
      <c r="A1995" s="45">
        <v>7</v>
      </c>
      <c r="B1995" s="45">
        <v>2005</v>
      </c>
      <c r="C1995" s="44">
        <v>31176</v>
      </c>
      <c r="D1995" s="45">
        <v>504</v>
      </c>
      <c r="E1995" s="44">
        <v>31680</v>
      </c>
      <c r="F1995" t="s">
        <v>12</v>
      </c>
    </row>
    <row r="1996" spans="1:6" x14ac:dyDescent="0.25">
      <c r="A1996" s="45">
        <v>8</v>
      </c>
      <c r="B1996" s="45">
        <v>2005</v>
      </c>
      <c r="C1996" s="44">
        <v>31214</v>
      </c>
      <c r="D1996" s="45">
        <v>497</v>
      </c>
      <c r="E1996" s="44">
        <v>31711</v>
      </c>
      <c r="F1996" t="s">
        <v>12</v>
      </c>
    </row>
    <row r="1997" spans="1:6" x14ac:dyDescent="0.25">
      <c r="A1997" s="45">
        <v>9</v>
      </c>
      <c r="B1997" s="45">
        <v>2005</v>
      </c>
      <c r="C1997" s="44">
        <v>31134</v>
      </c>
      <c r="D1997" s="45">
        <v>496</v>
      </c>
      <c r="E1997" s="44">
        <v>31630</v>
      </c>
      <c r="F1997" t="s">
        <v>12</v>
      </c>
    </row>
    <row r="1998" spans="1:6" x14ac:dyDescent="0.25">
      <c r="A1998" s="45">
        <v>10</v>
      </c>
      <c r="B1998" s="45">
        <v>2005</v>
      </c>
      <c r="C1998" s="44">
        <v>31013</v>
      </c>
      <c r="D1998" s="45">
        <v>503</v>
      </c>
      <c r="E1998" s="44">
        <v>31516</v>
      </c>
      <c r="F1998" t="s">
        <v>12</v>
      </c>
    </row>
    <row r="1999" spans="1:6" x14ac:dyDescent="0.25">
      <c r="A1999" s="45">
        <v>11</v>
      </c>
      <c r="B1999" s="45">
        <v>2005</v>
      </c>
      <c r="C1999" s="44">
        <v>31393</v>
      </c>
      <c r="D1999" s="45">
        <v>507</v>
      </c>
      <c r="E1999" s="44">
        <v>31900</v>
      </c>
      <c r="F1999" t="s">
        <v>12</v>
      </c>
    </row>
    <row r="2000" spans="1:6" x14ac:dyDescent="0.25">
      <c r="A2000" s="45">
        <v>12</v>
      </c>
      <c r="B2000" s="45">
        <v>2005</v>
      </c>
      <c r="C2000" s="44">
        <v>31472</v>
      </c>
      <c r="D2000" s="45">
        <v>514</v>
      </c>
      <c r="E2000" s="44">
        <v>31986</v>
      </c>
      <c r="F2000" t="s">
        <v>12</v>
      </c>
    </row>
    <row r="2001" spans="1:6" x14ac:dyDescent="0.25">
      <c r="A2001" s="45">
        <v>1</v>
      </c>
      <c r="B2001" s="45">
        <v>2006</v>
      </c>
      <c r="C2001" s="44">
        <v>31177</v>
      </c>
      <c r="D2001" s="45">
        <v>506</v>
      </c>
      <c r="E2001" s="44">
        <v>31683</v>
      </c>
      <c r="F2001" t="s">
        <v>12</v>
      </c>
    </row>
    <row r="2002" spans="1:6" x14ac:dyDescent="0.25">
      <c r="A2002" s="45">
        <v>2</v>
      </c>
      <c r="B2002" s="45">
        <v>2006</v>
      </c>
      <c r="C2002" s="44">
        <v>31210</v>
      </c>
      <c r="D2002" s="45">
        <v>504</v>
      </c>
      <c r="E2002" s="44">
        <v>31714</v>
      </c>
      <c r="F2002" t="s">
        <v>12</v>
      </c>
    </row>
    <row r="2003" spans="1:6" x14ac:dyDescent="0.25">
      <c r="A2003" s="45">
        <v>3</v>
      </c>
      <c r="B2003" s="45">
        <v>2006</v>
      </c>
      <c r="C2003" s="44">
        <v>31142</v>
      </c>
      <c r="D2003" s="45">
        <v>509</v>
      </c>
      <c r="E2003" s="44">
        <v>31651</v>
      </c>
      <c r="F2003" t="s">
        <v>12</v>
      </c>
    </row>
    <row r="2004" spans="1:6" x14ac:dyDescent="0.25">
      <c r="A2004" s="45">
        <v>4</v>
      </c>
      <c r="B2004" s="45">
        <v>2006</v>
      </c>
      <c r="C2004" s="44">
        <v>31377</v>
      </c>
      <c r="D2004" s="45">
        <v>502</v>
      </c>
      <c r="E2004" s="44">
        <v>31879</v>
      </c>
      <c r="F2004" t="s">
        <v>12</v>
      </c>
    </row>
    <row r="2005" spans="1:6" x14ac:dyDescent="0.25">
      <c r="A2005" s="45">
        <v>5</v>
      </c>
      <c r="B2005" s="45">
        <v>2006</v>
      </c>
      <c r="C2005" s="44">
        <v>31433</v>
      </c>
      <c r="D2005" s="45">
        <v>502</v>
      </c>
      <c r="E2005" s="44">
        <v>31935</v>
      </c>
      <c r="F2005" t="s">
        <v>12</v>
      </c>
    </row>
    <row r="2006" spans="1:6" x14ac:dyDescent="0.25">
      <c r="A2006" s="45">
        <v>6</v>
      </c>
      <c r="B2006" s="45">
        <v>2006</v>
      </c>
      <c r="C2006" s="44">
        <v>31482</v>
      </c>
      <c r="D2006" s="45">
        <v>505</v>
      </c>
      <c r="E2006" s="44">
        <v>31987</v>
      </c>
      <c r="F2006" t="s">
        <v>12</v>
      </c>
    </row>
    <row r="2007" spans="1:6" x14ac:dyDescent="0.25">
      <c r="A2007" s="45">
        <v>7</v>
      </c>
      <c r="B2007" s="45">
        <v>2006</v>
      </c>
      <c r="C2007" s="44">
        <v>31477</v>
      </c>
      <c r="D2007" s="45">
        <v>507</v>
      </c>
      <c r="E2007" s="44">
        <v>31984</v>
      </c>
      <c r="F2007" t="s">
        <v>12</v>
      </c>
    </row>
    <row r="2008" spans="1:6" x14ac:dyDescent="0.25">
      <c r="A2008" s="45">
        <v>8</v>
      </c>
      <c r="B2008" s="45">
        <v>2006</v>
      </c>
      <c r="C2008" s="44">
        <v>31849</v>
      </c>
      <c r="D2008" s="45">
        <v>491</v>
      </c>
      <c r="E2008" s="44">
        <v>32340</v>
      </c>
      <c r="F2008" t="s">
        <v>12</v>
      </c>
    </row>
    <row r="2009" spans="1:6" x14ac:dyDescent="0.25">
      <c r="A2009" s="45">
        <v>9</v>
      </c>
      <c r="B2009" s="45">
        <v>2006</v>
      </c>
      <c r="C2009" s="44">
        <v>31903</v>
      </c>
      <c r="D2009" s="45">
        <v>482</v>
      </c>
      <c r="E2009" s="44">
        <v>32385</v>
      </c>
      <c r="F2009" t="s">
        <v>12</v>
      </c>
    </row>
    <row r="2010" spans="1:6" x14ac:dyDescent="0.25">
      <c r="A2010" s="45">
        <v>10</v>
      </c>
      <c r="B2010" s="45">
        <v>2006</v>
      </c>
      <c r="C2010" s="44">
        <v>32238</v>
      </c>
      <c r="D2010" s="45">
        <v>479</v>
      </c>
      <c r="E2010" s="44">
        <v>32717</v>
      </c>
      <c r="F2010" t="s">
        <v>12</v>
      </c>
    </row>
    <row r="2011" spans="1:6" x14ac:dyDescent="0.25">
      <c r="A2011" s="45">
        <v>11</v>
      </c>
      <c r="B2011" s="45">
        <v>2006</v>
      </c>
      <c r="C2011" s="44">
        <v>32354</v>
      </c>
      <c r="D2011" s="45">
        <v>479</v>
      </c>
      <c r="E2011" s="44">
        <v>32833</v>
      </c>
      <c r="F2011" t="s">
        <v>12</v>
      </c>
    </row>
    <row r="2012" spans="1:6" x14ac:dyDescent="0.25">
      <c r="A2012" s="45">
        <v>12</v>
      </c>
      <c r="B2012" s="45">
        <v>2006</v>
      </c>
      <c r="C2012" s="44">
        <v>32429</v>
      </c>
      <c r="D2012" s="45">
        <v>470</v>
      </c>
      <c r="E2012" s="44">
        <v>32899</v>
      </c>
      <c r="F2012" t="s">
        <v>12</v>
      </c>
    </row>
    <row r="2013" spans="1:6" x14ac:dyDescent="0.25">
      <c r="A2013" s="45">
        <v>1</v>
      </c>
      <c r="B2013" s="45">
        <v>2007</v>
      </c>
      <c r="C2013" s="44">
        <v>32255</v>
      </c>
      <c r="D2013" s="45">
        <v>470</v>
      </c>
      <c r="E2013" s="44">
        <v>32725</v>
      </c>
      <c r="F2013" t="s">
        <v>12</v>
      </c>
    </row>
    <row r="2014" spans="1:6" x14ac:dyDescent="0.25">
      <c r="A2014" s="45">
        <v>2</v>
      </c>
      <c r="B2014" s="45">
        <v>2007</v>
      </c>
      <c r="C2014" s="44">
        <v>32594</v>
      </c>
      <c r="D2014" s="45">
        <v>470</v>
      </c>
      <c r="E2014" s="44">
        <v>33064</v>
      </c>
      <c r="F2014" t="s">
        <v>12</v>
      </c>
    </row>
    <row r="2015" spans="1:6" x14ac:dyDescent="0.25">
      <c r="A2015" s="45">
        <v>3</v>
      </c>
      <c r="B2015" s="45">
        <v>2007</v>
      </c>
      <c r="C2015" s="44">
        <v>32728</v>
      </c>
      <c r="D2015" s="45">
        <v>467</v>
      </c>
      <c r="E2015" s="44">
        <v>33195</v>
      </c>
      <c r="F2015" t="s">
        <v>12</v>
      </c>
    </row>
    <row r="2016" spans="1:6" x14ac:dyDescent="0.25">
      <c r="A2016" s="45">
        <v>4</v>
      </c>
      <c r="B2016" s="45">
        <v>2007</v>
      </c>
      <c r="C2016" s="44">
        <v>32891</v>
      </c>
      <c r="D2016" s="45">
        <v>479</v>
      </c>
      <c r="E2016" s="44">
        <v>33370</v>
      </c>
      <c r="F2016" t="s">
        <v>12</v>
      </c>
    </row>
    <row r="2017" spans="1:6" x14ac:dyDescent="0.25">
      <c r="A2017" s="45">
        <v>5</v>
      </c>
      <c r="B2017" s="45">
        <v>2007</v>
      </c>
      <c r="C2017" s="44">
        <v>32993</v>
      </c>
      <c r="D2017" s="45">
        <v>474</v>
      </c>
      <c r="E2017" s="44">
        <v>33467</v>
      </c>
      <c r="F2017" t="s">
        <v>12</v>
      </c>
    </row>
    <row r="2018" spans="1:6" x14ac:dyDescent="0.25">
      <c r="A2018" s="45">
        <v>6</v>
      </c>
      <c r="B2018" s="45">
        <v>2007</v>
      </c>
      <c r="C2018" s="44">
        <v>33023</v>
      </c>
      <c r="D2018" s="45">
        <v>475</v>
      </c>
      <c r="E2018" s="44">
        <v>33498</v>
      </c>
      <c r="F2018" t="s">
        <v>12</v>
      </c>
    </row>
    <row r="2019" spans="1:6" x14ac:dyDescent="0.25">
      <c r="A2019" s="45">
        <v>7</v>
      </c>
      <c r="B2019" s="45">
        <v>2007</v>
      </c>
      <c r="C2019" s="44">
        <v>33309</v>
      </c>
      <c r="D2019" s="45">
        <v>490</v>
      </c>
      <c r="E2019" s="44">
        <v>33799</v>
      </c>
      <c r="F2019" t="s">
        <v>12</v>
      </c>
    </row>
    <row r="2020" spans="1:6" x14ac:dyDescent="0.25">
      <c r="A2020" s="45">
        <v>8</v>
      </c>
      <c r="B2020" s="45">
        <v>2007</v>
      </c>
      <c r="C2020" s="44">
        <v>33400</v>
      </c>
      <c r="D2020" s="45">
        <v>477</v>
      </c>
      <c r="E2020" s="44">
        <v>33877</v>
      </c>
      <c r="F2020" t="s">
        <v>12</v>
      </c>
    </row>
    <row r="2021" spans="1:6" x14ac:dyDescent="0.25">
      <c r="A2021" s="45">
        <v>9</v>
      </c>
      <c r="B2021" s="45">
        <v>2007</v>
      </c>
      <c r="C2021" s="44">
        <v>33544</v>
      </c>
      <c r="D2021" s="45">
        <v>485</v>
      </c>
      <c r="E2021" s="44">
        <v>34029</v>
      </c>
      <c r="F2021" t="s">
        <v>12</v>
      </c>
    </row>
    <row r="2022" spans="1:6" x14ac:dyDescent="0.25">
      <c r="A2022" s="45">
        <v>10</v>
      </c>
      <c r="B2022" s="45">
        <v>2007</v>
      </c>
      <c r="C2022" s="44">
        <v>33620</v>
      </c>
      <c r="D2022" s="45">
        <v>511</v>
      </c>
      <c r="E2022" s="44">
        <v>34131</v>
      </c>
      <c r="F2022" t="s">
        <v>12</v>
      </c>
    </row>
    <row r="2023" spans="1:6" x14ac:dyDescent="0.25">
      <c r="A2023" s="45">
        <v>11</v>
      </c>
      <c r="B2023" s="45">
        <v>2007</v>
      </c>
      <c r="C2023" s="44">
        <v>33845</v>
      </c>
      <c r="D2023" s="45">
        <v>516</v>
      </c>
      <c r="E2023" s="44">
        <v>34361</v>
      </c>
      <c r="F2023" t="s">
        <v>12</v>
      </c>
    </row>
    <row r="2024" spans="1:6" x14ac:dyDescent="0.25">
      <c r="A2024" s="45">
        <v>12</v>
      </c>
      <c r="B2024" s="45">
        <v>2007</v>
      </c>
      <c r="C2024" s="44">
        <v>34105</v>
      </c>
      <c r="D2024" s="45">
        <v>545</v>
      </c>
      <c r="E2024" s="44">
        <v>34650</v>
      </c>
      <c r="F2024" t="s">
        <v>12</v>
      </c>
    </row>
    <row r="2025" spans="1:6" x14ac:dyDescent="0.25">
      <c r="A2025" s="45">
        <v>1</v>
      </c>
      <c r="B2025" s="45">
        <v>2008</v>
      </c>
      <c r="C2025" s="44">
        <v>33910</v>
      </c>
      <c r="D2025" s="45">
        <v>552</v>
      </c>
      <c r="E2025" s="44">
        <v>34462</v>
      </c>
      <c r="F2025" t="s">
        <v>12</v>
      </c>
    </row>
    <row r="2026" spans="1:6" x14ac:dyDescent="0.25">
      <c r="A2026" s="45">
        <v>2</v>
      </c>
      <c r="B2026" s="45">
        <v>2008</v>
      </c>
      <c r="C2026" s="44">
        <v>33794</v>
      </c>
      <c r="D2026" s="45">
        <v>552</v>
      </c>
      <c r="E2026" s="44">
        <v>34346</v>
      </c>
      <c r="F2026" t="s">
        <v>12</v>
      </c>
    </row>
    <row r="2027" spans="1:6" x14ac:dyDescent="0.25">
      <c r="A2027" s="45">
        <v>3</v>
      </c>
      <c r="B2027" s="45">
        <v>2008</v>
      </c>
      <c r="C2027" s="44">
        <v>33567</v>
      </c>
      <c r="D2027" s="45">
        <v>655</v>
      </c>
      <c r="E2027" s="44">
        <v>34222</v>
      </c>
      <c r="F2027" t="s">
        <v>12</v>
      </c>
    </row>
    <row r="2028" spans="1:6" x14ac:dyDescent="0.25">
      <c r="A2028" s="45">
        <v>4</v>
      </c>
      <c r="B2028" s="45">
        <v>2008</v>
      </c>
      <c r="C2028" s="44">
        <v>33729</v>
      </c>
      <c r="D2028" s="45">
        <v>655</v>
      </c>
      <c r="E2028" s="44">
        <v>34384</v>
      </c>
      <c r="F2028" t="s">
        <v>12</v>
      </c>
    </row>
    <row r="2029" spans="1:6" x14ac:dyDescent="0.25">
      <c r="A2029" s="45">
        <v>5</v>
      </c>
      <c r="B2029" s="45">
        <v>2008</v>
      </c>
      <c r="C2029" s="44">
        <v>33576</v>
      </c>
      <c r="D2029" s="45">
        <v>666</v>
      </c>
      <c r="E2029" s="44">
        <v>34242</v>
      </c>
      <c r="F2029" t="s">
        <v>12</v>
      </c>
    </row>
    <row r="2030" spans="1:6" x14ac:dyDescent="0.25">
      <c r="A2030" s="45">
        <v>6</v>
      </c>
      <c r="B2030" s="45">
        <v>2008</v>
      </c>
      <c r="C2030" s="44">
        <v>33681</v>
      </c>
      <c r="D2030" s="45">
        <v>692</v>
      </c>
      <c r="E2030" s="44">
        <v>34373</v>
      </c>
      <c r="F2030" t="s">
        <v>12</v>
      </c>
    </row>
    <row r="2031" spans="1:6" x14ac:dyDescent="0.25">
      <c r="A2031" s="45">
        <v>7</v>
      </c>
      <c r="B2031" s="45">
        <v>2008</v>
      </c>
      <c r="C2031" s="44">
        <v>33925</v>
      </c>
      <c r="D2031" s="45">
        <v>719</v>
      </c>
      <c r="E2031" s="44">
        <v>34644</v>
      </c>
      <c r="F2031" t="s">
        <v>12</v>
      </c>
    </row>
    <row r="2032" spans="1:6" x14ac:dyDescent="0.25">
      <c r="A2032" s="45">
        <v>8</v>
      </c>
      <c r="B2032" s="45">
        <v>2008</v>
      </c>
      <c r="C2032" s="44">
        <v>34971</v>
      </c>
      <c r="D2032" s="45">
        <v>673</v>
      </c>
      <c r="E2032" s="44">
        <v>35644</v>
      </c>
      <c r="F2032" t="s">
        <v>12</v>
      </c>
    </row>
    <row r="2033" spans="1:6" x14ac:dyDescent="0.25">
      <c r="A2033" s="45">
        <v>9</v>
      </c>
      <c r="B2033" s="45">
        <v>2008</v>
      </c>
      <c r="C2033" s="44">
        <v>35194</v>
      </c>
      <c r="D2033" s="45">
        <v>701</v>
      </c>
      <c r="E2033" s="44">
        <v>35895</v>
      </c>
      <c r="F2033" t="s">
        <v>12</v>
      </c>
    </row>
    <row r="2034" spans="1:6" x14ac:dyDescent="0.25">
      <c r="A2034" s="45">
        <v>10</v>
      </c>
      <c r="B2034" s="45">
        <v>2008</v>
      </c>
      <c r="C2034" s="44">
        <v>35321</v>
      </c>
      <c r="D2034" s="45">
        <v>687</v>
      </c>
      <c r="E2034" s="44">
        <v>36008</v>
      </c>
      <c r="F2034" t="s">
        <v>12</v>
      </c>
    </row>
    <row r="2035" spans="1:6" x14ac:dyDescent="0.25">
      <c r="A2035" s="45">
        <v>11</v>
      </c>
      <c r="B2035" s="45">
        <v>2008</v>
      </c>
      <c r="C2035" s="44">
        <v>35313</v>
      </c>
      <c r="D2035" s="45">
        <v>710</v>
      </c>
      <c r="E2035" s="44">
        <v>36023</v>
      </c>
      <c r="F2035" t="s">
        <v>12</v>
      </c>
    </row>
    <row r="2036" spans="1:6" x14ac:dyDescent="0.25">
      <c r="A2036" s="45">
        <v>12</v>
      </c>
      <c r="B2036" s="45">
        <v>2008</v>
      </c>
      <c r="C2036" s="44">
        <v>35146</v>
      </c>
      <c r="D2036" s="45">
        <v>706</v>
      </c>
      <c r="E2036" s="44">
        <v>35852</v>
      </c>
      <c r="F2036" t="s">
        <v>12</v>
      </c>
    </row>
    <row r="2037" spans="1:6" x14ac:dyDescent="0.25">
      <c r="A2037" s="45">
        <v>1</v>
      </c>
      <c r="B2037" s="45">
        <v>2009</v>
      </c>
      <c r="C2037" s="44">
        <v>35167</v>
      </c>
      <c r="D2037" s="45">
        <v>712</v>
      </c>
      <c r="E2037" s="44">
        <v>35879</v>
      </c>
      <c r="F2037" t="s">
        <v>12</v>
      </c>
    </row>
    <row r="2038" spans="1:6" x14ac:dyDescent="0.25">
      <c r="A2038" s="45">
        <v>2</v>
      </c>
      <c r="B2038" s="45">
        <v>2009</v>
      </c>
      <c r="C2038" s="44">
        <v>35187</v>
      </c>
      <c r="D2038" s="45">
        <v>711</v>
      </c>
      <c r="E2038" s="44">
        <v>35898</v>
      </c>
      <c r="F2038" t="s">
        <v>12</v>
      </c>
    </row>
    <row r="2039" spans="1:6" x14ac:dyDescent="0.25">
      <c r="A2039" s="45">
        <v>3</v>
      </c>
      <c r="B2039" s="45">
        <v>2009</v>
      </c>
      <c r="C2039" s="44">
        <v>35154</v>
      </c>
      <c r="D2039" s="45">
        <v>715</v>
      </c>
      <c r="E2039" s="44">
        <v>35869</v>
      </c>
      <c r="F2039" t="s">
        <v>12</v>
      </c>
    </row>
    <row r="2040" spans="1:6" x14ac:dyDescent="0.25">
      <c r="A2040" s="45">
        <v>4</v>
      </c>
      <c r="B2040" s="45">
        <v>2009</v>
      </c>
      <c r="C2040" s="44">
        <v>35078</v>
      </c>
      <c r="D2040" s="45">
        <v>723</v>
      </c>
      <c r="E2040" s="44">
        <v>35801</v>
      </c>
      <c r="F2040" t="s">
        <v>12</v>
      </c>
    </row>
    <row r="2041" spans="1:6" x14ac:dyDescent="0.25">
      <c r="A2041" s="45">
        <v>5</v>
      </c>
      <c r="B2041" s="45">
        <v>2009</v>
      </c>
      <c r="C2041" s="44">
        <v>35049</v>
      </c>
      <c r="D2041" s="45">
        <v>723</v>
      </c>
      <c r="E2041" s="44">
        <v>35772</v>
      </c>
      <c r="F2041" t="s">
        <v>12</v>
      </c>
    </row>
    <row r="2042" spans="1:6" x14ac:dyDescent="0.25">
      <c r="A2042" s="45">
        <v>6</v>
      </c>
      <c r="B2042" s="45">
        <v>2009</v>
      </c>
      <c r="C2042" s="44">
        <v>34938</v>
      </c>
      <c r="D2042" s="45">
        <v>716</v>
      </c>
      <c r="E2042" s="44">
        <v>35654</v>
      </c>
      <c r="F2042" t="s">
        <v>12</v>
      </c>
    </row>
    <row r="2043" spans="1:6" x14ac:dyDescent="0.25">
      <c r="A2043" s="45">
        <v>7</v>
      </c>
      <c r="B2043" s="45">
        <v>2009</v>
      </c>
      <c r="C2043" s="44">
        <v>34580</v>
      </c>
      <c r="D2043" s="45">
        <v>701</v>
      </c>
      <c r="E2043" s="44">
        <v>35281</v>
      </c>
      <c r="F2043" t="s">
        <v>12</v>
      </c>
    </row>
    <row r="2044" spans="1:6" x14ac:dyDescent="0.25">
      <c r="A2044" s="45">
        <v>8</v>
      </c>
      <c r="B2044" s="45">
        <v>2009</v>
      </c>
      <c r="C2044" s="44">
        <v>34324</v>
      </c>
      <c r="D2044" s="45">
        <v>672</v>
      </c>
      <c r="E2044" s="44">
        <v>34996</v>
      </c>
      <c r="F2044" t="s">
        <v>12</v>
      </c>
    </row>
    <row r="2045" spans="1:6" x14ac:dyDescent="0.25">
      <c r="A2045" s="45">
        <v>9</v>
      </c>
      <c r="B2045" s="45">
        <v>2009</v>
      </c>
      <c r="C2045" s="44">
        <v>34477</v>
      </c>
      <c r="D2045" s="45">
        <v>657</v>
      </c>
      <c r="E2045" s="44">
        <v>35134</v>
      </c>
      <c r="F2045" t="s">
        <v>12</v>
      </c>
    </row>
    <row r="2046" spans="1:6" x14ac:dyDescent="0.25">
      <c r="A2046" s="45">
        <v>10</v>
      </c>
      <c r="B2046" s="45">
        <v>2009</v>
      </c>
      <c r="C2046" s="44">
        <v>34420</v>
      </c>
      <c r="D2046" s="45">
        <v>656</v>
      </c>
      <c r="E2046" s="44">
        <v>35076</v>
      </c>
      <c r="F2046" t="s">
        <v>12</v>
      </c>
    </row>
    <row r="2047" spans="1:6" x14ac:dyDescent="0.25">
      <c r="A2047" s="45">
        <v>11</v>
      </c>
      <c r="B2047" s="45">
        <v>2009</v>
      </c>
      <c r="C2047" s="44">
        <v>34439</v>
      </c>
      <c r="D2047" s="45">
        <v>642</v>
      </c>
      <c r="E2047" s="44">
        <v>35081</v>
      </c>
      <c r="F2047" t="s">
        <v>12</v>
      </c>
    </row>
    <row r="2048" spans="1:6" x14ac:dyDescent="0.25">
      <c r="A2048" s="45">
        <v>12</v>
      </c>
      <c r="B2048" s="45">
        <v>2009</v>
      </c>
      <c r="C2048" s="44">
        <v>34409</v>
      </c>
      <c r="D2048" s="45">
        <v>633</v>
      </c>
      <c r="E2048" s="44">
        <v>35042</v>
      </c>
      <c r="F2048" t="s">
        <v>12</v>
      </c>
    </row>
    <row r="2049" spans="1:6" x14ac:dyDescent="0.25">
      <c r="A2049" s="45">
        <v>1</v>
      </c>
      <c r="B2049" s="45">
        <v>2010</v>
      </c>
      <c r="C2049" s="44">
        <v>34475</v>
      </c>
      <c r="D2049" s="45">
        <v>632</v>
      </c>
      <c r="E2049" s="44">
        <v>35107</v>
      </c>
      <c r="F2049" t="s">
        <v>12</v>
      </c>
    </row>
    <row r="2050" spans="1:6" x14ac:dyDescent="0.25">
      <c r="A2050" s="45">
        <v>2</v>
      </c>
      <c r="B2050" s="45">
        <v>2010</v>
      </c>
      <c r="C2050" s="44">
        <v>34424</v>
      </c>
      <c r="D2050" s="45">
        <v>612</v>
      </c>
      <c r="E2050" s="44">
        <v>35036</v>
      </c>
      <c r="F2050" t="s">
        <v>12</v>
      </c>
    </row>
    <row r="2051" spans="1:6" x14ac:dyDescent="0.25">
      <c r="A2051" s="45">
        <v>3</v>
      </c>
      <c r="B2051" s="45">
        <v>2010</v>
      </c>
      <c r="C2051" s="44">
        <v>34327</v>
      </c>
      <c r="D2051" s="45">
        <v>619</v>
      </c>
      <c r="E2051" s="44">
        <v>34946</v>
      </c>
      <c r="F2051" t="s">
        <v>12</v>
      </c>
    </row>
    <row r="2052" spans="1:6" x14ac:dyDescent="0.25">
      <c r="A2052" s="45">
        <v>4</v>
      </c>
      <c r="B2052" s="45">
        <v>2010</v>
      </c>
      <c r="C2052" s="44">
        <v>34278</v>
      </c>
      <c r="D2052" s="45">
        <v>588</v>
      </c>
      <c r="E2052" s="44">
        <v>34866</v>
      </c>
      <c r="F2052" t="s">
        <v>12</v>
      </c>
    </row>
    <row r="2053" spans="1:6" x14ac:dyDescent="0.25">
      <c r="A2053" s="45">
        <v>5</v>
      </c>
      <c r="B2053" s="45">
        <v>2010</v>
      </c>
      <c r="C2053" s="44">
        <v>34309</v>
      </c>
      <c r="D2053" s="45">
        <v>607</v>
      </c>
      <c r="E2053" s="44">
        <v>34916</v>
      </c>
      <c r="F2053" t="s">
        <v>12</v>
      </c>
    </row>
    <row r="2054" spans="1:6" x14ac:dyDescent="0.25">
      <c r="A2054" s="45">
        <v>6</v>
      </c>
      <c r="B2054" s="45">
        <v>2010</v>
      </c>
      <c r="C2054" s="44">
        <v>34309</v>
      </c>
      <c r="D2054" s="45">
        <v>653</v>
      </c>
      <c r="E2054" s="44">
        <v>34962</v>
      </c>
      <c r="F2054" t="s">
        <v>12</v>
      </c>
    </row>
    <row r="2055" spans="1:6" x14ac:dyDescent="0.25">
      <c r="A2055" s="45">
        <v>7</v>
      </c>
      <c r="B2055" s="45">
        <v>2010</v>
      </c>
      <c r="C2055" s="44">
        <v>34313</v>
      </c>
      <c r="D2055" s="45">
        <v>688</v>
      </c>
      <c r="E2055" s="44">
        <v>35001</v>
      </c>
      <c r="F2055" t="s">
        <v>12</v>
      </c>
    </row>
    <row r="2056" spans="1:6" x14ac:dyDescent="0.25">
      <c r="A2056" s="45">
        <v>8</v>
      </c>
      <c r="B2056" s="45">
        <v>2010</v>
      </c>
      <c r="C2056" s="44">
        <v>34410</v>
      </c>
      <c r="D2056" s="45">
        <v>715</v>
      </c>
      <c r="E2056" s="44">
        <v>35125</v>
      </c>
      <c r="F2056" t="s">
        <v>12</v>
      </c>
    </row>
    <row r="2057" spans="1:6" x14ac:dyDescent="0.25">
      <c r="A2057" s="45">
        <v>9</v>
      </c>
      <c r="B2057" s="45">
        <v>2010</v>
      </c>
      <c r="C2057" s="44">
        <v>34482</v>
      </c>
      <c r="D2057" s="45">
        <v>707</v>
      </c>
      <c r="E2057" s="44">
        <v>35189</v>
      </c>
      <c r="F2057" t="s">
        <v>12</v>
      </c>
    </row>
    <row r="2058" spans="1:6" x14ac:dyDescent="0.25">
      <c r="A2058" s="45">
        <v>10</v>
      </c>
      <c r="B2058" s="45">
        <v>2010</v>
      </c>
      <c r="C2058" s="44">
        <v>34621</v>
      </c>
      <c r="D2058" s="45">
        <v>737</v>
      </c>
      <c r="E2058" s="44">
        <v>35358</v>
      </c>
      <c r="F2058" t="s">
        <v>12</v>
      </c>
    </row>
    <row r="2059" spans="1:6" x14ac:dyDescent="0.25">
      <c r="A2059" s="45">
        <v>11</v>
      </c>
      <c r="B2059" s="45">
        <v>2010</v>
      </c>
      <c r="C2059" s="44">
        <v>34614</v>
      </c>
      <c r="D2059" s="45">
        <v>781</v>
      </c>
      <c r="E2059" s="44">
        <v>35395</v>
      </c>
      <c r="F2059" t="s">
        <v>12</v>
      </c>
    </row>
    <row r="2060" spans="1:6" x14ac:dyDescent="0.25">
      <c r="A2060" s="45">
        <v>12</v>
      </c>
      <c r="B2060" s="45">
        <v>2010</v>
      </c>
      <c r="C2060" s="44">
        <v>34506</v>
      </c>
      <c r="D2060" s="45">
        <v>790</v>
      </c>
      <c r="E2060" s="44">
        <v>35296</v>
      </c>
      <c r="F2060" t="s">
        <v>12</v>
      </c>
    </row>
    <row r="2061" spans="1:6" x14ac:dyDescent="0.25">
      <c r="A2061" s="45">
        <v>1</v>
      </c>
      <c r="B2061" s="45">
        <v>2011</v>
      </c>
      <c r="C2061" s="44">
        <v>34740</v>
      </c>
      <c r="D2061" s="45">
        <v>806</v>
      </c>
      <c r="E2061" s="44">
        <v>35546</v>
      </c>
      <c r="F2061" t="s">
        <v>12</v>
      </c>
    </row>
    <row r="2062" spans="1:6" x14ac:dyDescent="0.25">
      <c r="A2062" s="45">
        <v>2</v>
      </c>
      <c r="B2062" s="45">
        <v>2011</v>
      </c>
      <c r="C2062" s="44">
        <v>34977</v>
      </c>
      <c r="D2062" s="45">
        <v>759</v>
      </c>
      <c r="E2062" s="44">
        <v>35736</v>
      </c>
      <c r="F2062" t="s">
        <v>12</v>
      </c>
    </row>
    <row r="2063" spans="1:6" x14ac:dyDescent="0.25">
      <c r="A2063" s="45">
        <v>3</v>
      </c>
      <c r="B2063" s="45">
        <v>2011</v>
      </c>
      <c r="C2063" s="44">
        <v>35065</v>
      </c>
      <c r="D2063" s="45">
        <v>773</v>
      </c>
      <c r="E2063" s="44">
        <v>35838</v>
      </c>
      <c r="F2063" t="s">
        <v>12</v>
      </c>
    </row>
    <row r="2064" spans="1:6" x14ac:dyDescent="0.25">
      <c r="A2064" s="45">
        <v>4</v>
      </c>
      <c r="B2064" s="45">
        <v>2011</v>
      </c>
      <c r="C2064" s="44">
        <v>35260</v>
      </c>
      <c r="D2064" s="45">
        <v>767</v>
      </c>
      <c r="E2064" s="44">
        <v>36027</v>
      </c>
      <c r="F2064" t="s">
        <v>12</v>
      </c>
    </row>
    <row r="2065" spans="1:6" x14ac:dyDescent="0.25">
      <c r="A2065" s="45">
        <v>5</v>
      </c>
      <c r="B2065" s="45">
        <v>2011</v>
      </c>
      <c r="C2065" s="44">
        <v>35489</v>
      </c>
      <c r="D2065" s="45">
        <v>786</v>
      </c>
      <c r="E2065" s="44">
        <v>36275</v>
      </c>
      <c r="F2065" t="s">
        <v>12</v>
      </c>
    </row>
    <row r="2066" spans="1:6" x14ac:dyDescent="0.25">
      <c r="A2066" s="45">
        <v>6</v>
      </c>
      <c r="B2066" s="45">
        <v>2011</v>
      </c>
      <c r="C2066" s="44">
        <v>35835</v>
      </c>
      <c r="D2066" s="45">
        <v>794</v>
      </c>
      <c r="E2066" s="44">
        <v>36629</v>
      </c>
      <c r="F2066" t="s">
        <v>12</v>
      </c>
    </row>
    <row r="2067" spans="1:6" x14ac:dyDescent="0.25">
      <c r="A2067" s="45">
        <v>7</v>
      </c>
      <c r="B2067" s="45">
        <v>2011</v>
      </c>
      <c r="C2067" s="44">
        <v>36054</v>
      </c>
      <c r="D2067" s="45">
        <v>827</v>
      </c>
      <c r="E2067" s="44">
        <v>36881</v>
      </c>
      <c r="F2067" t="s">
        <v>12</v>
      </c>
    </row>
    <row r="2068" spans="1:6" x14ac:dyDescent="0.25">
      <c r="A2068" s="45">
        <v>8</v>
      </c>
      <c r="B2068" s="45">
        <v>2011</v>
      </c>
      <c r="C2068" s="44">
        <v>36322</v>
      </c>
      <c r="D2068" s="45">
        <v>830</v>
      </c>
      <c r="E2068" s="44">
        <v>37152</v>
      </c>
      <c r="F2068" t="s">
        <v>12</v>
      </c>
    </row>
    <row r="2069" spans="1:6" x14ac:dyDescent="0.25">
      <c r="A2069" s="45">
        <v>9</v>
      </c>
      <c r="B2069" s="45">
        <v>2011</v>
      </c>
      <c r="C2069" s="44">
        <v>36711</v>
      </c>
      <c r="D2069" s="45">
        <v>833</v>
      </c>
      <c r="E2069" s="44">
        <v>37544</v>
      </c>
      <c r="F2069" t="s">
        <v>12</v>
      </c>
    </row>
    <row r="2070" spans="1:6" x14ac:dyDescent="0.25">
      <c r="A2070" s="45">
        <v>10</v>
      </c>
      <c r="B2070" s="45">
        <v>2011</v>
      </c>
      <c r="C2070" s="44">
        <v>36939</v>
      </c>
      <c r="D2070" s="45">
        <v>820</v>
      </c>
      <c r="E2070" s="44">
        <v>37759</v>
      </c>
      <c r="F2070" t="s">
        <v>12</v>
      </c>
    </row>
    <row r="2071" spans="1:6" x14ac:dyDescent="0.25">
      <c r="A2071" s="45">
        <v>11</v>
      </c>
      <c r="B2071" s="45">
        <v>2011</v>
      </c>
      <c r="C2071" s="44">
        <v>37167</v>
      </c>
      <c r="D2071" s="45">
        <v>850</v>
      </c>
      <c r="E2071" s="44">
        <v>38017</v>
      </c>
      <c r="F2071" t="s">
        <v>12</v>
      </c>
    </row>
    <row r="2072" spans="1:6" x14ac:dyDescent="0.25">
      <c r="A2072" s="45">
        <v>12</v>
      </c>
      <c r="B2072" s="45">
        <v>2011</v>
      </c>
      <c r="C2072" s="44">
        <v>37202</v>
      </c>
      <c r="D2072" s="45">
        <v>877</v>
      </c>
      <c r="E2072" s="44">
        <v>38079</v>
      </c>
      <c r="F2072" t="s">
        <v>12</v>
      </c>
    </row>
    <row r="2073" spans="1:6" x14ac:dyDescent="0.25">
      <c r="A2073" s="45">
        <v>1</v>
      </c>
      <c r="B2073" s="45">
        <v>2012</v>
      </c>
      <c r="C2073" s="44">
        <v>37741</v>
      </c>
      <c r="D2073" s="45">
        <v>923</v>
      </c>
      <c r="E2073" s="44">
        <v>38664</v>
      </c>
      <c r="F2073" t="s">
        <v>12</v>
      </c>
    </row>
    <row r="2074" spans="1:6" x14ac:dyDescent="0.25">
      <c r="A2074" s="45">
        <v>2</v>
      </c>
      <c r="B2074" s="45">
        <v>2012</v>
      </c>
      <c r="C2074" s="44">
        <v>37990</v>
      </c>
      <c r="D2074" s="45">
        <v>955</v>
      </c>
      <c r="E2074" s="44">
        <v>38945</v>
      </c>
      <c r="F2074" t="s">
        <v>12</v>
      </c>
    </row>
    <row r="2075" spans="1:6" x14ac:dyDescent="0.25">
      <c r="A2075" s="45">
        <v>3</v>
      </c>
      <c r="B2075" s="45">
        <v>2012</v>
      </c>
      <c r="C2075" s="44">
        <v>38336</v>
      </c>
      <c r="D2075" s="45">
        <v>993</v>
      </c>
      <c r="E2075" s="44">
        <v>39329</v>
      </c>
      <c r="F2075" t="s">
        <v>12</v>
      </c>
    </row>
    <row r="2076" spans="1:6" x14ac:dyDescent="0.25">
      <c r="A2076" s="45">
        <v>4</v>
      </c>
      <c r="B2076" s="45">
        <v>2012</v>
      </c>
      <c r="C2076" s="44">
        <v>45405</v>
      </c>
      <c r="D2076" s="44">
        <v>1437</v>
      </c>
      <c r="E2076" s="44">
        <v>46842</v>
      </c>
      <c r="F2076" t="s">
        <v>12</v>
      </c>
    </row>
    <row r="2077" spans="1:6" x14ac:dyDescent="0.25">
      <c r="A2077" s="45">
        <v>5</v>
      </c>
      <c r="B2077" s="45">
        <v>2012</v>
      </c>
      <c r="C2077" s="44">
        <v>45438</v>
      </c>
      <c r="D2077" s="44">
        <v>1476</v>
      </c>
      <c r="E2077" s="44">
        <v>46914</v>
      </c>
      <c r="F2077" t="s">
        <v>12</v>
      </c>
    </row>
    <row r="2078" spans="1:6" x14ac:dyDescent="0.25">
      <c r="A2078" s="45">
        <v>6</v>
      </c>
      <c r="B2078" s="45">
        <v>2012</v>
      </c>
      <c r="C2078" s="44">
        <v>45391</v>
      </c>
      <c r="D2078" s="44">
        <v>1473</v>
      </c>
      <c r="E2078" s="44">
        <v>46864</v>
      </c>
      <c r="F2078" t="s">
        <v>12</v>
      </c>
    </row>
    <row r="2079" spans="1:6" x14ac:dyDescent="0.25">
      <c r="A2079" s="45">
        <v>7</v>
      </c>
      <c r="B2079" s="45">
        <v>2012</v>
      </c>
      <c r="C2079" s="44">
        <v>45208</v>
      </c>
      <c r="D2079" s="44">
        <v>1490</v>
      </c>
      <c r="E2079" s="44">
        <v>46698</v>
      </c>
      <c r="F2079" t="s">
        <v>12</v>
      </c>
    </row>
    <row r="2080" spans="1:6" x14ac:dyDescent="0.25">
      <c r="A2080" s="45">
        <v>8</v>
      </c>
      <c r="B2080" s="45">
        <v>2012</v>
      </c>
      <c r="C2080" s="44">
        <v>45016</v>
      </c>
      <c r="D2080" s="44">
        <v>1466</v>
      </c>
      <c r="E2080" s="44">
        <v>46482</v>
      </c>
      <c r="F2080" t="s">
        <v>12</v>
      </c>
    </row>
    <row r="2081" spans="1:6" x14ac:dyDescent="0.25">
      <c r="A2081" s="45">
        <v>9</v>
      </c>
      <c r="B2081" s="45">
        <v>2012</v>
      </c>
      <c r="C2081" s="44">
        <v>45301</v>
      </c>
      <c r="D2081" s="44">
        <v>1494</v>
      </c>
      <c r="E2081" s="44">
        <v>46795</v>
      </c>
      <c r="F2081" t="s">
        <v>12</v>
      </c>
    </row>
    <row r="2082" spans="1:6" x14ac:dyDescent="0.25">
      <c r="A2082" s="45">
        <v>10</v>
      </c>
      <c r="B2082" s="45">
        <v>2012</v>
      </c>
      <c r="C2082" s="44">
        <v>45277</v>
      </c>
      <c r="D2082" s="44">
        <v>1476</v>
      </c>
      <c r="E2082" s="44">
        <v>46753</v>
      </c>
      <c r="F2082" t="s">
        <v>12</v>
      </c>
    </row>
    <row r="2083" spans="1:6" x14ac:dyDescent="0.25">
      <c r="A2083" s="45">
        <v>11</v>
      </c>
      <c r="B2083" s="45">
        <v>2012</v>
      </c>
      <c r="C2083" s="44">
        <v>45204</v>
      </c>
      <c r="D2083" s="44">
        <v>1497</v>
      </c>
      <c r="E2083" s="44">
        <v>46701</v>
      </c>
      <c r="F2083" t="s">
        <v>12</v>
      </c>
    </row>
    <row r="2084" spans="1:6" x14ac:dyDescent="0.25">
      <c r="A2084" s="45">
        <v>12</v>
      </c>
      <c r="B2084" s="45">
        <v>2012</v>
      </c>
      <c r="C2084" s="44">
        <v>45128</v>
      </c>
      <c r="D2084" s="44">
        <v>1466</v>
      </c>
      <c r="E2084" s="44">
        <v>46594</v>
      </c>
      <c r="F2084" t="s">
        <v>12</v>
      </c>
    </row>
    <row r="2085" spans="1:6" x14ac:dyDescent="0.25">
      <c r="A2085" s="45">
        <v>1</v>
      </c>
      <c r="B2085" s="45">
        <v>2013</v>
      </c>
      <c r="C2085" s="44">
        <v>45121</v>
      </c>
      <c r="D2085" s="44">
        <v>1428</v>
      </c>
      <c r="E2085" s="44">
        <v>46549</v>
      </c>
      <c r="F2085" t="s">
        <v>12</v>
      </c>
    </row>
    <row r="2086" spans="1:6" x14ac:dyDescent="0.25">
      <c r="A2086" s="45">
        <v>2</v>
      </c>
      <c r="B2086" s="45">
        <v>2013</v>
      </c>
      <c r="C2086" s="44">
        <v>45145</v>
      </c>
      <c r="D2086" s="44">
        <v>1424</v>
      </c>
      <c r="E2086" s="44">
        <v>46569</v>
      </c>
      <c r="F2086" t="s">
        <v>12</v>
      </c>
    </row>
    <row r="2087" spans="1:6" x14ac:dyDescent="0.25">
      <c r="A2087" s="45">
        <v>3</v>
      </c>
      <c r="B2087" s="45">
        <v>2013</v>
      </c>
      <c r="C2087" s="44">
        <v>45078</v>
      </c>
      <c r="D2087" s="44">
        <v>1426</v>
      </c>
      <c r="E2087" s="44">
        <v>46504</v>
      </c>
      <c r="F2087" t="s">
        <v>12</v>
      </c>
    </row>
    <row r="2088" spans="1:6" x14ac:dyDescent="0.25">
      <c r="A2088" s="45">
        <v>4</v>
      </c>
      <c r="B2088" s="45">
        <v>2013</v>
      </c>
      <c r="C2088" s="44">
        <v>44860</v>
      </c>
      <c r="D2088" s="44">
        <v>1459</v>
      </c>
      <c r="E2088" s="44">
        <v>46319</v>
      </c>
      <c r="F2088" t="s">
        <v>12</v>
      </c>
    </row>
    <row r="2089" spans="1:6" x14ac:dyDescent="0.25">
      <c r="A2089" s="45">
        <v>5</v>
      </c>
      <c r="B2089" s="45">
        <v>2013</v>
      </c>
      <c r="C2089" s="44">
        <v>44796</v>
      </c>
      <c r="D2089" s="44">
        <v>1404</v>
      </c>
      <c r="E2089" s="44">
        <v>46200</v>
      </c>
      <c r="F2089" t="s">
        <v>12</v>
      </c>
    </row>
    <row r="2090" spans="1:6" x14ac:dyDescent="0.25">
      <c r="A2090" s="45">
        <v>6</v>
      </c>
      <c r="B2090" s="45">
        <v>2013</v>
      </c>
      <c r="C2090" s="44">
        <v>44543</v>
      </c>
      <c r="D2090" s="44">
        <v>1345</v>
      </c>
      <c r="E2090" s="44">
        <v>45888</v>
      </c>
      <c r="F2090" t="s">
        <v>12</v>
      </c>
    </row>
    <row r="2091" spans="1:6" x14ac:dyDescent="0.25">
      <c r="A2091" s="45">
        <v>7</v>
      </c>
      <c r="B2091" s="45">
        <v>2013</v>
      </c>
      <c r="C2091" s="44">
        <v>44464</v>
      </c>
      <c r="D2091" s="44">
        <v>1328</v>
      </c>
      <c r="E2091" s="44">
        <v>45792</v>
      </c>
      <c r="F2091" t="s">
        <v>12</v>
      </c>
    </row>
    <row r="2092" spans="1:6" x14ac:dyDescent="0.25">
      <c r="A2092" s="45">
        <v>8</v>
      </c>
      <c r="B2092" s="45">
        <v>2013</v>
      </c>
      <c r="C2092" s="44">
        <v>44327</v>
      </c>
      <c r="D2092" s="44">
        <v>1345</v>
      </c>
      <c r="E2092" s="44">
        <v>45672</v>
      </c>
      <c r="F2092" t="s">
        <v>12</v>
      </c>
    </row>
    <row r="2093" spans="1:6" x14ac:dyDescent="0.25">
      <c r="A2093" s="45">
        <v>9</v>
      </c>
      <c r="B2093" s="45">
        <v>2013</v>
      </c>
      <c r="C2093" s="44">
        <v>44476</v>
      </c>
      <c r="D2093" s="44">
        <v>1343</v>
      </c>
      <c r="E2093" s="44">
        <v>45819</v>
      </c>
      <c r="F2093" t="s">
        <v>12</v>
      </c>
    </row>
    <row r="2094" spans="1:6" x14ac:dyDescent="0.25">
      <c r="A2094" s="45">
        <v>10</v>
      </c>
      <c r="B2094" s="45">
        <v>2013</v>
      </c>
      <c r="C2094" s="44">
        <v>44391</v>
      </c>
      <c r="D2094" s="44">
        <v>1366</v>
      </c>
      <c r="E2094" s="44">
        <v>45757</v>
      </c>
      <c r="F2094" t="s">
        <v>12</v>
      </c>
    </row>
    <row r="2095" spans="1:6" x14ac:dyDescent="0.25">
      <c r="A2095" s="45">
        <v>11</v>
      </c>
      <c r="B2095" s="45">
        <v>2013</v>
      </c>
      <c r="C2095" s="44">
        <v>44246</v>
      </c>
      <c r="D2095" s="44">
        <v>1330</v>
      </c>
      <c r="E2095" s="44">
        <v>45576</v>
      </c>
      <c r="F2095" t="s">
        <v>12</v>
      </c>
    </row>
    <row r="2096" spans="1:6" x14ac:dyDescent="0.25">
      <c r="A2096" s="45">
        <v>12</v>
      </c>
      <c r="B2096" s="45">
        <v>2013</v>
      </c>
      <c r="C2096" s="44">
        <v>44158</v>
      </c>
      <c r="D2096" s="44">
        <v>1346</v>
      </c>
      <c r="E2096" s="44">
        <v>45504</v>
      </c>
      <c r="F2096" t="s">
        <v>12</v>
      </c>
    </row>
    <row r="2097" spans="1:6" x14ac:dyDescent="0.25">
      <c r="A2097" s="45">
        <v>1</v>
      </c>
      <c r="B2097" s="45">
        <v>2014</v>
      </c>
      <c r="C2097" s="44">
        <v>44318</v>
      </c>
      <c r="D2097" s="44">
        <v>1329</v>
      </c>
      <c r="E2097" s="44">
        <v>45647</v>
      </c>
      <c r="F2097" t="s">
        <v>12</v>
      </c>
    </row>
    <row r="2098" spans="1:6" x14ac:dyDescent="0.25">
      <c r="A2098" s="45">
        <v>2</v>
      </c>
      <c r="B2098" s="45">
        <v>2014</v>
      </c>
      <c r="C2098" s="44">
        <v>44430</v>
      </c>
      <c r="D2098" s="44">
        <v>1321</v>
      </c>
      <c r="E2098" s="44">
        <v>45751</v>
      </c>
      <c r="F2098" t="s">
        <v>12</v>
      </c>
    </row>
    <row r="2099" spans="1:6" x14ac:dyDescent="0.25">
      <c r="A2099" s="45">
        <v>3</v>
      </c>
      <c r="B2099" s="45">
        <v>2014</v>
      </c>
      <c r="C2099" s="44">
        <v>44492</v>
      </c>
      <c r="D2099" s="44">
        <v>1341</v>
      </c>
      <c r="E2099" s="44">
        <v>45833</v>
      </c>
      <c r="F2099" t="s">
        <v>12</v>
      </c>
    </row>
    <row r="2100" spans="1:6" x14ac:dyDescent="0.25">
      <c r="A2100" s="45">
        <v>4</v>
      </c>
      <c r="B2100" s="45">
        <v>2014</v>
      </c>
      <c r="C2100" s="44">
        <v>44533</v>
      </c>
      <c r="D2100" s="44">
        <v>1368</v>
      </c>
      <c r="E2100" s="44">
        <v>45901</v>
      </c>
      <c r="F2100" t="s">
        <v>12</v>
      </c>
    </row>
    <row r="2101" spans="1:6" x14ac:dyDescent="0.25">
      <c r="A2101" s="45">
        <v>5</v>
      </c>
      <c r="B2101" s="45">
        <v>2014</v>
      </c>
      <c r="C2101" s="44">
        <v>44653</v>
      </c>
      <c r="D2101" s="44">
        <v>1377</v>
      </c>
      <c r="E2101" s="44">
        <v>46030</v>
      </c>
      <c r="F2101" t="s">
        <v>12</v>
      </c>
    </row>
    <row r="2102" spans="1:6" x14ac:dyDescent="0.25">
      <c r="A2102" s="45">
        <v>6</v>
      </c>
      <c r="B2102" s="45">
        <v>2014</v>
      </c>
      <c r="C2102" s="44">
        <v>44814</v>
      </c>
      <c r="D2102" s="44">
        <v>1388</v>
      </c>
      <c r="E2102" s="44">
        <v>46202</v>
      </c>
      <c r="F2102" t="s">
        <v>12</v>
      </c>
    </row>
    <row r="2103" spans="1:6" x14ac:dyDescent="0.25">
      <c r="A2103" s="45">
        <v>7</v>
      </c>
      <c r="B2103" s="45">
        <v>2014</v>
      </c>
      <c r="C2103" s="44">
        <v>44815</v>
      </c>
      <c r="D2103" s="44">
        <v>1415</v>
      </c>
      <c r="E2103" s="44">
        <v>46230</v>
      </c>
      <c r="F2103" t="s">
        <v>12</v>
      </c>
    </row>
    <row r="2104" spans="1:6" x14ac:dyDescent="0.25">
      <c r="A2104" s="45">
        <v>8</v>
      </c>
      <c r="B2104" s="45">
        <v>2014</v>
      </c>
      <c r="C2104" s="44">
        <v>44871</v>
      </c>
      <c r="D2104" s="44">
        <v>1396</v>
      </c>
      <c r="E2104" s="44">
        <v>46267</v>
      </c>
      <c r="F2104" t="s">
        <v>12</v>
      </c>
    </row>
    <row r="2105" spans="1:6" x14ac:dyDescent="0.25">
      <c r="A2105" s="45">
        <v>9</v>
      </c>
      <c r="B2105" s="45">
        <v>2014</v>
      </c>
      <c r="C2105" s="44">
        <v>45020</v>
      </c>
      <c r="D2105" s="44">
        <v>1459</v>
      </c>
      <c r="E2105" s="44">
        <v>46479</v>
      </c>
      <c r="F2105" t="s">
        <v>12</v>
      </c>
    </row>
    <row r="2106" spans="1:6" x14ac:dyDescent="0.25">
      <c r="A2106" s="45">
        <v>10</v>
      </c>
      <c r="B2106" s="45">
        <v>2014</v>
      </c>
      <c r="C2106" s="44">
        <v>45349</v>
      </c>
      <c r="D2106" s="44">
        <v>1492</v>
      </c>
      <c r="E2106" s="44">
        <v>46841</v>
      </c>
      <c r="F2106" t="s">
        <v>12</v>
      </c>
    </row>
    <row r="2107" spans="1:6" x14ac:dyDescent="0.25">
      <c r="A2107" s="45">
        <v>11</v>
      </c>
      <c r="B2107" s="45">
        <v>2014</v>
      </c>
      <c r="C2107" s="44">
        <v>45552</v>
      </c>
      <c r="D2107" s="44">
        <v>1494</v>
      </c>
      <c r="E2107" s="44">
        <v>47046</v>
      </c>
      <c r="F2107" t="s">
        <v>12</v>
      </c>
    </row>
    <row r="2108" spans="1:6" x14ac:dyDescent="0.25">
      <c r="A2108" s="45">
        <v>12</v>
      </c>
      <c r="B2108" s="45">
        <v>2014</v>
      </c>
      <c r="C2108" s="44">
        <v>45533</v>
      </c>
      <c r="D2108" s="44">
        <v>1490</v>
      </c>
      <c r="E2108" s="44">
        <v>47023</v>
      </c>
      <c r="F2108" t="s">
        <v>12</v>
      </c>
    </row>
    <row r="2109" spans="1:6" x14ac:dyDescent="0.25">
      <c r="A2109" s="45">
        <v>1</v>
      </c>
      <c r="B2109" s="45">
        <v>2015</v>
      </c>
      <c r="C2109" s="44">
        <v>45840</v>
      </c>
      <c r="D2109" s="44">
        <v>1495</v>
      </c>
      <c r="E2109" s="44">
        <v>47335</v>
      </c>
      <c r="F2109" t="s">
        <v>12</v>
      </c>
    </row>
    <row r="2110" spans="1:6" x14ac:dyDescent="0.25">
      <c r="A2110" s="45">
        <v>2</v>
      </c>
      <c r="B2110" s="45">
        <v>2015</v>
      </c>
      <c r="C2110" s="44">
        <v>46016</v>
      </c>
      <c r="D2110" s="44">
        <v>1536</v>
      </c>
      <c r="E2110" s="44">
        <v>47552</v>
      </c>
      <c r="F2110" t="s">
        <v>12</v>
      </c>
    </row>
    <row r="2111" spans="1:6" x14ac:dyDescent="0.25">
      <c r="A2111" s="45">
        <v>3</v>
      </c>
      <c r="B2111" s="45">
        <v>2015</v>
      </c>
      <c r="C2111" s="44">
        <v>46219</v>
      </c>
      <c r="D2111" s="44">
        <v>1571</v>
      </c>
      <c r="E2111" s="44">
        <v>47790</v>
      </c>
      <c r="F2111" t="s">
        <v>12</v>
      </c>
    </row>
    <row r="2112" spans="1:6" x14ac:dyDescent="0.25">
      <c r="A2112" s="45">
        <v>4</v>
      </c>
      <c r="B2112" s="45">
        <v>2015</v>
      </c>
      <c r="C2112" s="44">
        <v>46363</v>
      </c>
      <c r="D2112" s="44">
        <v>1631</v>
      </c>
      <c r="E2112" s="44">
        <v>47994</v>
      </c>
      <c r="F2112" t="s">
        <v>12</v>
      </c>
    </row>
    <row r="2113" spans="1:6" x14ac:dyDescent="0.25">
      <c r="A2113" s="45">
        <v>5</v>
      </c>
      <c r="B2113" s="45">
        <v>2015</v>
      </c>
      <c r="C2113" s="44">
        <v>46678</v>
      </c>
      <c r="D2113" s="44">
        <v>1635</v>
      </c>
      <c r="E2113" s="44">
        <v>48313</v>
      </c>
      <c r="F2113" t="s">
        <v>12</v>
      </c>
    </row>
    <row r="2114" spans="1:6" x14ac:dyDescent="0.25">
      <c r="A2114" s="45">
        <v>6</v>
      </c>
      <c r="B2114" s="45">
        <v>2015</v>
      </c>
      <c r="C2114" s="44">
        <v>46808</v>
      </c>
      <c r="D2114" s="44">
        <v>1674</v>
      </c>
      <c r="E2114" s="44">
        <v>48482</v>
      </c>
      <c r="F2114" t="s">
        <v>12</v>
      </c>
    </row>
    <row r="2115" spans="1:6" x14ac:dyDescent="0.25">
      <c r="A2115" s="45">
        <v>7</v>
      </c>
      <c r="B2115" s="45">
        <v>2015</v>
      </c>
      <c r="C2115" s="44">
        <v>47054</v>
      </c>
      <c r="D2115" s="44">
        <v>1642</v>
      </c>
      <c r="E2115" s="44">
        <v>48696</v>
      </c>
      <c r="F2115" t="s">
        <v>12</v>
      </c>
    </row>
    <row r="2116" spans="1:6" x14ac:dyDescent="0.25">
      <c r="A2116" s="45">
        <v>8</v>
      </c>
      <c r="B2116" s="45">
        <v>2015</v>
      </c>
      <c r="C2116" s="44">
        <v>47329</v>
      </c>
      <c r="D2116" s="44">
        <v>1679</v>
      </c>
      <c r="E2116" s="44">
        <v>49008</v>
      </c>
      <c r="F2116" t="s">
        <v>12</v>
      </c>
    </row>
    <row r="2117" spans="1:6" x14ac:dyDescent="0.25">
      <c r="A2117" s="45">
        <v>9</v>
      </c>
      <c r="B2117" s="45">
        <v>2015</v>
      </c>
      <c r="C2117" s="44">
        <v>47774</v>
      </c>
      <c r="D2117" s="44">
        <v>1736</v>
      </c>
      <c r="E2117" s="44">
        <v>49510</v>
      </c>
      <c r="F2117" t="s">
        <v>12</v>
      </c>
    </row>
    <row r="2118" spans="1:6" x14ac:dyDescent="0.25">
      <c r="A2118" s="45">
        <v>10</v>
      </c>
      <c r="B2118" s="45">
        <v>2015</v>
      </c>
      <c r="C2118" s="44">
        <v>48313</v>
      </c>
      <c r="D2118" s="44">
        <v>1707</v>
      </c>
      <c r="E2118" s="44">
        <v>50020</v>
      </c>
      <c r="F2118" t="s">
        <v>12</v>
      </c>
    </row>
    <row r="2119" spans="1:6" x14ac:dyDescent="0.25">
      <c r="A2119" s="45">
        <v>11</v>
      </c>
      <c r="B2119" s="45">
        <v>2015</v>
      </c>
      <c r="C2119" s="44">
        <v>48744</v>
      </c>
      <c r="D2119" s="44">
        <v>1668</v>
      </c>
      <c r="E2119" s="44">
        <v>50412</v>
      </c>
      <c r="F2119" t="s">
        <v>12</v>
      </c>
    </row>
    <row r="2120" spans="1:6" x14ac:dyDescent="0.25">
      <c r="A2120" s="45">
        <v>12</v>
      </c>
      <c r="B2120" s="45">
        <v>2015</v>
      </c>
      <c r="C2120" s="44">
        <v>48757</v>
      </c>
      <c r="D2120" s="44">
        <v>1652</v>
      </c>
      <c r="E2120" s="44">
        <v>50409</v>
      </c>
      <c r="F2120" t="s">
        <v>12</v>
      </c>
    </row>
    <row r="2121" spans="1:6" x14ac:dyDescent="0.25">
      <c r="A2121" s="45">
        <v>1</v>
      </c>
      <c r="B2121" s="45">
        <v>2016</v>
      </c>
      <c r="C2121" s="44">
        <v>49127</v>
      </c>
      <c r="D2121" s="44">
        <v>1707</v>
      </c>
      <c r="E2121" s="44">
        <v>50834</v>
      </c>
      <c r="F2121" t="s">
        <v>12</v>
      </c>
    </row>
    <row r="2122" spans="1:6" x14ac:dyDescent="0.25">
      <c r="A2122" s="45">
        <v>2</v>
      </c>
      <c r="B2122" s="45">
        <v>2016</v>
      </c>
      <c r="C2122" s="44">
        <v>49575</v>
      </c>
      <c r="D2122" s="44">
        <v>1747</v>
      </c>
      <c r="E2122" s="44">
        <v>51322</v>
      </c>
      <c r="F2122" t="s">
        <v>12</v>
      </c>
    </row>
    <row r="2123" spans="1:6" x14ac:dyDescent="0.25">
      <c r="A2123" s="45">
        <v>3</v>
      </c>
      <c r="B2123" s="45">
        <v>2016</v>
      </c>
      <c r="C2123" s="44">
        <v>50021</v>
      </c>
      <c r="D2123" s="44">
        <v>1779</v>
      </c>
      <c r="E2123" s="44">
        <v>51800</v>
      </c>
      <c r="F2123" t="s">
        <v>12</v>
      </c>
    </row>
    <row r="2124" spans="1:6" x14ac:dyDescent="0.25">
      <c r="A2124" s="45">
        <v>4</v>
      </c>
      <c r="B2124" s="45">
        <v>2016</v>
      </c>
      <c r="C2124" s="44">
        <v>50558</v>
      </c>
      <c r="D2124" s="44">
        <v>1770</v>
      </c>
      <c r="E2124" s="44">
        <v>52328</v>
      </c>
      <c r="F2124" t="s">
        <v>12</v>
      </c>
    </row>
    <row r="2125" spans="1:6" x14ac:dyDescent="0.25">
      <c r="A2125" s="45">
        <v>5</v>
      </c>
      <c r="B2125" s="45">
        <v>2016</v>
      </c>
      <c r="C2125" s="44">
        <v>50985</v>
      </c>
      <c r="D2125" s="44">
        <v>1805</v>
      </c>
      <c r="E2125" s="44">
        <v>52790</v>
      </c>
      <c r="F2125" t="s">
        <v>12</v>
      </c>
    </row>
    <row r="2126" spans="1:6" x14ac:dyDescent="0.25">
      <c r="A2126" s="45">
        <v>6</v>
      </c>
      <c r="B2126" s="45">
        <v>2016</v>
      </c>
      <c r="C2126" s="44">
        <v>51413</v>
      </c>
      <c r="D2126" s="44">
        <v>1775</v>
      </c>
      <c r="E2126" s="44">
        <v>53188</v>
      </c>
      <c r="F2126" t="s">
        <v>12</v>
      </c>
    </row>
    <row r="2127" spans="1:6" x14ac:dyDescent="0.25">
      <c r="A2127" s="45">
        <v>7</v>
      </c>
      <c r="B2127" s="45">
        <v>2016</v>
      </c>
      <c r="C2127" s="44">
        <v>51650</v>
      </c>
      <c r="D2127" s="44">
        <v>1789</v>
      </c>
      <c r="E2127" s="44">
        <v>53439</v>
      </c>
      <c r="F2127" t="s">
        <v>12</v>
      </c>
    </row>
    <row r="2128" spans="1:6" x14ac:dyDescent="0.25">
      <c r="A2128" s="45">
        <v>8</v>
      </c>
      <c r="B2128" s="45">
        <v>2016</v>
      </c>
      <c r="C2128" s="44">
        <v>51920</v>
      </c>
      <c r="D2128" s="44">
        <v>1837</v>
      </c>
      <c r="E2128" s="44">
        <v>53757</v>
      </c>
      <c r="F2128" t="s">
        <v>12</v>
      </c>
    </row>
    <row r="2129" spans="1:6" x14ac:dyDescent="0.25">
      <c r="A2129" s="45">
        <v>9</v>
      </c>
      <c r="B2129" s="45">
        <v>2016</v>
      </c>
      <c r="C2129" s="44">
        <v>52122</v>
      </c>
      <c r="D2129" s="44">
        <v>1899</v>
      </c>
      <c r="E2129" s="44">
        <v>54021</v>
      </c>
      <c r="F2129" t="s">
        <v>12</v>
      </c>
    </row>
    <row r="2130" spans="1:6" x14ac:dyDescent="0.25">
      <c r="A2130" s="45">
        <v>10</v>
      </c>
      <c r="B2130" s="45">
        <v>2016</v>
      </c>
      <c r="C2130" s="44">
        <v>52504</v>
      </c>
      <c r="D2130" s="44">
        <v>1952</v>
      </c>
      <c r="E2130" s="44">
        <v>54456</v>
      </c>
      <c r="F2130" t="s">
        <v>12</v>
      </c>
    </row>
    <row r="2131" spans="1:6" x14ac:dyDescent="0.25">
      <c r="A2131" s="45">
        <v>11</v>
      </c>
      <c r="B2131" s="45">
        <v>2016</v>
      </c>
      <c r="C2131" s="44">
        <v>52727</v>
      </c>
      <c r="D2131" s="44">
        <v>1902</v>
      </c>
      <c r="E2131" s="44">
        <v>54629</v>
      </c>
      <c r="F2131" t="s">
        <v>12</v>
      </c>
    </row>
    <row r="2132" spans="1:6" x14ac:dyDescent="0.25">
      <c r="A2132" s="45">
        <v>12</v>
      </c>
      <c r="B2132" s="45">
        <v>2016</v>
      </c>
      <c r="C2132" s="44">
        <v>52620</v>
      </c>
      <c r="D2132" s="44">
        <v>1831</v>
      </c>
      <c r="E2132" s="44">
        <v>54451</v>
      </c>
      <c r="F2132" t="s">
        <v>12</v>
      </c>
    </row>
    <row r="2133" spans="1:6" x14ac:dyDescent="0.25">
      <c r="A2133" s="45">
        <v>1</v>
      </c>
      <c r="B2133" s="45">
        <v>2017</v>
      </c>
      <c r="C2133" s="44">
        <v>53120</v>
      </c>
      <c r="D2133" s="44">
        <v>1861</v>
      </c>
      <c r="E2133" s="44">
        <v>54981</v>
      </c>
      <c r="F2133" t="s">
        <v>12</v>
      </c>
    </row>
    <row r="2134" spans="1:6" x14ac:dyDescent="0.25">
      <c r="A2134" s="45">
        <v>2</v>
      </c>
      <c r="B2134" s="45">
        <v>2017</v>
      </c>
      <c r="C2134" s="44">
        <v>53622</v>
      </c>
      <c r="D2134" s="44">
        <v>1858</v>
      </c>
      <c r="E2134" s="44">
        <v>55480</v>
      </c>
      <c r="F2134" t="s">
        <v>12</v>
      </c>
    </row>
    <row r="2135" spans="1:6" x14ac:dyDescent="0.25">
      <c r="A2135" s="45">
        <v>3</v>
      </c>
      <c r="B2135" s="45">
        <v>2017</v>
      </c>
      <c r="C2135" s="44">
        <v>53726</v>
      </c>
      <c r="D2135" s="44">
        <v>1852</v>
      </c>
      <c r="E2135" s="44">
        <v>55578</v>
      </c>
      <c r="F2135" t="s">
        <v>12</v>
      </c>
    </row>
    <row r="2136" spans="1:6" x14ac:dyDescent="0.25">
      <c r="A2136" s="45">
        <v>4</v>
      </c>
      <c r="B2136" s="45">
        <v>2017</v>
      </c>
      <c r="C2136" s="44">
        <v>53910</v>
      </c>
      <c r="D2136" s="44">
        <v>1851</v>
      </c>
      <c r="E2136" s="44">
        <v>55761</v>
      </c>
      <c r="F2136" t="s">
        <v>12</v>
      </c>
    </row>
    <row r="2137" spans="1:6" x14ac:dyDescent="0.25">
      <c r="A2137" s="45">
        <v>5</v>
      </c>
      <c r="B2137" s="45">
        <v>2017</v>
      </c>
      <c r="C2137" s="44">
        <v>54190</v>
      </c>
      <c r="D2137" s="44">
        <v>1850</v>
      </c>
      <c r="E2137" s="44">
        <v>56040</v>
      </c>
      <c r="F2137" t="s">
        <v>12</v>
      </c>
    </row>
    <row r="2138" spans="1:6" x14ac:dyDescent="0.25">
      <c r="A2138" s="45">
        <v>6</v>
      </c>
      <c r="B2138" s="45">
        <v>2017</v>
      </c>
      <c r="C2138" s="44">
        <v>54439</v>
      </c>
      <c r="D2138" s="44">
        <v>1816</v>
      </c>
      <c r="E2138" s="44">
        <v>56255</v>
      </c>
      <c r="F2138" t="s">
        <v>12</v>
      </c>
    </row>
    <row r="2139" spans="1:6" x14ac:dyDescent="0.25">
      <c r="A2139" s="45">
        <v>7</v>
      </c>
      <c r="B2139" s="45">
        <v>2017</v>
      </c>
      <c r="C2139" s="44">
        <v>54455</v>
      </c>
      <c r="D2139" s="44">
        <v>1801</v>
      </c>
      <c r="E2139" s="44">
        <v>56256</v>
      </c>
      <c r="F2139" t="s">
        <v>12</v>
      </c>
    </row>
    <row r="2140" spans="1:6" x14ac:dyDescent="0.25">
      <c r="A2140" s="45">
        <v>8</v>
      </c>
      <c r="B2140" s="45">
        <v>2017</v>
      </c>
      <c r="C2140" s="44">
        <v>54503</v>
      </c>
      <c r="D2140" s="44">
        <v>1862</v>
      </c>
      <c r="E2140" s="44">
        <v>56365</v>
      </c>
      <c r="F2140" t="s">
        <v>12</v>
      </c>
    </row>
    <row r="2141" spans="1:6" x14ac:dyDescent="0.25">
      <c r="A2141" s="45">
        <v>9</v>
      </c>
      <c r="B2141" s="45">
        <v>2017</v>
      </c>
      <c r="C2141" s="44">
        <v>54730</v>
      </c>
      <c r="D2141" s="44">
        <v>1882</v>
      </c>
      <c r="E2141" s="44">
        <v>56612</v>
      </c>
      <c r="F2141" t="s">
        <v>12</v>
      </c>
    </row>
    <row r="2142" spans="1:6" x14ac:dyDescent="0.25">
      <c r="A2142" s="45">
        <v>10</v>
      </c>
      <c r="B2142" s="45">
        <v>2017</v>
      </c>
      <c r="C2142" s="44">
        <v>55068</v>
      </c>
      <c r="D2142" s="44">
        <v>1839</v>
      </c>
      <c r="E2142" s="44">
        <v>56907</v>
      </c>
      <c r="F2142" t="s">
        <v>12</v>
      </c>
    </row>
    <row r="2143" spans="1:6" x14ac:dyDescent="0.25">
      <c r="A2143" s="45">
        <v>11</v>
      </c>
      <c r="B2143" s="45">
        <v>2017</v>
      </c>
      <c r="C2143" s="44">
        <v>55103</v>
      </c>
      <c r="D2143" s="44">
        <v>1927</v>
      </c>
      <c r="E2143" s="44">
        <v>57030</v>
      </c>
      <c r="F2143" t="s">
        <v>12</v>
      </c>
    </row>
    <row r="2144" spans="1:6" x14ac:dyDescent="0.25">
      <c r="A2144" s="45">
        <v>12</v>
      </c>
      <c r="B2144" s="45">
        <v>2017</v>
      </c>
      <c r="C2144" s="44">
        <v>55143</v>
      </c>
      <c r="D2144" s="44">
        <v>1934</v>
      </c>
      <c r="E2144" s="44">
        <v>57077</v>
      </c>
      <c r="F2144" t="s">
        <v>12</v>
      </c>
    </row>
    <row r="2145" spans="1:6" x14ac:dyDescent="0.25">
      <c r="A2145" s="45">
        <v>1</v>
      </c>
      <c r="B2145" s="45">
        <v>2018</v>
      </c>
      <c r="C2145" s="44">
        <v>55486</v>
      </c>
      <c r="D2145" s="44">
        <v>2081</v>
      </c>
      <c r="E2145" s="44">
        <v>57567</v>
      </c>
      <c r="F2145" t="s">
        <v>12</v>
      </c>
    </row>
    <row r="2146" spans="1:6" x14ac:dyDescent="0.25">
      <c r="A2146" s="45">
        <v>2</v>
      </c>
      <c r="B2146" s="45">
        <v>2018</v>
      </c>
      <c r="C2146" s="44">
        <v>55776</v>
      </c>
      <c r="D2146" s="44">
        <v>2117</v>
      </c>
      <c r="E2146" s="44">
        <v>57893</v>
      </c>
      <c r="F2146" t="s">
        <v>12</v>
      </c>
    </row>
    <row r="2147" spans="1:6" x14ac:dyDescent="0.25">
      <c r="A2147" s="45">
        <v>3</v>
      </c>
      <c r="B2147" s="45">
        <v>2018</v>
      </c>
      <c r="C2147" s="44">
        <v>56036</v>
      </c>
      <c r="D2147" s="44">
        <v>2152</v>
      </c>
      <c r="E2147" s="44">
        <v>58188</v>
      </c>
      <c r="F2147" t="s">
        <v>12</v>
      </c>
    </row>
    <row r="2148" spans="1:6" x14ac:dyDescent="0.25">
      <c r="A2148" s="45">
        <v>4</v>
      </c>
      <c r="B2148" s="45">
        <v>2018</v>
      </c>
      <c r="C2148" s="44">
        <v>56367</v>
      </c>
      <c r="D2148" s="44">
        <v>2232</v>
      </c>
      <c r="E2148" s="44">
        <v>58599</v>
      </c>
      <c r="F2148" t="s">
        <v>12</v>
      </c>
    </row>
    <row r="2149" spans="1:6" x14ac:dyDescent="0.25">
      <c r="A2149" s="45">
        <v>5</v>
      </c>
      <c r="B2149" s="45">
        <v>2018</v>
      </c>
      <c r="C2149" s="44">
        <v>56614</v>
      </c>
      <c r="D2149" s="44">
        <v>2218</v>
      </c>
      <c r="E2149" s="44">
        <v>58832</v>
      </c>
      <c r="F2149" t="s">
        <v>12</v>
      </c>
    </row>
    <row r="2150" spans="1:6" x14ac:dyDescent="0.25">
      <c r="A2150" s="45">
        <v>6</v>
      </c>
      <c r="B2150" s="45">
        <v>2018</v>
      </c>
      <c r="C2150" s="44">
        <v>56550</v>
      </c>
      <c r="D2150" s="44">
        <v>2248</v>
      </c>
      <c r="E2150" s="44">
        <v>58798</v>
      </c>
      <c r="F2150" t="s">
        <v>12</v>
      </c>
    </row>
    <row r="2151" spans="1:6" x14ac:dyDescent="0.25">
      <c r="A2151" s="45">
        <v>7</v>
      </c>
      <c r="B2151" s="45">
        <v>2018</v>
      </c>
      <c r="C2151" s="44">
        <v>56678</v>
      </c>
      <c r="D2151" s="44">
        <v>2375</v>
      </c>
      <c r="E2151" s="44">
        <v>59053</v>
      </c>
      <c r="F2151" t="s">
        <v>12</v>
      </c>
    </row>
    <row r="2152" spans="1:6" x14ac:dyDescent="0.25">
      <c r="A2152" s="45">
        <v>8</v>
      </c>
      <c r="B2152" s="45">
        <v>2018</v>
      </c>
      <c r="C2152" s="44">
        <v>56928</v>
      </c>
      <c r="D2152" s="44">
        <v>2414</v>
      </c>
      <c r="E2152" s="44">
        <v>59342</v>
      </c>
      <c r="F2152" t="s">
        <v>12</v>
      </c>
    </row>
    <row r="2153" spans="1:6" x14ac:dyDescent="0.25">
      <c r="A2153" s="45">
        <v>9</v>
      </c>
      <c r="B2153" s="45">
        <v>2018</v>
      </c>
      <c r="C2153" s="44">
        <v>57369</v>
      </c>
      <c r="D2153" s="44">
        <v>2380</v>
      </c>
      <c r="E2153" s="44">
        <v>59749</v>
      </c>
      <c r="F2153" t="s">
        <v>12</v>
      </c>
    </row>
    <row r="2154" spans="1:6" x14ac:dyDescent="0.25">
      <c r="A2154" s="45">
        <v>10</v>
      </c>
      <c r="B2154" s="45">
        <v>2018</v>
      </c>
      <c r="C2154" s="44">
        <v>57599</v>
      </c>
      <c r="D2154" s="44">
        <v>2376</v>
      </c>
      <c r="E2154" s="44">
        <v>59975</v>
      </c>
      <c r="F2154" t="s">
        <v>12</v>
      </c>
    </row>
    <row r="2155" spans="1:6" x14ac:dyDescent="0.25">
      <c r="A2155" s="45">
        <v>11</v>
      </c>
      <c r="B2155" s="45">
        <v>2018</v>
      </c>
      <c r="C2155" s="44">
        <v>57679</v>
      </c>
      <c r="D2155" s="44">
        <v>2346</v>
      </c>
      <c r="E2155" s="44">
        <v>60025</v>
      </c>
      <c r="F2155" t="s">
        <v>12</v>
      </c>
    </row>
    <row r="2156" spans="1:6" x14ac:dyDescent="0.25">
      <c r="A2156" s="45">
        <v>12</v>
      </c>
      <c r="B2156" s="45">
        <v>2018</v>
      </c>
      <c r="C2156" s="44">
        <v>57624</v>
      </c>
      <c r="D2156" s="44">
        <v>2358</v>
      </c>
      <c r="E2156" s="44">
        <v>59982</v>
      </c>
      <c r="F2156" t="s">
        <v>12</v>
      </c>
    </row>
    <row r="2157" spans="1:6" x14ac:dyDescent="0.25">
      <c r="A2157" s="45">
        <v>1</v>
      </c>
      <c r="B2157" s="45">
        <v>2019</v>
      </c>
      <c r="C2157" s="44">
        <v>57902</v>
      </c>
      <c r="D2157" s="44">
        <v>2361</v>
      </c>
      <c r="E2157" s="44">
        <v>60263</v>
      </c>
      <c r="F2157" t="s">
        <v>12</v>
      </c>
    </row>
    <row r="2158" spans="1:6" x14ac:dyDescent="0.25">
      <c r="A2158" s="45">
        <v>2</v>
      </c>
      <c r="B2158" s="45">
        <v>2019</v>
      </c>
      <c r="C2158" s="44">
        <v>58156</v>
      </c>
      <c r="D2158" s="44">
        <v>2292</v>
      </c>
      <c r="E2158" s="44">
        <v>60448</v>
      </c>
      <c r="F2158" t="s">
        <v>12</v>
      </c>
    </row>
    <row r="2159" spans="1:6" x14ac:dyDescent="0.25">
      <c r="A2159" s="45">
        <v>3</v>
      </c>
      <c r="B2159" s="45">
        <v>2019</v>
      </c>
      <c r="C2159" s="44">
        <v>58312</v>
      </c>
      <c r="D2159" s="44">
        <v>2247</v>
      </c>
      <c r="E2159" s="44">
        <v>60559</v>
      </c>
      <c r="F2159" t="s">
        <v>12</v>
      </c>
    </row>
    <row r="2160" spans="1:6" x14ac:dyDescent="0.25">
      <c r="A2160" s="45">
        <v>4</v>
      </c>
      <c r="B2160" s="45">
        <v>2019</v>
      </c>
      <c r="C2160" s="44">
        <v>58474</v>
      </c>
      <c r="D2160" s="44">
        <v>2255</v>
      </c>
      <c r="E2160" s="44">
        <v>60729</v>
      </c>
      <c r="F2160" t="s">
        <v>12</v>
      </c>
    </row>
    <row r="2161" spans="1:6" x14ac:dyDescent="0.25">
      <c r="A2161" s="45">
        <v>5</v>
      </c>
      <c r="B2161" s="45">
        <v>2019</v>
      </c>
      <c r="C2161" s="44">
        <v>58517</v>
      </c>
      <c r="D2161" s="44">
        <v>2240</v>
      </c>
      <c r="E2161" s="44">
        <v>60757</v>
      </c>
      <c r="F2161" t="s">
        <v>12</v>
      </c>
    </row>
    <row r="2162" spans="1:6" x14ac:dyDescent="0.25">
      <c r="A2162" s="45">
        <v>6</v>
      </c>
      <c r="B2162" s="45">
        <v>2019</v>
      </c>
      <c r="C2162" s="44">
        <v>58698</v>
      </c>
      <c r="D2162" s="44">
        <v>2190</v>
      </c>
      <c r="E2162" s="44">
        <v>60888</v>
      </c>
      <c r="F2162" t="s">
        <v>12</v>
      </c>
    </row>
    <row r="2163" spans="1:6" x14ac:dyDescent="0.25">
      <c r="A2163" s="45">
        <v>7</v>
      </c>
      <c r="B2163" s="45">
        <v>2019</v>
      </c>
      <c r="C2163" s="44">
        <v>58873</v>
      </c>
      <c r="D2163" s="44">
        <v>2184</v>
      </c>
      <c r="E2163" s="44">
        <v>61057</v>
      </c>
      <c r="F2163" t="s">
        <v>12</v>
      </c>
    </row>
    <row r="2164" spans="1:6" x14ac:dyDescent="0.25">
      <c r="A2164" s="45">
        <v>8</v>
      </c>
      <c r="B2164" s="45">
        <v>2019</v>
      </c>
      <c r="C2164" s="44">
        <v>59053</v>
      </c>
      <c r="D2164" s="44">
        <v>2235</v>
      </c>
      <c r="E2164" s="44">
        <v>61288</v>
      </c>
      <c r="F2164" t="s">
        <v>12</v>
      </c>
    </row>
    <row r="2165" spans="1:6" x14ac:dyDescent="0.25">
      <c r="A2165" s="45">
        <v>9</v>
      </c>
      <c r="B2165" s="45">
        <v>2019</v>
      </c>
      <c r="C2165" s="44">
        <v>59453</v>
      </c>
      <c r="D2165" s="44">
        <v>2274</v>
      </c>
      <c r="E2165" s="44">
        <v>61727</v>
      </c>
      <c r="F2165" t="s">
        <v>12</v>
      </c>
    </row>
    <row r="2166" spans="1:6" x14ac:dyDescent="0.25">
      <c r="A2166" s="45">
        <v>10</v>
      </c>
      <c r="B2166" s="45">
        <v>2019</v>
      </c>
      <c r="C2166" s="44">
        <v>59657</v>
      </c>
      <c r="D2166" s="44">
        <v>2308</v>
      </c>
      <c r="E2166" s="44">
        <v>61965</v>
      </c>
      <c r="F2166" t="s">
        <v>12</v>
      </c>
    </row>
    <row r="2167" spans="1:6" x14ac:dyDescent="0.25">
      <c r="A2167" s="45">
        <v>11</v>
      </c>
      <c r="B2167" s="45">
        <v>2019</v>
      </c>
      <c r="C2167" s="44">
        <v>59605</v>
      </c>
      <c r="D2167" s="44">
        <v>2282</v>
      </c>
      <c r="E2167" s="44">
        <v>61887</v>
      </c>
      <c r="F2167" t="s">
        <v>12</v>
      </c>
    </row>
    <row r="2168" spans="1:6" x14ac:dyDescent="0.25">
      <c r="A2168" s="45">
        <v>12</v>
      </c>
      <c r="B2168" s="45">
        <v>2019</v>
      </c>
      <c r="C2168" s="44">
        <v>59629</v>
      </c>
      <c r="D2168" s="44">
        <v>2276</v>
      </c>
      <c r="E2168" s="44">
        <v>61905</v>
      </c>
      <c r="F2168" t="s">
        <v>12</v>
      </c>
    </row>
    <row r="2169" spans="1:6" x14ac:dyDescent="0.25">
      <c r="A2169" s="45">
        <v>1</v>
      </c>
      <c r="B2169" s="45">
        <v>2020</v>
      </c>
      <c r="C2169" s="44">
        <v>59914</v>
      </c>
      <c r="D2169" s="44">
        <v>2302</v>
      </c>
      <c r="E2169" s="44">
        <v>62216</v>
      </c>
      <c r="F2169" t="s">
        <v>12</v>
      </c>
    </row>
    <row r="2170" spans="1:6" x14ac:dyDescent="0.25">
      <c r="A2170" s="45">
        <v>2</v>
      </c>
      <c r="B2170" s="45">
        <v>2020</v>
      </c>
      <c r="C2170" s="44">
        <v>60092</v>
      </c>
      <c r="D2170" s="44">
        <v>2344</v>
      </c>
      <c r="E2170" s="44">
        <v>62436</v>
      </c>
      <c r="F2170" t="s">
        <v>12</v>
      </c>
    </row>
    <row r="2171" spans="1:6" x14ac:dyDescent="0.25">
      <c r="A2171" s="45">
        <v>3</v>
      </c>
      <c r="B2171" s="45">
        <v>2020</v>
      </c>
      <c r="C2171" s="44">
        <v>59763</v>
      </c>
      <c r="D2171" s="44">
        <v>2318</v>
      </c>
      <c r="E2171" s="44">
        <v>62081</v>
      </c>
      <c r="F2171" t="s">
        <v>12</v>
      </c>
    </row>
    <row r="2172" spans="1:6" x14ac:dyDescent="0.25">
      <c r="A2172" s="45">
        <v>4</v>
      </c>
      <c r="B2172" s="45">
        <v>2020</v>
      </c>
      <c r="C2172" s="44">
        <v>59866</v>
      </c>
      <c r="D2172" s="44">
        <v>2325</v>
      </c>
      <c r="E2172" s="44">
        <v>62191</v>
      </c>
      <c r="F2172" t="s">
        <v>12</v>
      </c>
    </row>
    <row r="2173" spans="1:6" x14ac:dyDescent="0.25">
      <c r="A2173" s="45">
        <v>5</v>
      </c>
      <c r="B2173" s="45">
        <v>2020</v>
      </c>
      <c r="C2173" s="44">
        <v>60012</v>
      </c>
      <c r="D2173" s="44">
        <v>2333</v>
      </c>
      <c r="E2173" s="44">
        <v>62345</v>
      </c>
      <c r="F2173" t="s">
        <v>12</v>
      </c>
    </row>
    <row r="2174" spans="1:6" x14ac:dyDescent="0.25">
      <c r="A2174" s="45">
        <v>6</v>
      </c>
      <c r="B2174" s="45">
        <v>2020</v>
      </c>
      <c r="C2174" s="44">
        <v>59947</v>
      </c>
      <c r="D2174" s="44">
        <v>2341</v>
      </c>
      <c r="E2174" s="44">
        <v>62288</v>
      </c>
      <c r="F2174" t="s">
        <v>12</v>
      </c>
    </row>
    <row r="2175" spans="1:6" x14ac:dyDescent="0.25">
      <c r="A2175" s="45">
        <v>7</v>
      </c>
      <c r="B2175" s="45">
        <v>2020</v>
      </c>
      <c r="C2175" s="44">
        <v>59726</v>
      </c>
      <c r="D2175" s="44">
        <v>2318</v>
      </c>
      <c r="E2175" s="44">
        <v>62044</v>
      </c>
      <c r="F2175" t="s">
        <v>12</v>
      </c>
    </row>
    <row r="2176" spans="1:6" x14ac:dyDescent="0.25">
      <c r="A2176" s="45">
        <v>8</v>
      </c>
      <c r="B2176" s="45">
        <v>2020</v>
      </c>
      <c r="C2176" s="44">
        <v>59355</v>
      </c>
      <c r="D2176" s="44">
        <v>2333</v>
      </c>
      <c r="E2176" s="44">
        <v>61688</v>
      </c>
      <c r="F2176" t="s">
        <v>12</v>
      </c>
    </row>
    <row r="2177" spans="1:6" x14ac:dyDescent="0.25">
      <c r="A2177" s="45">
        <v>9</v>
      </c>
      <c r="B2177" s="45">
        <v>2020</v>
      </c>
      <c r="C2177" s="44">
        <v>56834</v>
      </c>
      <c r="D2177" s="44">
        <v>2194</v>
      </c>
      <c r="E2177" s="44">
        <v>59028</v>
      </c>
      <c r="F2177" t="s">
        <v>12</v>
      </c>
    </row>
    <row r="2178" spans="1:6" x14ac:dyDescent="0.25">
      <c r="A2178" s="45">
        <v>10</v>
      </c>
      <c r="B2178" s="45">
        <v>2020</v>
      </c>
      <c r="C2178" s="44">
        <v>55992</v>
      </c>
      <c r="D2178" s="44">
        <v>2142</v>
      </c>
      <c r="E2178" s="44">
        <v>58134</v>
      </c>
      <c r="F2178" t="s">
        <v>12</v>
      </c>
    </row>
    <row r="2179" spans="1:6" x14ac:dyDescent="0.25">
      <c r="A2179" s="45">
        <v>11</v>
      </c>
      <c r="B2179" s="45">
        <v>2020</v>
      </c>
      <c r="C2179" s="44">
        <v>55845</v>
      </c>
      <c r="D2179" s="44">
        <v>2109</v>
      </c>
      <c r="E2179" s="44">
        <v>57954</v>
      </c>
      <c r="F2179" t="s">
        <v>12</v>
      </c>
    </row>
    <row r="2180" spans="1:6" x14ac:dyDescent="0.25">
      <c r="A2180" s="45">
        <v>12</v>
      </c>
      <c r="B2180" s="45">
        <v>2020</v>
      </c>
      <c r="C2180" s="44">
        <v>55500</v>
      </c>
      <c r="D2180" s="44">
        <v>2074</v>
      </c>
      <c r="E2180" s="44">
        <v>57574</v>
      </c>
      <c r="F2180" t="s">
        <v>12</v>
      </c>
    </row>
    <row r="2181" spans="1:6" x14ac:dyDescent="0.25">
      <c r="A2181" s="45">
        <v>1</v>
      </c>
      <c r="B2181" s="45">
        <v>2021</v>
      </c>
      <c r="C2181" s="44">
        <v>55370</v>
      </c>
      <c r="D2181" s="44">
        <v>2055</v>
      </c>
      <c r="E2181" s="44">
        <v>57425</v>
      </c>
      <c r="F2181" t="s">
        <v>12</v>
      </c>
    </row>
    <row r="2182" spans="1:6" x14ac:dyDescent="0.25">
      <c r="A2182" s="45">
        <v>2</v>
      </c>
      <c r="B2182" s="45">
        <v>2021</v>
      </c>
      <c r="C2182" s="44">
        <v>55325</v>
      </c>
      <c r="D2182" s="44">
        <v>2019</v>
      </c>
      <c r="E2182" s="44">
        <v>57344</v>
      </c>
      <c r="F2182" t="s">
        <v>12</v>
      </c>
    </row>
    <row r="2183" spans="1:6" x14ac:dyDescent="0.25">
      <c r="A2183" s="45">
        <v>3</v>
      </c>
      <c r="B2183" s="45">
        <v>2021</v>
      </c>
      <c r="C2183" s="44">
        <v>55065</v>
      </c>
      <c r="D2183" s="44">
        <v>1972</v>
      </c>
      <c r="E2183" s="44">
        <v>57037</v>
      </c>
      <c r="F2183" t="s">
        <v>12</v>
      </c>
    </row>
    <row r="2184" spans="1:6" x14ac:dyDescent="0.25">
      <c r="A2184" s="45">
        <v>4</v>
      </c>
      <c r="B2184" s="45">
        <v>2021</v>
      </c>
      <c r="C2184" s="44">
        <v>54761</v>
      </c>
      <c r="D2184" s="44">
        <v>1919</v>
      </c>
      <c r="E2184" s="44">
        <v>56680</v>
      </c>
      <c r="F2184" t="s">
        <v>12</v>
      </c>
    </row>
    <row r="2185" spans="1:6" x14ac:dyDescent="0.25">
      <c r="A2185" s="45">
        <v>5</v>
      </c>
      <c r="B2185" s="45">
        <v>2021</v>
      </c>
      <c r="C2185" s="44">
        <v>54191</v>
      </c>
      <c r="D2185" s="44">
        <v>1832</v>
      </c>
      <c r="E2185" s="44">
        <v>56023</v>
      </c>
      <c r="F2185" t="s">
        <v>12</v>
      </c>
    </row>
    <row r="2186" spans="1:6" x14ac:dyDescent="0.25">
      <c r="A2186" s="45">
        <v>6</v>
      </c>
      <c r="B2186" s="45">
        <v>2021</v>
      </c>
      <c r="C2186" s="44">
        <v>53602</v>
      </c>
      <c r="D2186" s="44">
        <v>1691</v>
      </c>
      <c r="E2186" s="44">
        <v>55293</v>
      </c>
      <c r="F2186" t="s">
        <v>12</v>
      </c>
    </row>
    <row r="2187" spans="1:6" x14ac:dyDescent="0.25">
      <c r="A2187" s="45">
        <v>7</v>
      </c>
      <c r="B2187" s="45">
        <v>2021</v>
      </c>
      <c r="C2187" s="44">
        <v>53197</v>
      </c>
      <c r="D2187" s="44">
        <v>1615</v>
      </c>
      <c r="E2187" s="44">
        <v>54812</v>
      </c>
      <c r="F2187" t="s">
        <v>12</v>
      </c>
    </row>
    <row r="2188" spans="1:6" x14ac:dyDescent="0.25">
      <c r="A2188" s="45">
        <v>8</v>
      </c>
      <c r="B2188" s="45">
        <v>2021</v>
      </c>
      <c r="C2188" s="44">
        <v>53039</v>
      </c>
      <c r="D2188" s="44">
        <v>1473</v>
      </c>
      <c r="E2188" s="44">
        <v>54512</v>
      </c>
      <c r="F2188" t="s">
        <v>12</v>
      </c>
    </row>
    <row r="2189" spans="1:6" x14ac:dyDescent="0.25">
      <c r="A2189" s="45">
        <v>9</v>
      </c>
      <c r="B2189" s="45">
        <v>2021</v>
      </c>
      <c r="C2189" s="44">
        <v>53269</v>
      </c>
      <c r="D2189" s="44">
        <v>1429</v>
      </c>
      <c r="E2189" s="44">
        <v>54698</v>
      </c>
      <c r="F2189" t="s">
        <v>12</v>
      </c>
    </row>
    <row r="2190" spans="1:6" x14ac:dyDescent="0.25">
      <c r="A2190" s="45">
        <v>10</v>
      </c>
      <c r="B2190" s="45">
        <v>2021</v>
      </c>
      <c r="C2190" s="44">
        <v>53367</v>
      </c>
      <c r="D2190" s="44">
        <v>1381</v>
      </c>
      <c r="E2190" s="44">
        <v>54748</v>
      </c>
      <c r="F2190" t="s">
        <v>12</v>
      </c>
    </row>
    <row r="2191" spans="1:6" x14ac:dyDescent="0.25">
      <c r="A2191" s="45">
        <v>11</v>
      </c>
      <c r="B2191" s="45">
        <v>2021</v>
      </c>
      <c r="C2191" s="44">
        <v>53926</v>
      </c>
      <c r="D2191" s="44">
        <v>1335</v>
      </c>
      <c r="E2191" s="44">
        <v>55261</v>
      </c>
      <c r="F2191" t="s">
        <v>12</v>
      </c>
    </row>
    <row r="2192" spans="1:6" x14ac:dyDescent="0.25">
      <c r="A2192" s="45">
        <v>12</v>
      </c>
      <c r="B2192" s="45">
        <v>2021</v>
      </c>
      <c r="C2192" s="44">
        <v>54439</v>
      </c>
      <c r="D2192" s="44">
        <v>1307</v>
      </c>
      <c r="E2192" s="44">
        <v>55746</v>
      </c>
      <c r="F2192" t="s">
        <v>12</v>
      </c>
    </row>
    <row r="2193" spans="1:6" x14ac:dyDescent="0.25">
      <c r="A2193" s="45">
        <v>1</v>
      </c>
      <c r="B2193" s="45">
        <v>2022</v>
      </c>
      <c r="C2193" s="44">
        <v>55602</v>
      </c>
      <c r="D2193" s="44">
        <v>1276</v>
      </c>
      <c r="E2193" s="44">
        <v>56878</v>
      </c>
      <c r="F2193" t="s">
        <v>12</v>
      </c>
    </row>
    <row r="2194" spans="1:6" x14ac:dyDescent="0.25">
      <c r="A2194" s="45">
        <v>2</v>
      </c>
      <c r="B2194" s="45">
        <v>2022</v>
      </c>
      <c r="C2194" s="44">
        <v>56945</v>
      </c>
      <c r="D2194" s="44">
        <v>1240</v>
      </c>
      <c r="E2194" s="44">
        <v>58185</v>
      </c>
      <c r="F2194" t="s">
        <v>12</v>
      </c>
    </row>
    <row r="2195" spans="1:6" x14ac:dyDescent="0.25">
      <c r="A2195" s="45">
        <v>3</v>
      </c>
      <c r="B2195" s="45">
        <v>2022</v>
      </c>
      <c r="C2195" s="44">
        <v>58270</v>
      </c>
      <c r="D2195" s="44">
        <v>1189</v>
      </c>
      <c r="E2195" s="44">
        <v>59459</v>
      </c>
      <c r="F2195" t="s">
        <v>12</v>
      </c>
    </row>
    <row r="2196" spans="1:6" x14ac:dyDescent="0.25">
      <c r="A2196" s="45">
        <v>4</v>
      </c>
      <c r="B2196" s="45">
        <v>2022</v>
      </c>
      <c r="C2196" s="44">
        <v>59705</v>
      </c>
      <c r="D2196" s="44">
        <v>1212</v>
      </c>
      <c r="E2196" s="44">
        <v>60917</v>
      </c>
      <c r="F2196" t="s">
        <v>12</v>
      </c>
    </row>
    <row r="2197" spans="1:6" x14ac:dyDescent="0.25">
      <c r="A2197" s="45">
        <v>5</v>
      </c>
      <c r="B2197" s="45">
        <v>2022</v>
      </c>
      <c r="C2197" s="44">
        <v>60737</v>
      </c>
      <c r="D2197" s="44">
        <v>1303</v>
      </c>
      <c r="E2197" s="44">
        <v>62040</v>
      </c>
      <c r="F2197" t="s">
        <v>12</v>
      </c>
    </row>
    <row r="2198" spans="1:6" x14ac:dyDescent="0.25">
      <c r="A2198" s="45">
        <v>6</v>
      </c>
      <c r="B2198" s="45">
        <v>2022</v>
      </c>
      <c r="C2198" s="44">
        <v>61619</v>
      </c>
      <c r="D2198" s="44">
        <v>1428</v>
      </c>
      <c r="E2198" s="44">
        <v>63047</v>
      </c>
      <c r="F2198" t="s">
        <v>12</v>
      </c>
    </row>
    <row r="2199" spans="1:6" x14ac:dyDescent="0.25">
      <c r="A2199" s="45">
        <v>7</v>
      </c>
      <c r="B2199" s="45">
        <v>2022</v>
      </c>
      <c r="C2199" s="44">
        <v>62448</v>
      </c>
      <c r="D2199" s="44">
        <v>1570</v>
      </c>
      <c r="E2199" s="44">
        <v>64018</v>
      </c>
      <c r="F2199" t="s">
        <v>12</v>
      </c>
    </row>
    <row r="2200" spans="1:6" x14ac:dyDescent="0.25">
      <c r="A2200" s="45">
        <v>8</v>
      </c>
      <c r="B2200" s="45">
        <v>2022</v>
      </c>
      <c r="C2200" s="44">
        <v>62677</v>
      </c>
      <c r="D2200" s="44">
        <v>1673</v>
      </c>
      <c r="E2200" s="44">
        <v>64350</v>
      </c>
      <c r="F2200" t="s">
        <v>12</v>
      </c>
    </row>
    <row r="2201" spans="1:6" x14ac:dyDescent="0.25">
      <c r="A2201" s="45">
        <v>1</v>
      </c>
      <c r="B2201" s="45">
        <v>1990</v>
      </c>
      <c r="C2201" s="44">
        <v>68137</v>
      </c>
      <c r="D2201" s="44">
        <v>9039</v>
      </c>
      <c r="E2201" s="44">
        <v>77176</v>
      </c>
      <c r="F2201" t="s">
        <v>11</v>
      </c>
    </row>
    <row r="2202" spans="1:6" x14ac:dyDescent="0.25">
      <c r="A2202" s="45">
        <v>2</v>
      </c>
      <c r="B2202" s="45">
        <v>1990</v>
      </c>
      <c r="C2202" s="44">
        <v>68725</v>
      </c>
      <c r="D2202" s="44">
        <v>9273</v>
      </c>
      <c r="E2202" s="44">
        <v>77998</v>
      </c>
      <c r="F2202" t="s">
        <v>11</v>
      </c>
    </row>
    <row r="2203" spans="1:6" x14ac:dyDescent="0.25">
      <c r="A2203" s="45">
        <v>3</v>
      </c>
      <c r="B2203" s="45">
        <v>1990</v>
      </c>
      <c r="C2203" s="44">
        <v>69509</v>
      </c>
      <c r="D2203" s="44">
        <v>9376</v>
      </c>
      <c r="E2203" s="44">
        <v>78885</v>
      </c>
      <c r="F2203" t="s">
        <v>11</v>
      </c>
    </row>
    <row r="2204" spans="1:6" x14ac:dyDescent="0.25">
      <c r="A2204" s="45">
        <v>4</v>
      </c>
      <c r="B2204" s="45">
        <v>1990</v>
      </c>
      <c r="C2204" s="44">
        <v>69713</v>
      </c>
      <c r="D2204" s="44">
        <v>9326</v>
      </c>
      <c r="E2204" s="44">
        <v>79039</v>
      </c>
      <c r="F2204" t="s">
        <v>11</v>
      </c>
    </row>
    <row r="2205" spans="1:6" x14ac:dyDescent="0.25">
      <c r="A2205" s="45">
        <v>5</v>
      </c>
      <c r="B2205" s="45">
        <v>1990</v>
      </c>
      <c r="C2205" s="44">
        <v>70376</v>
      </c>
      <c r="D2205" s="44">
        <v>9309</v>
      </c>
      <c r="E2205" s="44">
        <v>79685</v>
      </c>
      <c r="F2205" t="s">
        <v>11</v>
      </c>
    </row>
    <row r="2206" spans="1:6" x14ac:dyDescent="0.25">
      <c r="A2206" s="45">
        <v>6</v>
      </c>
      <c r="B2206" s="45">
        <v>1990</v>
      </c>
      <c r="C2206" s="44">
        <v>71258</v>
      </c>
      <c r="D2206" s="44">
        <v>9369</v>
      </c>
      <c r="E2206" s="44">
        <v>80627</v>
      </c>
      <c r="F2206" t="s">
        <v>11</v>
      </c>
    </row>
    <row r="2207" spans="1:6" x14ac:dyDescent="0.25">
      <c r="A2207" s="45">
        <v>7</v>
      </c>
      <c r="B2207" s="45">
        <v>1990</v>
      </c>
      <c r="C2207" s="44">
        <v>72018</v>
      </c>
      <c r="D2207" s="44">
        <v>9651</v>
      </c>
      <c r="E2207" s="44">
        <v>81669</v>
      </c>
      <c r="F2207" t="s">
        <v>11</v>
      </c>
    </row>
    <row r="2208" spans="1:6" x14ac:dyDescent="0.25">
      <c r="A2208" s="45">
        <v>8</v>
      </c>
      <c r="B2208" s="45">
        <v>1990</v>
      </c>
      <c r="C2208" s="44">
        <v>72513</v>
      </c>
      <c r="D2208" s="44">
        <v>9694</v>
      </c>
      <c r="E2208" s="44">
        <v>82207</v>
      </c>
      <c r="F2208" t="s">
        <v>11</v>
      </c>
    </row>
    <row r="2209" spans="1:6" x14ac:dyDescent="0.25">
      <c r="A2209" s="45">
        <v>9</v>
      </c>
      <c r="B2209" s="45">
        <v>1990</v>
      </c>
      <c r="C2209" s="44">
        <v>72776</v>
      </c>
      <c r="D2209" s="44">
        <v>9788</v>
      </c>
      <c r="E2209" s="44">
        <v>82564</v>
      </c>
      <c r="F2209" t="s">
        <v>11</v>
      </c>
    </row>
    <row r="2210" spans="1:6" x14ac:dyDescent="0.25">
      <c r="A2210" s="45">
        <v>10</v>
      </c>
      <c r="B2210" s="45">
        <v>1990</v>
      </c>
      <c r="C2210" s="44">
        <v>73111</v>
      </c>
      <c r="D2210" s="44">
        <v>9737</v>
      </c>
      <c r="E2210" s="44">
        <v>82848</v>
      </c>
      <c r="F2210" t="s">
        <v>11</v>
      </c>
    </row>
    <row r="2211" spans="1:6" x14ac:dyDescent="0.25">
      <c r="A2211" s="45">
        <v>11</v>
      </c>
      <c r="B2211" s="45">
        <v>1990</v>
      </c>
      <c r="C2211" s="44">
        <v>73171</v>
      </c>
      <c r="D2211" s="44">
        <v>9492</v>
      </c>
      <c r="E2211" s="44">
        <v>82663</v>
      </c>
      <c r="F2211" t="s">
        <v>11</v>
      </c>
    </row>
    <row r="2212" spans="1:6" x14ac:dyDescent="0.25">
      <c r="A2212" s="45">
        <v>12</v>
      </c>
      <c r="B2212" s="45">
        <v>1990</v>
      </c>
      <c r="C2212" s="44">
        <v>73726</v>
      </c>
      <c r="D2212" s="44">
        <v>9507</v>
      </c>
      <c r="E2212" s="44">
        <v>83233</v>
      </c>
      <c r="F2212" t="s">
        <v>11</v>
      </c>
    </row>
    <row r="2213" spans="1:6" x14ac:dyDescent="0.25">
      <c r="A2213" s="45">
        <v>1</v>
      </c>
      <c r="B2213" s="45">
        <v>1991</v>
      </c>
      <c r="C2213" s="44">
        <v>73867</v>
      </c>
      <c r="D2213" s="44">
        <v>9426</v>
      </c>
      <c r="E2213" s="44">
        <v>83293</v>
      </c>
      <c r="F2213" t="s">
        <v>11</v>
      </c>
    </row>
    <row r="2214" spans="1:6" x14ac:dyDescent="0.25">
      <c r="A2214" s="45">
        <v>2</v>
      </c>
      <c r="B2214" s="45">
        <v>1991</v>
      </c>
      <c r="C2214" s="44">
        <v>73490</v>
      </c>
      <c r="D2214" s="44">
        <v>9934</v>
      </c>
      <c r="E2214" s="44">
        <v>83424</v>
      </c>
      <c r="F2214" t="s">
        <v>11</v>
      </c>
    </row>
    <row r="2215" spans="1:6" x14ac:dyDescent="0.25">
      <c r="A2215" s="45">
        <v>3</v>
      </c>
      <c r="B2215" s="45">
        <v>1991</v>
      </c>
      <c r="C2215" s="44">
        <v>73538</v>
      </c>
      <c r="D2215" s="44">
        <v>10192</v>
      </c>
      <c r="E2215" s="44">
        <v>83730</v>
      </c>
      <c r="F2215" t="s">
        <v>11</v>
      </c>
    </row>
    <row r="2216" spans="1:6" x14ac:dyDescent="0.25">
      <c r="A2216" s="45">
        <v>4</v>
      </c>
      <c r="B2216" s="45">
        <v>1991</v>
      </c>
      <c r="C2216" s="44">
        <v>74075</v>
      </c>
      <c r="D2216" s="44">
        <v>10246</v>
      </c>
      <c r="E2216" s="44">
        <v>84321</v>
      </c>
      <c r="F2216" t="s">
        <v>11</v>
      </c>
    </row>
    <row r="2217" spans="1:6" x14ac:dyDescent="0.25">
      <c r="A2217" s="45">
        <v>5</v>
      </c>
      <c r="B2217" s="45">
        <v>1991</v>
      </c>
      <c r="C2217" s="44">
        <v>74853</v>
      </c>
      <c r="D2217" s="44">
        <v>10427</v>
      </c>
      <c r="E2217" s="44">
        <v>85280</v>
      </c>
      <c r="F2217" t="s">
        <v>11</v>
      </c>
    </row>
    <row r="2218" spans="1:6" x14ac:dyDescent="0.25">
      <c r="A2218" s="45">
        <v>6</v>
      </c>
      <c r="B2218" s="45">
        <v>1991</v>
      </c>
      <c r="C2218" s="44">
        <v>75683</v>
      </c>
      <c r="D2218" s="44">
        <v>10716</v>
      </c>
      <c r="E2218" s="44">
        <v>86399</v>
      </c>
      <c r="F2218" t="s">
        <v>11</v>
      </c>
    </row>
    <row r="2219" spans="1:6" x14ac:dyDescent="0.25">
      <c r="A2219" s="45">
        <v>7</v>
      </c>
      <c r="B2219" s="45">
        <v>1991</v>
      </c>
      <c r="C2219" s="44">
        <v>76563</v>
      </c>
      <c r="D2219" s="44">
        <v>10876</v>
      </c>
      <c r="E2219" s="44">
        <v>87439</v>
      </c>
      <c r="F2219" t="s">
        <v>11</v>
      </c>
    </row>
    <row r="2220" spans="1:6" x14ac:dyDescent="0.25">
      <c r="A2220" s="45">
        <v>8</v>
      </c>
      <c r="B2220" s="45">
        <v>1991</v>
      </c>
      <c r="C2220" s="44">
        <v>76887</v>
      </c>
      <c r="D2220" s="44">
        <v>11029</v>
      </c>
      <c r="E2220" s="44">
        <v>87916</v>
      </c>
      <c r="F2220" t="s">
        <v>11</v>
      </c>
    </row>
    <row r="2221" spans="1:6" x14ac:dyDescent="0.25">
      <c r="A2221" s="45">
        <v>9</v>
      </c>
      <c r="B2221" s="45">
        <v>1991</v>
      </c>
      <c r="C2221" s="44">
        <v>82579</v>
      </c>
      <c r="D2221" s="44">
        <v>12560</v>
      </c>
      <c r="E2221" s="44">
        <v>95139</v>
      </c>
      <c r="F2221" t="s">
        <v>11</v>
      </c>
    </row>
    <row r="2222" spans="1:6" x14ac:dyDescent="0.25">
      <c r="A2222" s="45">
        <v>10</v>
      </c>
      <c r="B2222" s="45">
        <v>1991</v>
      </c>
      <c r="C2222" s="44">
        <v>82722</v>
      </c>
      <c r="D2222" s="44">
        <v>12785</v>
      </c>
      <c r="E2222" s="44">
        <v>95507</v>
      </c>
      <c r="F2222" t="s">
        <v>11</v>
      </c>
    </row>
    <row r="2223" spans="1:6" x14ac:dyDescent="0.25">
      <c r="A2223" s="45">
        <v>11</v>
      </c>
      <c r="B2223" s="45">
        <v>1991</v>
      </c>
      <c r="C2223" s="44">
        <v>83237</v>
      </c>
      <c r="D2223" s="44">
        <v>12293</v>
      </c>
      <c r="E2223" s="44">
        <v>95530</v>
      </c>
      <c r="F2223" t="s">
        <v>11</v>
      </c>
    </row>
    <row r="2224" spans="1:6" x14ac:dyDescent="0.25">
      <c r="A2224" s="45">
        <v>12</v>
      </c>
      <c r="B2224" s="45">
        <v>1991</v>
      </c>
      <c r="C2224" s="44">
        <v>83561</v>
      </c>
      <c r="D2224" s="44">
        <v>12531</v>
      </c>
      <c r="E2224" s="44">
        <v>96092</v>
      </c>
      <c r="F2224" t="s">
        <v>11</v>
      </c>
    </row>
    <row r="2225" spans="1:6" x14ac:dyDescent="0.25">
      <c r="A2225" s="45">
        <v>1</v>
      </c>
      <c r="B2225" s="45">
        <v>1992</v>
      </c>
      <c r="C2225" s="44">
        <v>83649</v>
      </c>
      <c r="D2225" s="44">
        <v>12361</v>
      </c>
      <c r="E2225" s="44">
        <v>96010</v>
      </c>
      <c r="F2225" t="s">
        <v>11</v>
      </c>
    </row>
    <row r="2226" spans="1:6" x14ac:dyDescent="0.25">
      <c r="A2226" s="45">
        <v>2</v>
      </c>
      <c r="B2226" s="45">
        <v>1992</v>
      </c>
      <c r="C2226" s="44">
        <v>83428</v>
      </c>
      <c r="D2226" s="44">
        <v>12741</v>
      </c>
      <c r="E2226" s="44">
        <v>96169</v>
      </c>
      <c r="F2226" t="s">
        <v>11</v>
      </c>
    </row>
    <row r="2227" spans="1:6" x14ac:dyDescent="0.25">
      <c r="A2227" s="45">
        <v>3</v>
      </c>
      <c r="B2227" s="45">
        <v>1992</v>
      </c>
      <c r="C2227" s="44">
        <v>83444</v>
      </c>
      <c r="D2227" s="44">
        <v>12644</v>
      </c>
      <c r="E2227" s="44">
        <v>96088</v>
      </c>
      <c r="F2227" t="s">
        <v>11</v>
      </c>
    </row>
    <row r="2228" spans="1:6" x14ac:dyDescent="0.25">
      <c r="A2228" s="45">
        <v>4</v>
      </c>
      <c r="B2228" s="45">
        <v>1992</v>
      </c>
      <c r="C2228" s="44">
        <v>83514</v>
      </c>
      <c r="D2228" s="44">
        <v>12880</v>
      </c>
      <c r="E2228" s="44">
        <v>96394</v>
      </c>
      <c r="F2228" t="s">
        <v>11</v>
      </c>
    </row>
    <row r="2229" spans="1:6" x14ac:dyDescent="0.25">
      <c r="A2229" s="45">
        <v>5</v>
      </c>
      <c r="B2229" s="45">
        <v>1992</v>
      </c>
      <c r="C2229" s="44">
        <v>83615</v>
      </c>
      <c r="D2229" s="44">
        <v>12747</v>
      </c>
      <c r="E2229" s="44">
        <v>96362</v>
      </c>
      <c r="F2229" t="s">
        <v>11</v>
      </c>
    </row>
    <row r="2230" spans="1:6" x14ac:dyDescent="0.25">
      <c r="A2230" s="45">
        <v>6</v>
      </c>
      <c r="B2230" s="45">
        <v>1992</v>
      </c>
      <c r="C2230" s="44">
        <v>84149</v>
      </c>
      <c r="D2230" s="44">
        <v>12953</v>
      </c>
      <c r="E2230" s="44">
        <v>97102</v>
      </c>
      <c r="F2230" t="s">
        <v>11</v>
      </c>
    </row>
    <row r="2231" spans="1:6" x14ac:dyDescent="0.25">
      <c r="A2231" s="45">
        <v>7</v>
      </c>
      <c r="B2231" s="45">
        <v>1992</v>
      </c>
      <c r="C2231" s="44">
        <v>84434</v>
      </c>
      <c r="D2231" s="44">
        <v>13174</v>
      </c>
      <c r="E2231" s="44">
        <v>97608</v>
      </c>
      <c r="F2231" t="s">
        <v>11</v>
      </c>
    </row>
    <row r="2232" spans="1:6" x14ac:dyDescent="0.25">
      <c r="A2232" s="45">
        <v>8</v>
      </c>
      <c r="B2232" s="45">
        <v>1992</v>
      </c>
      <c r="C2232" s="44">
        <v>85148</v>
      </c>
      <c r="D2232" s="44">
        <v>13404</v>
      </c>
      <c r="E2232" s="44">
        <v>98552</v>
      </c>
      <c r="F2232" t="s">
        <v>11</v>
      </c>
    </row>
    <row r="2233" spans="1:6" x14ac:dyDescent="0.25">
      <c r="A2233" s="45">
        <v>9</v>
      </c>
      <c r="B2233" s="45">
        <v>1992</v>
      </c>
      <c r="C2233" s="44">
        <v>85387</v>
      </c>
      <c r="D2233" s="44">
        <v>13333</v>
      </c>
      <c r="E2233" s="44">
        <v>98720</v>
      </c>
      <c r="F2233" t="s">
        <v>11</v>
      </c>
    </row>
    <row r="2234" spans="1:6" x14ac:dyDescent="0.25">
      <c r="A2234" s="45">
        <v>10</v>
      </c>
      <c r="B2234" s="45">
        <v>1992</v>
      </c>
      <c r="C2234" s="44">
        <v>85203</v>
      </c>
      <c r="D2234" s="44">
        <v>13416</v>
      </c>
      <c r="E2234" s="44">
        <v>98619</v>
      </c>
      <c r="F2234" t="s">
        <v>11</v>
      </c>
    </row>
    <row r="2235" spans="1:6" x14ac:dyDescent="0.25">
      <c r="A2235" s="45">
        <v>11</v>
      </c>
      <c r="B2235" s="45">
        <v>1992</v>
      </c>
      <c r="C2235" s="44">
        <v>85063</v>
      </c>
      <c r="D2235" s="44">
        <v>13025</v>
      </c>
      <c r="E2235" s="44">
        <v>98088</v>
      </c>
      <c r="F2235" t="s">
        <v>11</v>
      </c>
    </row>
    <row r="2236" spans="1:6" x14ac:dyDescent="0.25">
      <c r="A2236" s="45">
        <v>12</v>
      </c>
      <c r="B2236" s="45">
        <v>1992</v>
      </c>
      <c r="C2236" s="44">
        <v>84716</v>
      </c>
      <c r="D2236" s="44">
        <v>13283</v>
      </c>
      <c r="E2236" s="44">
        <v>97999</v>
      </c>
      <c r="F2236" t="s">
        <v>11</v>
      </c>
    </row>
    <row r="2237" spans="1:6" x14ac:dyDescent="0.25">
      <c r="A2237" s="45">
        <v>1</v>
      </c>
      <c r="B2237" s="45">
        <v>1993</v>
      </c>
      <c r="C2237" s="44">
        <v>84622</v>
      </c>
      <c r="D2237" s="44">
        <v>13396</v>
      </c>
      <c r="E2237" s="44">
        <v>98018</v>
      </c>
      <c r="F2237" t="s">
        <v>11</v>
      </c>
    </row>
    <row r="2238" spans="1:6" x14ac:dyDescent="0.25">
      <c r="A2238" s="45">
        <v>2</v>
      </c>
      <c r="B2238" s="45">
        <v>1993</v>
      </c>
      <c r="C2238" s="44">
        <v>84654</v>
      </c>
      <c r="D2238" s="44">
        <v>13857</v>
      </c>
      <c r="E2238" s="44">
        <v>98511</v>
      </c>
      <c r="F2238" t="s">
        <v>11</v>
      </c>
    </row>
    <row r="2239" spans="1:6" x14ac:dyDescent="0.25">
      <c r="A2239" s="45">
        <v>3</v>
      </c>
      <c r="B2239" s="45">
        <v>1993</v>
      </c>
      <c r="C2239" s="44">
        <v>84827</v>
      </c>
      <c r="D2239" s="44">
        <v>13815</v>
      </c>
      <c r="E2239" s="44">
        <v>98642</v>
      </c>
      <c r="F2239" t="s">
        <v>11</v>
      </c>
    </row>
    <row r="2240" spans="1:6" x14ac:dyDescent="0.25">
      <c r="A2240" s="45">
        <v>4</v>
      </c>
      <c r="B2240" s="45">
        <v>1993</v>
      </c>
      <c r="C2240" s="44">
        <v>84687</v>
      </c>
      <c r="D2240" s="44">
        <v>13860</v>
      </c>
      <c r="E2240" s="44">
        <v>98547</v>
      </c>
      <c r="F2240" t="s">
        <v>11</v>
      </c>
    </row>
    <row r="2241" spans="1:6" x14ac:dyDescent="0.25">
      <c r="A2241" s="45">
        <v>5</v>
      </c>
      <c r="B2241" s="45">
        <v>1993</v>
      </c>
      <c r="C2241" s="44">
        <v>84274</v>
      </c>
      <c r="D2241" s="44">
        <v>14185</v>
      </c>
      <c r="E2241" s="44">
        <v>98459</v>
      </c>
      <c r="F2241" t="s">
        <v>11</v>
      </c>
    </row>
    <row r="2242" spans="1:6" x14ac:dyDescent="0.25">
      <c r="A2242" s="45">
        <v>6</v>
      </c>
      <c r="B2242" s="45">
        <v>1993</v>
      </c>
      <c r="C2242" s="44">
        <v>83730</v>
      </c>
      <c r="D2242" s="44">
        <v>14395</v>
      </c>
      <c r="E2242" s="44">
        <v>98125</v>
      </c>
      <c r="F2242" t="s">
        <v>11</v>
      </c>
    </row>
    <row r="2243" spans="1:6" x14ac:dyDescent="0.25">
      <c r="A2243" s="45">
        <v>7</v>
      </c>
      <c r="B2243" s="45">
        <v>1993</v>
      </c>
      <c r="C2243" s="44">
        <v>83483</v>
      </c>
      <c r="D2243" s="44">
        <v>14463</v>
      </c>
      <c r="E2243" s="44">
        <v>97946</v>
      </c>
      <c r="F2243" t="s">
        <v>11</v>
      </c>
    </row>
    <row r="2244" spans="1:6" x14ac:dyDescent="0.25">
      <c r="A2244" s="45">
        <v>8</v>
      </c>
      <c r="B2244" s="45">
        <v>1993</v>
      </c>
      <c r="C2244" s="44">
        <v>83306</v>
      </c>
      <c r="D2244" s="44">
        <v>14498</v>
      </c>
      <c r="E2244" s="44">
        <v>97804</v>
      </c>
      <c r="F2244" t="s">
        <v>11</v>
      </c>
    </row>
    <row r="2245" spans="1:6" x14ac:dyDescent="0.25">
      <c r="A2245" s="45">
        <v>9</v>
      </c>
      <c r="B2245" s="45">
        <v>1993</v>
      </c>
      <c r="C2245" s="44">
        <v>82940</v>
      </c>
      <c r="D2245" s="44">
        <v>14170</v>
      </c>
      <c r="E2245" s="44">
        <v>97110</v>
      </c>
      <c r="F2245" t="s">
        <v>11</v>
      </c>
    </row>
    <row r="2246" spans="1:6" x14ac:dyDescent="0.25">
      <c r="A2246" s="45">
        <v>10</v>
      </c>
      <c r="B2246" s="45">
        <v>1993</v>
      </c>
      <c r="C2246" s="44">
        <v>82694</v>
      </c>
      <c r="D2246" s="44">
        <v>13951</v>
      </c>
      <c r="E2246" s="44">
        <v>96645</v>
      </c>
      <c r="F2246" t="s">
        <v>11</v>
      </c>
    </row>
    <row r="2247" spans="1:6" x14ac:dyDescent="0.25">
      <c r="A2247" s="45">
        <v>11</v>
      </c>
      <c r="B2247" s="45">
        <v>1993</v>
      </c>
      <c r="C2247" s="44">
        <v>84590</v>
      </c>
      <c r="D2247" s="44">
        <v>12831</v>
      </c>
      <c r="E2247" s="44">
        <v>97421</v>
      </c>
      <c r="F2247" t="s">
        <v>11</v>
      </c>
    </row>
    <row r="2248" spans="1:6" x14ac:dyDescent="0.25">
      <c r="A2248" s="45">
        <v>12</v>
      </c>
      <c r="B2248" s="45">
        <v>1993</v>
      </c>
      <c r="C2248" s="44">
        <v>83047</v>
      </c>
      <c r="D2248" s="44">
        <v>12901</v>
      </c>
      <c r="E2248" s="44">
        <v>95948</v>
      </c>
      <c r="F2248" t="s">
        <v>11</v>
      </c>
    </row>
    <row r="2249" spans="1:6" x14ac:dyDescent="0.25">
      <c r="A2249" s="45">
        <v>1</v>
      </c>
      <c r="B2249" s="45">
        <v>1994</v>
      </c>
      <c r="C2249" s="44">
        <v>81485</v>
      </c>
      <c r="D2249" s="44">
        <v>14034</v>
      </c>
      <c r="E2249" s="44">
        <v>95519</v>
      </c>
      <c r="F2249" t="s">
        <v>11</v>
      </c>
    </row>
    <row r="2250" spans="1:6" x14ac:dyDescent="0.25">
      <c r="A2250" s="45">
        <v>2</v>
      </c>
      <c r="B2250" s="45">
        <v>1994</v>
      </c>
      <c r="C2250" s="44">
        <v>80886</v>
      </c>
      <c r="D2250" s="44">
        <v>14117</v>
      </c>
      <c r="E2250" s="44">
        <v>95003</v>
      </c>
      <c r="F2250" t="s">
        <v>11</v>
      </c>
    </row>
    <row r="2251" spans="1:6" x14ac:dyDescent="0.25">
      <c r="A2251" s="45">
        <v>3</v>
      </c>
      <c r="B2251" s="45">
        <v>1994</v>
      </c>
      <c r="C2251" s="44">
        <v>80572</v>
      </c>
      <c r="D2251" s="44">
        <v>14065</v>
      </c>
      <c r="E2251" s="44">
        <v>94637</v>
      </c>
      <c r="F2251" t="s">
        <v>11</v>
      </c>
    </row>
    <row r="2252" spans="1:6" x14ac:dyDescent="0.25">
      <c r="A2252" s="45">
        <v>4</v>
      </c>
      <c r="B2252" s="45">
        <v>1994</v>
      </c>
      <c r="C2252" s="44">
        <v>80584</v>
      </c>
      <c r="D2252" s="44">
        <v>13950</v>
      </c>
      <c r="E2252" s="44">
        <v>94534</v>
      </c>
      <c r="F2252" t="s">
        <v>11</v>
      </c>
    </row>
    <row r="2253" spans="1:6" x14ac:dyDescent="0.25">
      <c r="A2253" s="45">
        <v>5</v>
      </c>
      <c r="B2253" s="45">
        <v>1994</v>
      </c>
      <c r="C2253" s="44">
        <v>79337</v>
      </c>
      <c r="D2253" s="44">
        <v>14725</v>
      </c>
      <c r="E2253" s="44">
        <v>94062</v>
      </c>
      <c r="F2253" t="s">
        <v>11</v>
      </c>
    </row>
    <row r="2254" spans="1:6" x14ac:dyDescent="0.25">
      <c r="A2254" s="45">
        <v>6</v>
      </c>
      <c r="B2254" s="45">
        <v>1994</v>
      </c>
      <c r="C2254" s="44">
        <v>79144</v>
      </c>
      <c r="D2254" s="44">
        <v>14846</v>
      </c>
      <c r="E2254" s="44">
        <v>93990</v>
      </c>
      <c r="F2254" t="s">
        <v>11</v>
      </c>
    </row>
    <row r="2255" spans="1:6" x14ac:dyDescent="0.25">
      <c r="A2255" s="45">
        <v>7</v>
      </c>
      <c r="B2255" s="45">
        <v>1994</v>
      </c>
      <c r="C2255" s="44">
        <v>78765</v>
      </c>
      <c r="D2255" s="44">
        <v>14915</v>
      </c>
      <c r="E2255" s="44">
        <v>93680</v>
      </c>
      <c r="F2255" t="s">
        <v>11</v>
      </c>
    </row>
    <row r="2256" spans="1:6" x14ac:dyDescent="0.25">
      <c r="A2256" s="45">
        <v>8</v>
      </c>
      <c r="B2256" s="45">
        <v>1994</v>
      </c>
      <c r="C2256" s="44">
        <v>78786</v>
      </c>
      <c r="D2256" s="44">
        <v>14976</v>
      </c>
      <c r="E2256" s="44">
        <v>93762</v>
      </c>
      <c r="F2256" t="s">
        <v>11</v>
      </c>
    </row>
    <row r="2257" spans="1:6" x14ac:dyDescent="0.25">
      <c r="A2257" s="45">
        <v>9</v>
      </c>
      <c r="B2257" s="45">
        <v>1994</v>
      </c>
      <c r="C2257" s="44">
        <v>78923</v>
      </c>
      <c r="D2257" s="44">
        <v>14224</v>
      </c>
      <c r="E2257" s="44">
        <v>93147</v>
      </c>
      <c r="F2257" t="s">
        <v>11</v>
      </c>
    </row>
    <row r="2258" spans="1:6" x14ac:dyDescent="0.25">
      <c r="A2258" s="45">
        <v>10</v>
      </c>
      <c r="B2258" s="45">
        <v>1994</v>
      </c>
      <c r="C2258" s="44">
        <v>78678</v>
      </c>
      <c r="D2258" s="44">
        <v>14170</v>
      </c>
      <c r="E2258" s="44">
        <v>92848</v>
      </c>
      <c r="F2258" t="s">
        <v>11</v>
      </c>
    </row>
    <row r="2259" spans="1:6" x14ac:dyDescent="0.25">
      <c r="A2259" s="45">
        <v>11</v>
      </c>
      <c r="B2259" s="45">
        <v>1994</v>
      </c>
      <c r="C2259" s="44">
        <v>78060</v>
      </c>
      <c r="D2259" s="44">
        <v>14472</v>
      </c>
      <c r="E2259" s="44">
        <v>92532</v>
      </c>
      <c r="F2259" t="s">
        <v>11</v>
      </c>
    </row>
    <row r="2260" spans="1:6" x14ac:dyDescent="0.25">
      <c r="A2260" s="45">
        <v>12</v>
      </c>
      <c r="B2260" s="45">
        <v>1994</v>
      </c>
      <c r="C2260" s="44">
        <v>77822</v>
      </c>
      <c r="D2260" s="44">
        <v>14617</v>
      </c>
      <c r="E2260" s="44">
        <v>92439</v>
      </c>
      <c r="F2260" t="s">
        <v>11</v>
      </c>
    </row>
    <row r="2261" spans="1:6" x14ac:dyDescent="0.25">
      <c r="A2261" s="45">
        <v>1</v>
      </c>
      <c r="B2261" s="45">
        <v>1995</v>
      </c>
      <c r="C2261" s="44">
        <v>78112</v>
      </c>
      <c r="D2261" s="44">
        <v>13883</v>
      </c>
      <c r="E2261" s="44">
        <v>91995</v>
      </c>
      <c r="F2261" t="s">
        <v>11</v>
      </c>
    </row>
    <row r="2262" spans="1:6" x14ac:dyDescent="0.25">
      <c r="A2262" s="45">
        <v>2</v>
      </c>
      <c r="B2262" s="45">
        <v>1995</v>
      </c>
      <c r="C2262" s="44">
        <v>78095</v>
      </c>
      <c r="D2262" s="44">
        <v>13431</v>
      </c>
      <c r="E2262" s="44">
        <v>91526</v>
      </c>
      <c r="F2262" t="s">
        <v>11</v>
      </c>
    </row>
    <row r="2263" spans="1:6" x14ac:dyDescent="0.25">
      <c r="A2263" s="45">
        <v>3</v>
      </c>
      <c r="B2263" s="45">
        <v>1995</v>
      </c>
      <c r="C2263" s="44">
        <v>78112</v>
      </c>
      <c r="D2263" s="44">
        <v>13313</v>
      </c>
      <c r="E2263" s="44">
        <v>91425</v>
      </c>
      <c r="F2263" t="s">
        <v>11</v>
      </c>
    </row>
    <row r="2264" spans="1:6" x14ac:dyDescent="0.25">
      <c r="A2264" s="45">
        <v>4</v>
      </c>
      <c r="B2264" s="45">
        <v>1995</v>
      </c>
      <c r="C2264" s="44">
        <v>77802</v>
      </c>
      <c r="D2264" s="44">
        <v>13177</v>
      </c>
      <c r="E2264" s="44">
        <v>90979</v>
      </c>
      <c r="F2264" t="s">
        <v>11</v>
      </c>
    </row>
    <row r="2265" spans="1:6" x14ac:dyDescent="0.25">
      <c r="A2265" s="45">
        <v>5</v>
      </c>
      <c r="B2265" s="45">
        <v>1995</v>
      </c>
      <c r="C2265" s="44">
        <v>78053</v>
      </c>
      <c r="D2265" s="44">
        <v>12799</v>
      </c>
      <c r="E2265" s="44">
        <v>90852</v>
      </c>
      <c r="F2265" t="s">
        <v>11</v>
      </c>
    </row>
    <row r="2266" spans="1:6" x14ac:dyDescent="0.25">
      <c r="A2266" s="45">
        <v>6</v>
      </c>
      <c r="B2266" s="45">
        <v>1995</v>
      </c>
      <c r="C2266" s="44">
        <v>78276</v>
      </c>
      <c r="D2266" s="44">
        <v>12704</v>
      </c>
      <c r="E2266" s="44">
        <v>90980</v>
      </c>
      <c r="F2266" t="s">
        <v>11</v>
      </c>
    </row>
    <row r="2267" spans="1:6" x14ac:dyDescent="0.25">
      <c r="A2267" s="45">
        <v>7</v>
      </c>
      <c r="B2267" s="45">
        <v>1995</v>
      </c>
      <c r="C2267" s="44">
        <v>78292</v>
      </c>
      <c r="D2267" s="44">
        <v>12779</v>
      </c>
      <c r="E2267" s="44">
        <v>91071</v>
      </c>
      <c r="F2267" t="s">
        <v>11</v>
      </c>
    </row>
    <row r="2268" spans="1:6" x14ac:dyDescent="0.25">
      <c r="A2268" s="45">
        <v>8</v>
      </c>
      <c r="B2268" s="45">
        <v>1995</v>
      </c>
      <c r="C2268" s="44">
        <v>78335</v>
      </c>
      <c r="D2268" s="44">
        <v>12783</v>
      </c>
      <c r="E2268" s="44">
        <v>91118</v>
      </c>
      <c r="F2268" t="s">
        <v>11</v>
      </c>
    </row>
    <row r="2269" spans="1:6" x14ac:dyDescent="0.25">
      <c r="A2269" s="45">
        <v>9</v>
      </c>
      <c r="B2269" s="45">
        <v>1995</v>
      </c>
      <c r="C2269" s="44">
        <v>78764</v>
      </c>
      <c r="D2269" s="44">
        <v>12519</v>
      </c>
      <c r="E2269" s="44">
        <v>91283</v>
      </c>
      <c r="F2269" t="s">
        <v>11</v>
      </c>
    </row>
    <row r="2270" spans="1:6" x14ac:dyDescent="0.25">
      <c r="A2270" s="45">
        <v>10</v>
      </c>
      <c r="B2270" s="45">
        <v>1995</v>
      </c>
      <c r="C2270" s="44">
        <v>78680</v>
      </c>
      <c r="D2270" s="44">
        <v>12564</v>
      </c>
      <c r="E2270" s="44">
        <v>91244</v>
      </c>
      <c r="F2270" t="s">
        <v>11</v>
      </c>
    </row>
    <row r="2271" spans="1:6" x14ac:dyDescent="0.25">
      <c r="A2271" s="45">
        <v>11</v>
      </c>
      <c r="B2271" s="45">
        <v>1995</v>
      </c>
      <c r="C2271" s="44">
        <v>79104</v>
      </c>
      <c r="D2271" s="44">
        <v>12806</v>
      </c>
      <c r="E2271" s="44">
        <v>91910</v>
      </c>
      <c r="F2271" t="s">
        <v>11</v>
      </c>
    </row>
    <row r="2272" spans="1:6" x14ac:dyDescent="0.25">
      <c r="A2272" s="45">
        <v>12</v>
      </c>
      <c r="B2272" s="45">
        <v>1995</v>
      </c>
      <c r="C2272" s="44">
        <v>79349</v>
      </c>
      <c r="D2272" s="44">
        <v>13260</v>
      </c>
      <c r="E2272" s="44">
        <v>92609</v>
      </c>
      <c r="F2272" t="s">
        <v>11</v>
      </c>
    </row>
    <row r="2273" spans="1:6" x14ac:dyDescent="0.25">
      <c r="A2273" s="45">
        <v>1</v>
      </c>
      <c r="B2273" s="45">
        <v>1996</v>
      </c>
      <c r="C2273" s="44">
        <v>79586</v>
      </c>
      <c r="D2273" s="44">
        <v>13466</v>
      </c>
      <c r="E2273" s="44">
        <v>93052</v>
      </c>
      <c r="F2273" t="s">
        <v>11</v>
      </c>
    </row>
    <row r="2274" spans="1:6" x14ac:dyDescent="0.25">
      <c r="A2274" s="45">
        <v>2</v>
      </c>
      <c r="B2274" s="45">
        <v>1996</v>
      </c>
      <c r="C2274" s="44">
        <v>79807</v>
      </c>
      <c r="D2274" s="44">
        <v>13210</v>
      </c>
      <c r="E2274" s="44">
        <v>93017</v>
      </c>
      <c r="F2274" t="s">
        <v>11</v>
      </c>
    </row>
    <row r="2275" spans="1:6" x14ac:dyDescent="0.25">
      <c r="A2275" s="45">
        <v>3</v>
      </c>
      <c r="B2275" s="45">
        <v>1996</v>
      </c>
      <c r="C2275" s="44">
        <v>79425</v>
      </c>
      <c r="D2275" s="44">
        <v>13231</v>
      </c>
      <c r="E2275" s="44">
        <v>92656</v>
      </c>
      <c r="F2275" t="s">
        <v>11</v>
      </c>
    </row>
    <row r="2276" spans="1:6" x14ac:dyDescent="0.25">
      <c r="A2276" s="45">
        <v>4</v>
      </c>
      <c r="B2276" s="45">
        <v>1996</v>
      </c>
      <c r="C2276" s="44">
        <v>79172</v>
      </c>
      <c r="D2276" s="44">
        <v>13144</v>
      </c>
      <c r="E2276" s="44">
        <v>92316</v>
      </c>
      <c r="F2276" t="s">
        <v>11</v>
      </c>
    </row>
    <row r="2277" spans="1:6" x14ac:dyDescent="0.25">
      <c r="A2277" s="45">
        <v>5</v>
      </c>
      <c r="B2277" s="45">
        <v>1996</v>
      </c>
      <c r="C2277" s="44">
        <v>78456</v>
      </c>
      <c r="D2277" s="44">
        <v>13576</v>
      </c>
      <c r="E2277" s="44">
        <v>92032</v>
      </c>
      <c r="F2277" t="s">
        <v>11</v>
      </c>
    </row>
    <row r="2278" spans="1:6" x14ac:dyDescent="0.25">
      <c r="A2278" s="45">
        <v>6</v>
      </c>
      <c r="B2278" s="45">
        <v>1996</v>
      </c>
      <c r="C2278" s="44">
        <v>78446</v>
      </c>
      <c r="D2278" s="44">
        <v>13722</v>
      </c>
      <c r="E2278" s="44">
        <v>92168</v>
      </c>
      <c r="F2278" t="s">
        <v>11</v>
      </c>
    </row>
    <row r="2279" spans="1:6" x14ac:dyDescent="0.25">
      <c r="A2279" s="45">
        <v>7</v>
      </c>
      <c r="B2279" s="45">
        <v>1996</v>
      </c>
      <c r="C2279" s="44">
        <v>71789</v>
      </c>
      <c r="D2279" s="44">
        <v>13722</v>
      </c>
      <c r="E2279" s="44">
        <v>85511</v>
      </c>
      <c r="F2279" t="s">
        <v>11</v>
      </c>
    </row>
    <row r="2280" spans="1:6" x14ac:dyDescent="0.25">
      <c r="A2280" s="45">
        <v>8</v>
      </c>
      <c r="B2280" s="45">
        <v>1996</v>
      </c>
      <c r="C2280" s="44">
        <v>73716</v>
      </c>
      <c r="D2280" s="44">
        <v>12268</v>
      </c>
      <c r="E2280" s="44">
        <v>85984</v>
      </c>
      <c r="F2280" t="s">
        <v>11</v>
      </c>
    </row>
    <row r="2281" spans="1:6" x14ac:dyDescent="0.25">
      <c r="A2281" s="45">
        <v>9</v>
      </c>
      <c r="B2281" s="45">
        <v>1996</v>
      </c>
      <c r="C2281" s="44">
        <v>72053</v>
      </c>
      <c r="D2281" s="44">
        <v>13607</v>
      </c>
      <c r="E2281" s="44">
        <v>85660</v>
      </c>
      <c r="F2281" t="s">
        <v>11</v>
      </c>
    </row>
    <row r="2282" spans="1:6" x14ac:dyDescent="0.25">
      <c r="A2282" s="45">
        <v>10</v>
      </c>
      <c r="B2282" s="45">
        <v>1996</v>
      </c>
      <c r="C2282" s="44">
        <v>72122</v>
      </c>
      <c r="D2282" s="44">
        <v>13580</v>
      </c>
      <c r="E2282" s="44">
        <v>85702</v>
      </c>
      <c r="F2282" t="s">
        <v>11</v>
      </c>
    </row>
    <row r="2283" spans="1:6" x14ac:dyDescent="0.25">
      <c r="A2283" s="45">
        <v>11</v>
      </c>
      <c r="B2283" s="45">
        <v>1996</v>
      </c>
      <c r="C2283" s="44">
        <v>72287</v>
      </c>
      <c r="D2283" s="44">
        <v>13553</v>
      </c>
      <c r="E2283" s="44">
        <v>85840</v>
      </c>
      <c r="F2283" t="s">
        <v>11</v>
      </c>
    </row>
    <row r="2284" spans="1:6" x14ac:dyDescent="0.25">
      <c r="A2284" s="45">
        <v>12</v>
      </c>
      <c r="B2284" s="45">
        <v>1996</v>
      </c>
      <c r="C2284" s="44">
        <v>74303</v>
      </c>
      <c r="D2284" s="44">
        <v>12296</v>
      </c>
      <c r="E2284" s="44">
        <v>86599</v>
      </c>
      <c r="F2284" t="s">
        <v>11</v>
      </c>
    </row>
    <row r="2285" spans="1:6" x14ac:dyDescent="0.25">
      <c r="A2285" s="45">
        <v>1</v>
      </c>
      <c r="B2285" s="45">
        <v>1997</v>
      </c>
      <c r="C2285" s="44">
        <v>72590</v>
      </c>
      <c r="D2285" s="44">
        <v>13635</v>
      </c>
      <c r="E2285" s="44">
        <v>86225</v>
      </c>
      <c r="F2285" t="s">
        <v>11</v>
      </c>
    </row>
    <row r="2286" spans="1:6" x14ac:dyDescent="0.25">
      <c r="A2286" s="45">
        <v>2</v>
      </c>
      <c r="B2286" s="45">
        <v>1997</v>
      </c>
      <c r="C2286" s="44">
        <v>72365</v>
      </c>
      <c r="D2286" s="44">
        <v>13735</v>
      </c>
      <c r="E2286" s="44">
        <v>86100</v>
      </c>
      <c r="F2286" t="s">
        <v>11</v>
      </c>
    </row>
    <row r="2287" spans="1:6" x14ac:dyDescent="0.25">
      <c r="A2287" s="45">
        <v>3</v>
      </c>
      <c r="B2287" s="45">
        <v>1997</v>
      </c>
      <c r="C2287" s="44">
        <v>72069</v>
      </c>
      <c r="D2287" s="44">
        <v>14177</v>
      </c>
      <c r="E2287" s="44">
        <v>86246</v>
      </c>
      <c r="F2287" t="s">
        <v>11</v>
      </c>
    </row>
    <row r="2288" spans="1:6" x14ac:dyDescent="0.25">
      <c r="A2288" s="45">
        <v>4</v>
      </c>
      <c r="B2288" s="45">
        <v>1997</v>
      </c>
      <c r="C2288" s="44">
        <v>72053</v>
      </c>
      <c r="D2288" s="44">
        <v>14219</v>
      </c>
      <c r="E2288" s="44">
        <v>86272</v>
      </c>
      <c r="F2288" t="s">
        <v>11</v>
      </c>
    </row>
    <row r="2289" spans="1:6" x14ac:dyDescent="0.25">
      <c r="A2289" s="45">
        <v>5</v>
      </c>
      <c r="B2289" s="45">
        <v>1997</v>
      </c>
      <c r="C2289" s="44">
        <v>73134</v>
      </c>
      <c r="D2289" s="44">
        <v>13374</v>
      </c>
      <c r="E2289" s="44">
        <v>86508</v>
      </c>
      <c r="F2289" t="s">
        <v>11</v>
      </c>
    </row>
    <row r="2290" spans="1:6" x14ac:dyDescent="0.25">
      <c r="A2290" s="45">
        <v>6</v>
      </c>
      <c r="B2290" s="45">
        <v>1997</v>
      </c>
      <c r="C2290" s="44">
        <v>73736</v>
      </c>
      <c r="D2290" s="44">
        <v>13512</v>
      </c>
      <c r="E2290" s="44">
        <v>87248</v>
      </c>
      <c r="F2290" t="s">
        <v>11</v>
      </c>
    </row>
    <row r="2291" spans="1:6" x14ac:dyDescent="0.25">
      <c r="A2291" s="45">
        <v>7</v>
      </c>
      <c r="B2291" s="45">
        <v>1997</v>
      </c>
      <c r="C2291" s="44">
        <v>73988</v>
      </c>
      <c r="D2291" s="44">
        <v>13882</v>
      </c>
      <c r="E2291" s="44">
        <v>87870</v>
      </c>
      <c r="F2291" t="s">
        <v>11</v>
      </c>
    </row>
    <row r="2292" spans="1:6" x14ac:dyDescent="0.25">
      <c r="A2292" s="45">
        <v>8</v>
      </c>
      <c r="B2292" s="45">
        <v>1997</v>
      </c>
      <c r="C2292" s="44">
        <v>74977</v>
      </c>
      <c r="D2292" s="44">
        <v>13358</v>
      </c>
      <c r="E2292" s="44">
        <v>88335</v>
      </c>
      <c r="F2292" t="s">
        <v>11</v>
      </c>
    </row>
    <row r="2293" spans="1:6" x14ac:dyDescent="0.25">
      <c r="A2293" s="45">
        <v>9</v>
      </c>
      <c r="B2293" s="45">
        <v>1997</v>
      </c>
      <c r="C2293" s="44">
        <v>73993</v>
      </c>
      <c r="D2293" s="44">
        <v>13800</v>
      </c>
      <c r="E2293" s="44">
        <v>87793</v>
      </c>
      <c r="F2293" t="s">
        <v>11</v>
      </c>
    </row>
    <row r="2294" spans="1:6" x14ac:dyDescent="0.25">
      <c r="A2294" s="45">
        <v>10</v>
      </c>
      <c r="B2294" s="45">
        <v>1997</v>
      </c>
      <c r="C2294" s="44">
        <v>73889</v>
      </c>
      <c r="D2294" s="44">
        <v>13783</v>
      </c>
      <c r="E2294" s="44">
        <v>87672</v>
      </c>
      <c r="F2294" t="s">
        <v>11</v>
      </c>
    </row>
    <row r="2295" spans="1:6" x14ac:dyDescent="0.25">
      <c r="A2295" s="45">
        <v>11</v>
      </c>
      <c r="B2295" s="45">
        <v>1997</v>
      </c>
      <c r="C2295" s="44">
        <v>73893</v>
      </c>
      <c r="D2295" s="44">
        <v>13817</v>
      </c>
      <c r="E2295" s="44">
        <v>87710</v>
      </c>
      <c r="F2295" t="s">
        <v>11</v>
      </c>
    </row>
    <row r="2296" spans="1:6" x14ac:dyDescent="0.25">
      <c r="A2296" s="45">
        <v>12</v>
      </c>
      <c r="B2296" s="45">
        <v>1997</v>
      </c>
      <c r="C2296" s="44">
        <v>74735</v>
      </c>
      <c r="D2296" s="44">
        <v>13568</v>
      </c>
      <c r="E2296" s="44">
        <v>88303</v>
      </c>
      <c r="F2296" t="s">
        <v>11</v>
      </c>
    </row>
    <row r="2297" spans="1:6" x14ac:dyDescent="0.25">
      <c r="A2297" s="45">
        <v>1</v>
      </c>
      <c r="B2297" s="45">
        <v>1998</v>
      </c>
      <c r="C2297" s="44">
        <v>73967</v>
      </c>
      <c r="D2297" s="44">
        <v>13732</v>
      </c>
      <c r="E2297" s="44">
        <v>87699</v>
      </c>
      <c r="F2297" t="s">
        <v>11</v>
      </c>
    </row>
    <row r="2298" spans="1:6" x14ac:dyDescent="0.25">
      <c r="A2298" s="45">
        <v>2</v>
      </c>
      <c r="B2298" s="45">
        <v>1998</v>
      </c>
      <c r="C2298" s="44">
        <v>73534</v>
      </c>
      <c r="D2298" s="44">
        <v>13868</v>
      </c>
      <c r="E2298" s="44">
        <v>87402</v>
      </c>
      <c r="F2298" t="s">
        <v>11</v>
      </c>
    </row>
    <row r="2299" spans="1:6" x14ac:dyDescent="0.25">
      <c r="A2299" s="45">
        <v>3</v>
      </c>
      <c r="B2299" s="45">
        <v>1998</v>
      </c>
      <c r="C2299" s="44">
        <v>73680</v>
      </c>
      <c r="D2299" s="44">
        <v>13889</v>
      </c>
      <c r="E2299" s="44">
        <v>87569</v>
      </c>
      <c r="F2299" t="s">
        <v>11</v>
      </c>
    </row>
    <row r="2300" spans="1:6" x14ac:dyDescent="0.25">
      <c r="A2300" s="45">
        <v>4</v>
      </c>
      <c r="B2300" s="45">
        <v>1998</v>
      </c>
      <c r="C2300" s="44">
        <v>73721</v>
      </c>
      <c r="D2300" s="44">
        <v>13846</v>
      </c>
      <c r="E2300" s="44">
        <v>87567</v>
      </c>
      <c r="F2300" t="s">
        <v>11</v>
      </c>
    </row>
    <row r="2301" spans="1:6" x14ac:dyDescent="0.25">
      <c r="A2301" s="45">
        <v>5</v>
      </c>
      <c r="B2301" s="45">
        <v>1998</v>
      </c>
      <c r="C2301" s="44">
        <v>73386</v>
      </c>
      <c r="D2301" s="44">
        <v>14233</v>
      </c>
      <c r="E2301" s="44">
        <v>87619</v>
      </c>
      <c r="F2301" t="s">
        <v>11</v>
      </c>
    </row>
    <row r="2302" spans="1:6" x14ac:dyDescent="0.25">
      <c r="A2302" s="45">
        <v>6</v>
      </c>
      <c r="B2302" s="45">
        <v>1998</v>
      </c>
      <c r="C2302" s="44">
        <v>73754</v>
      </c>
      <c r="D2302" s="44">
        <v>14322</v>
      </c>
      <c r="E2302" s="44">
        <v>88076</v>
      </c>
      <c r="F2302" t="s">
        <v>11</v>
      </c>
    </row>
    <row r="2303" spans="1:6" x14ac:dyDescent="0.25">
      <c r="A2303" s="45">
        <v>7</v>
      </c>
      <c r="B2303" s="45">
        <v>1998</v>
      </c>
      <c r="C2303" s="44">
        <v>74047</v>
      </c>
      <c r="D2303" s="44">
        <v>14443</v>
      </c>
      <c r="E2303" s="44">
        <v>88490</v>
      </c>
      <c r="F2303" t="s">
        <v>11</v>
      </c>
    </row>
    <row r="2304" spans="1:6" x14ac:dyDescent="0.25">
      <c r="A2304" s="45">
        <v>8</v>
      </c>
      <c r="B2304" s="45">
        <v>1998</v>
      </c>
      <c r="C2304" s="44">
        <v>75472</v>
      </c>
      <c r="D2304" s="44">
        <v>13850</v>
      </c>
      <c r="E2304" s="44">
        <v>89322</v>
      </c>
      <c r="F2304" t="s">
        <v>11</v>
      </c>
    </row>
    <row r="2305" spans="1:6" x14ac:dyDescent="0.25">
      <c r="A2305" s="45">
        <v>9</v>
      </c>
      <c r="B2305" s="45">
        <v>1998</v>
      </c>
      <c r="C2305" s="44">
        <v>74643</v>
      </c>
      <c r="D2305" s="44">
        <v>14435</v>
      </c>
      <c r="E2305" s="44">
        <v>89078</v>
      </c>
      <c r="F2305" t="s">
        <v>11</v>
      </c>
    </row>
    <row r="2306" spans="1:6" x14ac:dyDescent="0.25">
      <c r="A2306" s="45">
        <v>10</v>
      </c>
      <c r="B2306" s="45">
        <v>1998</v>
      </c>
      <c r="C2306" s="44">
        <v>75109</v>
      </c>
      <c r="D2306" s="44">
        <v>14446</v>
      </c>
      <c r="E2306" s="44">
        <v>89555</v>
      </c>
      <c r="F2306" t="s">
        <v>11</v>
      </c>
    </row>
    <row r="2307" spans="1:6" x14ac:dyDescent="0.25">
      <c r="A2307" s="45">
        <v>11</v>
      </c>
      <c r="B2307" s="45">
        <v>1998</v>
      </c>
      <c r="C2307" s="44">
        <v>75426</v>
      </c>
      <c r="D2307" s="44">
        <v>14497</v>
      </c>
      <c r="E2307" s="44">
        <v>89923</v>
      </c>
      <c r="F2307" t="s">
        <v>11</v>
      </c>
    </row>
    <row r="2308" spans="1:6" x14ac:dyDescent="0.25">
      <c r="A2308" s="45">
        <v>12</v>
      </c>
      <c r="B2308" s="45">
        <v>1998</v>
      </c>
      <c r="C2308" s="44">
        <v>76343</v>
      </c>
      <c r="D2308" s="44">
        <v>14117</v>
      </c>
      <c r="E2308" s="44">
        <v>90460</v>
      </c>
      <c r="F2308" t="s">
        <v>11</v>
      </c>
    </row>
    <row r="2309" spans="1:6" x14ac:dyDescent="0.25">
      <c r="A2309" s="45">
        <v>1</v>
      </c>
      <c r="B2309" s="45">
        <v>1999</v>
      </c>
      <c r="C2309" s="44">
        <v>75251</v>
      </c>
      <c r="D2309" s="44">
        <v>14720</v>
      </c>
      <c r="E2309" s="44">
        <v>89971</v>
      </c>
      <c r="F2309" t="s">
        <v>11</v>
      </c>
    </row>
    <row r="2310" spans="1:6" x14ac:dyDescent="0.25">
      <c r="A2310" s="45">
        <v>2</v>
      </c>
      <c r="B2310" s="45">
        <v>1999</v>
      </c>
      <c r="C2310" s="44">
        <v>76231</v>
      </c>
      <c r="D2310" s="44">
        <v>14707</v>
      </c>
      <c r="E2310" s="44">
        <v>90938</v>
      </c>
      <c r="F2310" t="s">
        <v>11</v>
      </c>
    </row>
    <row r="2311" spans="1:6" x14ac:dyDescent="0.25">
      <c r="A2311" s="45">
        <v>3</v>
      </c>
      <c r="B2311" s="45">
        <v>1999</v>
      </c>
      <c r="C2311" s="44">
        <v>76682</v>
      </c>
      <c r="D2311" s="44">
        <v>14590</v>
      </c>
      <c r="E2311" s="44">
        <v>91272</v>
      </c>
      <c r="F2311" t="s">
        <v>11</v>
      </c>
    </row>
    <row r="2312" spans="1:6" x14ac:dyDescent="0.25">
      <c r="A2312" s="45">
        <v>4</v>
      </c>
      <c r="B2312" s="45">
        <v>1999</v>
      </c>
      <c r="C2312" s="44">
        <v>77024</v>
      </c>
      <c r="D2312" s="44">
        <v>14881</v>
      </c>
      <c r="E2312" s="44">
        <v>91905</v>
      </c>
      <c r="F2312" t="s">
        <v>11</v>
      </c>
    </row>
    <row r="2313" spans="1:6" x14ac:dyDescent="0.25">
      <c r="A2313" s="45">
        <v>5</v>
      </c>
      <c r="B2313" s="45">
        <v>1999</v>
      </c>
      <c r="C2313" s="44">
        <v>77645</v>
      </c>
      <c r="D2313" s="44">
        <v>15042</v>
      </c>
      <c r="E2313" s="44">
        <v>92687</v>
      </c>
      <c r="F2313" t="s">
        <v>11</v>
      </c>
    </row>
    <row r="2314" spans="1:6" x14ac:dyDescent="0.25">
      <c r="A2314" s="45">
        <v>6</v>
      </c>
      <c r="B2314" s="45">
        <v>1999</v>
      </c>
      <c r="C2314" s="44">
        <v>78217</v>
      </c>
      <c r="D2314" s="44">
        <v>15118</v>
      </c>
      <c r="E2314" s="44">
        <v>93335</v>
      </c>
      <c r="F2314" t="s">
        <v>11</v>
      </c>
    </row>
    <row r="2315" spans="1:6" x14ac:dyDescent="0.25">
      <c r="A2315" s="45">
        <v>7</v>
      </c>
      <c r="B2315" s="45">
        <v>1999</v>
      </c>
      <c r="C2315" s="44">
        <v>78872</v>
      </c>
      <c r="D2315" s="44">
        <v>15447</v>
      </c>
      <c r="E2315" s="44">
        <v>94319</v>
      </c>
      <c r="F2315" t="s">
        <v>11</v>
      </c>
    </row>
    <row r="2316" spans="1:6" x14ac:dyDescent="0.25">
      <c r="A2316" s="45">
        <v>8</v>
      </c>
      <c r="B2316" s="45">
        <v>1999</v>
      </c>
      <c r="C2316" s="44">
        <v>80007</v>
      </c>
      <c r="D2316" s="44">
        <v>14901</v>
      </c>
      <c r="E2316" s="44">
        <v>94908</v>
      </c>
      <c r="F2316" t="s">
        <v>11</v>
      </c>
    </row>
    <row r="2317" spans="1:6" x14ac:dyDescent="0.25">
      <c r="A2317" s="45">
        <v>9</v>
      </c>
      <c r="B2317" s="45">
        <v>1999</v>
      </c>
      <c r="C2317" s="44">
        <v>80737</v>
      </c>
      <c r="D2317" s="44">
        <v>15502</v>
      </c>
      <c r="E2317" s="44">
        <v>96239</v>
      </c>
      <c r="F2317" t="s">
        <v>11</v>
      </c>
    </row>
    <row r="2318" spans="1:6" x14ac:dyDescent="0.25">
      <c r="A2318" s="45">
        <v>10</v>
      </c>
      <c r="B2318" s="45">
        <v>1999</v>
      </c>
      <c r="C2318" s="44">
        <v>80987</v>
      </c>
      <c r="D2318" s="44">
        <v>15360</v>
      </c>
      <c r="E2318" s="44">
        <v>96347</v>
      </c>
      <c r="F2318" t="s">
        <v>11</v>
      </c>
    </row>
    <row r="2319" spans="1:6" x14ac:dyDescent="0.25">
      <c r="A2319" s="45">
        <v>11</v>
      </c>
      <c r="B2319" s="45">
        <v>1999</v>
      </c>
      <c r="C2319" s="44">
        <v>81162</v>
      </c>
      <c r="D2319" s="44">
        <v>15281</v>
      </c>
      <c r="E2319" s="44">
        <v>96443</v>
      </c>
      <c r="F2319" t="s">
        <v>11</v>
      </c>
    </row>
    <row r="2320" spans="1:6" x14ac:dyDescent="0.25">
      <c r="A2320" s="45">
        <v>12</v>
      </c>
      <c r="B2320" s="45">
        <v>1999</v>
      </c>
      <c r="C2320" s="44">
        <v>82264</v>
      </c>
      <c r="D2320" s="44">
        <v>14935</v>
      </c>
      <c r="E2320" s="44">
        <v>97199</v>
      </c>
      <c r="F2320" t="s">
        <v>11</v>
      </c>
    </row>
    <row r="2321" spans="1:6" x14ac:dyDescent="0.25">
      <c r="A2321" s="45">
        <v>1</v>
      </c>
      <c r="B2321" s="45">
        <v>2000</v>
      </c>
      <c r="C2321" s="44">
        <v>81420</v>
      </c>
      <c r="D2321" s="44">
        <v>15474</v>
      </c>
      <c r="E2321" s="44">
        <v>96894</v>
      </c>
      <c r="F2321" t="s">
        <v>11</v>
      </c>
    </row>
    <row r="2322" spans="1:6" x14ac:dyDescent="0.25">
      <c r="A2322" s="45">
        <v>2</v>
      </c>
      <c r="B2322" s="45">
        <v>2000</v>
      </c>
      <c r="C2322" s="44">
        <v>81769</v>
      </c>
      <c r="D2322" s="44">
        <v>15585</v>
      </c>
      <c r="E2322" s="44">
        <v>97354</v>
      </c>
      <c r="F2322" t="s">
        <v>11</v>
      </c>
    </row>
    <row r="2323" spans="1:6" x14ac:dyDescent="0.25">
      <c r="A2323" s="45">
        <v>3</v>
      </c>
      <c r="B2323" s="45">
        <v>2000</v>
      </c>
      <c r="C2323" s="44">
        <v>82755</v>
      </c>
      <c r="D2323" s="44">
        <v>15541</v>
      </c>
      <c r="E2323" s="44">
        <v>98296</v>
      </c>
      <c r="F2323" t="s">
        <v>11</v>
      </c>
    </row>
    <row r="2324" spans="1:6" x14ac:dyDescent="0.25">
      <c r="A2324" s="45">
        <v>4</v>
      </c>
      <c r="B2324" s="45">
        <v>2000</v>
      </c>
      <c r="C2324" s="44">
        <v>82701</v>
      </c>
      <c r="D2324" s="44">
        <v>15439</v>
      </c>
      <c r="E2324" s="44">
        <v>98140</v>
      </c>
      <c r="F2324" t="s">
        <v>11</v>
      </c>
    </row>
    <row r="2325" spans="1:6" x14ac:dyDescent="0.25">
      <c r="A2325" s="45">
        <v>5</v>
      </c>
      <c r="B2325" s="45">
        <v>2000</v>
      </c>
      <c r="C2325" s="44">
        <v>83064</v>
      </c>
      <c r="D2325" s="44">
        <v>15459</v>
      </c>
      <c r="E2325" s="44">
        <v>98523</v>
      </c>
      <c r="F2325" t="s">
        <v>11</v>
      </c>
    </row>
    <row r="2326" spans="1:6" x14ac:dyDescent="0.25">
      <c r="A2326" s="45">
        <v>6</v>
      </c>
      <c r="B2326" s="45">
        <v>2000</v>
      </c>
      <c r="C2326" s="44">
        <v>83605</v>
      </c>
      <c r="D2326" s="44">
        <v>15562</v>
      </c>
      <c r="E2326" s="44">
        <v>99167</v>
      </c>
      <c r="F2326" t="s">
        <v>11</v>
      </c>
    </row>
    <row r="2327" spans="1:6" x14ac:dyDescent="0.25">
      <c r="A2327" s="45">
        <v>7</v>
      </c>
      <c r="B2327" s="45">
        <v>2000</v>
      </c>
      <c r="C2327" s="44">
        <v>83767</v>
      </c>
      <c r="D2327" s="44">
        <v>15529</v>
      </c>
      <c r="E2327" s="44">
        <v>99296</v>
      </c>
      <c r="F2327" t="s">
        <v>11</v>
      </c>
    </row>
    <row r="2328" spans="1:6" x14ac:dyDescent="0.25">
      <c r="A2328" s="45">
        <v>8</v>
      </c>
      <c r="B2328" s="45">
        <v>2000</v>
      </c>
      <c r="C2328" s="44">
        <v>85140</v>
      </c>
      <c r="D2328" s="44">
        <v>14676</v>
      </c>
      <c r="E2328" s="44">
        <v>99816</v>
      </c>
      <c r="F2328" t="s">
        <v>11</v>
      </c>
    </row>
    <row r="2329" spans="1:6" x14ac:dyDescent="0.25">
      <c r="A2329" s="45">
        <v>9</v>
      </c>
      <c r="B2329" s="45">
        <v>2000</v>
      </c>
      <c r="C2329" s="44">
        <v>84636</v>
      </c>
      <c r="D2329" s="44">
        <v>15143</v>
      </c>
      <c r="E2329" s="44">
        <v>99779</v>
      </c>
      <c r="F2329" t="s">
        <v>11</v>
      </c>
    </row>
    <row r="2330" spans="1:6" x14ac:dyDescent="0.25">
      <c r="A2330" s="45">
        <v>10</v>
      </c>
      <c r="B2330" s="45">
        <v>2000</v>
      </c>
      <c r="C2330" s="44">
        <v>85069</v>
      </c>
      <c r="D2330" s="44">
        <v>15035</v>
      </c>
      <c r="E2330" s="44">
        <v>100104</v>
      </c>
      <c r="F2330" t="s">
        <v>11</v>
      </c>
    </row>
    <row r="2331" spans="1:6" x14ac:dyDescent="0.25">
      <c r="A2331" s="45">
        <v>11</v>
      </c>
      <c r="B2331" s="45">
        <v>2000</v>
      </c>
      <c r="C2331" s="44">
        <v>85675</v>
      </c>
      <c r="D2331" s="44">
        <v>14995</v>
      </c>
      <c r="E2331" s="44">
        <v>100670</v>
      </c>
      <c r="F2331" t="s">
        <v>11</v>
      </c>
    </row>
    <row r="2332" spans="1:6" x14ac:dyDescent="0.25">
      <c r="A2332" s="45">
        <v>12</v>
      </c>
      <c r="B2332" s="45">
        <v>2000</v>
      </c>
      <c r="C2332" s="44">
        <v>86683</v>
      </c>
      <c r="D2332" s="44">
        <v>14536</v>
      </c>
      <c r="E2332" s="44">
        <v>101219</v>
      </c>
      <c r="F2332" t="s">
        <v>11</v>
      </c>
    </row>
    <row r="2333" spans="1:6" x14ac:dyDescent="0.25">
      <c r="A2333" s="45">
        <v>1</v>
      </c>
      <c r="B2333" s="45">
        <v>2001</v>
      </c>
      <c r="C2333" s="44">
        <v>86075</v>
      </c>
      <c r="D2333" s="44">
        <v>15133</v>
      </c>
      <c r="E2333" s="44">
        <v>101208</v>
      </c>
      <c r="F2333" t="s">
        <v>11</v>
      </c>
    </row>
    <row r="2334" spans="1:6" x14ac:dyDescent="0.25">
      <c r="A2334" s="45">
        <v>2</v>
      </c>
      <c r="B2334" s="45">
        <v>2001</v>
      </c>
      <c r="C2334" s="44">
        <v>86275</v>
      </c>
      <c r="D2334" s="44">
        <v>15083</v>
      </c>
      <c r="E2334" s="44">
        <v>101358</v>
      </c>
      <c r="F2334" t="s">
        <v>11</v>
      </c>
    </row>
    <row r="2335" spans="1:6" x14ac:dyDescent="0.25">
      <c r="A2335" s="45">
        <v>3</v>
      </c>
      <c r="B2335" s="45">
        <v>2001</v>
      </c>
      <c r="C2335" s="44">
        <v>87025</v>
      </c>
      <c r="D2335" s="44">
        <v>15183</v>
      </c>
      <c r="E2335" s="44">
        <v>102208</v>
      </c>
      <c r="F2335" t="s">
        <v>11</v>
      </c>
    </row>
    <row r="2336" spans="1:6" x14ac:dyDescent="0.25">
      <c r="A2336" s="45">
        <v>4</v>
      </c>
      <c r="B2336" s="45">
        <v>2001</v>
      </c>
      <c r="C2336" s="44">
        <v>87286</v>
      </c>
      <c r="D2336" s="44">
        <v>15140</v>
      </c>
      <c r="E2336" s="44">
        <v>102426</v>
      </c>
      <c r="F2336" t="s">
        <v>11</v>
      </c>
    </row>
    <row r="2337" spans="1:6" x14ac:dyDescent="0.25">
      <c r="A2337" s="45">
        <v>5</v>
      </c>
      <c r="B2337" s="45">
        <v>2001</v>
      </c>
      <c r="C2337" s="44">
        <v>87156</v>
      </c>
      <c r="D2337" s="44">
        <v>15162</v>
      </c>
      <c r="E2337" s="44">
        <v>102318</v>
      </c>
      <c r="F2337" t="s">
        <v>11</v>
      </c>
    </row>
    <row r="2338" spans="1:6" x14ac:dyDescent="0.25">
      <c r="A2338" s="45">
        <v>6</v>
      </c>
      <c r="B2338" s="45">
        <v>2001</v>
      </c>
      <c r="C2338" s="44">
        <v>87286</v>
      </c>
      <c r="D2338" s="44">
        <v>15140</v>
      </c>
      <c r="E2338" s="44">
        <v>102426</v>
      </c>
      <c r="F2338" t="s">
        <v>11</v>
      </c>
    </row>
    <row r="2339" spans="1:6" x14ac:dyDescent="0.25">
      <c r="A2339" s="45">
        <v>7</v>
      </c>
      <c r="B2339" s="45">
        <v>2001</v>
      </c>
      <c r="C2339" s="44">
        <v>88665</v>
      </c>
      <c r="D2339" s="44">
        <v>15177</v>
      </c>
      <c r="E2339" s="44">
        <v>103842</v>
      </c>
      <c r="F2339" t="s">
        <v>11</v>
      </c>
    </row>
    <row r="2340" spans="1:6" x14ac:dyDescent="0.25">
      <c r="A2340" s="45">
        <v>8</v>
      </c>
      <c r="B2340" s="45">
        <v>2001</v>
      </c>
      <c r="C2340" s="44">
        <v>88665</v>
      </c>
      <c r="D2340" s="44">
        <v>14177</v>
      </c>
      <c r="E2340" s="44">
        <v>102842</v>
      </c>
      <c r="F2340" t="s">
        <v>11</v>
      </c>
    </row>
    <row r="2341" spans="1:6" x14ac:dyDescent="0.25">
      <c r="A2341" s="45">
        <v>9</v>
      </c>
      <c r="B2341" s="45">
        <v>2001</v>
      </c>
      <c r="C2341" s="44">
        <v>84660</v>
      </c>
      <c r="D2341" s="44">
        <v>13279</v>
      </c>
      <c r="E2341" s="44">
        <v>97939</v>
      </c>
      <c r="F2341" t="s">
        <v>11</v>
      </c>
    </row>
    <row r="2342" spans="1:6" x14ac:dyDescent="0.25">
      <c r="A2342" s="45">
        <v>10</v>
      </c>
      <c r="B2342" s="45">
        <v>2001</v>
      </c>
      <c r="C2342" s="44">
        <v>84016</v>
      </c>
      <c r="D2342" s="44">
        <v>12838</v>
      </c>
      <c r="E2342" s="44">
        <v>96854</v>
      </c>
      <c r="F2342" t="s">
        <v>11</v>
      </c>
    </row>
    <row r="2343" spans="1:6" x14ac:dyDescent="0.25">
      <c r="A2343" s="45">
        <v>11</v>
      </c>
      <c r="B2343" s="45">
        <v>2001</v>
      </c>
      <c r="C2343" s="44">
        <v>78113</v>
      </c>
      <c r="D2343" s="44">
        <v>13298</v>
      </c>
      <c r="E2343" s="44">
        <v>91411</v>
      </c>
      <c r="F2343" t="s">
        <v>11</v>
      </c>
    </row>
    <row r="2344" spans="1:6" x14ac:dyDescent="0.25">
      <c r="A2344" s="45">
        <v>12</v>
      </c>
      <c r="B2344" s="45">
        <v>2001</v>
      </c>
      <c r="C2344" s="44">
        <v>77692</v>
      </c>
      <c r="D2344" s="44">
        <v>13384</v>
      </c>
      <c r="E2344" s="44">
        <v>91076</v>
      </c>
      <c r="F2344" t="s">
        <v>11</v>
      </c>
    </row>
    <row r="2345" spans="1:6" x14ac:dyDescent="0.25">
      <c r="A2345" s="45">
        <v>1</v>
      </c>
      <c r="B2345" s="45">
        <v>2002</v>
      </c>
      <c r="C2345" s="44">
        <v>90518</v>
      </c>
      <c r="D2345" s="44">
        <v>14972</v>
      </c>
      <c r="E2345" s="44">
        <v>105490</v>
      </c>
      <c r="F2345" t="s">
        <v>11</v>
      </c>
    </row>
    <row r="2346" spans="1:6" x14ac:dyDescent="0.25">
      <c r="A2346" s="45">
        <v>2</v>
      </c>
      <c r="B2346" s="45">
        <v>2002</v>
      </c>
      <c r="C2346" s="44">
        <v>89655</v>
      </c>
      <c r="D2346" s="44">
        <v>14577</v>
      </c>
      <c r="E2346" s="44">
        <v>104232</v>
      </c>
      <c r="F2346" t="s">
        <v>11</v>
      </c>
    </row>
    <row r="2347" spans="1:6" x14ac:dyDescent="0.25">
      <c r="A2347" s="45">
        <v>3</v>
      </c>
      <c r="B2347" s="45">
        <v>2002</v>
      </c>
      <c r="C2347" s="44">
        <v>88806</v>
      </c>
      <c r="D2347" s="44">
        <v>14575</v>
      </c>
      <c r="E2347" s="44">
        <v>103381</v>
      </c>
      <c r="F2347" t="s">
        <v>11</v>
      </c>
    </row>
    <row r="2348" spans="1:6" x14ac:dyDescent="0.25">
      <c r="A2348" s="45">
        <v>4</v>
      </c>
      <c r="B2348" s="45">
        <v>2002</v>
      </c>
      <c r="C2348" s="44">
        <v>88586</v>
      </c>
      <c r="D2348" s="44">
        <v>14421</v>
      </c>
      <c r="E2348" s="44">
        <v>103007</v>
      </c>
      <c r="F2348" t="s">
        <v>11</v>
      </c>
    </row>
    <row r="2349" spans="1:6" x14ac:dyDescent="0.25">
      <c r="A2349" s="45">
        <v>5</v>
      </c>
      <c r="B2349" s="45">
        <v>2002</v>
      </c>
      <c r="C2349" s="44">
        <v>91364</v>
      </c>
      <c r="D2349" s="44">
        <v>15014</v>
      </c>
      <c r="E2349" s="44">
        <v>106378</v>
      </c>
      <c r="F2349" t="s">
        <v>11</v>
      </c>
    </row>
    <row r="2350" spans="1:6" x14ac:dyDescent="0.25">
      <c r="A2350" s="45">
        <v>6</v>
      </c>
      <c r="B2350" s="45">
        <v>2002</v>
      </c>
      <c r="C2350" s="44">
        <v>91332</v>
      </c>
      <c r="D2350" s="44">
        <v>15247</v>
      </c>
      <c r="E2350" s="44">
        <v>106579</v>
      </c>
      <c r="F2350" t="s">
        <v>11</v>
      </c>
    </row>
    <row r="2351" spans="1:6" x14ac:dyDescent="0.25">
      <c r="A2351" s="45">
        <v>7</v>
      </c>
      <c r="B2351" s="45">
        <v>2002</v>
      </c>
      <c r="C2351" s="44">
        <v>90721</v>
      </c>
      <c r="D2351" s="44">
        <v>15817</v>
      </c>
      <c r="E2351" s="44">
        <v>106538</v>
      </c>
      <c r="F2351" t="s">
        <v>11</v>
      </c>
    </row>
    <row r="2352" spans="1:6" x14ac:dyDescent="0.25">
      <c r="A2352" s="45">
        <v>8</v>
      </c>
      <c r="B2352" s="45">
        <v>2002</v>
      </c>
      <c r="C2352" s="44">
        <v>91839</v>
      </c>
      <c r="D2352" s="44">
        <v>15472</v>
      </c>
      <c r="E2352" s="44">
        <v>107311</v>
      </c>
      <c r="F2352" t="s">
        <v>11</v>
      </c>
    </row>
    <row r="2353" spans="1:6" x14ac:dyDescent="0.25">
      <c r="A2353" s="45">
        <v>9</v>
      </c>
      <c r="B2353" s="45">
        <v>2002</v>
      </c>
      <c r="C2353" s="44">
        <v>91774</v>
      </c>
      <c r="D2353" s="44">
        <v>15295</v>
      </c>
      <c r="E2353" s="44">
        <v>107069</v>
      </c>
      <c r="F2353" t="s">
        <v>11</v>
      </c>
    </row>
    <row r="2354" spans="1:6" x14ac:dyDescent="0.25">
      <c r="A2354" s="45">
        <v>10</v>
      </c>
      <c r="B2354" s="45">
        <v>2002</v>
      </c>
      <c r="C2354" s="44">
        <v>91521</v>
      </c>
      <c r="D2354" s="44">
        <v>15447</v>
      </c>
      <c r="E2354" s="44">
        <v>106968</v>
      </c>
      <c r="F2354" t="s">
        <v>11</v>
      </c>
    </row>
    <row r="2355" spans="1:6" x14ac:dyDescent="0.25">
      <c r="A2355" s="45">
        <v>11</v>
      </c>
      <c r="B2355" s="45">
        <v>2002</v>
      </c>
      <c r="C2355" s="44">
        <v>88988</v>
      </c>
      <c r="D2355" s="44">
        <v>14826</v>
      </c>
      <c r="E2355" s="44">
        <v>103814</v>
      </c>
      <c r="F2355" t="s">
        <v>11</v>
      </c>
    </row>
    <row r="2356" spans="1:6" x14ac:dyDescent="0.25">
      <c r="A2356" s="45">
        <v>12</v>
      </c>
      <c r="B2356" s="45">
        <v>2002</v>
      </c>
      <c r="C2356" s="44">
        <v>88256</v>
      </c>
      <c r="D2356" s="44">
        <v>13857</v>
      </c>
      <c r="E2356" s="44">
        <v>102113</v>
      </c>
      <c r="F2356" t="s">
        <v>11</v>
      </c>
    </row>
    <row r="2357" spans="1:6" x14ac:dyDescent="0.25">
      <c r="A2357" s="45">
        <v>1</v>
      </c>
      <c r="B2357" s="45">
        <v>2003</v>
      </c>
      <c r="C2357" s="44">
        <v>87837</v>
      </c>
      <c r="D2357" s="44">
        <v>13777</v>
      </c>
      <c r="E2357" s="44">
        <v>101614</v>
      </c>
      <c r="F2357" t="s">
        <v>11</v>
      </c>
    </row>
    <row r="2358" spans="1:6" x14ac:dyDescent="0.25">
      <c r="A2358" s="45">
        <v>2</v>
      </c>
      <c r="B2358" s="45">
        <v>2003</v>
      </c>
      <c r="C2358" s="44">
        <v>88256</v>
      </c>
      <c r="D2358" s="44">
        <v>13857</v>
      </c>
      <c r="E2358" s="44">
        <v>102113</v>
      </c>
      <c r="F2358" t="s">
        <v>11</v>
      </c>
    </row>
    <row r="2359" spans="1:6" x14ac:dyDescent="0.25">
      <c r="A2359" s="45">
        <v>3</v>
      </c>
      <c r="B2359" s="45">
        <v>2003</v>
      </c>
      <c r="C2359" s="44">
        <v>83708</v>
      </c>
      <c r="D2359" s="44">
        <v>13686</v>
      </c>
      <c r="E2359" s="44">
        <v>97394</v>
      </c>
      <c r="F2359" t="s">
        <v>11</v>
      </c>
    </row>
    <row r="2360" spans="1:6" x14ac:dyDescent="0.25">
      <c r="A2360" s="45">
        <v>4</v>
      </c>
      <c r="B2360" s="45">
        <v>2003</v>
      </c>
      <c r="C2360" s="44">
        <v>82511</v>
      </c>
      <c r="D2360" s="44">
        <v>13571</v>
      </c>
      <c r="E2360" s="44">
        <v>96082</v>
      </c>
      <c r="F2360" t="s">
        <v>11</v>
      </c>
    </row>
    <row r="2361" spans="1:6" x14ac:dyDescent="0.25">
      <c r="A2361" s="45">
        <v>5</v>
      </c>
      <c r="B2361" s="45">
        <v>2003</v>
      </c>
      <c r="C2361" s="44">
        <v>81207</v>
      </c>
      <c r="D2361" s="44">
        <v>13372</v>
      </c>
      <c r="E2361" s="44">
        <v>94579</v>
      </c>
      <c r="F2361" t="s">
        <v>11</v>
      </c>
    </row>
    <row r="2362" spans="1:6" x14ac:dyDescent="0.25">
      <c r="A2362" s="45">
        <v>6</v>
      </c>
      <c r="B2362" s="45">
        <v>2003</v>
      </c>
      <c r="C2362" s="44">
        <v>78935</v>
      </c>
      <c r="D2362" s="44">
        <v>13146</v>
      </c>
      <c r="E2362" s="44">
        <v>92081</v>
      </c>
      <c r="F2362" t="s">
        <v>11</v>
      </c>
    </row>
    <row r="2363" spans="1:6" x14ac:dyDescent="0.25">
      <c r="A2363" s="45">
        <v>7</v>
      </c>
      <c r="B2363" s="45">
        <v>2003</v>
      </c>
      <c r="C2363" s="44">
        <v>76097</v>
      </c>
      <c r="D2363" s="44">
        <v>12299</v>
      </c>
      <c r="E2363" s="44">
        <v>88396</v>
      </c>
      <c r="F2363" t="s">
        <v>11</v>
      </c>
    </row>
    <row r="2364" spans="1:6" x14ac:dyDescent="0.25">
      <c r="A2364" s="45">
        <v>8</v>
      </c>
      <c r="B2364" s="45">
        <v>2003</v>
      </c>
      <c r="C2364" s="44">
        <v>75801</v>
      </c>
      <c r="D2364" s="44">
        <v>12236</v>
      </c>
      <c r="E2364" s="44">
        <v>88037</v>
      </c>
      <c r="F2364" t="s">
        <v>11</v>
      </c>
    </row>
    <row r="2365" spans="1:6" x14ac:dyDescent="0.25">
      <c r="A2365" s="45">
        <v>9</v>
      </c>
      <c r="B2365" s="45">
        <v>2003</v>
      </c>
      <c r="C2365" s="44">
        <v>74646</v>
      </c>
      <c r="D2365" s="44">
        <v>12037</v>
      </c>
      <c r="E2365" s="44">
        <v>86683</v>
      </c>
      <c r="F2365" t="s">
        <v>11</v>
      </c>
    </row>
    <row r="2366" spans="1:6" x14ac:dyDescent="0.25">
      <c r="A2366" s="45">
        <v>10</v>
      </c>
      <c r="B2366" s="45">
        <v>2003</v>
      </c>
      <c r="C2366" s="44">
        <v>73599</v>
      </c>
      <c r="D2366" s="44">
        <v>11569</v>
      </c>
      <c r="E2366" s="44">
        <v>85168</v>
      </c>
      <c r="F2366" t="s">
        <v>11</v>
      </c>
    </row>
    <row r="2367" spans="1:6" x14ac:dyDescent="0.25">
      <c r="A2367" s="45">
        <v>11</v>
      </c>
      <c r="B2367" s="45">
        <v>2003</v>
      </c>
      <c r="C2367" s="44">
        <v>73858</v>
      </c>
      <c r="D2367" s="44">
        <v>11611</v>
      </c>
      <c r="E2367" s="44">
        <v>85469</v>
      </c>
      <c r="F2367" t="s">
        <v>11</v>
      </c>
    </row>
    <row r="2368" spans="1:6" x14ac:dyDescent="0.25">
      <c r="A2368" s="45">
        <v>12</v>
      </c>
      <c r="B2368" s="45">
        <v>2003</v>
      </c>
      <c r="C2368" s="44">
        <v>73858</v>
      </c>
      <c r="D2368" s="44">
        <v>11611</v>
      </c>
      <c r="E2368" s="44">
        <v>85469</v>
      </c>
      <c r="F2368" t="s">
        <v>11</v>
      </c>
    </row>
    <row r="2369" spans="1:6" x14ac:dyDescent="0.25">
      <c r="A2369" s="45">
        <v>1</v>
      </c>
      <c r="B2369" s="45">
        <v>2004</v>
      </c>
      <c r="C2369" s="44">
        <v>73581</v>
      </c>
      <c r="D2369" s="44">
        <v>11254</v>
      </c>
      <c r="E2369" s="44">
        <v>84835</v>
      </c>
      <c r="F2369" t="s">
        <v>11</v>
      </c>
    </row>
    <row r="2370" spans="1:6" x14ac:dyDescent="0.25">
      <c r="A2370" s="45">
        <v>2</v>
      </c>
      <c r="B2370" s="45">
        <v>2004</v>
      </c>
      <c r="C2370" s="44">
        <v>73618</v>
      </c>
      <c r="D2370" s="44">
        <v>11136</v>
      </c>
      <c r="E2370" s="44">
        <v>84754</v>
      </c>
      <c r="F2370" t="s">
        <v>11</v>
      </c>
    </row>
    <row r="2371" spans="1:6" x14ac:dyDescent="0.25">
      <c r="A2371" s="45">
        <v>3</v>
      </c>
      <c r="B2371" s="45">
        <v>2004</v>
      </c>
      <c r="C2371" s="44">
        <v>73455</v>
      </c>
      <c r="D2371" s="44">
        <v>11186</v>
      </c>
      <c r="E2371" s="44">
        <v>84641</v>
      </c>
      <c r="F2371" t="s">
        <v>11</v>
      </c>
    </row>
    <row r="2372" spans="1:6" x14ac:dyDescent="0.25">
      <c r="A2372" s="45">
        <v>4</v>
      </c>
      <c r="B2372" s="45">
        <v>2004</v>
      </c>
      <c r="C2372" s="44">
        <v>73520</v>
      </c>
      <c r="D2372" s="44">
        <v>11187</v>
      </c>
      <c r="E2372" s="44">
        <v>84707</v>
      </c>
      <c r="F2372" t="s">
        <v>11</v>
      </c>
    </row>
    <row r="2373" spans="1:6" x14ac:dyDescent="0.25">
      <c r="A2373" s="45">
        <v>5</v>
      </c>
      <c r="B2373" s="45">
        <v>2004</v>
      </c>
      <c r="C2373" s="44">
        <v>73596</v>
      </c>
      <c r="D2373" s="44">
        <v>11149</v>
      </c>
      <c r="E2373" s="44">
        <v>84745</v>
      </c>
      <c r="F2373" t="s">
        <v>11</v>
      </c>
    </row>
    <row r="2374" spans="1:6" x14ac:dyDescent="0.25">
      <c r="A2374" s="45">
        <v>6</v>
      </c>
      <c r="B2374" s="45">
        <v>2004</v>
      </c>
      <c r="C2374" s="44">
        <v>73480</v>
      </c>
      <c r="D2374" s="44">
        <v>11169</v>
      </c>
      <c r="E2374" s="44">
        <v>84649</v>
      </c>
      <c r="F2374" t="s">
        <v>11</v>
      </c>
    </row>
    <row r="2375" spans="1:6" x14ac:dyDescent="0.25">
      <c r="A2375" s="45">
        <v>7</v>
      </c>
      <c r="B2375" s="45">
        <v>2004</v>
      </c>
      <c r="C2375" s="44">
        <v>74259</v>
      </c>
      <c r="D2375" s="44">
        <v>11145</v>
      </c>
      <c r="E2375" s="44">
        <v>85404</v>
      </c>
      <c r="F2375" t="s">
        <v>11</v>
      </c>
    </row>
    <row r="2376" spans="1:6" x14ac:dyDescent="0.25">
      <c r="A2376" s="45">
        <v>8</v>
      </c>
      <c r="B2376" s="45">
        <v>2004</v>
      </c>
      <c r="C2376" s="44">
        <v>74245</v>
      </c>
      <c r="D2376" s="44">
        <v>11137</v>
      </c>
      <c r="E2376" s="44">
        <v>85382</v>
      </c>
      <c r="F2376" t="s">
        <v>11</v>
      </c>
    </row>
    <row r="2377" spans="1:6" x14ac:dyDescent="0.25">
      <c r="A2377" s="45">
        <v>9</v>
      </c>
      <c r="B2377" s="45">
        <v>2004</v>
      </c>
      <c r="C2377" s="44">
        <v>73636</v>
      </c>
      <c r="D2377" s="44">
        <v>11060</v>
      </c>
      <c r="E2377" s="44">
        <v>84696</v>
      </c>
      <c r="F2377" t="s">
        <v>11</v>
      </c>
    </row>
    <row r="2378" spans="1:6" x14ac:dyDescent="0.25">
      <c r="A2378" s="45">
        <v>10</v>
      </c>
      <c r="B2378" s="45">
        <v>2004</v>
      </c>
      <c r="C2378" s="44">
        <v>73209</v>
      </c>
      <c r="D2378" s="44">
        <v>10905</v>
      </c>
      <c r="E2378" s="44">
        <v>84114</v>
      </c>
      <c r="F2378" t="s">
        <v>11</v>
      </c>
    </row>
    <row r="2379" spans="1:6" x14ac:dyDescent="0.25">
      <c r="A2379" s="45">
        <v>11</v>
      </c>
      <c r="B2379" s="45">
        <v>2004</v>
      </c>
      <c r="C2379" s="44">
        <v>73287</v>
      </c>
      <c r="D2379" s="44">
        <v>10986</v>
      </c>
      <c r="E2379" s="44">
        <v>84273</v>
      </c>
      <c r="F2379" t="s">
        <v>11</v>
      </c>
    </row>
    <row r="2380" spans="1:6" x14ac:dyDescent="0.25">
      <c r="A2380" s="45">
        <v>12</v>
      </c>
      <c r="B2380" s="45">
        <v>2004</v>
      </c>
      <c r="C2380" s="44">
        <v>72260</v>
      </c>
      <c r="D2380" s="44">
        <v>11028</v>
      </c>
      <c r="E2380" s="44">
        <v>83288</v>
      </c>
      <c r="F2380" t="s">
        <v>11</v>
      </c>
    </row>
    <row r="2381" spans="1:6" x14ac:dyDescent="0.25">
      <c r="A2381" s="45">
        <v>1</v>
      </c>
      <c r="B2381" s="45">
        <v>2005</v>
      </c>
      <c r="C2381" s="44">
        <v>71232</v>
      </c>
      <c r="D2381" s="44">
        <v>10990</v>
      </c>
      <c r="E2381" s="44">
        <v>82222</v>
      </c>
      <c r="F2381" t="s">
        <v>11</v>
      </c>
    </row>
    <row r="2382" spans="1:6" x14ac:dyDescent="0.25">
      <c r="A2382" s="45">
        <v>2</v>
      </c>
      <c r="B2382" s="45">
        <v>2005</v>
      </c>
      <c r="C2382" s="44">
        <v>70592</v>
      </c>
      <c r="D2382" s="44">
        <v>10910</v>
      </c>
      <c r="E2382" s="44">
        <v>81502</v>
      </c>
      <c r="F2382" t="s">
        <v>11</v>
      </c>
    </row>
    <row r="2383" spans="1:6" x14ac:dyDescent="0.25">
      <c r="A2383" s="45">
        <v>3</v>
      </c>
      <c r="B2383" s="45">
        <v>2005</v>
      </c>
      <c r="C2383" s="44">
        <v>70184</v>
      </c>
      <c r="D2383" s="44">
        <v>11007</v>
      </c>
      <c r="E2383" s="44">
        <v>81191</v>
      </c>
      <c r="F2383" t="s">
        <v>11</v>
      </c>
    </row>
    <row r="2384" spans="1:6" x14ac:dyDescent="0.25">
      <c r="A2384" s="45">
        <v>4</v>
      </c>
      <c r="B2384" s="45">
        <v>2005</v>
      </c>
      <c r="C2384" s="44">
        <v>69892</v>
      </c>
      <c r="D2384" s="44">
        <v>11063</v>
      </c>
      <c r="E2384" s="44">
        <v>80955</v>
      </c>
      <c r="F2384" t="s">
        <v>11</v>
      </c>
    </row>
    <row r="2385" spans="1:6" x14ac:dyDescent="0.25">
      <c r="A2385" s="45">
        <v>5</v>
      </c>
      <c r="B2385" s="45">
        <v>2005</v>
      </c>
      <c r="C2385" s="44">
        <v>70495</v>
      </c>
      <c r="D2385" s="44">
        <v>11136</v>
      </c>
      <c r="E2385" s="44">
        <v>81631</v>
      </c>
      <c r="F2385" t="s">
        <v>11</v>
      </c>
    </row>
    <row r="2386" spans="1:6" x14ac:dyDescent="0.25">
      <c r="A2386" s="45">
        <v>6</v>
      </c>
      <c r="B2386" s="45">
        <v>2005</v>
      </c>
      <c r="C2386" s="44">
        <v>70306</v>
      </c>
      <c r="D2386" s="44">
        <v>11282</v>
      </c>
      <c r="E2386" s="44">
        <v>81588</v>
      </c>
      <c r="F2386" t="s">
        <v>11</v>
      </c>
    </row>
    <row r="2387" spans="1:6" x14ac:dyDescent="0.25">
      <c r="A2387" s="45">
        <v>7</v>
      </c>
      <c r="B2387" s="45">
        <v>2005</v>
      </c>
      <c r="C2387" s="44">
        <v>74087</v>
      </c>
      <c r="D2387" s="44">
        <v>12814</v>
      </c>
      <c r="E2387" s="44">
        <v>86901</v>
      </c>
      <c r="F2387" t="s">
        <v>11</v>
      </c>
    </row>
    <row r="2388" spans="1:6" x14ac:dyDescent="0.25">
      <c r="A2388" s="45">
        <v>8</v>
      </c>
      <c r="B2388" s="45">
        <v>2005</v>
      </c>
      <c r="C2388" s="44">
        <v>70200</v>
      </c>
      <c r="D2388" s="44">
        <v>11409</v>
      </c>
      <c r="E2388" s="44">
        <v>81609</v>
      </c>
      <c r="F2388" t="s">
        <v>11</v>
      </c>
    </row>
    <row r="2389" spans="1:6" x14ac:dyDescent="0.25">
      <c r="A2389" s="45">
        <v>9</v>
      </c>
      <c r="B2389" s="45">
        <v>2005</v>
      </c>
      <c r="C2389" s="44">
        <v>69864</v>
      </c>
      <c r="D2389" s="44">
        <v>11192</v>
      </c>
      <c r="E2389" s="44">
        <v>81056</v>
      </c>
      <c r="F2389" t="s">
        <v>11</v>
      </c>
    </row>
    <row r="2390" spans="1:6" x14ac:dyDescent="0.25">
      <c r="A2390" s="45">
        <v>10</v>
      </c>
      <c r="B2390" s="45">
        <v>2005</v>
      </c>
      <c r="C2390" s="44">
        <v>69571</v>
      </c>
      <c r="D2390" s="44">
        <v>11063</v>
      </c>
      <c r="E2390" s="44">
        <v>80634</v>
      </c>
      <c r="F2390" t="s">
        <v>11</v>
      </c>
    </row>
    <row r="2391" spans="1:6" x14ac:dyDescent="0.25">
      <c r="A2391" s="45">
        <v>11</v>
      </c>
      <c r="B2391" s="45">
        <v>2005</v>
      </c>
      <c r="C2391" s="44">
        <v>69466</v>
      </c>
      <c r="D2391" s="44">
        <v>11111</v>
      </c>
      <c r="E2391" s="44">
        <v>80577</v>
      </c>
      <c r="F2391" t="s">
        <v>11</v>
      </c>
    </row>
    <row r="2392" spans="1:6" x14ac:dyDescent="0.25">
      <c r="A2392" s="45">
        <v>12</v>
      </c>
      <c r="B2392" s="45">
        <v>2005</v>
      </c>
      <c r="C2392" s="44">
        <v>69130</v>
      </c>
      <c r="D2392" s="44">
        <v>11388</v>
      </c>
      <c r="E2392" s="44">
        <v>80518</v>
      </c>
      <c r="F2392" t="s">
        <v>11</v>
      </c>
    </row>
    <row r="2393" spans="1:6" x14ac:dyDescent="0.25">
      <c r="A2393" s="45">
        <v>1</v>
      </c>
      <c r="B2393" s="45">
        <v>2006</v>
      </c>
      <c r="C2393" s="44">
        <v>69028</v>
      </c>
      <c r="D2393" s="44">
        <v>11337</v>
      </c>
      <c r="E2393" s="44">
        <v>80365</v>
      </c>
      <c r="F2393" t="s">
        <v>11</v>
      </c>
    </row>
    <row r="2394" spans="1:6" x14ac:dyDescent="0.25">
      <c r="A2394" s="45">
        <v>2</v>
      </c>
      <c r="B2394" s="45">
        <v>2006</v>
      </c>
      <c r="C2394" s="44">
        <v>68982</v>
      </c>
      <c r="D2394" s="44">
        <v>11268</v>
      </c>
      <c r="E2394" s="44">
        <v>80250</v>
      </c>
      <c r="F2394" t="s">
        <v>11</v>
      </c>
    </row>
    <row r="2395" spans="1:6" x14ac:dyDescent="0.25">
      <c r="A2395" s="45">
        <v>3</v>
      </c>
      <c r="B2395" s="45">
        <v>2006</v>
      </c>
      <c r="C2395" s="44">
        <v>68825</v>
      </c>
      <c r="D2395" s="44">
        <v>11204</v>
      </c>
      <c r="E2395" s="44">
        <v>80029</v>
      </c>
      <c r="F2395" t="s">
        <v>11</v>
      </c>
    </row>
    <row r="2396" spans="1:6" x14ac:dyDescent="0.25">
      <c r="A2396" s="45">
        <v>4</v>
      </c>
      <c r="B2396" s="45">
        <v>2006</v>
      </c>
      <c r="C2396" s="44">
        <v>68792</v>
      </c>
      <c r="D2396" s="44">
        <v>10998</v>
      </c>
      <c r="E2396" s="44">
        <v>79790</v>
      </c>
      <c r="F2396" t="s">
        <v>11</v>
      </c>
    </row>
    <row r="2397" spans="1:6" x14ac:dyDescent="0.25">
      <c r="A2397" s="45">
        <v>5</v>
      </c>
      <c r="B2397" s="45">
        <v>2006</v>
      </c>
      <c r="C2397" s="44">
        <v>68205</v>
      </c>
      <c r="D2397" s="44">
        <v>11252</v>
      </c>
      <c r="E2397" s="44">
        <v>79457</v>
      </c>
      <c r="F2397" t="s">
        <v>11</v>
      </c>
    </row>
    <row r="2398" spans="1:6" x14ac:dyDescent="0.25">
      <c r="A2398" s="45">
        <v>6</v>
      </c>
      <c r="B2398" s="45">
        <v>2006</v>
      </c>
      <c r="C2398" s="44">
        <v>68069</v>
      </c>
      <c r="D2398" s="44">
        <v>10712</v>
      </c>
      <c r="E2398" s="44">
        <v>78781</v>
      </c>
      <c r="F2398" t="s">
        <v>11</v>
      </c>
    </row>
    <row r="2399" spans="1:6" x14ac:dyDescent="0.25">
      <c r="A2399" s="45">
        <v>7</v>
      </c>
      <c r="B2399" s="45">
        <v>2006</v>
      </c>
      <c r="C2399" s="44">
        <v>67954</v>
      </c>
      <c r="D2399" s="44">
        <v>10691</v>
      </c>
      <c r="E2399" s="44">
        <v>78645</v>
      </c>
      <c r="F2399" t="s">
        <v>11</v>
      </c>
    </row>
    <row r="2400" spans="1:6" x14ac:dyDescent="0.25">
      <c r="A2400" s="45">
        <v>8</v>
      </c>
      <c r="B2400" s="45">
        <v>2006</v>
      </c>
      <c r="C2400" s="44">
        <v>68037</v>
      </c>
      <c r="D2400" s="44">
        <v>10585</v>
      </c>
      <c r="E2400" s="44">
        <v>78622</v>
      </c>
      <c r="F2400" t="s">
        <v>11</v>
      </c>
    </row>
    <row r="2401" spans="1:6" x14ac:dyDescent="0.25">
      <c r="A2401" s="45">
        <v>9</v>
      </c>
      <c r="B2401" s="45">
        <v>2006</v>
      </c>
      <c r="C2401" s="44">
        <v>67640</v>
      </c>
      <c r="D2401" s="44">
        <v>10543</v>
      </c>
      <c r="E2401" s="44">
        <v>78183</v>
      </c>
      <c r="F2401" t="s">
        <v>11</v>
      </c>
    </row>
    <row r="2402" spans="1:6" x14ac:dyDescent="0.25">
      <c r="A2402" s="45">
        <v>10</v>
      </c>
      <c r="B2402" s="45">
        <v>2006</v>
      </c>
      <c r="C2402" s="44">
        <v>67438</v>
      </c>
      <c r="D2402" s="44">
        <v>10566</v>
      </c>
      <c r="E2402" s="44">
        <v>78004</v>
      </c>
      <c r="F2402" t="s">
        <v>11</v>
      </c>
    </row>
    <row r="2403" spans="1:6" x14ac:dyDescent="0.25">
      <c r="A2403" s="45">
        <v>11</v>
      </c>
      <c r="B2403" s="45">
        <v>2006</v>
      </c>
      <c r="C2403" s="44">
        <v>67861</v>
      </c>
      <c r="D2403" s="44">
        <v>10566</v>
      </c>
      <c r="E2403" s="44">
        <v>78427</v>
      </c>
      <c r="F2403" t="s">
        <v>11</v>
      </c>
    </row>
    <row r="2404" spans="1:6" x14ac:dyDescent="0.25">
      <c r="A2404" s="45">
        <v>12</v>
      </c>
      <c r="B2404" s="45">
        <v>2006</v>
      </c>
      <c r="C2404" s="44">
        <v>67768</v>
      </c>
      <c r="D2404" s="44">
        <v>10402</v>
      </c>
      <c r="E2404" s="44">
        <v>78170</v>
      </c>
      <c r="F2404" t="s">
        <v>11</v>
      </c>
    </row>
    <row r="2405" spans="1:6" x14ac:dyDescent="0.25">
      <c r="A2405" s="45">
        <v>1</v>
      </c>
      <c r="B2405" s="45">
        <v>2007</v>
      </c>
      <c r="C2405" s="44">
        <v>67521</v>
      </c>
      <c r="D2405" s="44">
        <v>10345</v>
      </c>
      <c r="E2405" s="44">
        <v>77866</v>
      </c>
      <c r="F2405" t="s">
        <v>11</v>
      </c>
    </row>
    <row r="2406" spans="1:6" x14ac:dyDescent="0.25">
      <c r="A2406" s="45">
        <v>2</v>
      </c>
      <c r="B2406" s="45">
        <v>2007</v>
      </c>
      <c r="C2406" s="44">
        <v>67384</v>
      </c>
      <c r="D2406" s="44">
        <v>10264</v>
      </c>
      <c r="E2406" s="44">
        <v>77648</v>
      </c>
      <c r="F2406" t="s">
        <v>11</v>
      </c>
    </row>
    <row r="2407" spans="1:6" x14ac:dyDescent="0.25">
      <c r="A2407" s="45">
        <v>3</v>
      </c>
      <c r="B2407" s="45">
        <v>2007</v>
      </c>
      <c r="C2407" s="44">
        <v>67809</v>
      </c>
      <c r="D2407" s="44">
        <v>10739</v>
      </c>
      <c r="E2407" s="44">
        <v>78548</v>
      </c>
      <c r="F2407" t="s">
        <v>11</v>
      </c>
    </row>
    <row r="2408" spans="1:6" x14ac:dyDescent="0.25">
      <c r="A2408" s="45">
        <v>4</v>
      </c>
      <c r="B2408" s="45">
        <v>2007</v>
      </c>
      <c r="C2408" s="44">
        <v>67813</v>
      </c>
      <c r="D2408" s="44">
        <v>10721</v>
      </c>
      <c r="E2408" s="44">
        <v>78534</v>
      </c>
      <c r="F2408" t="s">
        <v>11</v>
      </c>
    </row>
    <row r="2409" spans="1:6" x14ac:dyDescent="0.25">
      <c r="A2409" s="45">
        <v>5</v>
      </c>
      <c r="B2409" s="45">
        <v>2007</v>
      </c>
      <c r="C2409" s="44">
        <v>67870</v>
      </c>
      <c r="D2409" s="44">
        <v>10710</v>
      </c>
      <c r="E2409" s="44">
        <v>78580</v>
      </c>
      <c r="F2409" t="s">
        <v>11</v>
      </c>
    </row>
    <row r="2410" spans="1:6" x14ac:dyDescent="0.25">
      <c r="A2410" s="45">
        <v>6</v>
      </c>
      <c r="B2410" s="45">
        <v>2007</v>
      </c>
      <c r="C2410" s="44">
        <v>67606</v>
      </c>
      <c r="D2410" s="44">
        <v>10672</v>
      </c>
      <c r="E2410" s="44">
        <v>78278</v>
      </c>
      <c r="F2410" t="s">
        <v>11</v>
      </c>
    </row>
    <row r="2411" spans="1:6" x14ac:dyDescent="0.25">
      <c r="A2411" s="45">
        <v>7</v>
      </c>
      <c r="B2411" s="45">
        <v>2007</v>
      </c>
      <c r="C2411" s="44">
        <v>67583</v>
      </c>
      <c r="D2411" s="44">
        <v>10643</v>
      </c>
      <c r="E2411" s="44">
        <v>78226</v>
      </c>
      <c r="F2411" t="s">
        <v>11</v>
      </c>
    </row>
    <row r="2412" spans="1:6" x14ac:dyDescent="0.25">
      <c r="A2412" s="45">
        <v>8</v>
      </c>
      <c r="B2412" s="45">
        <v>2007</v>
      </c>
      <c r="C2412" s="44">
        <v>67812</v>
      </c>
      <c r="D2412" s="44">
        <v>10616</v>
      </c>
      <c r="E2412" s="44">
        <v>78428</v>
      </c>
      <c r="F2412" t="s">
        <v>11</v>
      </c>
    </row>
    <row r="2413" spans="1:6" x14ac:dyDescent="0.25">
      <c r="A2413" s="45">
        <v>9</v>
      </c>
      <c r="B2413" s="45">
        <v>2007</v>
      </c>
      <c r="C2413" s="44">
        <v>67939</v>
      </c>
      <c r="D2413" s="44">
        <v>10514</v>
      </c>
      <c r="E2413" s="44">
        <v>78453</v>
      </c>
      <c r="F2413" t="s">
        <v>11</v>
      </c>
    </row>
    <row r="2414" spans="1:6" x14ac:dyDescent="0.25">
      <c r="A2414" s="45">
        <v>10</v>
      </c>
      <c r="B2414" s="45">
        <v>2007</v>
      </c>
      <c r="C2414" s="44">
        <v>68004</v>
      </c>
      <c r="D2414" s="44">
        <v>10510</v>
      </c>
      <c r="E2414" s="44">
        <v>78514</v>
      </c>
      <c r="F2414" t="s">
        <v>11</v>
      </c>
    </row>
    <row r="2415" spans="1:6" x14ac:dyDescent="0.25">
      <c r="A2415" s="45">
        <v>11</v>
      </c>
      <c r="B2415" s="45">
        <v>2007</v>
      </c>
      <c r="C2415" s="44">
        <v>67849</v>
      </c>
      <c r="D2415" s="44">
        <v>10873</v>
      </c>
      <c r="E2415" s="44">
        <v>78722</v>
      </c>
      <c r="F2415" t="s">
        <v>11</v>
      </c>
    </row>
    <row r="2416" spans="1:6" x14ac:dyDescent="0.25">
      <c r="A2416" s="45">
        <v>12</v>
      </c>
      <c r="B2416" s="45">
        <v>2007</v>
      </c>
      <c r="C2416" s="44">
        <v>67747</v>
      </c>
      <c r="D2416" s="44">
        <v>10954</v>
      </c>
      <c r="E2416" s="44">
        <v>78701</v>
      </c>
      <c r="F2416" t="s">
        <v>11</v>
      </c>
    </row>
    <row r="2417" spans="1:6" x14ac:dyDescent="0.25">
      <c r="A2417" s="45">
        <v>1</v>
      </c>
      <c r="B2417" s="45">
        <v>2008</v>
      </c>
      <c r="C2417" s="44">
        <v>67834</v>
      </c>
      <c r="D2417" s="44">
        <v>10898</v>
      </c>
      <c r="E2417" s="44">
        <v>78732</v>
      </c>
      <c r="F2417" t="s">
        <v>11</v>
      </c>
    </row>
    <row r="2418" spans="1:6" x14ac:dyDescent="0.25">
      <c r="A2418" s="45">
        <v>2</v>
      </c>
      <c r="B2418" s="45">
        <v>2008</v>
      </c>
      <c r="C2418" s="44">
        <v>67738</v>
      </c>
      <c r="D2418" s="44">
        <v>10827</v>
      </c>
      <c r="E2418" s="44">
        <v>78565</v>
      </c>
      <c r="F2418" t="s">
        <v>11</v>
      </c>
    </row>
    <row r="2419" spans="1:6" x14ac:dyDescent="0.25">
      <c r="A2419" s="45">
        <v>3</v>
      </c>
      <c r="B2419" s="45">
        <v>2008</v>
      </c>
      <c r="C2419" s="44">
        <v>67694</v>
      </c>
      <c r="D2419" s="44">
        <v>10799</v>
      </c>
      <c r="E2419" s="44">
        <v>78493</v>
      </c>
      <c r="F2419" t="s">
        <v>11</v>
      </c>
    </row>
    <row r="2420" spans="1:6" x14ac:dyDescent="0.25">
      <c r="A2420" s="45">
        <v>4</v>
      </c>
      <c r="B2420" s="45">
        <v>2008</v>
      </c>
      <c r="C2420" s="44">
        <v>67679</v>
      </c>
      <c r="D2420" s="44">
        <v>10764</v>
      </c>
      <c r="E2420" s="44">
        <v>78443</v>
      </c>
      <c r="F2420" t="s">
        <v>11</v>
      </c>
    </row>
    <row r="2421" spans="1:6" x14ac:dyDescent="0.25">
      <c r="A2421" s="45">
        <v>5</v>
      </c>
      <c r="B2421" s="45">
        <v>2008</v>
      </c>
      <c r="C2421" s="44">
        <v>67902</v>
      </c>
      <c r="D2421" s="44">
        <v>10732</v>
      </c>
      <c r="E2421" s="44">
        <v>78634</v>
      </c>
      <c r="F2421" t="s">
        <v>11</v>
      </c>
    </row>
    <row r="2422" spans="1:6" x14ac:dyDescent="0.25">
      <c r="A2422" s="45">
        <v>6</v>
      </c>
      <c r="B2422" s="45">
        <v>2008</v>
      </c>
      <c r="C2422" s="44">
        <v>67787</v>
      </c>
      <c r="D2422" s="44">
        <v>10669</v>
      </c>
      <c r="E2422" s="44">
        <v>78456</v>
      </c>
      <c r="F2422" t="s">
        <v>11</v>
      </c>
    </row>
    <row r="2423" spans="1:6" x14ac:dyDescent="0.25">
      <c r="A2423" s="45">
        <v>7</v>
      </c>
      <c r="B2423" s="45">
        <v>2008</v>
      </c>
      <c r="C2423" s="44">
        <v>67771</v>
      </c>
      <c r="D2423" s="44">
        <v>10667</v>
      </c>
      <c r="E2423" s="44">
        <v>78438</v>
      </c>
      <c r="F2423" t="s">
        <v>11</v>
      </c>
    </row>
    <row r="2424" spans="1:6" x14ac:dyDescent="0.25">
      <c r="A2424" s="45">
        <v>8</v>
      </c>
      <c r="B2424" s="45">
        <v>2008</v>
      </c>
      <c r="C2424" s="44">
        <v>67187</v>
      </c>
      <c r="D2424" s="44">
        <v>10628</v>
      </c>
      <c r="E2424" s="44">
        <v>77815</v>
      </c>
      <c r="F2424" t="s">
        <v>11</v>
      </c>
    </row>
    <row r="2425" spans="1:6" x14ac:dyDescent="0.25">
      <c r="A2425" s="45">
        <v>9</v>
      </c>
      <c r="B2425" s="45">
        <v>2008</v>
      </c>
      <c r="C2425" s="44">
        <v>65522</v>
      </c>
      <c r="D2425" s="44">
        <v>10179</v>
      </c>
      <c r="E2425" s="44">
        <v>75701</v>
      </c>
      <c r="F2425" t="s">
        <v>11</v>
      </c>
    </row>
    <row r="2426" spans="1:6" x14ac:dyDescent="0.25">
      <c r="A2426" s="45">
        <v>10</v>
      </c>
      <c r="B2426" s="45">
        <v>2008</v>
      </c>
      <c r="C2426" s="44">
        <v>65326</v>
      </c>
      <c r="D2426" s="44">
        <v>10132</v>
      </c>
      <c r="E2426" s="44">
        <v>75458</v>
      </c>
      <c r="F2426" t="s">
        <v>11</v>
      </c>
    </row>
    <row r="2427" spans="1:6" x14ac:dyDescent="0.25">
      <c r="A2427" s="45">
        <v>11</v>
      </c>
      <c r="B2427" s="45">
        <v>2008</v>
      </c>
      <c r="C2427" s="44">
        <v>65143</v>
      </c>
      <c r="D2427" s="44">
        <v>9990</v>
      </c>
      <c r="E2427" s="44">
        <v>75133</v>
      </c>
      <c r="F2427" t="s">
        <v>11</v>
      </c>
    </row>
    <row r="2428" spans="1:6" x14ac:dyDescent="0.25">
      <c r="A2428" s="45">
        <v>12</v>
      </c>
      <c r="B2428" s="45">
        <v>2008</v>
      </c>
      <c r="C2428" s="44">
        <v>65134</v>
      </c>
      <c r="D2428" s="44">
        <v>9940</v>
      </c>
      <c r="E2428" s="44">
        <v>75074</v>
      </c>
      <c r="F2428" t="s">
        <v>11</v>
      </c>
    </row>
    <row r="2429" spans="1:6" x14ac:dyDescent="0.25">
      <c r="A2429" s="45">
        <v>1</v>
      </c>
      <c r="B2429" s="45">
        <v>2009</v>
      </c>
      <c r="C2429" s="44">
        <v>64987</v>
      </c>
      <c r="D2429" s="44">
        <v>9917</v>
      </c>
      <c r="E2429" s="44">
        <v>74904</v>
      </c>
      <c r="F2429" t="s">
        <v>11</v>
      </c>
    </row>
    <row r="2430" spans="1:6" x14ac:dyDescent="0.25">
      <c r="A2430" s="45">
        <v>2</v>
      </c>
      <c r="B2430" s="45">
        <v>2009</v>
      </c>
      <c r="C2430" s="44">
        <v>64979</v>
      </c>
      <c r="D2430" s="44">
        <v>9912</v>
      </c>
      <c r="E2430" s="44">
        <v>74891</v>
      </c>
      <c r="F2430" t="s">
        <v>11</v>
      </c>
    </row>
    <row r="2431" spans="1:6" x14ac:dyDescent="0.25">
      <c r="A2431" s="45">
        <v>3</v>
      </c>
      <c r="B2431" s="45">
        <v>2009</v>
      </c>
      <c r="C2431" s="44">
        <v>64977</v>
      </c>
      <c r="D2431" s="44">
        <v>9913</v>
      </c>
      <c r="E2431" s="44">
        <v>74890</v>
      </c>
      <c r="F2431" t="s">
        <v>11</v>
      </c>
    </row>
    <row r="2432" spans="1:6" x14ac:dyDescent="0.25">
      <c r="A2432" s="45">
        <v>4</v>
      </c>
      <c r="B2432" s="45">
        <v>2009</v>
      </c>
      <c r="C2432" s="44">
        <v>64975</v>
      </c>
      <c r="D2432" s="44">
        <v>9911</v>
      </c>
      <c r="E2432" s="44">
        <v>74886</v>
      </c>
      <c r="F2432" t="s">
        <v>11</v>
      </c>
    </row>
    <row r="2433" spans="1:6" x14ac:dyDescent="0.25">
      <c r="A2433" s="45">
        <v>5</v>
      </c>
      <c r="B2433" s="45">
        <v>2009</v>
      </c>
      <c r="C2433" s="44">
        <v>63500</v>
      </c>
      <c r="D2433" s="44">
        <v>9832</v>
      </c>
      <c r="E2433" s="44">
        <v>73332</v>
      </c>
      <c r="F2433" t="s">
        <v>11</v>
      </c>
    </row>
    <row r="2434" spans="1:6" x14ac:dyDescent="0.25">
      <c r="A2434" s="45">
        <v>6</v>
      </c>
      <c r="B2434" s="45">
        <v>2009</v>
      </c>
      <c r="C2434" s="44">
        <v>63404</v>
      </c>
      <c r="D2434" s="44">
        <v>9742</v>
      </c>
      <c r="E2434" s="44">
        <v>73146</v>
      </c>
      <c r="F2434" t="s">
        <v>11</v>
      </c>
    </row>
    <row r="2435" spans="1:6" x14ac:dyDescent="0.25">
      <c r="A2435" s="45">
        <v>7</v>
      </c>
      <c r="B2435" s="45">
        <v>2009</v>
      </c>
      <c r="C2435" s="44">
        <v>63258</v>
      </c>
      <c r="D2435" s="44">
        <v>9664</v>
      </c>
      <c r="E2435" s="44">
        <v>72922</v>
      </c>
      <c r="F2435" t="s">
        <v>11</v>
      </c>
    </row>
    <row r="2436" spans="1:6" x14ac:dyDescent="0.25">
      <c r="A2436" s="45">
        <v>8</v>
      </c>
      <c r="B2436" s="45">
        <v>2009</v>
      </c>
      <c r="C2436" s="44">
        <v>62959</v>
      </c>
      <c r="D2436" s="44">
        <v>9692</v>
      </c>
      <c r="E2436" s="44">
        <v>72651</v>
      </c>
      <c r="F2436" t="s">
        <v>11</v>
      </c>
    </row>
    <row r="2437" spans="1:6" x14ac:dyDescent="0.25">
      <c r="A2437" s="45">
        <v>9</v>
      </c>
      <c r="B2437" s="45">
        <v>2009</v>
      </c>
      <c r="C2437" s="44">
        <v>62917</v>
      </c>
      <c r="D2437" s="44">
        <v>9604</v>
      </c>
      <c r="E2437" s="44">
        <v>72521</v>
      </c>
      <c r="F2437" t="s">
        <v>11</v>
      </c>
    </row>
    <row r="2438" spans="1:6" x14ac:dyDescent="0.25">
      <c r="A2438" s="45">
        <v>10</v>
      </c>
      <c r="B2438" s="45">
        <v>2009</v>
      </c>
      <c r="C2438" s="44">
        <v>62027</v>
      </c>
      <c r="D2438" s="44">
        <v>9750</v>
      </c>
      <c r="E2438" s="44">
        <v>71777</v>
      </c>
      <c r="F2438" t="s">
        <v>11</v>
      </c>
    </row>
    <row r="2439" spans="1:6" x14ac:dyDescent="0.25">
      <c r="A2439" s="45">
        <v>11</v>
      </c>
      <c r="B2439" s="45">
        <v>2009</v>
      </c>
      <c r="C2439" s="44">
        <v>61680</v>
      </c>
      <c r="D2439" s="44">
        <v>9666</v>
      </c>
      <c r="E2439" s="44">
        <v>71346</v>
      </c>
      <c r="F2439" t="s">
        <v>11</v>
      </c>
    </row>
    <row r="2440" spans="1:6" x14ac:dyDescent="0.25">
      <c r="A2440" s="45">
        <v>12</v>
      </c>
      <c r="B2440" s="45">
        <v>2009</v>
      </c>
      <c r="C2440" s="44">
        <v>61855</v>
      </c>
      <c r="D2440" s="44">
        <v>9595</v>
      </c>
      <c r="E2440" s="44">
        <v>71450</v>
      </c>
      <c r="F2440" t="s">
        <v>11</v>
      </c>
    </row>
    <row r="2441" spans="1:6" x14ac:dyDescent="0.25">
      <c r="A2441" s="45">
        <v>1</v>
      </c>
      <c r="B2441" s="45">
        <v>2010</v>
      </c>
      <c r="C2441" s="44">
        <v>61983</v>
      </c>
      <c r="D2441" s="44">
        <v>9300</v>
      </c>
      <c r="E2441" s="44">
        <v>71283</v>
      </c>
      <c r="F2441" t="s">
        <v>11</v>
      </c>
    </row>
    <row r="2442" spans="1:6" x14ac:dyDescent="0.25">
      <c r="A2442" s="45">
        <v>2</v>
      </c>
      <c r="B2442" s="45">
        <v>2010</v>
      </c>
      <c r="C2442" s="44">
        <v>61906</v>
      </c>
      <c r="D2442" s="44">
        <v>9263</v>
      </c>
      <c r="E2442" s="44">
        <v>71169</v>
      </c>
      <c r="F2442" t="s">
        <v>11</v>
      </c>
    </row>
    <row r="2443" spans="1:6" x14ac:dyDescent="0.25">
      <c r="A2443" s="45">
        <v>3</v>
      </c>
      <c r="B2443" s="45">
        <v>2010</v>
      </c>
      <c r="C2443" s="44">
        <v>61485</v>
      </c>
      <c r="D2443" s="44">
        <v>9363</v>
      </c>
      <c r="E2443" s="44">
        <v>70848</v>
      </c>
      <c r="F2443" t="s">
        <v>11</v>
      </c>
    </row>
    <row r="2444" spans="1:6" x14ac:dyDescent="0.25">
      <c r="A2444" s="45">
        <v>4</v>
      </c>
      <c r="B2444" s="45">
        <v>2010</v>
      </c>
      <c r="C2444" s="44">
        <v>61209</v>
      </c>
      <c r="D2444" s="44">
        <v>9351</v>
      </c>
      <c r="E2444" s="44">
        <v>70560</v>
      </c>
      <c r="F2444" t="s">
        <v>11</v>
      </c>
    </row>
    <row r="2445" spans="1:6" x14ac:dyDescent="0.25">
      <c r="A2445" s="45">
        <v>5</v>
      </c>
      <c r="B2445" s="45">
        <v>2010</v>
      </c>
      <c r="C2445" s="44">
        <v>61094</v>
      </c>
      <c r="D2445" s="44">
        <v>9342</v>
      </c>
      <c r="E2445" s="44">
        <v>70436</v>
      </c>
      <c r="F2445" t="s">
        <v>11</v>
      </c>
    </row>
    <row r="2446" spans="1:6" x14ac:dyDescent="0.25">
      <c r="A2446" s="45">
        <v>6</v>
      </c>
      <c r="B2446" s="45">
        <v>2010</v>
      </c>
      <c r="C2446" s="44">
        <v>61291</v>
      </c>
      <c r="D2446" s="44">
        <v>9204</v>
      </c>
      <c r="E2446" s="44">
        <v>70495</v>
      </c>
      <c r="F2446" t="s">
        <v>11</v>
      </c>
    </row>
    <row r="2447" spans="1:6" x14ac:dyDescent="0.25">
      <c r="A2447" s="45">
        <v>7</v>
      </c>
      <c r="B2447" s="45">
        <v>2010</v>
      </c>
      <c r="C2447" s="44">
        <v>61184</v>
      </c>
      <c r="D2447" s="44">
        <v>9161</v>
      </c>
      <c r="E2447" s="44">
        <v>70345</v>
      </c>
      <c r="F2447" t="s">
        <v>11</v>
      </c>
    </row>
    <row r="2448" spans="1:6" x14ac:dyDescent="0.25">
      <c r="A2448" s="45">
        <v>8</v>
      </c>
      <c r="B2448" s="45">
        <v>2010</v>
      </c>
      <c r="C2448" s="44">
        <v>61133</v>
      </c>
      <c r="D2448" s="44">
        <v>9164</v>
      </c>
      <c r="E2448" s="44">
        <v>70297</v>
      </c>
      <c r="F2448" t="s">
        <v>11</v>
      </c>
    </row>
    <row r="2449" spans="1:6" x14ac:dyDescent="0.25">
      <c r="A2449" s="45">
        <v>9</v>
      </c>
      <c r="B2449" s="45">
        <v>2010</v>
      </c>
      <c r="C2449" s="44">
        <v>60829</v>
      </c>
      <c r="D2449" s="44">
        <v>9083</v>
      </c>
      <c r="E2449" s="44">
        <v>69912</v>
      </c>
      <c r="F2449" t="s">
        <v>11</v>
      </c>
    </row>
    <row r="2450" spans="1:6" x14ac:dyDescent="0.25">
      <c r="A2450" s="45">
        <v>10</v>
      </c>
      <c r="B2450" s="45">
        <v>2010</v>
      </c>
      <c r="C2450" s="44">
        <v>60766</v>
      </c>
      <c r="D2450" s="44">
        <v>9033</v>
      </c>
      <c r="E2450" s="44">
        <v>69799</v>
      </c>
      <c r="F2450" t="s">
        <v>11</v>
      </c>
    </row>
    <row r="2451" spans="1:6" x14ac:dyDescent="0.25">
      <c r="A2451" s="45">
        <v>11</v>
      </c>
      <c r="B2451" s="45">
        <v>2010</v>
      </c>
      <c r="C2451" s="44">
        <v>60843</v>
      </c>
      <c r="D2451" s="44">
        <v>9036</v>
      </c>
      <c r="E2451" s="44">
        <v>69879</v>
      </c>
      <c r="F2451" t="s">
        <v>11</v>
      </c>
    </row>
    <row r="2452" spans="1:6" x14ac:dyDescent="0.25">
      <c r="A2452" s="45">
        <v>12</v>
      </c>
      <c r="B2452" s="45">
        <v>2010</v>
      </c>
      <c r="C2452" s="44">
        <v>61229</v>
      </c>
      <c r="D2452" s="44">
        <v>8987</v>
      </c>
      <c r="E2452" s="44">
        <v>70216</v>
      </c>
      <c r="F2452" t="s">
        <v>11</v>
      </c>
    </row>
    <row r="2453" spans="1:6" x14ac:dyDescent="0.25">
      <c r="A2453" s="45">
        <v>1</v>
      </c>
      <c r="B2453" s="45">
        <v>2011</v>
      </c>
      <c r="C2453" s="44">
        <v>61197</v>
      </c>
      <c r="D2453" s="44">
        <v>8966</v>
      </c>
      <c r="E2453" s="44">
        <v>70163</v>
      </c>
      <c r="F2453" t="s">
        <v>11</v>
      </c>
    </row>
    <row r="2454" spans="1:6" x14ac:dyDescent="0.25">
      <c r="A2454" s="45">
        <v>2</v>
      </c>
      <c r="B2454" s="45">
        <v>2011</v>
      </c>
      <c r="C2454" s="44">
        <v>61571</v>
      </c>
      <c r="D2454" s="44">
        <v>8925</v>
      </c>
      <c r="E2454" s="44">
        <v>70496</v>
      </c>
      <c r="F2454" t="s">
        <v>11</v>
      </c>
    </row>
    <row r="2455" spans="1:6" x14ac:dyDescent="0.25">
      <c r="A2455" s="45">
        <v>3</v>
      </c>
      <c r="B2455" s="45">
        <v>2011</v>
      </c>
      <c r="C2455" s="44">
        <v>61709</v>
      </c>
      <c r="D2455" s="44">
        <v>8983</v>
      </c>
      <c r="E2455" s="44">
        <v>70692</v>
      </c>
      <c r="F2455" t="s">
        <v>11</v>
      </c>
    </row>
    <row r="2456" spans="1:6" x14ac:dyDescent="0.25">
      <c r="A2456" s="45">
        <v>4</v>
      </c>
      <c r="B2456" s="45">
        <v>2011</v>
      </c>
      <c r="C2456" s="44">
        <v>61911</v>
      </c>
      <c r="D2456" s="44">
        <v>8992</v>
      </c>
      <c r="E2456" s="44">
        <v>70903</v>
      </c>
      <c r="F2456" t="s">
        <v>11</v>
      </c>
    </row>
    <row r="2457" spans="1:6" x14ac:dyDescent="0.25">
      <c r="A2457" s="45">
        <v>5</v>
      </c>
      <c r="B2457" s="45">
        <v>2011</v>
      </c>
      <c r="C2457" s="44">
        <v>61832</v>
      </c>
      <c r="D2457" s="44">
        <v>9038</v>
      </c>
      <c r="E2457" s="44">
        <v>70870</v>
      </c>
      <c r="F2457" t="s">
        <v>11</v>
      </c>
    </row>
    <row r="2458" spans="1:6" x14ac:dyDescent="0.25">
      <c r="A2458" s="45">
        <v>6</v>
      </c>
      <c r="B2458" s="45">
        <v>2011</v>
      </c>
      <c r="C2458" s="44">
        <v>61977</v>
      </c>
      <c r="D2458" s="44">
        <v>9004</v>
      </c>
      <c r="E2458" s="44">
        <v>70981</v>
      </c>
      <c r="F2458" t="s">
        <v>11</v>
      </c>
    </row>
    <row r="2459" spans="1:6" x14ac:dyDescent="0.25">
      <c r="A2459" s="45">
        <v>7</v>
      </c>
      <c r="B2459" s="45">
        <v>2011</v>
      </c>
      <c r="C2459" s="44">
        <v>62053</v>
      </c>
      <c r="D2459" s="44">
        <v>9016</v>
      </c>
      <c r="E2459" s="44">
        <v>71069</v>
      </c>
      <c r="F2459" t="s">
        <v>11</v>
      </c>
    </row>
    <row r="2460" spans="1:6" x14ac:dyDescent="0.25">
      <c r="A2460" s="45">
        <v>8</v>
      </c>
      <c r="B2460" s="45">
        <v>2011</v>
      </c>
      <c r="C2460" s="44">
        <v>61831</v>
      </c>
      <c r="D2460" s="44">
        <v>8942</v>
      </c>
      <c r="E2460" s="44">
        <v>70773</v>
      </c>
      <c r="F2460" t="s">
        <v>11</v>
      </c>
    </row>
    <row r="2461" spans="1:6" x14ac:dyDescent="0.25">
      <c r="A2461" s="45">
        <v>9</v>
      </c>
      <c r="B2461" s="45">
        <v>2011</v>
      </c>
      <c r="C2461" s="44">
        <v>61838</v>
      </c>
      <c r="D2461" s="44">
        <v>8909</v>
      </c>
      <c r="E2461" s="44">
        <v>70747</v>
      </c>
      <c r="F2461" t="s">
        <v>11</v>
      </c>
    </row>
    <row r="2462" spans="1:6" x14ac:dyDescent="0.25">
      <c r="A2462" s="45">
        <v>10</v>
      </c>
      <c r="B2462" s="45">
        <v>2011</v>
      </c>
      <c r="C2462" s="44">
        <v>62019</v>
      </c>
      <c r="D2462" s="44">
        <v>8914</v>
      </c>
      <c r="E2462" s="44">
        <v>70933</v>
      </c>
      <c r="F2462" t="s">
        <v>11</v>
      </c>
    </row>
    <row r="2463" spans="1:6" x14ac:dyDescent="0.25">
      <c r="A2463" s="45">
        <v>11</v>
      </c>
      <c r="B2463" s="45">
        <v>2011</v>
      </c>
      <c r="C2463" s="44">
        <v>61921</v>
      </c>
      <c r="D2463" s="44">
        <v>8872</v>
      </c>
      <c r="E2463" s="44">
        <v>70793</v>
      </c>
      <c r="F2463" t="s">
        <v>11</v>
      </c>
    </row>
    <row r="2464" spans="1:6" x14ac:dyDescent="0.25">
      <c r="A2464" s="45">
        <v>12</v>
      </c>
      <c r="B2464" s="45">
        <v>2011</v>
      </c>
      <c r="C2464" s="44">
        <v>61684</v>
      </c>
      <c r="D2464" s="44">
        <v>8893</v>
      </c>
      <c r="E2464" s="44">
        <v>70577</v>
      </c>
      <c r="F2464" t="s">
        <v>11</v>
      </c>
    </row>
    <row r="2465" spans="1:6" x14ac:dyDescent="0.25">
      <c r="A2465" s="45">
        <v>1</v>
      </c>
      <c r="B2465" s="45">
        <v>2012</v>
      </c>
      <c r="C2465" s="44">
        <v>61435</v>
      </c>
      <c r="D2465" s="44">
        <v>8865</v>
      </c>
      <c r="E2465" s="44">
        <v>70300</v>
      </c>
      <c r="F2465" t="s">
        <v>11</v>
      </c>
    </row>
    <row r="2466" spans="1:6" x14ac:dyDescent="0.25">
      <c r="A2466" s="45">
        <v>2</v>
      </c>
      <c r="B2466" s="45">
        <v>2012</v>
      </c>
      <c r="C2466" s="44">
        <v>61016</v>
      </c>
      <c r="D2466" s="44">
        <v>8794</v>
      </c>
      <c r="E2466" s="44">
        <v>69810</v>
      </c>
      <c r="F2466" t="s">
        <v>11</v>
      </c>
    </row>
    <row r="2467" spans="1:6" x14ac:dyDescent="0.25">
      <c r="A2467" s="45">
        <v>3</v>
      </c>
      <c r="B2467" s="45">
        <v>2012</v>
      </c>
      <c r="C2467" s="44">
        <v>61544</v>
      </c>
      <c r="D2467" s="44">
        <v>7851</v>
      </c>
      <c r="E2467" s="44">
        <v>69395</v>
      </c>
      <c r="F2467" t="s">
        <v>11</v>
      </c>
    </row>
    <row r="2468" spans="1:6" x14ac:dyDescent="0.25">
      <c r="A2468" s="45">
        <v>4</v>
      </c>
      <c r="B2468" s="45">
        <v>2012</v>
      </c>
      <c r="C2468" s="44">
        <v>61383</v>
      </c>
      <c r="D2468" s="44">
        <v>7813</v>
      </c>
      <c r="E2468" s="44">
        <v>69196</v>
      </c>
      <c r="F2468" t="s">
        <v>11</v>
      </c>
    </row>
    <row r="2469" spans="1:6" x14ac:dyDescent="0.25">
      <c r="A2469" s="45">
        <v>5</v>
      </c>
      <c r="B2469" s="45">
        <v>2012</v>
      </c>
      <c r="C2469" s="44">
        <v>61111</v>
      </c>
      <c r="D2469" s="44">
        <v>7738</v>
      </c>
      <c r="E2469" s="44">
        <v>68849</v>
      </c>
      <c r="F2469" t="s">
        <v>11</v>
      </c>
    </row>
    <row r="2470" spans="1:6" x14ac:dyDescent="0.25">
      <c r="A2470" s="45">
        <v>6</v>
      </c>
      <c r="B2470" s="45">
        <v>2012</v>
      </c>
      <c r="C2470" s="44">
        <v>60743</v>
      </c>
      <c r="D2470" s="44">
        <v>7676</v>
      </c>
      <c r="E2470" s="44">
        <v>68419</v>
      </c>
      <c r="F2470" t="s">
        <v>11</v>
      </c>
    </row>
    <row r="2471" spans="1:6" x14ac:dyDescent="0.25">
      <c r="A2471" s="45">
        <v>7</v>
      </c>
      <c r="B2471" s="45">
        <v>2012</v>
      </c>
      <c r="C2471" s="44">
        <v>60029</v>
      </c>
      <c r="D2471" s="44">
        <v>8390</v>
      </c>
      <c r="E2471" s="44">
        <v>68419</v>
      </c>
      <c r="F2471" t="s">
        <v>11</v>
      </c>
    </row>
    <row r="2472" spans="1:6" x14ac:dyDescent="0.25">
      <c r="A2472" s="45">
        <v>8</v>
      </c>
      <c r="B2472" s="45">
        <v>2012</v>
      </c>
      <c r="C2472" s="44">
        <v>59655</v>
      </c>
      <c r="D2472" s="44">
        <v>8193</v>
      </c>
      <c r="E2472" s="44">
        <v>67848</v>
      </c>
      <c r="F2472" t="s">
        <v>11</v>
      </c>
    </row>
    <row r="2473" spans="1:6" x14ac:dyDescent="0.25">
      <c r="A2473" s="45">
        <v>9</v>
      </c>
      <c r="B2473" s="45">
        <v>2012</v>
      </c>
      <c r="C2473" s="44">
        <v>59352</v>
      </c>
      <c r="D2473" s="44">
        <v>8089</v>
      </c>
      <c r="E2473" s="44">
        <v>67441</v>
      </c>
      <c r="F2473" t="s">
        <v>11</v>
      </c>
    </row>
    <row r="2474" spans="1:6" x14ac:dyDescent="0.25">
      <c r="A2474" s="45">
        <v>10</v>
      </c>
      <c r="B2474" s="45">
        <v>2012</v>
      </c>
      <c r="C2474" s="44">
        <v>58761</v>
      </c>
      <c r="D2474" s="44">
        <v>7878</v>
      </c>
      <c r="E2474" s="44">
        <v>66639</v>
      </c>
      <c r="F2474" t="s">
        <v>11</v>
      </c>
    </row>
    <row r="2475" spans="1:6" x14ac:dyDescent="0.25">
      <c r="A2475" s="45">
        <v>11</v>
      </c>
      <c r="B2475" s="45">
        <v>2012</v>
      </c>
      <c r="C2475" s="44">
        <v>57783</v>
      </c>
      <c r="D2475" s="44">
        <v>7347</v>
      </c>
      <c r="E2475" s="44">
        <v>65130</v>
      </c>
      <c r="F2475" t="s">
        <v>11</v>
      </c>
    </row>
    <row r="2476" spans="1:6" x14ac:dyDescent="0.25">
      <c r="A2476" s="45">
        <v>12</v>
      </c>
      <c r="B2476" s="45">
        <v>2012</v>
      </c>
      <c r="C2476" s="44">
        <v>56024</v>
      </c>
      <c r="D2476" s="44">
        <v>7099</v>
      </c>
      <c r="E2476" s="44">
        <v>63123</v>
      </c>
      <c r="F2476" t="s">
        <v>11</v>
      </c>
    </row>
    <row r="2477" spans="1:6" x14ac:dyDescent="0.25">
      <c r="A2477" s="45">
        <v>1</v>
      </c>
      <c r="B2477" s="45">
        <v>2013</v>
      </c>
      <c r="C2477" s="44">
        <v>55890</v>
      </c>
      <c r="D2477" s="44">
        <v>7072</v>
      </c>
      <c r="E2477" s="44">
        <v>62962</v>
      </c>
      <c r="F2477" t="s">
        <v>11</v>
      </c>
    </row>
    <row r="2478" spans="1:6" x14ac:dyDescent="0.25">
      <c r="A2478" s="45">
        <v>2</v>
      </c>
      <c r="B2478" s="45">
        <v>2013</v>
      </c>
      <c r="C2478" s="44">
        <v>55959</v>
      </c>
      <c r="D2478" s="44">
        <v>7004</v>
      </c>
      <c r="E2478" s="44">
        <v>62963</v>
      </c>
      <c r="F2478" t="s">
        <v>11</v>
      </c>
    </row>
    <row r="2479" spans="1:6" x14ac:dyDescent="0.25">
      <c r="A2479" s="45">
        <v>3</v>
      </c>
      <c r="B2479" s="45">
        <v>2013</v>
      </c>
      <c r="C2479" s="44">
        <v>55519</v>
      </c>
      <c r="D2479" s="44">
        <v>6973</v>
      </c>
      <c r="E2479" s="44">
        <v>62492</v>
      </c>
      <c r="F2479" t="s">
        <v>11</v>
      </c>
    </row>
    <row r="2480" spans="1:6" x14ac:dyDescent="0.25">
      <c r="A2480" s="45">
        <v>4</v>
      </c>
      <c r="B2480" s="45">
        <v>2013</v>
      </c>
      <c r="C2480" s="44">
        <v>55597</v>
      </c>
      <c r="D2480" s="44">
        <v>6899</v>
      </c>
      <c r="E2480" s="44">
        <v>62496</v>
      </c>
      <c r="F2480" t="s">
        <v>11</v>
      </c>
    </row>
    <row r="2481" spans="1:6" x14ac:dyDescent="0.25">
      <c r="A2481" s="45">
        <v>5</v>
      </c>
      <c r="B2481" s="45">
        <v>2013</v>
      </c>
      <c r="C2481" s="44">
        <v>55420</v>
      </c>
      <c r="D2481" s="44">
        <v>6915</v>
      </c>
      <c r="E2481" s="44">
        <v>62335</v>
      </c>
      <c r="F2481" t="s">
        <v>11</v>
      </c>
    </row>
    <row r="2482" spans="1:6" x14ac:dyDescent="0.25">
      <c r="A2482" s="45">
        <v>6</v>
      </c>
      <c r="B2482" s="45">
        <v>2013</v>
      </c>
      <c r="C2482" s="44">
        <v>55735</v>
      </c>
      <c r="D2482" s="44">
        <v>6856</v>
      </c>
      <c r="E2482" s="44">
        <v>62591</v>
      </c>
      <c r="F2482" t="s">
        <v>11</v>
      </c>
    </row>
    <row r="2483" spans="1:6" x14ac:dyDescent="0.25">
      <c r="A2483" s="45">
        <v>7</v>
      </c>
      <c r="B2483" s="45">
        <v>2013</v>
      </c>
      <c r="C2483" s="44">
        <v>55637</v>
      </c>
      <c r="D2483" s="44">
        <v>6837</v>
      </c>
      <c r="E2483" s="44">
        <v>62474</v>
      </c>
      <c r="F2483" t="s">
        <v>11</v>
      </c>
    </row>
    <row r="2484" spans="1:6" x14ac:dyDescent="0.25">
      <c r="A2484" s="45">
        <v>8</v>
      </c>
      <c r="B2484" s="45">
        <v>2013</v>
      </c>
      <c r="C2484" s="44">
        <v>55726</v>
      </c>
      <c r="D2484" s="44">
        <v>6827</v>
      </c>
      <c r="E2484" s="44">
        <v>62553</v>
      </c>
      <c r="F2484" t="s">
        <v>11</v>
      </c>
    </row>
    <row r="2485" spans="1:6" x14ac:dyDescent="0.25">
      <c r="A2485" s="45">
        <v>9</v>
      </c>
      <c r="B2485" s="45">
        <v>2013</v>
      </c>
      <c r="C2485" s="44">
        <v>55462</v>
      </c>
      <c r="D2485" s="44">
        <v>6828</v>
      </c>
      <c r="E2485" s="44">
        <v>62290</v>
      </c>
      <c r="F2485" t="s">
        <v>11</v>
      </c>
    </row>
    <row r="2486" spans="1:6" x14ac:dyDescent="0.25">
      <c r="A2486" s="45">
        <v>10</v>
      </c>
      <c r="B2486" s="45">
        <v>2013</v>
      </c>
      <c r="C2486" s="44">
        <v>55838</v>
      </c>
      <c r="D2486" s="44">
        <v>6821</v>
      </c>
      <c r="E2486" s="44">
        <v>62659</v>
      </c>
      <c r="F2486" t="s">
        <v>11</v>
      </c>
    </row>
    <row r="2487" spans="1:6" x14ac:dyDescent="0.25">
      <c r="A2487" s="45">
        <v>11</v>
      </c>
      <c r="B2487" s="45">
        <v>2013</v>
      </c>
      <c r="C2487" s="44">
        <v>56038</v>
      </c>
      <c r="D2487" s="44">
        <v>6847</v>
      </c>
      <c r="E2487" s="44">
        <v>62885</v>
      </c>
      <c r="F2487" t="s">
        <v>11</v>
      </c>
    </row>
    <row r="2488" spans="1:6" x14ac:dyDescent="0.25">
      <c r="A2488" s="45">
        <v>12</v>
      </c>
      <c r="B2488" s="45">
        <v>2013</v>
      </c>
      <c r="C2488" s="44">
        <v>56017</v>
      </c>
      <c r="D2488" s="44">
        <v>6882</v>
      </c>
      <c r="E2488" s="44">
        <v>62899</v>
      </c>
      <c r="F2488" t="s">
        <v>11</v>
      </c>
    </row>
    <row r="2489" spans="1:6" x14ac:dyDescent="0.25">
      <c r="A2489" s="45">
        <v>1</v>
      </c>
      <c r="B2489" s="45">
        <v>2014</v>
      </c>
      <c r="C2489" s="44">
        <v>56245</v>
      </c>
      <c r="D2489" s="44">
        <v>6881</v>
      </c>
      <c r="E2489" s="44">
        <v>63126</v>
      </c>
      <c r="F2489" t="s">
        <v>11</v>
      </c>
    </row>
    <row r="2490" spans="1:6" x14ac:dyDescent="0.25">
      <c r="A2490" s="45">
        <v>2</v>
      </c>
      <c r="B2490" s="45">
        <v>2014</v>
      </c>
      <c r="C2490" s="44">
        <v>56242</v>
      </c>
      <c r="D2490" s="44">
        <v>6914</v>
      </c>
      <c r="E2490" s="44">
        <v>63156</v>
      </c>
      <c r="F2490" t="s">
        <v>11</v>
      </c>
    </row>
    <row r="2491" spans="1:6" x14ac:dyDescent="0.25">
      <c r="A2491" s="45">
        <v>3</v>
      </c>
      <c r="B2491" s="45">
        <v>2014</v>
      </c>
      <c r="C2491" s="44">
        <v>56372</v>
      </c>
      <c r="D2491" s="44">
        <v>6926</v>
      </c>
      <c r="E2491" s="44">
        <v>63298</v>
      </c>
      <c r="F2491" t="s">
        <v>11</v>
      </c>
    </row>
    <row r="2492" spans="1:6" x14ac:dyDescent="0.25">
      <c r="A2492" s="45">
        <v>4</v>
      </c>
      <c r="B2492" s="45">
        <v>2014</v>
      </c>
      <c r="C2492" s="44">
        <v>56435</v>
      </c>
      <c r="D2492" s="44">
        <v>6927</v>
      </c>
      <c r="E2492" s="44">
        <v>63362</v>
      </c>
      <c r="F2492" t="s">
        <v>11</v>
      </c>
    </row>
    <row r="2493" spans="1:6" x14ac:dyDescent="0.25">
      <c r="A2493" s="45">
        <v>5</v>
      </c>
      <c r="B2493" s="45">
        <v>2014</v>
      </c>
      <c r="C2493" s="44">
        <v>56288</v>
      </c>
      <c r="D2493" s="44">
        <v>6918</v>
      </c>
      <c r="E2493" s="44">
        <v>63206</v>
      </c>
      <c r="F2493" t="s">
        <v>11</v>
      </c>
    </row>
    <row r="2494" spans="1:6" x14ac:dyDescent="0.25">
      <c r="A2494" s="45">
        <v>6</v>
      </c>
      <c r="B2494" s="45">
        <v>2014</v>
      </c>
      <c r="C2494" s="44">
        <v>56391</v>
      </c>
      <c r="D2494" s="44">
        <v>6900</v>
      </c>
      <c r="E2494" s="44">
        <v>63291</v>
      </c>
      <c r="F2494" t="s">
        <v>11</v>
      </c>
    </row>
    <row r="2495" spans="1:6" x14ac:dyDescent="0.25">
      <c r="A2495" s="45">
        <v>7</v>
      </c>
      <c r="B2495" s="45">
        <v>2014</v>
      </c>
      <c r="C2495" s="44">
        <v>56480</v>
      </c>
      <c r="D2495" s="44">
        <v>6964</v>
      </c>
      <c r="E2495" s="44">
        <v>63444</v>
      </c>
      <c r="F2495" t="s">
        <v>11</v>
      </c>
    </row>
    <row r="2496" spans="1:6" x14ac:dyDescent="0.25">
      <c r="A2496" s="45">
        <v>8</v>
      </c>
      <c r="B2496" s="45">
        <v>2014</v>
      </c>
      <c r="C2496" s="44">
        <v>56174</v>
      </c>
      <c r="D2496" s="44">
        <v>6856</v>
      </c>
      <c r="E2496" s="44">
        <v>63030</v>
      </c>
      <c r="F2496" t="s">
        <v>11</v>
      </c>
    </row>
    <row r="2497" spans="1:6" x14ac:dyDescent="0.25">
      <c r="A2497" s="45">
        <v>9</v>
      </c>
      <c r="B2497" s="45">
        <v>2014</v>
      </c>
      <c r="C2497" s="44">
        <v>56419</v>
      </c>
      <c r="D2497" s="44">
        <v>6819</v>
      </c>
      <c r="E2497" s="44">
        <v>63238</v>
      </c>
      <c r="F2497" t="s">
        <v>11</v>
      </c>
    </row>
    <row r="2498" spans="1:6" x14ac:dyDescent="0.25">
      <c r="A2498" s="45">
        <v>10</v>
      </c>
      <c r="B2498" s="45">
        <v>2014</v>
      </c>
      <c r="C2498" s="44">
        <v>57043</v>
      </c>
      <c r="D2498" s="44">
        <v>6835</v>
      </c>
      <c r="E2498" s="44">
        <v>63878</v>
      </c>
      <c r="F2498" t="s">
        <v>11</v>
      </c>
    </row>
    <row r="2499" spans="1:6" x14ac:dyDescent="0.25">
      <c r="A2499" s="45">
        <v>11</v>
      </c>
      <c r="B2499" s="45">
        <v>2014</v>
      </c>
      <c r="C2499" s="44">
        <v>57208</v>
      </c>
      <c r="D2499" s="44">
        <v>6812</v>
      </c>
      <c r="E2499" s="44">
        <v>64020</v>
      </c>
      <c r="F2499" t="s">
        <v>11</v>
      </c>
    </row>
    <row r="2500" spans="1:6" x14ac:dyDescent="0.25">
      <c r="A2500" s="45">
        <v>12</v>
      </c>
      <c r="B2500" s="45">
        <v>2014</v>
      </c>
      <c r="C2500" s="44">
        <v>57308</v>
      </c>
      <c r="D2500" s="44">
        <v>6811</v>
      </c>
      <c r="E2500" s="44">
        <v>64119</v>
      </c>
      <c r="F2500" t="s">
        <v>11</v>
      </c>
    </row>
    <row r="2501" spans="1:6" x14ac:dyDescent="0.25">
      <c r="A2501" s="45">
        <v>1</v>
      </c>
      <c r="B2501" s="45">
        <v>2015</v>
      </c>
      <c r="C2501" s="44">
        <v>57549</v>
      </c>
      <c r="D2501" s="44">
        <v>6900</v>
      </c>
      <c r="E2501" s="44">
        <v>64449</v>
      </c>
      <c r="F2501" t="s">
        <v>11</v>
      </c>
    </row>
    <row r="2502" spans="1:6" x14ac:dyDescent="0.25">
      <c r="A2502" s="45">
        <v>2</v>
      </c>
      <c r="B2502" s="45">
        <v>2015</v>
      </c>
      <c r="C2502" s="44">
        <v>57891</v>
      </c>
      <c r="D2502" s="44">
        <v>7038</v>
      </c>
      <c r="E2502" s="44">
        <v>64929</v>
      </c>
      <c r="F2502" t="s">
        <v>11</v>
      </c>
    </row>
    <row r="2503" spans="1:6" x14ac:dyDescent="0.25">
      <c r="A2503" s="45">
        <v>3</v>
      </c>
      <c r="B2503" s="45">
        <v>2015</v>
      </c>
      <c r="C2503" s="44">
        <v>58443</v>
      </c>
      <c r="D2503" s="44">
        <v>7294</v>
      </c>
      <c r="E2503" s="44">
        <v>65737</v>
      </c>
      <c r="F2503" t="s">
        <v>11</v>
      </c>
    </row>
    <row r="2504" spans="1:6" x14ac:dyDescent="0.25">
      <c r="A2504" s="45">
        <v>4</v>
      </c>
      <c r="B2504" s="45">
        <v>2015</v>
      </c>
      <c r="C2504" s="44">
        <v>59068</v>
      </c>
      <c r="D2504" s="44">
        <v>7370</v>
      </c>
      <c r="E2504" s="44">
        <v>66438</v>
      </c>
      <c r="F2504" t="s">
        <v>11</v>
      </c>
    </row>
    <row r="2505" spans="1:6" x14ac:dyDescent="0.25">
      <c r="A2505" s="45">
        <v>5</v>
      </c>
      <c r="B2505" s="45">
        <v>2015</v>
      </c>
      <c r="C2505" s="44">
        <v>59529</v>
      </c>
      <c r="D2505" s="44">
        <v>7390</v>
      </c>
      <c r="E2505" s="44">
        <v>66919</v>
      </c>
      <c r="F2505" t="s">
        <v>11</v>
      </c>
    </row>
    <row r="2506" spans="1:6" x14ac:dyDescent="0.25">
      <c r="A2506" s="45">
        <v>6</v>
      </c>
      <c r="B2506" s="45">
        <v>2015</v>
      </c>
      <c r="C2506" s="44">
        <v>59905</v>
      </c>
      <c r="D2506" s="44">
        <v>7427</v>
      </c>
      <c r="E2506" s="44">
        <v>67332</v>
      </c>
      <c r="F2506" t="s">
        <v>11</v>
      </c>
    </row>
    <row r="2507" spans="1:6" x14ac:dyDescent="0.25">
      <c r="A2507" s="45">
        <v>7</v>
      </c>
      <c r="B2507" s="45">
        <v>2015</v>
      </c>
      <c r="C2507" s="44">
        <v>90786</v>
      </c>
      <c r="D2507" s="44">
        <v>12080</v>
      </c>
      <c r="E2507" s="44">
        <v>102866</v>
      </c>
      <c r="F2507" t="s">
        <v>11</v>
      </c>
    </row>
    <row r="2508" spans="1:6" x14ac:dyDescent="0.25">
      <c r="A2508" s="45">
        <v>8</v>
      </c>
      <c r="B2508" s="45">
        <v>2015</v>
      </c>
      <c r="C2508" s="44">
        <v>90620</v>
      </c>
      <c r="D2508" s="44">
        <v>12198</v>
      </c>
      <c r="E2508" s="44">
        <v>102818</v>
      </c>
      <c r="F2508" t="s">
        <v>11</v>
      </c>
    </row>
    <row r="2509" spans="1:6" x14ac:dyDescent="0.25">
      <c r="A2509" s="45">
        <v>9</v>
      </c>
      <c r="B2509" s="45">
        <v>2015</v>
      </c>
      <c r="C2509" s="44">
        <v>90592</v>
      </c>
      <c r="D2509" s="44">
        <v>12215</v>
      </c>
      <c r="E2509" s="44">
        <v>102807</v>
      </c>
      <c r="F2509" t="s">
        <v>11</v>
      </c>
    </row>
    <row r="2510" spans="1:6" x14ac:dyDescent="0.25">
      <c r="A2510" s="45">
        <v>10</v>
      </c>
      <c r="B2510" s="45">
        <v>2015</v>
      </c>
      <c r="C2510" s="44">
        <v>90810</v>
      </c>
      <c r="D2510" s="44">
        <v>12126</v>
      </c>
      <c r="E2510" s="44">
        <v>102936</v>
      </c>
      <c r="F2510" t="s">
        <v>11</v>
      </c>
    </row>
    <row r="2511" spans="1:6" x14ac:dyDescent="0.25">
      <c r="A2511" s="45">
        <v>11</v>
      </c>
      <c r="B2511" s="45">
        <v>2015</v>
      </c>
      <c r="C2511" s="44">
        <v>91294</v>
      </c>
      <c r="D2511" s="44">
        <v>12133</v>
      </c>
      <c r="E2511" s="44">
        <v>103427</v>
      </c>
      <c r="F2511" t="s">
        <v>11</v>
      </c>
    </row>
    <row r="2512" spans="1:6" x14ac:dyDescent="0.25">
      <c r="A2512" s="45">
        <v>12</v>
      </c>
      <c r="B2512" s="45">
        <v>2015</v>
      </c>
      <c r="C2512" s="44">
        <v>91242</v>
      </c>
      <c r="D2512" s="44">
        <v>12085</v>
      </c>
      <c r="E2512" s="44">
        <v>103327</v>
      </c>
      <c r="F2512" t="s">
        <v>11</v>
      </c>
    </row>
    <row r="2513" spans="1:6" x14ac:dyDescent="0.25">
      <c r="A2513" s="45">
        <v>1</v>
      </c>
      <c r="B2513" s="45">
        <v>2016</v>
      </c>
      <c r="C2513" s="44">
        <v>91482</v>
      </c>
      <c r="D2513" s="44">
        <v>12054</v>
      </c>
      <c r="E2513" s="44">
        <v>103536</v>
      </c>
      <c r="F2513" t="s">
        <v>11</v>
      </c>
    </row>
    <row r="2514" spans="1:6" x14ac:dyDescent="0.25">
      <c r="A2514" s="45">
        <v>2</v>
      </c>
      <c r="B2514" s="45">
        <v>2016</v>
      </c>
      <c r="C2514" s="44">
        <v>91407</v>
      </c>
      <c r="D2514" s="44">
        <v>11995</v>
      </c>
      <c r="E2514" s="44">
        <v>103402</v>
      </c>
      <c r="F2514" t="s">
        <v>11</v>
      </c>
    </row>
    <row r="2515" spans="1:6" x14ac:dyDescent="0.25">
      <c r="A2515" s="45">
        <v>3</v>
      </c>
      <c r="B2515" s="45">
        <v>2016</v>
      </c>
      <c r="C2515" s="44">
        <v>91694</v>
      </c>
      <c r="D2515" s="44">
        <v>12058</v>
      </c>
      <c r="E2515" s="44">
        <v>103752</v>
      </c>
      <c r="F2515" t="s">
        <v>11</v>
      </c>
    </row>
    <row r="2516" spans="1:6" x14ac:dyDescent="0.25">
      <c r="A2516" s="45">
        <v>4</v>
      </c>
      <c r="B2516" s="45">
        <v>2016</v>
      </c>
      <c r="C2516" s="44">
        <v>91917</v>
      </c>
      <c r="D2516" s="44">
        <v>12085</v>
      </c>
      <c r="E2516" s="44">
        <v>104002</v>
      </c>
      <c r="F2516" t="s">
        <v>11</v>
      </c>
    </row>
    <row r="2517" spans="1:6" x14ac:dyDescent="0.25">
      <c r="A2517" s="45">
        <v>5</v>
      </c>
      <c r="B2517" s="45">
        <v>2016</v>
      </c>
      <c r="C2517" s="44">
        <v>92372</v>
      </c>
      <c r="D2517" s="44">
        <v>12112</v>
      </c>
      <c r="E2517" s="44">
        <v>104484</v>
      </c>
      <c r="F2517" t="s">
        <v>11</v>
      </c>
    </row>
    <row r="2518" spans="1:6" x14ac:dyDescent="0.25">
      <c r="A2518" s="45">
        <v>6</v>
      </c>
      <c r="B2518" s="45">
        <v>2016</v>
      </c>
      <c r="C2518" s="44">
        <v>92653</v>
      </c>
      <c r="D2518" s="44">
        <v>12022</v>
      </c>
      <c r="E2518" s="44">
        <v>104675</v>
      </c>
      <c r="F2518" t="s">
        <v>11</v>
      </c>
    </row>
    <row r="2519" spans="1:6" x14ac:dyDescent="0.25">
      <c r="A2519" s="45">
        <v>7</v>
      </c>
      <c r="B2519" s="45">
        <v>2016</v>
      </c>
      <c r="C2519" s="44">
        <v>92797</v>
      </c>
      <c r="D2519" s="44">
        <v>12022</v>
      </c>
      <c r="E2519" s="44">
        <v>104819</v>
      </c>
      <c r="F2519" t="s">
        <v>11</v>
      </c>
    </row>
    <row r="2520" spans="1:6" x14ac:dyDescent="0.25">
      <c r="A2520" s="45">
        <v>8</v>
      </c>
      <c r="B2520" s="45">
        <v>2016</v>
      </c>
      <c r="C2520" s="44">
        <v>92938</v>
      </c>
      <c r="D2520" s="44">
        <v>11962</v>
      </c>
      <c r="E2520" s="44">
        <v>104900</v>
      </c>
      <c r="F2520" t="s">
        <v>11</v>
      </c>
    </row>
    <row r="2521" spans="1:6" x14ac:dyDescent="0.25">
      <c r="A2521" s="45">
        <v>9</v>
      </c>
      <c r="B2521" s="45">
        <v>2016</v>
      </c>
      <c r="C2521" s="44">
        <v>93022</v>
      </c>
      <c r="D2521" s="44">
        <v>12030</v>
      </c>
      <c r="E2521" s="44">
        <v>105052</v>
      </c>
      <c r="F2521" t="s">
        <v>11</v>
      </c>
    </row>
    <row r="2522" spans="1:6" x14ac:dyDescent="0.25">
      <c r="A2522" s="45">
        <v>10</v>
      </c>
      <c r="B2522" s="45">
        <v>2016</v>
      </c>
      <c r="C2522" s="44">
        <v>93065</v>
      </c>
      <c r="D2522" s="44">
        <v>12251</v>
      </c>
      <c r="E2522" s="44">
        <v>105316</v>
      </c>
      <c r="F2522" t="s">
        <v>11</v>
      </c>
    </row>
    <row r="2523" spans="1:6" x14ac:dyDescent="0.25">
      <c r="A2523" s="45">
        <v>11</v>
      </c>
      <c r="B2523" s="45">
        <v>2016</v>
      </c>
      <c r="C2523" s="44">
        <v>93349</v>
      </c>
      <c r="D2523" s="44">
        <v>12154</v>
      </c>
      <c r="E2523" s="44">
        <v>105503</v>
      </c>
      <c r="F2523" t="s">
        <v>11</v>
      </c>
    </row>
    <row r="2524" spans="1:6" x14ac:dyDescent="0.25">
      <c r="A2524" s="45">
        <v>12</v>
      </c>
      <c r="B2524" s="45">
        <v>2016</v>
      </c>
      <c r="C2524" s="44">
        <v>93435</v>
      </c>
      <c r="D2524" s="44">
        <v>12145</v>
      </c>
      <c r="E2524" s="44">
        <v>105580</v>
      </c>
      <c r="F2524" t="s">
        <v>11</v>
      </c>
    </row>
    <row r="2525" spans="1:6" x14ac:dyDescent="0.25">
      <c r="A2525" s="45">
        <v>1</v>
      </c>
      <c r="B2525" s="45">
        <v>2017</v>
      </c>
      <c r="C2525" s="44">
        <v>93400</v>
      </c>
      <c r="D2525" s="44">
        <v>12179</v>
      </c>
      <c r="E2525" s="44">
        <v>105579</v>
      </c>
      <c r="F2525" t="s">
        <v>11</v>
      </c>
    </row>
    <row r="2526" spans="1:6" x14ac:dyDescent="0.25">
      <c r="A2526" s="45">
        <v>2</v>
      </c>
      <c r="B2526" s="45">
        <v>2017</v>
      </c>
      <c r="C2526" s="44">
        <v>93721</v>
      </c>
      <c r="D2526" s="44">
        <v>12248</v>
      </c>
      <c r="E2526" s="44">
        <v>105969</v>
      </c>
      <c r="F2526" t="s">
        <v>11</v>
      </c>
    </row>
    <row r="2527" spans="1:6" x14ac:dyDescent="0.25">
      <c r="A2527" s="45">
        <v>3</v>
      </c>
      <c r="B2527" s="45">
        <v>2017</v>
      </c>
      <c r="C2527" s="44">
        <v>94139</v>
      </c>
      <c r="D2527" s="44">
        <v>12312</v>
      </c>
      <c r="E2527" s="44">
        <v>106451</v>
      </c>
      <c r="F2527" t="s">
        <v>11</v>
      </c>
    </row>
    <row r="2528" spans="1:6" x14ac:dyDescent="0.25">
      <c r="A2528" s="45">
        <v>4</v>
      </c>
      <c r="B2528" s="45">
        <v>2017</v>
      </c>
      <c r="C2528" s="44">
        <v>93896</v>
      </c>
      <c r="D2528" s="44">
        <v>12433</v>
      </c>
      <c r="E2528" s="44">
        <v>106329</v>
      </c>
      <c r="F2528" t="s">
        <v>11</v>
      </c>
    </row>
    <row r="2529" spans="1:6" x14ac:dyDescent="0.25">
      <c r="A2529" s="45">
        <v>5</v>
      </c>
      <c r="B2529" s="45">
        <v>2017</v>
      </c>
      <c r="C2529" s="44">
        <v>94281</v>
      </c>
      <c r="D2529" s="44">
        <v>12494</v>
      </c>
      <c r="E2529" s="44">
        <v>106775</v>
      </c>
      <c r="F2529" t="s">
        <v>11</v>
      </c>
    </row>
    <row r="2530" spans="1:6" x14ac:dyDescent="0.25">
      <c r="A2530" s="45">
        <v>6</v>
      </c>
      <c r="B2530" s="45">
        <v>2017</v>
      </c>
      <c r="C2530" s="44">
        <v>94110</v>
      </c>
      <c r="D2530" s="44">
        <v>12922</v>
      </c>
      <c r="E2530" s="44">
        <v>107032</v>
      </c>
      <c r="F2530" t="s">
        <v>11</v>
      </c>
    </row>
    <row r="2531" spans="1:6" x14ac:dyDescent="0.25">
      <c r="A2531" s="45">
        <v>7</v>
      </c>
      <c r="B2531" s="45">
        <v>2017</v>
      </c>
      <c r="C2531" s="44">
        <v>94325</v>
      </c>
      <c r="D2531" s="44">
        <v>12982</v>
      </c>
      <c r="E2531" s="44">
        <v>107307</v>
      </c>
      <c r="F2531" t="s">
        <v>11</v>
      </c>
    </row>
    <row r="2532" spans="1:6" x14ac:dyDescent="0.25">
      <c r="A2532" s="45">
        <v>8</v>
      </c>
      <c r="B2532" s="45">
        <v>2017</v>
      </c>
      <c r="C2532" s="44">
        <v>94123</v>
      </c>
      <c r="D2532" s="44">
        <v>13148</v>
      </c>
      <c r="E2532" s="44">
        <v>107271</v>
      </c>
      <c r="F2532" t="s">
        <v>11</v>
      </c>
    </row>
    <row r="2533" spans="1:6" x14ac:dyDescent="0.25">
      <c r="A2533" s="45">
        <v>9</v>
      </c>
      <c r="B2533" s="45">
        <v>2017</v>
      </c>
      <c r="C2533" s="44">
        <v>94096</v>
      </c>
      <c r="D2533" s="44">
        <v>13165</v>
      </c>
      <c r="E2533" s="44">
        <v>107261</v>
      </c>
      <c r="F2533" t="s">
        <v>11</v>
      </c>
    </row>
    <row r="2534" spans="1:6" x14ac:dyDescent="0.25">
      <c r="A2534" s="45">
        <v>10</v>
      </c>
      <c r="B2534" s="45">
        <v>2017</v>
      </c>
      <c r="C2534" s="44">
        <v>94144</v>
      </c>
      <c r="D2534" s="44">
        <v>13136</v>
      </c>
      <c r="E2534" s="44">
        <v>107280</v>
      </c>
      <c r="F2534" t="s">
        <v>11</v>
      </c>
    </row>
    <row r="2535" spans="1:6" x14ac:dyDescent="0.25">
      <c r="A2535" s="45">
        <v>11</v>
      </c>
      <c r="B2535" s="45">
        <v>2017</v>
      </c>
      <c r="C2535" s="44">
        <v>94110</v>
      </c>
      <c r="D2535" s="44">
        <v>13115</v>
      </c>
      <c r="E2535" s="44">
        <v>107225</v>
      </c>
      <c r="F2535" t="s">
        <v>11</v>
      </c>
    </row>
    <row r="2536" spans="1:6" x14ac:dyDescent="0.25">
      <c r="A2536" s="45">
        <v>12</v>
      </c>
      <c r="B2536" s="45">
        <v>2017</v>
      </c>
      <c r="C2536" s="44">
        <v>94080</v>
      </c>
      <c r="D2536" s="44">
        <v>13130</v>
      </c>
      <c r="E2536" s="44">
        <v>107210</v>
      </c>
      <c r="F2536" t="s">
        <v>11</v>
      </c>
    </row>
    <row r="2537" spans="1:6" x14ac:dyDescent="0.25">
      <c r="A2537" s="45">
        <v>1</v>
      </c>
      <c r="B2537" s="45">
        <v>2018</v>
      </c>
      <c r="C2537" s="44">
        <v>94256</v>
      </c>
      <c r="D2537" s="44">
        <v>13151</v>
      </c>
      <c r="E2537" s="44">
        <v>107407</v>
      </c>
      <c r="F2537" t="s">
        <v>11</v>
      </c>
    </row>
    <row r="2538" spans="1:6" x14ac:dyDescent="0.25">
      <c r="A2538" s="45">
        <v>2</v>
      </c>
      <c r="B2538" s="45">
        <v>2018</v>
      </c>
      <c r="C2538" s="44">
        <v>94303</v>
      </c>
      <c r="D2538" s="44">
        <v>13197</v>
      </c>
      <c r="E2538" s="44">
        <v>107500</v>
      </c>
      <c r="F2538" t="s">
        <v>11</v>
      </c>
    </row>
    <row r="2539" spans="1:6" x14ac:dyDescent="0.25">
      <c r="A2539" s="45">
        <v>3</v>
      </c>
      <c r="B2539" s="45">
        <v>2018</v>
      </c>
      <c r="C2539" s="44">
        <v>94756</v>
      </c>
      <c r="D2539" s="44">
        <v>13303</v>
      </c>
      <c r="E2539" s="44">
        <v>108059</v>
      </c>
      <c r="F2539" t="s">
        <v>11</v>
      </c>
    </row>
    <row r="2540" spans="1:6" x14ac:dyDescent="0.25">
      <c r="A2540" s="45">
        <v>4</v>
      </c>
      <c r="B2540" s="45">
        <v>2018</v>
      </c>
      <c r="C2540" s="44">
        <v>95457</v>
      </c>
      <c r="D2540" s="44">
        <v>12770</v>
      </c>
      <c r="E2540" s="44">
        <v>108227</v>
      </c>
      <c r="F2540" t="s">
        <v>11</v>
      </c>
    </row>
    <row r="2541" spans="1:6" x14ac:dyDescent="0.25">
      <c r="A2541" s="45">
        <v>5</v>
      </c>
      <c r="B2541" s="45">
        <v>2018</v>
      </c>
      <c r="C2541" s="44">
        <v>96153</v>
      </c>
      <c r="D2541" s="44">
        <v>12750</v>
      </c>
      <c r="E2541" s="44">
        <v>108903</v>
      </c>
      <c r="F2541" t="s">
        <v>11</v>
      </c>
    </row>
    <row r="2542" spans="1:6" x14ac:dyDescent="0.25">
      <c r="A2542" s="45">
        <v>6</v>
      </c>
      <c r="B2542" s="45">
        <v>2018</v>
      </c>
      <c r="C2542" s="44">
        <v>96543</v>
      </c>
      <c r="D2542" s="44">
        <v>12628</v>
      </c>
      <c r="E2542" s="44">
        <v>109171</v>
      </c>
      <c r="F2542" t="s">
        <v>11</v>
      </c>
    </row>
    <row r="2543" spans="1:6" x14ac:dyDescent="0.25">
      <c r="A2543" s="45">
        <v>7</v>
      </c>
      <c r="B2543" s="45">
        <v>2018</v>
      </c>
      <c r="C2543" s="44">
        <v>96407</v>
      </c>
      <c r="D2543" s="44">
        <v>12538</v>
      </c>
      <c r="E2543" s="44">
        <v>108945</v>
      </c>
      <c r="F2543" t="s">
        <v>11</v>
      </c>
    </row>
    <row r="2544" spans="1:6" x14ac:dyDescent="0.25">
      <c r="A2544" s="45">
        <v>8</v>
      </c>
      <c r="B2544" s="45">
        <v>2018</v>
      </c>
      <c r="C2544" s="44">
        <v>96005</v>
      </c>
      <c r="D2544" s="44">
        <v>12511</v>
      </c>
      <c r="E2544" s="44">
        <v>108516</v>
      </c>
      <c r="F2544" t="s">
        <v>11</v>
      </c>
    </row>
    <row r="2545" spans="1:6" x14ac:dyDescent="0.25">
      <c r="A2545" s="45">
        <v>9</v>
      </c>
      <c r="B2545" s="45">
        <v>2018</v>
      </c>
      <c r="C2545" s="44">
        <v>95964</v>
      </c>
      <c r="D2545" s="44">
        <v>12450</v>
      </c>
      <c r="E2545" s="44">
        <v>108414</v>
      </c>
      <c r="F2545" t="s">
        <v>11</v>
      </c>
    </row>
    <row r="2546" spans="1:6" x14ac:dyDescent="0.25">
      <c r="A2546" s="45">
        <v>10</v>
      </c>
      <c r="B2546" s="45">
        <v>2018</v>
      </c>
      <c r="C2546" s="44">
        <v>95915</v>
      </c>
      <c r="D2546" s="44">
        <v>12412</v>
      </c>
      <c r="E2546" s="44">
        <v>108327</v>
      </c>
      <c r="F2546" t="s">
        <v>11</v>
      </c>
    </row>
    <row r="2547" spans="1:6" x14ac:dyDescent="0.25">
      <c r="A2547" s="45">
        <v>11</v>
      </c>
      <c r="B2547" s="45">
        <v>2018</v>
      </c>
      <c r="C2547" s="44">
        <v>95215</v>
      </c>
      <c r="D2547" s="44">
        <v>12358</v>
      </c>
      <c r="E2547" s="44">
        <v>107573</v>
      </c>
      <c r="F2547" t="s">
        <v>11</v>
      </c>
    </row>
    <row r="2548" spans="1:6" x14ac:dyDescent="0.25">
      <c r="A2548" s="45">
        <v>12</v>
      </c>
      <c r="B2548" s="45">
        <v>2018</v>
      </c>
      <c r="C2548" s="44">
        <v>95249</v>
      </c>
      <c r="D2548" s="44">
        <v>12341</v>
      </c>
      <c r="E2548" s="44">
        <v>107590</v>
      </c>
      <c r="F2548" t="s">
        <v>11</v>
      </c>
    </row>
    <row r="2549" spans="1:6" x14ac:dyDescent="0.25">
      <c r="A2549" s="45">
        <v>1</v>
      </c>
      <c r="B2549" s="45">
        <v>2019</v>
      </c>
      <c r="C2549" s="44">
        <v>94446</v>
      </c>
      <c r="D2549" s="44">
        <v>12353</v>
      </c>
      <c r="E2549" s="44">
        <v>106799</v>
      </c>
      <c r="F2549" t="s">
        <v>11</v>
      </c>
    </row>
    <row r="2550" spans="1:6" x14ac:dyDescent="0.25">
      <c r="A2550" s="45">
        <v>2</v>
      </c>
      <c r="B2550" s="45">
        <v>2019</v>
      </c>
      <c r="C2550" s="44">
        <v>94466</v>
      </c>
      <c r="D2550" s="44">
        <v>12235</v>
      </c>
      <c r="E2550" s="44">
        <v>106701</v>
      </c>
      <c r="F2550" t="s">
        <v>11</v>
      </c>
    </row>
    <row r="2551" spans="1:6" x14ac:dyDescent="0.25">
      <c r="A2551" s="45">
        <v>3</v>
      </c>
      <c r="B2551" s="45">
        <v>2019</v>
      </c>
      <c r="C2551" s="44">
        <v>94993</v>
      </c>
      <c r="D2551" s="44">
        <v>12279</v>
      </c>
      <c r="E2551" s="44">
        <v>107272</v>
      </c>
      <c r="F2551" t="s">
        <v>11</v>
      </c>
    </row>
    <row r="2552" spans="1:6" x14ac:dyDescent="0.25">
      <c r="A2552" s="45">
        <v>4</v>
      </c>
      <c r="B2552" s="45">
        <v>2019</v>
      </c>
      <c r="C2552" s="44">
        <v>95373</v>
      </c>
      <c r="D2552" s="44">
        <v>12158</v>
      </c>
      <c r="E2552" s="44">
        <v>107531</v>
      </c>
      <c r="F2552" t="s">
        <v>11</v>
      </c>
    </row>
    <row r="2553" spans="1:6" x14ac:dyDescent="0.25">
      <c r="A2553" s="45">
        <v>5</v>
      </c>
      <c r="B2553" s="45">
        <v>2019</v>
      </c>
      <c r="C2553" s="44">
        <v>95595</v>
      </c>
      <c r="D2553" s="44">
        <v>12178</v>
      </c>
      <c r="E2553" s="44">
        <v>107773</v>
      </c>
      <c r="F2553" t="s">
        <v>11</v>
      </c>
    </row>
    <row r="2554" spans="1:6" x14ac:dyDescent="0.25">
      <c r="A2554" s="45">
        <v>6</v>
      </c>
      <c r="B2554" s="45">
        <v>2019</v>
      </c>
      <c r="C2554" s="44">
        <v>96045</v>
      </c>
      <c r="D2554" s="44">
        <v>12062</v>
      </c>
      <c r="E2554" s="44">
        <v>108107</v>
      </c>
      <c r="F2554" t="s">
        <v>11</v>
      </c>
    </row>
    <row r="2555" spans="1:6" x14ac:dyDescent="0.25">
      <c r="A2555" s="45">
        <v>7</v>
      </c>
      <c r="B2555" s="45">
        <v>2019</v>
      </c>
      <c r="C2555" s="44">
        <v>95806</v>
      </c>
      <c r="D2555" s="44">
        <v>12012</v>
      </c>
      <c r="E2555" s="44">
        <v>107818</v>
      </c>
      <c r="F2555" t="s">
        <v>11</v>
      </c>
    </row>
    <row r="2556" spans="1:6" x14ac:dyDescent="0.25">
      <c r="A2556" s="45">
        <v>8</v>
      </c>
      <c r="B2556" s="45">
        <v>2019</v>
      </c>
      <c r="C2556" s="44">
        <v>95061</v>
      </c>
      <c r="D2556" s="44">
        <v>11915</v>
      </c>
      <c r="E2556" s="44">
        <v>106976</v>
      </c>
      <c r="F2556" t="s">
        <v>11</v>
      </c>
    </row>
    <row r="2557" spans="1:6" x14ac:dyDescent="0.25">
      <c r="A2557" s="45">
        <v>9</v>
      </c>
      <c r="B2557" s="45">
        <v>2019</v>
      </c>
      <c r="C2557" s="44">
        <v>95069</v>
      </c>
      <c r="D2557" s="44">
        <v>11912</v>
      </c>
      <c r="E2557" s="44">
        <v>106981</v>
      </c>
      <c r="F2557" t="s">
        <v>11</v>
      </c>
    </row>
    <row r="2558" spans="1:6" x14ac:dyDescent="0.25">
      <c r="A2558" s="45">
        <v>10</v>
      </c>
      <c r="B2558" s="45">
        <v>2019</v>
      </c>
      <c r="C2558" s="44">
        <v>95541</v>
      </c>
      <c r="D2558" s="44">
        <v>11889</v>
      </c>
      <c r="E2558" s="44">
        <v>107430</v>
      </c>
      <c r="F2558" t="s">
        <v>11</v>
      </c>
    </row>
    <row r="2559" spans="1:6" x14ac:dyDescent="0.25">
      <c r="A2559" s="45">
        <v>11</v>
      </c>
      <c r="B2559" s="45">
        <v>2019</v>
      </c>
      <c r="C2559" s="44">
        <v>95225</v>
      </c>
      <c r="D2559" s="44">
        <v>11899</v>
      </c>
      <c r="E2559" s="44">
        <v>107124</v>
      </c>
      <c r="F2559" t="s">
        <v>11</v>
      </c>
    </row>
    <row r="2560" spans="1:6" x14ac:dyDescent="0.25">
      <c r="A2560" s="45">
        <v>12</v>
      </c>
      <c r="B2560" s="45">
        <v>2019</v>
      </c>
      <c r="C2560" s="44">
        <v>95518</v>
      </c>
      <c r="D2560" s="44">
        <v>11863</v>
      </c>
      <c r="E2560" s="44">
        <v>107381</v>
      </c>
      <c r="F2560" t="s">
        <v>11</v>
      </c>
    </row>
    <row r="2561" spans="1:6" x14ac:dyDescent="0.25">
      <c r="A2561" s="45">
        <v>1</v>
      </c>
      <c r="B2561" s="45">
        <v>2020</v>
      </c>
      <c r="C2561" s="44">
        <v>95612</v>
      </c>
      <c r="D2561" s="44">
        <v>11840</v>
      </c>
      <c r="E2561" s="44">
        <v>107452</v>
      </c>
      <c r="F2561" t="s">
        <v>11</v>
      </c>
    </row>
    <row r="2562" spans="1:6" x14ac:dyDescent="0.25">
      <c r="A2562" s="45">
        <v>2</v>
      </c>
      <c r="B2562" s="45">
        <v>2020</v>
      </c>
      <c r="C2562" s="44">
        <v>96021</v>
      </c>
      <c r="D2562" s="44">
        <v>11884</v>
      </c>
      <c r="E2562" s="44">
        <v>107905</v>
      </c>
      <c r="F2562" t="s">
        <v>11</v>
      </c>
    </row>
    <row r="2563" spans="1:6" x14ac:dyDescent="0.25">
      <c r="A2563" s="45">
        <v>3</v>
      </c>
      <c r="B2563" s="45">
        <v>2020</v>
      </c>
      <c r="C2563" s="44">
        <v>97373</v>
      </c>
      <c r="D2563" s="44">
        <v>11735</v>
      </c>
      <c r="E2563" s="44">
        <v>109108</v>
      </c>
      <c r="F2563" t="s">
        <v>11</v>
      </c>
    </row>
    <row r="2564" spans="1:6" x14ac:dyDescent="0.25">
      <c r="A2564" s="45">
        <v>4</v>
      </c>
      <c r="B2564" s="45">
        <v>2020</v>
      </c>
      <c r="C2564" s="44">
        <v>97083</v>
      </c>
      <c r="D2564" s="44">
        <v>11496</v>
      </c>
      <c r="E2564" s="44">
        <v>108579</v>
      </c>
      <c r="F2564" t="s">
        <v>11</v>
      </c>
    </row>
    <row r="2565" spans="1:6" x14ac:dyDescent="0.25">
      <c r="A2565" s="45">
        <v>5</v>
      </c>
      <c r="B2565" s="45">
        <v>2020</v>
      </c>
      <c r="C2565" s="44">
        <v>96062</v>
      </c>
      <c r="D2565" s="44">
        <v>11284</v>
      </c>
      <c r="E2565" s="44">
        <v>107346</v>
      </c>
      <c r="F2565" t="s">
        <v>11</v>
      </c>
    </row>
    <row r="2566" spans="1:6" x14ac:dyDescent="0.25">
      <c r="A2566" s="45">
        <v>6</v>
      </c>
      <c r="B2566" s="45">
        <v>2020</v>
      </c>
      <c r="C2566" s="44">
        <v>96061</v>
      </c>
      <c r="D2566" s="44">
        <v>11191</v>
      </c>
      <c r="E2566" s="44">
        <v>107252</v>
      </c>
      <c r="F2566" t="s">
        <v>11</v>
      </c>
    </row>
    <row r="2567" spans="1:6" x14ac:dyDescent="0.25">
      <c r="A2567" s="45">
        <v>7</v>
      </c>
      <c r="B2567" s="45">
        <v>2020</v>
      </c>
      <c r="C2567" s="44">
        <v>95792</v>
      </c>
      <c r="D2567" s="44">
        <v>11236</v>
      </c>
      <c r="E2567" s="44">
        <v>107028</v>
      </c>
      <c r="F2567" t="s">
        <v>11</v>
      </c>
    </row>
    <row r="2568" spans="1:6" x14ac:dyDescent="0.25">
      <c r="A2568" s="45">
        <v>8</v>
      </c>
      <c r="B2568" s="45">
        <v>2020</v>
      </c>
      <c r="C2568" s="44">
        <v>95312</v>
      </c>
      <c r="D2568" s="44">
        <v>11232</v>
      </c>
      <c r="E2568" s="44">
        <v>106544</v>
      </c>
      <c r="F2568" t="s">
        <v>11</v>
      </c>
    </row>
    <row r="2569" spans="1:6" x14ac:dyDescent="0.25">
      <c r="A2569" s="45">
        <v>9</v>
      </c>
      <c r="B2569" s="45">
        <v>2020</v>
      </c>
      <c r="C2569" s="44">
        <v>95197</v>
      </c>
      <c r="D2569" s="44">
        <v>10973</v>
      </c>
      <c r="E2569" s="44">
        <v>106170</v>
      </c>
      <c r="F2569" t="s">
        <v>11</v>
      </c>
    </row>
    <row r="2570" spans="1:6" x14ac:dyDescent="0.25">
      <c r="A2570" s="45">
        <v>10</v>
      </c>
      <c r="B2570" s="45">
        <v>2020</v>
      </c>
      <c r="C2570" s="44">
        <v>79281</v>
      </c>
      <c r="D2570" s="44">
        <v>11565</v>
      </c>
      <c r="E2570" s="44">
        <v>90846</v>
      </c>
      <c r="F2570" t="s">
        <v>11</v>
      </c>
    </row>
    <row r="2571" spans="1:6" x14ac:dyDescent="0.25">
      <c r="A2571" s="45">
        <v>11</v>
      </c>
      <c r="B2571" s="45">
        <v>2020</v>
      </c>
      <c r="C2571" s="44">
        <v>78761</v>
      </c>
      <c r="D2571" s="44">
        <v>11613</v>
      </c>
      <c r="E2571" s="44">
        <v>90374</v>
      </c>
      <c r="F2571" t="s">
        <v>11</v>
      </c>
    </row>
    <row r="2572" spans="1:6" x14ac:dyDescent="0.25">
      <c r="A2572" s="45">
        <v>12</v>
      </c>
      <c r="B2572" s="45">
        <v>2020</v>
      </c>
      <c r="C2572" s="44">
        <v>88418</v>
      </c>
      <c r="D2572" s="44">
        <v>12587</v>
      </c>
      <c r="E2572" s="44">
        <v>101005</v>
      </c>
      <c r="F2572" t="s">
        <v>11</v>
      </c>
    </row>
    <row r="2573" spans="1:6" x14ac:dyDescent="0.25">
      <c r="A2573" s="45">
        <v>1</v>
      </c>
      <c r="B2573" s="45">
        <v>2021</v>
      </c>
      <c r="C2573" s="44">
        <v>87926</v>
      </c>
      <c r="D2573" s="44">
        <v>12483</v>
      </c>
      <c r="E2573" s="44">
        <v>100409</v>
      </c>
      <c r="F2573" t="s">
        <v>11</v>
      </c>
    </row>
    <row r="2574" spans="1:6" x14ac:dyDescent="0.25">
      <c r="A2574" s="45">
        <v>2</v>
      </c>
      <c r="B2574" s="45">
        <v>2021</v>
      </c>
      <c r="C2574" s="44">
        <v>90255</v>
      </c>
      <c r="D2574" s="44">
        <v>11187</v>
      </c>
      <c r="E2574" s="44">
        <v>101442</v>
      </c>
      <c r="F2574" t="s">
        <v>11</v>
      </c>
    </row>
    <row r="2575" spans="1:6" x14ac:dyDescent="0.25">
      <c r="A2575" s="45">
        <v>3</v>
      </c>
      <c r="B2575" s="45">
        <v>2021</v>
      </c>
      <c r="C2575" s="44">
        <v>90243</v>
      </c>
      <c r="D2575" s="44">
        <v>11060</v>
      </c>
      <c r="E2575" s="44">
        <v>101303</v>
      </c>
      <c r="F2575" t="s">
        <v>11</v>
      </c>
    </row>
    <row r="2576" spans="1:6" x14ac:dyDescent="0.25">
      <c r="A2576" s="45">
        <v>4</v>
      </c>
      <c r="B2576" s="45">
        <v>2021</v>
      </c>
      <c r="C2576" s="44">
        <v>88211</v>
      </c>
      <c r="D2576" s="44">
        <v>10682</v>
      </c>
      <c r="E2576" s="44">
        <v>98893</v>
      </c>
      <c r="F2576" t="s">
        <v>11</v>
      </c>
    </row>
    <row r="2577" spans="1:6" x14ac:dyDescent="0.25">
      <c r="A2577" s="45">
        <v>5</v>
      </c>
      <c r="B2577" s="45">
        <v>2021</v>
      </c>
      <c r="C2577" s="44">
        <v>86714</v>
      </c>
      <c r="D2577" s="44">
        <v>10951</v>
      </c>
      <c r="E2577" s="44">
        <v>97665</v>
      </c>
      <c r="F2577" t="s">
        <v>11</v>
      </c>
    </row>
    <row r="2578" spans="1:6" x14ac:dyDescent="0.25">
      <c r="A2578" s="45">
        <v>6</v>
      </c>
      <c r="B2578" s="45">
        <v>2021</v>
      </c>
      <c r="C2578" s="44">
        <v>87718</v>
      </c>
      <c r="D2578" s="44">
        <v>11022</v>
      </c>
      <c r="E2578" s="44">
        <v>98740</v>
      </c>
      <c r="F2578" t="s">
        <v>11</v>
      </c>
    </row>
    <row r="2579" spans="1:6" x14ac:dyDescent="0.25">
      <c r="A2579" s="45">
        <v>7</v>
      </c>
      <c r="B2579" s="45">
        <v>2021</v>
      </c>
      <c r="C2579" s="44">
        <v>88130</v>
      </c>
      <c r="D2579" s="44">
        <v>11023</v>
      </c>
      <c r="E2579" s="44">
        <v>99153</v>
      </c>
      <c r="F2579" t="s">
        <v>11</v>
      </c>
    </row>
    <row r="2580" spans="1:6" x14ac:dyDescent="0.25">
      <c r="A2580" s="45">
        <v>8</v>
      </c>
      <c r="B2580" s="45">
        <v>2021</v>
      </c>
      <c r="C2580" s="44">
        <v>88345</v>
      </c>
      <c r="D2580" s="44">
        <v>10943</v>
      </c>
      <c r="E2580" s="44">
        <v>99288</v>
      </c>
      <c r="F2580" t="s">
        <v>11</v>
      </c>
    </row>
    <row r="2581" spans="1:6" x14ac:dyDescent="0.25">
      <c r="A2581" s="45">
        <v>9</v>
      </c>
      <c r="B2581" s="45">
        <v>2021</v>
      </c>
      <c r="C2581" s="44">
        <v>86522</v>
      </c>
      <c r="D2581" s="44">
        <v>10968</v>
      </c>
      <c r="E2581" s="44">
        <v>97490</v>
      </c>
      <c r="F2581" t="s">
        <v>11</v>
      </c>
    </row>
    <row r="2582" spans="1:6" x14ac:dyDescent="0.25">
      <c r="A2582" s="45">
        <v>10</v>
      </c>
      <c r="B2582" s="45">
        <v>2021</v>
      </c>
      <c r="C2582" s="44">
        <v>85979</v>
      </c>
      <c r="D2582" s="44">
        <v>11130</v>
      </c>
      <c r="E2582" s="44">
        <v>97109</v>
      </c>
      <c r="F2582" t="s">
        <v>11</v>
      </c>
    </row>
    <row r="2583" spans="1:6" x14ac:dyDescent="0.25">
      <c r="A2583" s="45">
        <v>11</v>
      </c>
      <c r="B2583" s="45">
        <v>2021</v>
      </c>
      <c r="C2583" s="44">
        <v>86112</v>
      </c>
      <c r="D2583" s="44">
        <v>11414</v>
      </c>
      <c r="E2583" s="44">
        <v>97526</v>
      </c>
      <c r="F2583" t="s">
        <v>11</v>
      </c>
    </row>
    <row r="2584" spans="1:6" x14ac:dyDescent="0.25">
      <c r="A2584" s="45">
        <v>12</v>
      </c>
      <c r="B2584" s="45">
        <v>2021</v>
      </c>
      <c r="C2584" s="44">
        <v>86324</v>
      </c>
      <c r="D2584" s="44">
        <v>11557</v>
      </c>
      <c r="E2584" s="44">
        <v>97881</v>
      </c>
      <c r="F2584" t="s">
        <v>11</v>
      </c>
    </row>
    <row r="2585" spans="1:6" x14ac:dyDescent="0.25">
      <c r="A2585" s="45">
        <v>1</v>
      </c>
      <c r="B2585" s="45">
        <v>2022</v>
      </c>
      <c r="C2585" s="44">
        <v>87377</v>
      </c>
      <c r="D2585" s="44">
        <v>11823</v>
      </c>
      <c r="E2585" s="44">
        <v>99200</v>
      </c>
      <c r="F2585" t="s">
        <v>11</v>
      </c>
    </row>
    <row r="2586" spans="1:6" x14ac:dyDescent="0.25">
      <c r="A2586" s="45">
        <v>2</v>
      </c>
      <c r="B2586" s="45">
        <v>2022</v>
      </c>
      <c r="C2586" s="44">
        <v>87999</v>
      </c>
      <c r="D2586" s="44">
        <v>12066</v>
      </c>
      <c r="E2586" s="44">
        <v>100065</v>
      </c>
      <c r="F2586" t="s">
        <v>11</v>
      </c>
    </row>
    <row r="2587" spans="1:6" x14ac:dyDescent="0.25">
      <c r="A2587" s="45">
        <v>3</v>
      </c>
      <c r="B2587" s="45">
        <v>2022</v>
      </c>
      <c r="C2587" s="44">
        <v>89059</v>
      </c>
      <c r="D2587" s="44">
        <v>12453</v>
      </c>
      <c r="E2587" s="44">
        <v>101512</v>
      </c>
      <c r="F2587" t="s">
        <v>11</v>
      </c>
    </row>
    <row r="2588" spans="1:6" x14ac:dyDescent="0.25">
      <c r="A2588" s="45">
        <v>4</v>
      </c>
      <c r="B2588" s="45">
        <v>2022</v>
      </c>
      <c r="C2588" s="44">
        <v>89379</v>
      </c>
      <c r="D2588" s="44">
        <v>12766</v>
      </c>
      <c r="E2588" s="44">
        <v>102145</v>
      </c>
      <c r="F2588" t="s">
        <v>11</v>
      </c>
    </row>
    <row r="2589" spans="1:6" x14ac:dyDescent="0.25">
      <c r="A2589" s="45">
        <v>5</v>
      </c>
      <c r="B2589" s="45">
        <v>2022</v>
      </c>
      <c r="C2589" s="44">
        <v>90332</v>
      </c>
      <c r="D2589" s="44">
        <v>12814</v>
      </c>
      <c r="E2589" s="44">
        <v>103146</v>
      </c>
      <c r="F2589" t="s">
        <v>11</v>
      </c>
    </row>
    <row r="2590" spans="1:6" x14ac:dyDescent="0.25">
      <c r="A2590" s="45">
        <v>6</v>
      </c>
      <c r="B2590" s="45">
        <v>2022</v>
      </c>
      <c r="C2590" s="44">
        <v>90598</v>
      </c>
      <c r="D2590" s="44">
        <v>12958</v>
      </c>
      <c r="E2590" s="44">
        <v>103556</v>
      </c>
      <c r="F2590" t="s">
        <v>11</v>
      </c>
    </row>
    <row r="2591" spans="1:6" x14ac:dyDescent="0.25">
      <c r="A2591" s="45">
        <v>7</v>
      </c>
      <c r="B2591" s="45">
        <v>2022</v>
      </c>
      <c r="C2591" s="44">
        <v>90647</v>
      </c>
      <c r="D2591" s="44">
        <v>12944</v>
      </c>
      <c r="E2591" s="44">
        <v>103591</v>
      </c>
      <c r="F2591" t="s">
        <v>11</v>
      </c>
    </row>
    <row r="2592" spans="1:6" x14ac:dyDescent="0.25">
      <c r="A2592" s="45">
        <v>8</v>
      </c>
      <c r="B2592" s="45">
        <v>2022</v>
      </c>
      <c r="C2592" s="44">
        <v>90399</v>
      </c>
      <c r="D2592" s="44">
        <v>12985</v>
      </c>
      <c r="E2592" s="44">
        <v>103384</v>
      </c>
      <c r="F2592" t="s">
        <v>11</v>
      </c>
    </row>
  </sheetData>
  <autoFilter ref="A1:F2592" xr:uid="{00000000-0009-0000-0000-000001000000}"/>
  <pageMargins left="0.75" right="0.75" top="1" bottom="1" header="0.5" footer="0.5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A0403-98C4-43C8-998B-6B188D1B3FC7}">
  <sheetPr codeName="Sheet9"/>
  <dimension ref="A1:C7"/>
  <sheetViews>
    <sheetView workbookViewId="0">
      <selection activeCell="B11" sqref="B11"/>
    </sheetView>
  </sheetViews>
  <sheetFormatPr defaultRowHeight="15" x14ac:dyDescent="0.25"/>
  <cols>
    <col min="2" max="2" width="18" bestFit="1" customWidth="1"/>
  </cols>
  <sheetData>
    <row r="1" spans="1:3" x14ac:dyDescent="0.25">
      <c r="A1" s="49" t="s">
        <v>10</v>
      </c>
      <c r="B1" t="s">
        <v>62</v>
      </c>
      <c r="C1" t="s">
        <v>61</v>
      </c>
    </row>
    <row r="2" spans="1:3" x14ac:dyDescent="0.25">
      <c r="A2" s="48" t="s">
        <v>11</v>
      </c>
      <c r="B2" t="s">
        <v>60</v>
      </c>
      <c r="C2" t="s">
        <v>59</v>
      </c>
    </row>
    <row r="3" spans="1:3" x14ac:dyDescent="0.25">
      <c r="A3" s="48" t="s">
        <v>16</v>
      </c>
      <c r="B3" t="s">
        <v>58</v>
      </c>
      <c r="C3" t="s">
        <v>57</v>
      </c>
    </row>
    <row r="4" spans="1:3" x14ac:dyDescent="0.25">
      <c r="A4" s="48" t="s">
        <v>15</v>
      </c>
      <c r="B4" t="s">
        <v>56</v>
      </c>
      <c r="C4" t="s">
        <v>55</v>
      </c>
    </row>
    <row r="5" spans="1:3" x14ac:dyDescent="0.25">
      <c r="A5" s="48" t="s">
        <v>14</v>
      </c>
      <c r="B5" t="s">
        <v>54</v>
      </c>
      <c r="C5" t="s">
        <v>53</v>
      </c>
    </row>
    <row r="6" spans="1:3" x14ac:dyDescent="0.25">
      <c r="A6" s="48" t="s">
        <v>13</v>
      </c>
      <c r="B6" t="s">
        <v>52</v>
      </c>
      <c r="C6" t="s">
        <v>51</v>
      </c>
    </row>
    <row r="7" spans="1:3" x14ac:dyDescent="0.25">
      <c r="A7" s="48" t="s">
        <v>12</v>
      </c>
      <c r="B7" t="s">
        <v>50</v>
      </c>
      <c r="C7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Profitability</vt:lpstr>
      <vt:lpstr>OP-PROFIT (RPM)</vt:lpstr>
      <vt:lpstr>OP-PROFIT (ASM)</vt:lpstr>
      <vt:lpstr>Fuel</vt:lpstr>
      <vt:lpstr>Fuel_preprocessddata</vt:lpstr>
      <vt:lpstr>P1-1_preprocesseddata (2)</vt:lpstr>
      <vt:lpstr>P6-preprocesseddata</vt:lpstr>
      <vt:lpstr>Dates</vt:lpstr>
      <vt:lpstr>Employees_By_Month</vt:lpstr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2022-11-22T06:01:33Z</dcterms:created>
  <dcterms:modified xsi:type="dcterms:W3CDTF">2022-11-24T01:45:58Z</dcterms:modified>
</cp:coreProperties>
</file>