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efra-my.sharepoint.com/personal/katy_ross_defra_gov_uk/Documents/Desktop/"/>
    </mc:Choice>
  </mc:AlternateContent>
  <xr:revisionPtr revIDLastSave="0" documentId="8_{8C5679AB-DDF4-48A8-B4E4-FF3604FEAE85}" xr6:coauthVersionLast="47" xr6:coauthVersionMax="47" xr10:uidLastSave="{00000000-0000-0000-0000-000000000000}"/>
  <bookViews>
    <workbookView xWindow="-120" yWindow="-120" windowWidth="20730" windowHeight="11040" firstSheet="1" activeTab="1" xr2:uid="{FB22D959-8234-4A64-815F-9EBE6FF7E82A}"/>
  </bookViews>
  <sheets>
    <sheet name="Guide to dataset" sheetId="2" r:id="rId1"/>
    <sheet name="Emissions data"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7" i="1" l="1"/>
  <c r="AY40" i="1"/>
  <c r="AY41" i="1"/>
  <c r="AY43" i="1"/>
  <c r="AY44" i="1"/>
  <c r="AY45" i="1"/>
  <c r="AY46" i="1"/>
  <c r="AY47" i="1"/>
  <c r="AY48" i="1"/>
  <c r="AY57" i="1"/>
  <c r="AY77" i="1"/>
  <c r="AY87" i="1"/>
  <c r="AY88" i="1"/>
  <c r="AY90" i="1"/>
  <c r="AY93" i="1"/>
  <c r="AY95" i="1"/>
  <c r="AY2" i="1"/>
  <c r="S74" i="1"/>
  <c r="L75" i="1"/>
  <c r="L74" i="1"/>
  <c r="K75" i="1"/>
  <c r="K74" i="1"/>
  <c r="L83" i="1"/>
  <c r="L84" i="1"/>
  <c r="L85" i="1"/>
  <c r="L86" i="1"/>
  <c r="L82" i="1"/>
  <c r="K83" i="1"/>
  <c r="K84" i="1"/>
  <c r="K85" i="1"/>
  <c r="K86" i="1"/>
  <c r="K82" i="1"/>
  <c r="H83" i="1"/>
  <c r="H84" i="1"/>
  <c r="H85" i="1"/>
  <c r="H86" i="1"/>
  <c r="H82" i="1"/>
  <c r="G83" i="1"/>
  <c r="G84" i="1"/>
  <c r="G85" i="1"/>
  <c r="G86" i="1"/>
  <c r="G82" i="1"/>
  <c r="O65" i="1"/>
  <c r="P65" i="1"/>
  <c r="K65" i="1"/>
  <c r="L65" i="1"/>
  <c r="L64" i="1"/>
  <c r="K64" i="1"/>
  <c r="L63" i="1"/>
  <c r="K63" i="1"/>
  <c r="P50" i="1"/>
  <c r="O50" i="1"/>
  <c r="L2" i="1"/>
  <c r="K2" i="1"/>
  <c r="T12" i="1"/>
  <c r="S12" i="1"/>
  <c r="P48" i="1"/>
  <c r="O48" i="1"/>
  <c r="P47" i="1"/>
  <c r="O47" i="1"/>
  <c r="P46" i="1"/>
  <c r="O46" i="1"/>
  <c r="AN48" i="1"/>
  <c r="AM48" i="1"/>
  <c r="AN47" i="1"/>
  <c r="AM47" i="1"/>
  <c r="T99" i="1"/>
  <c r="S99" i="1"/>
  <c r="T98" i="1"/>
  <c r="S98" i="1"/>
  <c r="P99" i="1"/>
  <c r="O99" i="1"/>
  <c r="P98" i="1"/>
  <c r="O98" i="1"/>
  <c r="P92" i="1"/>
  <c r="O92" i="1"/>
  <c r="AM93" i="1"/>
  <c r="AN93" i="1"/>
  <c r="P94" i="1"/>
  <c r="O94" i="1"/>
  <c r="P93" i="1"/>
  <c r="O93" i="1"/>
  <c r="O97" i="1"/>
  <c r="P97" i="1"/>
  <c r="P91" i="1"/>
  <c r="O91" i="1"/>
  <c r="AM95" i="1"/>
  <c r="AN95" i="1" s="1"/>
  <c r="AM90" i="1"/>
  <c r="AN90" i="1" s="1"/>
  <c r="AM77" i="1"/>
  <c r="AN77" i="1" s="1"/>
  <c r="AJ79" i="1"/>
  <c r="AJ80" i="1"/>
  <c r="AJ81" i="1"/>
  <c r="AJ78" i="1"/>
  <c r="AI79" i="1"/>
  <c r="AI80" i="1"/>
  <c r="AI81" i="1"/>
  <c r="AI78" i="1"/>
  <c r="S76" i="1"/>
  <c r="T76" i="1"/>
  <c r="S77" i="1"/>
  <c r="T77" i="1"/>
  <c r="S78" i="1"/>
  <c r="T78" i="1"/>
  <c r="S79" i="1"/>
  <c r="T79" i="1"/>
  <c r="S80" i="1"/>
  <c r="T80" i="1"/>
  <c r="S81" i="1"/>
  <c r="T81" i="1"/>
  <c r="O76" i="1"/>
  <c r="P76" i="1"/>
  <c r="O77" i="1"/>
  <c r="P77" i="1"/>
  <c r="O78" i="1"/>
  <c r="P78" i="1"/>
  <c r="O79" i="1"/>
  <c r="P79" i="1"/>
  <c r="O80" i="1"/>
  <c r="P80" i="1"/>
  <c r="O81" i="1"/>
  <c r="P81" i="1"/>
  <c r="AF75" i="1"/>
  <c r="AE75" i="1"/>
  <c r="AF74" i="1"/>
  <c r="AE74" i="1"/>
  <c r="X75" i="1"/>
  <c r="W75" i="1"/>
  <c r="X74" i="1"/>
  <c r="W74" i="1"/>
  <c r="T74" i="1"/>
  <c r="S75" i="1"/>
  <c r="T75" i="1"/>
  <c r="O74" i="1"/>
  <c r="P74" i="1"/>
  <c r="O75" i="1"/>
  <c r="P75" i="1"/>
  <c r="S87" i="1"/>
  <c r="T87" i="1"/>
  <c r="S88" i="1"/>
  <c r="T88" i="1"/>
  <c r="O87" i="1"/>
  <c r="P87" i="1"/>
  <c r="O88" i="1"/>
  <c r="P88" i="1"/>
  <c r="T71" i="1"/>
  <c r="S71" i="1"/>
  <c r="P71" i="1"/>
  <c r="O71" i="1"/>
  <c r="AF86" i="1"/>
  <c r="AE86" i="1"/>
  <c r="AF85" i="1"/>
  <c r="AE85" i="1"/>
  <c r="AF84" i="1"/>
  <c r="AE84" i="1"/>
  <c r="AF83" i="1"/>
  <c r="AE83" i="1"/>
  <c r="AF82" i="1"/>
  <c r="AE82" i="1"/>
  <c r="X86" i="1"/>
  <c r="W86" i="1"/>
  <c r="X85" i="1"/>
  <c r="W85" i="1"/>
  <c r="X84" i="1"/>
  <c r="W84" i="1"/>
  <c r="X83" i="1"/>
  <c r="W83" i="1"/>
  <c r="X82" i="1"/>
  <c r="W82" i="1"/>
  <c r="T86" i="1"/>
  <c r="S86" i="1"/>
  <c r="T85" i="1"/>
  <c r="S85" i="1"/>
  <c r="T84" i="1"/>
  <c r="S84" i="1"/>
  <c r="T83" i="1"/>
  <c r="S83" i="1"/>
  <c r="T82" i="1"/>
  <c r="S82" i="1"/>
  <c r="P86" i="1"/>
  <c r="O86" i="1"/>
  <c r="P85" i="1"/>
  <c r="O85" i="1"/>
  <c r="P84" i="1"/>
  <c r="O84" i="1"/>
  <c r="P83" i="1"/>
  <c r="O83" i="1"/>
  <c r="P82" i="1"/>
  <c r="O82" i="1"/>
  <c r="P72" i="1"/>
  <c r="O72" i="1"/>
  <c r="AF73" i="1"/>
  <c r="AE73" i="1"/>
  <c r="X73" i="1"/>
  <c r="W73" i="1"/>
  <c r="T73" i="1"/>
  <c r="S73" i="1"/>
  <c r="P73" i="1"/>
  <c r="O73" i="1"/>
  <c r="P70" i="1"/>
  <c r="O70" i="1"/>
  <c r="T66" i="1"/>
  <c r="S66" i="1"/>
  <c r="P66" i="1"/>
  <c r="O66" i="1"/>
  <c r="T65" i="1"/>
  <c r="S65" i="1"/>
  <c r="T64" i="1"/>
  <c r="S64" i="1"/>
  <c r="T63" i="1"/>
  <c r="S63" i="1"/>
  <c r="O63" i="1"/>
  <c r="P63" i="1"/>
  <c r="O64" i="1"/>
  <c r="P64" i="1"/>
  <c r="P51" i="1"/>
  <c r="O51" i="1"/>
  <c r="AN57" i="1"/>
  <c r="AM57" i="1"/>
  <c r="P58" i="1"/>
  <c r="O58" i="1"/>
  <c r="P57" i="1"/>
  <c r="O57" i="1"/>
  <c r="P60" i="1"/>
  <c r="O60" i="1"/>
  <c r="P59" i="1"/>
  <c r="O59" i="1"/>
  <c r="P56" i="1"/>
  <c r="O56" i="1"/>
  <c r="P55" i="1"/>
  <c r="O55" i="1"/>
  <c r="P54" i="1"/>
  <c r="O54" i="1"/>
  <c r="P53" i="1"/>
  <c r="O53" i="1"/>
  <c r="P52" i="1"/>
  <c r="O52" i="1"/>
  <c r="X38" i="1"/>
  <c r="W38" i="1"/>
  <c r="AF38" i="1"/>
  <c r="AE38" i="1"/>
  <c r="P38" i="1"/>
  <c r="O38" i="1"/>
  <c r="AN45" i="1"/>
  <c r="AM45" i="1"/>
  <c r="AN44" i="1"/>
  <c r="AM44" i="1"/>
  <c r="T45" i="1"/>
  <c r="S45" i="1"/>
  <c r="T44" i="1"/>
  <c r="S44" i="1"/>
  <c r="T43" i="1"/>
  <c r="S43" i="1"/>
  <c r="P45" i="1"/>
  <c r="O45" i="1"/>
  <c r="P44" i="1"/>
  <c r="O44" i="1"/>
  <c r="P43" i="1"/>
  <c r="O43" i="1"/>
  <c r="P33" i="1"/>
  <c r="O33" i="1"/>
  <c r="P25" i="1"/>
  <c r="O25" i="1"/>
  <c r="P24" i="1"/>
  <c r="O24" i="1"/>
  <c r="P23" i="1"/>
  <c r="O23" i="1"/>
  <c r="P29" i="1"/>
  <c r="O29" i="1"/>
  <c r="P28" i="1"/>
  <c r="O28" i="1"/>
  <c r="T22" i="1"/>
  <c r="S22" i="1"/>
  <c r="P22" i="1"/>
  <c r="O22" i="1"/>
  <c r="T21" i="1"/>
  <c r="S21" i="1"/>
  <c r="P21" i="1"/>
  <c r="O21" i="1"/>
  <c r="P20" i="1"/>
  <c r="O20" i="1"/>
  <c r="P26" i="1"/>
  <c r="O26" i="1"/>
  <c r="T18" i="1"/>
  <c r="S18" i="1"/>
  <c r="T17" i="1"/>
  <c r="S17" i="1"/>
  <c r="O17" i="1"/>
  <c r="P17" i="1"/>
  <c r="O18" i="1"/>
  <c r="P18" i="1"/>
  <c r="O19" i="1"/>
  <c r="P19" i="1"/>
  <c r="O12" i="1"/>
  <c r="P12" i="1"/>
  <c r="P16" i="1"/>
  <c r="O16" i="1"/>
  <c r="O10" i="1"/>
  <c r="P10" i="1"/>
  <c r="P9" i="1"/>
  <c r="O9" i="1"/>
  <c r="P8" i="1"/>
  <c r="O8" i="1"/>
  <c r="T3" i="1"/>
  <c r="S3" i="1"/>
  <c r="P3" i="1"/>
  <c r="O3" i="1"/>
  <c r="P6" i="1"/>
  <c r="O6" i="1"/>
  <c r="AN2" i="1"/>
  <c r="AM2" i="1"/>
  <c r="T2" i="1"/>
  <c r="S2" i="1"/>
  <c r="P2" i="1"/>
  <c r="O2" i="1"/>
</calcChain>
</file>

<file path=xl/sharedStrings.xml><?xml version="1.0" encoding="utf-8"?>
<sst xmlns="http://schemas.openxmlformats.org/spreadsheetml/2006/main" count="4074" uniqueCount="350">
  <si>
    <t>Assumptions</t>
  </si>
  <si>
    <t>1. All greenhouse gases have been converted to tonnes of CO2 equivalents per hectare per year using AR5 without feedback using the conversion factors below</t>
  </si>
  <si>
    <t>Conversion factors</t>
  </si>
  <si>
    <t>From</t>
  </si>
  <si>
    <t>To</t>
  </si>
  <si>
    <t>multiply by</t>
  </si>
  <si>
    <t>CO2-C</t>
  </si>
  <si>
    <t>CO2e</t>
  </si>
  <si>
    <t>N2O-N</t>
  </si>
  <si>
    <t>N2o</t>
  </si>
  <si>
    <t>CH4-C</t>
  </si>
  <si>
    <t>CH4</t>
  </si>
  <si>
    <t>N2O</t>
  </si>
  <si>
    <t>kilograms (kg)</t>
  </si>
  <si>
    <t>tonnes (tn)</t>
  </si>
  <si>
    <t>grams (g)</t>
  </si>
  <si>
    <t>miligrams (mg)</t>
  </si>
  <si>
    <t>micrograms (ug)</t>
  </si>
  <si>
    <t>meters squared (m2)</t>
  </si>
  <si>
    <t>hectares (ha)</t>
  </si>
  <si>
    <t>Second (s)</t>
  </si>
  <si>
    <t>year (y)</t>
  </si>
  <si>
    <t>hour (h)</t>
  </si>
  <si>
    <t>1 mole of CH4</t>
  </si>
  <si>
    <t>gCH4</t>
  </si>
  <si>
    <t>milimole (mmol)</t>
  </si>
  <si>
    <t>mole (mol)</t>
  </si>
  <si>
    <t>2. Confidence intervals - Where a standard error has not been provided but maximum and minimum values have been provided these have been reported as the upper and lower values for the 95% confidence intervals. When a standard error and mean has been provided the confidence intervals are calculated as the mean +/- (1.96 * standard error)</t>
  </si>
  <si>
    <t>3. Rounding - all values have been rounded to two decimal places</t>
  </si>
  <si>
    <t>4. Water table group - Watertables have been grouped (A-E) based on the Countryside Stewardship payments. If no standard error or range has been provided for the confidence intervals the upper and lower water table has been put in the same group as the mean. Negative values indicate the depth below the peat surface</t>
  </si>
  <si>
    <t>Water table grouping</t>
  </si>
  <si>
    <t>Group</t>
  </si>
  <si>
    <t>Range (cm)</t>
  </si>
  <si>
    <t>A</t>
  </si>
  <si>
    <t>A ≥ 0</t>
  </si>
  <si>
    <t>B</t>
  </si>
  <si>
    <t>0 &gt; B ≤ -10</t>
  </si>
  <si>
    <t>C</t>
  </si>
  <si>
    <t>-10 &gt; C ≤ -30</t>
  </si>
  <si>
    <t>D</t>
  </si>
  <si>
    <t>-30 &gt; D ≤ -50</t>
  </si>
  <si>
    <t>E</t>
  </si>
  <si>
    <t>-50 &gt; E</t>
  </si>
  <si>
    <t>5. All DOC is assumed to be released into the atmosphere as CO2</t>
  </si>
  <si>
    <t>6. Topsoil removal - Some studies have measured the carbon in the topsoil that they have removed, it is assumed that all carbon is converted back to CO2 some studies have included this as a single event in the first year, other studies have suggested variable release over multiple years, where this is the case the total CO2 loss is divided by the number of years of the topsoil lifetime. Clarity on when each of these approaches has been used is included in the notes section.</t>
  </si>
  <si>
    <t>7. Crop harvest - It is assumed that all harvested crops are turned directly back into CO2, therefore long term carbon storage in these crops depending on future use could be used for abatement</t>
  </si>
  <si>
    <t>8. For some datapoints means have been aggregated, by calculating the mean across all the measurement point means, when this is the case the standard error is calculated as the combined standard error assuming equal sample sizes</t>
  </si>
  <si>
    <t>Any rows highlighted in grey were not included in the final anaysis</t>
  </si>
  <si>
    <t>Description of dataset</t>
  </si>
  <si>
    <t>Column name</t>
  </si>
  <si>
    <t>Description of contents</t>
  </si>
  <si>
    <t>Common_name</t>
  </si>
  <si>
    <t>Recognised common name for the paludiculture crop</t>
  </si>
  <si>
    <t>Scientific_name</t>
  </si>
  <si>
    <r>
      <rPr>
        <sz val="11"/>
        <color rgb="FF000000"/>
        <rFont val="Aptos Narrow"/>
        <scheme val="minor"/>
      </rPr>
      <t>Species name</t>
    </r>
    <r>
      <rPr>
        <i/>
        <sz val="11"/>
        <color rgb="FF000000"/>
        <rFont val="Aptos Narrow"/>
        <scheme val="minor"/>
      </rPr>
      <t xml:space="preserve"> (Genus, species)</t>
    </r>
    <r>
      <rPr>
        <sz val="11"/>
        <color rgb="FF000000"/>
        <rFont val="Aptos Narrow"/>
        <scheme val="minor"/>
      </rPr>
      <t xml:space="preserve"> for the paludiculture crop</t>
    </r>
  </si>
  <si>
    <t>Land_use</t>
  </si>
  <si>
    <t>The current land-use or management at the site from the categories below</t>
  </si>
  <si>
    <t>Restoration</t>
  </si>
  <si>
    <t>A site which has become wetter either through passive (abandonment) or active restoration</t>
  </si>
  <si>
    <t>Native woodland</t>
  </si>
  <si>
    <t>Either planted or self established native woodland</t>
  </si>
  <si>
    <t>mesocosm</t>
  </si>
  <si>
    <t>An artificial environment whereby the peat or crop is monitored in a 'lab like' environment whereby water tables etc. can be carefuly controlled and manipulated</t>
  </si>
  <si>
    <t>paludiculture</t>
  </si>
  <si>
    <t>A plot to field scale trial of a paludiculture system</t>
  </si>
  <si>
    <t>Forestry</t>
  </si>
  <si>
    <t>Commercial forestry plantation</t>
  </si>
  <si>
    <t xml:space="preserve">na </t>
  </si>
  <si>
    <t>Unknown</t>
  </si>
  <si>
    <t>Former_land_use</t>
  </si>
  <si>
    <t>Land use prior to the contemprorary management if known</t>
  </si>
  <si>
    <t>Drained grassland</t>
  </si>
  <si>
    <t>Agricultural land artificially drained for grazing grassland, both extensive and intensive</t>
  </si>
  <si>
    <t>na</t>
  </si>
  <si>
    <t>unknowm</t>
  </si>
  <si>
    <t>Wetland</t>
  </si>
  <si>
    <t>A former wetland site, this is generally a fen, occasionally salt marsh or area of lowalnd peat, raised mire</t>
  </si>
  <si>
    <t>Peat extraction</t>
  </si>
  <si>
    <t>Site used for comercial peat extraction</t>
  </si>
  <si>
    <t>Cropland</t>
  </si>
  <si>
    <t>Agricultural land drained to grow crops</t>
  </si>
  <si>
    <t>Ombrotrophic bog</t>
  </si>
  <si>
    <t>Rain-fed ombrotrophic peatland</t>
  </si>
  <si>
    <t>Grouse moor</t>
  </si>
  <si>
    <t>Peatland used for grouse shooting</t>
  </si>
  <si>
    <t>WTD_mean</t>
  </si>
  <si>
    <t>The mean depth of the water table whereby negative values denote depth below the peat surface, recorded in cm</t>
  </si>
  <si>
    <t>WTD_se</t>
  </si>
  <si>
    <t>Standard error of water table depth</t>
  </si>
  <si>
    <t>WTD_u_95_CI</t>
  </si>
  <si>
    <t xml:space="preserve">The upper 95% confidence interval or maximum height of the water table </t>
  </si>
  <si>
    <t>WTD_l_95_CI</t>
  </si>
  <si>
    <t xml:space="preserve">The lower 95% confidence interval or lowest height of the water table </t>
  </si>
  <si>
    <t>CO2_t_ha_yr</t>
  </si>
  <si>
    <t>The mass of direct CO2 lost from the site in tonnes per hectare per year</t>
  </si>
  <si>
    <t>CO2_se</t>
  </si>
  <si>
    <t>The standard error of direct CO2 emission</t>
  </si>
  <si>
    <t>CO2_u_95</t>
  </si>
  <si>
    <t>The upper 95% confidence interval or maximum emission/least uptake of direct CO2</t>
  </si>
  <si>
    <t>CO2_l_95</t>
  </si>
  <si>
    <t>The lower 95% confidence interval or minimum emission/most uptake of direct CO2</t>
  </si>
  <si>
    <t>CH4_t_CO2e_ha_yr</t>
  </si>
  <si>
    <t>The mass of direct CH4 lost from the site in tonnes of CO2 equivalent per hectare per year</t>
  </si>
  <si>
    <t>CH4_se</t>
  </si>
  <si>
    <t>The standard error of direct CH4 emission</t>
  </si>
  <si>
    <t>CH4_u_95</t>
  </si>
  <si>
    <t>The upper 95% confidence interval or maximum emission/least uptake of direct CH4</t>
  </si>
  <si>
    <t>CH4_l_95</t>
  </si>
  <si>
    <t>The lower 95% confidence interval or  minimum emission/most uptake of direct CH4</t>
  </si>
  <si>
    <t>N2O_t_CO2e_ha_yr</t>
  </si>
  <si>
    <t>The mass of direct N2O lost from the site in tonnes of CO2 equivalent per hectare per year</t>
  </si>
  <si>
    <t>N2O_se</t>
  </si>
  <si>
    <t>The standard error of direct N2O emission</t>
  </si>
  <si>
    <t>N2O_u_95</t>
  </si>
  <si>
    <t>The upper 95% confidence interval or maximum emission/least uptake of direct N2O</t>
  </si>
  <si>
    <t>N2O_l_95</t>
  </si>
  <si>
    <t>The lower 95% confidence interval or  minimum emission/most uptake of direct N2O</t>
  </si>
  <si>
    <t>DOC_t_CO2e_ha_yr</t>
  </si>
  <si>
    <t>The mass of dissolved organic carbon CO2 emission lost from the site in tonnes of CO2 equivalent per hectare per year, this assumes all DOC is converted to CO2</t>
  </si>
  <si>
    <t>DOC_se</t>
  </si>
  <si>
    <t>The standard error of DOC emission</t>
  </si>
  <si>
    <t>DOC_u_95</t>
  </si>
  <si>
    <t>The upper 95% confidence interval or maximum emission of DOC</t>
  </si>
  <si>
    <t>DOC_l_95</t>
  </si>
  <si>
    <t>The lower 95% confidence interval or minimum emission of DOC</t>
  </si>
  <si>
    <t>POC_t_CO2e_ha_yr</t>
  </si>
  <si>
    <t>The mass of particulate organic carbon POC emission lost from the site in tonnes of CO2 equivalent per hectare per year, this assumes all POC is converted to CO2</t>
  </si>
  <si>
    <t>POC_se</t>
  </si>
  <si>
    <t>The standard error of POC emission</t>
  </si>
  <si>
    <t>POC_u_95</t>
  </si>
  <si>
    <t>The upper 95% confidence interval or maximum loss of POC</t>
  </si>
  <si>
    <t>POC_l_95</t>
  </si>
  <si>
    <t>The lower 95% confidence interval or minimum loss of POC</t>
  </si>
  <si>
    <t>Ditch_CH4_t_CO2e_ha_yr</t>
  </si>
  <si>
    <t>The mass of CH4 lost from the ditches or open water on the site in tonnes of CO2 equivalent per hectare per year</t>
  </si>
  <si>
    <t>Ditch_CH4_se</t>
  </si>
  <si>
    <t>The standard error of ditch CH4 emission</t>
  </si>
  <si>
    <t>Ditch_CH4_u_95</t>
  </si>
  <si>
    <t>The upper 95% confidence interval or maximum emission/least uptake of ditch CH4</t>
  </si>
  <si>
    <t>Ditch_CH4_l_95</t>
  </si>
  <si>
    <t>The lower 95% confidence interval or minimum emissiosn/most uptake of ditch CH4</t>
  </si>
  <si>
    <t>TSR_t_CO2e_ha_yr</t>
  </si>
  <si>
    <t>Top soil removal - The mass of  CO2 emission lost from the site in tonnes of CO2 equivalent per hectare per year, this assumes all organic carbon is converted to CO2</t>
  </si>
  <si>
    <t>TSR_se</t>
  </si>
  <si>
    <t>The standard error of CO2 from TSR emission</t>
  </si>
  <si>
    <t>TSR_u_95</t>
  </si>
  <si>
    <t>The upper 95% confidence interval or maximum CO2 loss from TSR</t>
  </si>
  <si>
    <t>TSR_l_95</t>
  </si>
  <si>
    <t>The lower 95% confidence interval or minimum loss of CO2 from TSR</t>
  </si>
  <si>
    <t>Crop_t_CO2e_ha_yr</t>
  </si>
  <si>
    <t>The mass of CO2 exported as harvested crop - The mass of  CO2 emission lost from the site in tonnes of CO2 equivalent per hectare per year, this assumes all organic carbon is converted to CO2</t>
  </si>
  <si>
    <t>Crop_se</t>
  </si>
  <si>
    <t>The standard error of CO2 from crop harvest</t>
  </si>
  <si>
    <t>Crop_u_95</t>
  </si>
  <si>
    <t>The upper 95% confidence interval or maximum CO2 loss from crop removal</t>
  </si>
  <si>
    <t>Crop_l_95</t>
  </si>
  <si>
    <t>The lower 95% confidence interval or minimum loss of CO2 from crop removal</t>
  </si>
  <si>
    <t>measurement_period</t>
  </si>
  <si>
    <t>The approximate legnth of gas flux measurement or trial.</t>
  </si>
  <si>
    <t>Days</t>
  </si>
  <si>
    <t>Number of days for each study period, this is taken from the measurement period column so rounded to the nearest whole unit e.g. 1 year is 365 days, 1 year might also have been 368 days but recorded as 365</t>
  </si>
  <si>
    <t>notes</t>
  </si>
  <si>
    <t>Additional information about the data or trial, if there is more than one data point for each study the reasons for disaggregation e.g. different treatments are provided here</t>
  </si>
  <si>
    <t>reference</t>
  </si>
  <si>
    <t>The surname of the lead author and year of publication</t>
  </si>
  <si>
    <t>Fertiliser</t>
  </si>
  <si>
    <t>Yes (Y)/ No (N) option for if fertiliser is applied to the crop</t>
  </si>
  <si>
    <t>PFT</t>
  </si>
  <si>
    <t>Plant Functional type groupings</t>
  </si>
  <si>
    <t>Grass</t>
  </si>
  <si>
    <r>
      <t>Grass species including Reed canary grass (</t>
    </r>
    <r>
      <rPr>
        <i/>
        <sz val="11"/>
        <color theme="1"/>
        <rFont val="Aptos Narrow"/>
        <family val="2"/>
        <scheme val="minor"/>
      </rPr>
      <t>Phalaris arundinacea</t>
    </r>
    <r>
      <rPr>
        <sz val="11"/>
        <color theme="1"/>
        <rFont val="Aptos Narrow"/>
        <family val="2"/>
        <scheme val="minor"/>
      </rPr>
      <t>), Common reed (</t>
    </r>
    <r>
      <rPr>
        <i/>
        <sz val="11"/>
        <color theme="1"/>
        <rFont val="Aptos Narrow"/>
        <family val="2"/>
        <scheme val="minor"/>
      </rPr>
      <t>Phragmites australis</t>
    </r>
    <r>
      <rPr>
        <sz val="11"/>
        <color theme="1"/>
        <rFont val="Aptos Narrow"/>
        <family val="2"/>
        <scheme val="minor"/>
      </rPr>
      <t>), Wheat (</t>
    </r>
    <r>
      <rPr>
        <i/>
        <sz val="11"/>
        <color theme="1"/>
        <rFont val="Aptos Narrow"/>
        <family val="2"/>
        <scheme val="minor"/>
      </rPr>
      <t>Tricum aestivum</t>
    </r>
    <r>
      <rPr>
        <sz val="11"/>
        <color theme="1"/>
        <rFont val="Aptos Narrow"/>
        <family val="2"/>
        <scheme val="minor"/>
      </rPr>
      <t>) and rice (</t>
    </r>
    <r>
      <rPr>
        <i/>
        <sz val="11"/>
        <color theme="1"/>
        <rFont val="Aptos Narrow"/>
        <family val="2"/>
        <scheme val="minor"/>
      </rPr>
      <t>Oryza sativ</t>
    </r>
    <r>
      <rPr>
        <sz val="11"/>
        <color theme="1"/>
        <rFont val="Aptos Narrow"/>
        <family val="2"/>
        <scheme val="minor"/>
      </rPr>
      <t>a)</t>
    </r>
  </si>
  <si>
    <t>Deciduous</t>
  </si>
  <si>
    <t>Deciduous tree species including Black alder (Alnus glutinosa)</t>
  </si>
  <si>
    <t>Azolla</t>
  </si>
  <si>
    <t>Azolla species</t>
  </si>
  <si>
    <t>Sedge</t>
  </si>
  <si>
    <r>
      <t>Sedge species including Common cottongrass (</t>
    </r>
    <r>
      <rPr>
        <i/>
        <sz val="11"/>
        <color theme="1"/>
        <rFont val="Aptos Narrow"/>
        <family val="2"/>
        <scheme val="minor"/>
      </rPr>
      <t>Eriophorum angustifolim</t>
    </r>
    <r>
      <rPr>
        <sz val="11"/>
        <color theme="1"/>
        <rFont val="Aptos Narrow"/>
        <family val="2"/>
        <scheme val="minor"/>
      </rPr>
      <t>), great sedge fen (</t>
    </r>
    <r>
      <rPr>
        <i/>
        <sz val="11"/>
        <color theme="1"/>
        <rFont val="Aptos Narrow"/>
        <family val="2"/>
        <scheme val="minor"/>
      </rPr>
      <t>Cladium mariscus</t>
    </r>
    <r>
      <rPr>
        <sz val="11"/>
        <color theme="1"/>
        <rFont val="Aptos Narrow"/>
        <family val="2"/>
        <scheme val="minor"/>
      </rPr>
      <t>), hares tail cotton grass (</t>
    </r>
    <r>
      <rPr>
        <i/>
        <sz val="11"/>
        <color theme="1"/>
        <rFont val="Aptos Narrow"/>
        <family val="2"/>
        <scheme val="minor"/>
      </rPr>
      <t>Eriophorum vaginatum</t>
    </r>
    <r>
      <rPr>
        <sz val="11"/>
        <color theme="1"/>
        <rFont val="Aptos Narrow"/>
        <family val="2"/>
        <scheme val="minor"/>
      </rPr>
      <t>) and softstem bulrush (</t>
    </r>
    <r>
      <rPr>
        <i/>
        <sz val="11"/>
        <color theme="1"/>
        <rFont val="Aptos Narrow"/>
        <family val="2"/>
        <scheme val="minor"/>
      </rPr>
      <t>Schoenoplectus tabernaemontani</t>
    </r>
    <r>
      <rPr>
        <sz val="11"/>
        <color theme="1"/>
        <rFont val="Aptos Narrow"/>
        <family val="2"/>
        <scheme val="minor"/>
      </rPr>
      <t>)</t>
    </r>
  </si>
  <si>
    <t>Rush</t>
  </si>
  <si>
    <r>
      <t>Rush species including Soft rush (</t>
    </r>
    <r>
      <rPr>
        <i/>
        <sz val="11"/>
        <color theme="1"/>
        <rFont val="Aptos Narrow"/>
        <family val="2"/>
        <scheme val="minor"/>
      </rPr>
      <t>Juncus effusus</t>
    </r>
    <r>
      <rPr>
        <sz val="11"/>
        <color theme="1"/>
        <rFont val="Aptos Narrow"/>
        <family val="2"/>
        <scheme val="minor"/>
      </rPr>
      <t>), narrow leaf cattail (</t>
    </r>
    <r>
      <rPr>
        <i/>
        <sz val="11"/>
        <color theme="1"/>
        <rFont val="Aptos Narrow"/>
        <family val="2"/>
        <scheme val="minor"/>
      </rPr>
      <t>Typha angustifolia</t>
    </r>
    <r>
      <rPr>
        <sz val="11"/>
        <color theme="1"/>
        <rFont val="Aptos Narrow"/>
        <family val="2"/>
        <scheme val="minor"/>
      </rPr>
      <t>) and Broadleaf cattail (</t>
    </r>
    <r>
      <rPr>
        <i/>
        <sz val="11"/>
        <color theme="1"/>
        <rFont val="Aptos Narrow"/>
        <family val="2"/>
        <scheme val="minor"/>
      </rPr>
      <t>Typha latifolia</t>
    </r>
    <r>
      <rPr>
        <sz val="11"/>
        <color theme="1"/>
        <rFont val="Aptos Narrow"/>
        <family val="2"/>
        <scheme val="minor"/>
      </rPr>
      <t>)</t>
    </r>
  </si>
  <si>
    <t>Lettuce</t>
  </si>
  <si>
    <t>Lettuce species</t>
  </si>
  <si>
    <t>BogBean</t>
  </si>
  <si>
    <r>
      <t xml:space="preserve">Bog Bean </t>
    </r>
    <r>
      <rPr>
        <i/>
        <sz val="11"/>
        <color theme="1"/>
        <rFont val="Aptos Narrow"/>
        <family val="2"/>
        <scheme val="minor"/>
      </rPr>
      <t>Menyanthes trifoliata species</t>
    </r>
  </si>
  <si>
    <t>Coniferous</t>
  </si>
  <si>
    <r>
      <t>Confierous tree species including Norway spruce (</t>
    </r>
    <r>
      <rPr>
        <i/>
        <sz val="11"/>
        <color theme="1"/>
        <rFont val="Aptos Narrow"/>
        <family val="2"/>
        <scheme val="minor"/>
      </rPr>
      <t>Picea abies</t>
    </r>
    <r>
      <rPr>
        <sz val="11"/>
        <color theme="1"/>
        <rFont val="Aptos Narrow"/>
        <family val="2"/>
        <scheme val="minor"/>
      </rPr>
      <t>) and Lodgepole pine (</t>
    </r>
    <r>
      <rPr>
        <i/>
        <sz val="11"/>
        <color theme="1"/>
        <rFont val="Aptos Narrow"/>
        <family val="2"/>
        <scheme val="minor"/>
      </rPr>
      <t>Pinus contorta</t>
    </r>
    <r>
      <rPr>
        <sz val="11"/>
        <color theme="1"/>
        <rFont val="Aptos Narrow"/>
        <family val="2"/>
        <scheme val="minor"/>
      </rPr>
      <t>)</t>
    </r>
  </si>
  <si>
    <t>Moss</t>
  </si>
  <si>
    <t>bryophytes, predominantly sphagnum</t>
  </si>
  <si>
    <t>WT_Group</t>
  </si>
  <si>
    <t>The water table grouping (see assumption/reference table), between A to E</t>
  </si>
  <si>
    <t>Upper_WTD</t>
  </si>
  <si>
    <t>The water table grouping (see assumption/reference table), between A to E based on the highest water level</t>
  </si>
  <si>
    <t>Lower_WTD</t>
  </si>
  <si>
    <t>The water table grouping (see assumption/reference table), between A to E based on the lowest water level</t>
  </si>
  <si>
    <t>Method</t>
  </si>
  <si>
    <t>The method by which the main greehouse gases were measured. This is generally chamber or eddy covariance</t>
  </si>
  <si>
    <t>Direct_CO2</t>
  </si>
  <si>
    <t>Creeping bentgrass</t>
  </si>
  <si>
    <t>Agrostis stolonifera</t>
  </si>
  <si>
    <t>2 years</t>
  </si>
  <si>
    <t>The units for this study were given as CO2-C so I have assumed they are refering to the mass of carbon in CO2 rather than the mass of CO2, for methane given as CO2-C using IPCC 2007 I have translated back to CH4 by first converting to CO2 (*3.67), then back to CH4 (/25) then back to CO2e (*28)</t>
  </si>
  <si>
    <t>Poyda 2016</t>
  </si>
  <si>
    <t>Y</t>
  </si>
  <si>
    <t>chamber</t>
  </si>
  <si>
    <t>Black alder</t>
  </si>
  <si>
    <t>Alnus glutinosa</t>
  </si>
  <si>
    <t>The units for this study were given as CO2-C so I have assumed they are refering to the mass of carbon in CO2 rather than the mass of CO2, for methane given as CH4-C I have translated to CO2e by by converting to CH4 then CO2e</t>
  </si>
  <si>
    <t>Huth 2018</t>
  </si>
  <si>
    <t>N</t>
  </si>
  <si>
    <t>irregular</t>
  </si>
  <si>
    <t>No confidence intervals given for water table so I have provided the max/min range</t>
  </si>
  <si>
    <t>Mander 2008</t>
  </si>
  <si>
    <t>2 months (July/August)</t>
  </si>
  <si>
    <t>Pangala 2013</t>
  </si>
  <si>
    <t>Azolla filiculoides</t>
  </si>
  <si>
    <t>1 year</t>
  </si>
  <si>
    <t>Total TSR is 557t CO2 ha-1, they assume this will break down over 27 years, but not evenly, for ease I have just divided this number by 27</t>
  </si>
  <si>
    <t>van den Berg 2024</t>
  </si>
  <si>
    <t>Bottle sedge</t>
  </si>
  <si>
    <t>Carex rostrata</t>
  </si>
  <si>
    <t>2 months (March/April/May)</t>
  </si>
  <si>
    <t>Strom 2005</t>
  </si>
  <si>
    <t>1.5 years (July - December)</t>
  </si>
  <si>
    <t>Primary productivity is recorded but not respiration so not included</t>
  </si>
  <si>
    <t>Wilson 2009</t>
  </si>
  <si>
    <t xml:space="preserve">N </t>
  </si>
  <si>
    <t>Great sedge fen</t>
  </si>
  <si>
    <t>Cladium mariscus</t>
  </si>
  <si>
    <t>Brown 2017</t>
  </si>
  <si>
    <t>Peacock 2019</t>
  </si>
  <si>
    <t>eddy</t>
  </si>
  <si>
    <t>Common cotton grass</t>
  </si>
  <si>
    <t>Eriophorum angustifolium</t>
  </si>
  <si>
    <t>Beyer 2014</t>
  </si>
  <si>
    <t>mature Eriophorum</t>
  </si>
  <si>
    <t>Keightley 2023</t>
  </si>
  <si>
    <t>immature eriophorum</t>
  </si>
  <si>
    <t>Primary productivity is recorded but not respiration so not included, same plot as the carex above.</t>
  </si>
  <si>
    <t>5 years</t>
  </si>
  <si>
    <t>Wilson 2016</t>
  </si>
  <si>
    <t>Hares tail cotton grass</t>
  </si>
  <si>
    <t>Eriophorum vaginatum</t>
  </si>
  <si>
    <t>3 months</t>
  </si>
  <si>
    <t xml:space="preserve">CO2 was only measured on 2 occasions, CH4 was measured </t>
  </si>
  <si>
    <t>Dinsmore 2008</t>
  </si>
  <si>
    <t>Soft rush</t>
  </si>
  <si>
    <t>Juncus effusus</t>
  </si>
  <si>
    <t>3 days</t>
  </si>
  <si>
    <t>Henneberg 2015</t>
  </si>
  <si>
    <t>Wilson 2007</t>
  </si>
  <si>
    <t>Romaine lettuce</t>
  </si>
  <si>
    <t>Lactuca sativa</t>
  </si>
  <si>
    <t>41 days</t>
  </si>
  <si>
    <t>High irrigation</t>
  </si>
  <si>
    <t>Evans 2022</t>
  </si>
  <si>
    <t>Medium irrigation</t>
  </si>
  <si>
    <t>BAU irrigation</t>
  </si>
  <si>
    <t>Bog bean</t>
  </si>
  <si>
    <t>Menyanthes trifoliata</t>
  </si>
  <si>
    <t>20 days</t>
  </si>
  <si>
    <t>Macdonald 1998</t>
  </si>
  <si>
    <t>Rice 'Loto' variety</t>
  </si>
  <si>
    <t>Oryza sativa</t>
  </si>
  <si>
    <t>High water level</t>
  </si>
  <si>
    <t>Wüst-Galley 2023</t>
  </si>
  <si>
    <t>Medium water level with mineral soil addition</t>
  </si>
  <si>
    <t>Medium water level</t>
  </si>
  <si>
    <t>low water level</t>
  </si>
  <si>
    <t>Reed canary grass</t>
  </si>
  <si>
    <t>Phalaris arundinacea</t>
  </si>
  <si>
    <t>Hendriks 2007</t>
  </si>
  <si>
    <t>59 days</t>
  </si>
  <si>
    <t>Kandel 2019</t>
  </si>
  <si>
    <t>Karki 2015</t>
  </si>
  <si>
    <t>No crop harvested</t>
  </si>
  <si>
    <t>Nielsen 2024</t>
  </si>
  <si>
    <t>Crop harvested twice</t>
  </si>
  <si>
    <t>Crop harvested five times</t>
  </si>
  <si>
    <t>383 days</t>
  </si>
  <si>
    <t>no cut</t>
  </si>
  <si>
    <t>Rodriguez 2024</t>
  </si>
  <si>
    <t>2 cuts</t>
  </si>
  <si>
    <t>5 cuts</t>
  </si>
  <si>
    <t>4 years</t>
  </si>
  <si>
    <t>Shurpali 2009</t>
  </si>
  <si>
    <t>Common reed</t>
  </si>
  <si>
    <t>Phragmites australis</t>
  </si>
  <si>
    <t>Boonman 2023</t>
  </si>
  <si>
    <t>13 days</t>
  </si>
  <si>
    <t>Grunfeld 1999</t>
  </si>
  <si>
    <t>harvested</t>
  </si>
  <si>
    <t>Günther 2015</t>
  </si>
  <si>
    <t>not harvested</t>
  </si>
  <si>
    <t>8 months</t>
  </si>
  <si>
    <t>Pure stands</t>
  </si>
  <si>
    <t>Koch 2014</t>
  </si>
  <si>
    <t>mixed stands</t>
  </si>
  <si>
    <t>van den Berg 2019</t>
  </si>
  <si>
    <t>Norway spruce</t>
  </si>
  <si>
    <t>Picea abies</t>
  </si>
  <si>
    <t>no ash addition</t>
  </si>
  <si>
    <t>Klemedtsson 2010</t>
  </si>
  <si>
    <t>low ash addition</t>
  </si>
  <si>
    <t>high ash addition</t>
  </si>
  <si>
    <t>Meyer 2013</t>
  </si>
  <si>
    <t>Lodgepole pine</t>
  </si>
  <si>
    <t>Pinus contorta</t>
  </si>
  <si>
    <t>Soil CO2 balance only!</t>
  </si>
  <si>
    <t>Jovani Sancho 2021</t>
  </si>
  <si>
    <t>Yamulki 2013</t>
  </si>
  <si>
    <t>Softstem bulrush</t>
  </si>
  <si>
    <t>Schoenoplectus tabernaemontani</t>
  </si>
  <si>
    <t>Koebsch 2013</t>
  </si>
  <si>
    <t>Sphagnum moss</t>
  </si>
  <si>
    <t>Sphagnum sp.</t>
  </si>
  <si>
    <t>Papilosum and cuspidatum</t>
  </si>
  <si>
    <t>3 years</t>
  </si>
  <si>
    <t>Daun 2023</t>
  </si>
  <si>
    <t>Palustre</t>
  </si>
  <si>
    <t>Günther 2017</t>
  </si>
  <si>
    <t>Papilosum</t>
  </si>
  <si>
    <t>Original surface</t>
  </si>
  <si>
    <t>Huth 2022</t>
  </si>
  <si>
    <t>n</t>
  </si>
  <si>
    <t>Original surface and mown</t>
  </si>
  <si>
    <t xml:space="preserve">Top soil removed to 30 cm </t>
  </si>
  <si>
    <t>Top soil removed to 30 cm  and spahgnum planted</t>
  </si>
  <si>
    <t xml:space="preserve">Top soil removed to 60 cm </t>
  </si>
  <si>
    <t>Top soil removed to 60 cm  and spahgnum planted</t>
  </si>
  <si>
    <t>Oestman 2022</t>
  </si>
  <si>
    <t>Mix</t>
  </si>
  <si>
    <t>Ditch fed</t>
  </si>
  <si>
    <t>Drip fed</t>
  </si>
  <si>
    <t>Papilosum and palustre</t>
  </si>
  <si>
    <t>Wheat</t>
  </si>
  <si>
    <t>Triticum aestivum</t>
  </si>
  <si>
    <t>263 days</t>
  </si>
  <si>
    <t>21 tonnes per 263 days accounting for harvested exports</t>
  </si>
  <si>
    <t>Narrowleaf cattail/bulrush</t>
  </si>
  <si>
    <t>Typha angustifolia</t>
  </si>
  <si>
    <t>Broadleaf cattail/bulrush</t>
  </si>
  <si>
    <t>Typha latifolia</t>
  </si>
  <si>
    <t>Buzacott 2024</t>
  </si>
  <si>
    <t>Franz 2016</t>
  </si>
  <si>
    <t>Highbush blueberry</t>
  </si>
  <si>
    <t>Vaccinium corymbosum</t>
  </si>
  <si>
    <t>Bardule 2024</t>
  </si>
  <si>
    <t>Shrub</t>
  </si>
  <si>
    <t>Cranberry</t>
  </si>
  <si>
    <t>Vaccinium macrocarpon</t>
  </si>
  <si>
    <t>Bartolucci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</si>
</sst>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11"/>
      <color rgb="FF000000"/>
      <name val="Calibri"/>
      <family val="2"/>
    </font>
    <font>
      <sz val="11"/>
      <color theme="1"/>
      <name val="Calibri"/>
      <family val="2"/>
    </font>
    <font>
      <i/>
      <sz val="11"/>
      <color rgb="FF000000"/>
      <name val="Calibri"/>
      <family val="2"/>
    </font>
    <font>
      <i/>
      <sz val="11"/>
      <color theme="1"/>
      <name val="Calibri"/>
      <family val="2"/>
    </font>
    <font>
      <i/>
      <sz val="11"/>
      <color rgb="FF000000"/>
      <name val="Calibri"/>
    </font>
    <font>
      <sz val="11"/>
      <color rgb="FF242424"/>
      <name val="Aptos Narrow"/>
      <charset val="1"/>
    </font>
    <font>
      <i/>
      <sz val="11"/>
      <color theme="1"/>
      <name val="Aptos Narrow"/>
      <family val="2"/>
      <scheme val="minor"/>
    </font>
    <font>
      <sz val="18"/>
      <color theme="1"/>
      <name val="Aptos Narrow"/>
      <family val="2"/>
      <scheme val="minor"/>
    </font>
    <font>
      <sz val="11"/>
      <color rgb="FF000000"/>
      <name val="Aptos Narrow"/>
      <scheme val="minor"/>
    </font>
    <font>
      <i/>
      <sz val="11"/>
      <color rgb="FF000000"/>
      <name val="Aptos Narrow"/>
      <scheme val="minor"/>
    </font>
    <font>
      <sz val="12"/>
      <color theme="1"/>
      <name val="Aptos Narrow"/>
      <family val="2"/>
      <scheme val="minor"/>
    </font>
    <font>
      <sz val="14"/>
      <color theme="1"/>
      <name val="Aptos Narrow"/>
      <family val="2"/>
      <scheme val="minor"/>
    </font>
    <font>
      <sz val="11"/>
      <color theme="1"/>
      <name val="Aptos Narrow"/>
      <family val="2"/>
    </font>
    <font>
      <sz val="16"/>
      <color theme="1"/>
      <name val="Aptos Narrow"/>
      <family val="2"/>
      <scheme val="minor"/>
    </font>
  </fonts>
  <fills count="3">
    <fill>
      <patternFill patternType="none"/>
    </fill>
    <fill>
      <patternFill patternType="gray125"/>
    </fill>
    <fill>
      <patternFill patternType="solid">
        <fgColor theme="2"/>
        <bgColor indexed="64"/>
      </patternFill>
    </fill>
  </fills>
  <borders count="14">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0" fillId="0" borderId="0" xfId="0" applyAlignment="1">
      <alignment wrapText="1"/>
    </xf>
    <xf numFmtId="0" fontId="6" fillId="0" borderId="0" xfId="0" applyFont="1"/>
    <xf numFmtId="0" fontId="7" fillId="0" borderId="0" xfId="0" applyFont="1" applyAlignment="1">
      <alignment wrapText="1"/>
    </xf>
    <xf numFmtId="2" fontId="1" fillId="0" borderId="0" xfId="0" applyNumberFormat="1" applyFont="1"/>
    <xf numFmtId="2" fontId="2" fillId="0" borderId="0" xfId="0" applyNumberFormat="1" applyFont="1"/>
    <xf numFmtId="2" fontId="0" fillId="0" borderId="0" xfId="0" applyNumberFormat="1"/>
    <xf numFmtId="0" fontId="8" fillId="0" borderId="0" xfId="0" applyFont="1"/>
    <xf numFmtId="0" fontId="9" fillId="0" borderId="0" xfId="0" applyFont="1"/>
    <xf numFmtId="0" fontId="0" fillId="0" borderId="5" xfId="0" applyBorder="1"/>
    <xf numFmtId="0" fontId="0" fillId="0" borderId="6" xfId="0" applyBorder="1"/>
    <xf numFmtId="0" fontId="0" fillId="0" borderId="3" xfId="0" applyBorder="1"/>
    <xf numFmtId="0" fontId="0" fillId="0" borderId="1" xfId="0" applyBorder="1"/>
    <xf numFmtId="0" fontId="0" fillId="0" borderId="7" xfId="0" applyBorder="1"/>
    <xf numFmtId="0" fontId="0" fillId="0" borderId="8" xfId="0" applyBorder="1"/>
    <xf numFmtId="0" fontId="11" fillId="0" borderId="5" xfId="0" applyFont="1" applyBorder="1"/>
    <xf numFmtId="0" fontId="11" fillId="0" borderId="4" xfId="0" applyFont="1" applyBorder="1"/>
    <xf numFmtId="0" fontId="0" fillId="0" borderId="4" xfId="0" applyBorder="1"/>
    <xf numFmtId="0" fontId="0" fillId="0" borderId="2" xfId="0" applyBorder="1"/>
    <xf numFmtId="0" fontId="0" fillId="0" borderId="9" xfId="0" applyBorder="1"/>
    <xf numFmtId="0" fontId="11" fillId="0" borderId="10" xfId="0" applyFont="1" applyBorder="1"/>
    <xf numFmtId="0" fontId="13" fillId="0" borderId="12" xfId="0" applyFont="1" applyBorder="1"/>
    <xf numFmtId="0" fontId="0" fillId="0" borderId="12" xfId="0" applyBorder="1"/>
    <xf numFmtId="49" fontId="0" fillId="0" borderId="12" xfId="0" applyNumberFormat="1" applyBorder="1"/>
    <xf numFmtId="49" fontId="0" fillId="0" borderId="13" xfId="0" applyNumberFormat="1" applyBorder="1"/>
    <xf numFmtId="0" fontId="0" fillId="0" borderId="13" xfId="0" applyBorder="1"/>
    <xf numFmtId="0" fontId="14" fillId="0" borderId="0" xfId="0" applyFont="1"/>
    <xf numFmtId="0" fontId="2" fillId="2" borderId="0" xfId="0" applyFont="1" applyFill="1"/>
    <xf numFmtId="0" fontId="5" fillId="2" borderId="0" xfId="0" applyFont="1" applyFill="1"/>
    <xf numFmtId="2" fontId="2" fillId="2" borderId="0" xfId="0" applyNumberFormat="1" applyFont="1" applyFill="1"/>
    <xf numFmtId="2" fontId="0" fillId="2" borderId="0" xfId="0" applyNumberFormat="1" applyFill="1"/>
    <xf numFmtId="0" fontId="0" fillId="2" borderId="0" xfId="0" applyFill="1"/>
    <xf numFmtId="0" fontId="4" fillId="2" borderId="0" xfId="0" applyFont="1" applyFill="1"/>
    <xf numFmtId="0" fontId="6" fillId="2" borderId="0" xfId="0" applyFont="1" applyFill="1"/>
    <xf numFmtId="0" fontId="12" fillId="0" borderId="4" xfId="0" applyFont="1" applyBorder="1" applyAlignment="1">
      <alignment horizontal="center"/>
    </xf>
    <xf numFmtId="0" fontId="12" fillId="0" borderId="10" xfId="0" applyFont="1" applyBorder="1" applyAlignment="1">
      <alignment horizontal="center"/>
    </xf>
    <xf numFmtId="0" fontId="12" fillId="0" borderId="11" xfId="0" applyFont="1" applyBorder="1" applyAlignment="1">
      <alignment horizontal="center"/>
    </xf>
    <xf numFmtId="0" fontId="0" fillId="0" borderId="0" xfId="0" applyAlignment="1">
      <alignment horizontal="left" vertical="top"/>
    </xf>
    <xf numFmtId="0" fontId="1"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FD519-678A-45B9-B79F-165D4D4A3598}">
  <dimension ref="A1:O114"/>
  <sheetViews>
    <sheetView topLeftCell="A25" workbookViewId="0">
      <selection activeCell="C48" sqref="C48"/>
    </sheetView>
  </sheetViews>
  <sheetFormatPr defaultRowHeight="15" x14ac:dyDescent="0.25"/>
  <cols>
    <col min="1" max="1" width="25" customWidth="1"/>
    <col min="2" max="3" width="19.42578125" customWidth="1"/>
  </cols>
  <sheetData>
    <row r="1" spans="1:3" ht="24" x14ac:dyDescent="0.4">
      <c r="A1" s="12" t="s">
        <v>0</v>
      </c>
    </row>
    <row r="2" spans="1:3" ht="15.75" customHeight="1" x14ac:dyDescent="0.4">
      <c r="A2" s="12"/>
    </row>
    <row r="3" spans="1:3" x14ac:dyDescent="0.25">
      <c r="A3" t="s">
        <v>1</v>
      </c>
    </row>
    <row r="5" spans="1:3" ht="18.75" x14ac:dyDescent="0.3">
      <c r="A5" s="39" t="s">
        <v>2</v>
      </c>
      <c r="B5" s="39"/>
      <c r="C5" s="39"/>
    </row>
    <row r="6" spans="1:3" ht="15.75" x14ac:dyDescent="0.25">
      <c r="A6" s="20" t="s">
        <v>3</v>
      </c>
      <c r="B6" s="20" t="s">
        <v>4</v>
      </c>
      <c r="C6" s="21" t="s">
        <v>5</v>
      </c>
    </row>
    <row r="7" spans="1:3" x14ac:dyDescent="0.25">
      <c r="A7" s="14" t="s">
        <v>6</v>
      </c>
      <c r="B7" s="22" t="s">
        <v>7</v>
      </c>
      <c r="C7" s="15">
        <v>3.67</v>
      </c>
    </row>
    <row r="8" spans="1:3" x14ac:dyDescent="0.25">
      <c r="A8" s="16" t="s">
        <v>8</v>
      </c>
      <c r="B8" s="23" t="s">
        <v>9</v>
      </c>
      <c r="C8" s="17">
        <v>1.57</v>
      </c>
    </row>
    <row r="9" spans="1:3" x14ac:dyDescent="0.25">
      <c r="A9" s="16" t="s">
        <v>10</v>
      </c>
      <c r="B9" s="23" t="s">
        <v>11</v>
      </c>
      <c r="C9" s="17">
        <v>1.33</v>
      </c>
    </row>
    <row r="10" spans="1:3" x14ac:dyDescent="0.25">
      <c r="A10" s="16" t="s">
        <v>12</v>
      </c>
      <c r="B10" s="23" t="s">
        <v>7</v>
      </c>
      <c r="C10" s="17">
        <v>265</v>
      </c>
    </row>
    <row r="11" spans="1:3" x14ac:dyDescent="0.25">
      <c r="A11" s="16" t="s">
        <v>11</v>
      </c>
      <c r="B11" s="23" t="s">
        <v>7</v>
      </c>
      <c r="C11" s="17">
        <v>28</v>
      </c>
    </row>
    <row r="12" spans="1:3" x14ac:dyDescent="0.25">
      <c r="A12" s="16" t="s">
        <v>13</v>
      </c>
      <c r="B12" s="23" t="s">
        <v>14</v>
      </c>
      <c r="C12" s="17">
        <v>1E-3</v>
      </c>
    </row>
    <row r="13" spans="1:3" x14ac:dyDescent="0.25">
      <c r="A13" s="16" t="s">
        <v>15</v>
      </c>
      <c r="B13" s="23" t="s">
        <v>14</v>
      </c>
      <c r="C13" s="17">
        <v>9.9999999999999995E-7</v>
      </c>
    </row>
    <row r="14" spans="1:3" x14ac:dyDescent="0.25">
      <c r="A14" s="16" t="s">
        <v>16</v>
      </c>
      <c r="B14" s="23" t="s">
        <v>14</v>
      </c>
      <c r="C14" s="17">
        <v>1.0000000000000001E-9</v>
      </c>
    </row>
    <row r="15" spans="1:3" x14ac:dyDescent="0.25">
      <c r="A15" s="16" t="s">
        <v>17</v>
      </c>
      <c r="B15" s="23" t="s">
        <v>14</v>
      </c>
      <c r="C15" s="17">
        <v>9.9999999999999998E-13</v>
      </c>
    </row>
    <row r="16" spans="1:3" x14ac:dyDescent="0.25">
      <c r="A16" s="16" t="s">
        <v>18</v>
      </c>
      <c r="B16" s="23" t="s">
        <v>19</v>
      </c>
      <c r="C16" s="17">
        <v>10000</v>
      </c>
    </row>
    <row r="17" spans="1:3" x14ac:dyDescent="0.25">
      <c r="A17" s="16" t="s">
        <v>20</v>
      </c>
      <c r="B17" s="23" t="s">
        <v>21</v>
      </c>
      <c r="C17" s="17">
        <v>31536000</v>
      </c>
    </row>
    <row r="18" spans="1:3" x14ac:dyDescent="0.25">
      <c r="A18" s="16" t="s">
        <v>22</v>
      </c>
      <c r="B18" s="23" t="s">
        <v>21</v>
      </c>
      <c r="C18" s="17">
        <v>8760</v>
      </c>
    </row>
    <row r="19" spans="1:3" x14ac:dyDescent="0.25">
      <c r="A19" s="16" t="s">
        <v>23</v>
      </c>
      <c r="B19" s="23" t="s">
        <v>24</v>
      </c>
      <c r="C19" s="17">
        <v>16.04</v>
      </c>
    </row>
    <row r="20" spans="1:3" x14ac:dyDescent="0.25">
      <c r="A20" s="18" t="s">
        <v>25</v>
      </c>
      <c r="B20" s="24" t="s">
        <v>26</v>
      </c>
      <c r="C20" s="19">
        <v>1E-3</v>
      </c>
    </row>
    <row r="22" spans="1:3" x14ac:dyDescent="0.25">
      <c r="A22" t="s">
        <v>27</v>
      </c>
    </row>
    <row r="23" spans="1:3" x14ac:dyDescent="0.25">
      <c r="A23" t="s">
        <v>28</v>
      </c>
    </row>
    <row r="24" spans="1:3" x14ac:dyDescent="0.25">
      <c r="A24" t="s">
        <v>29</v>
      </c>
    </row>
    <row r="26" spans="1:3" ht="18.75" x14ac:dyDescent="0.3">
      <c r="A26" s="40" t="s">
        <v>30</v>
      </c>
      <c r="B26" s="41"/>
    </row>
    <row r="27" spans="1:3" ht="15.75" x14ac:dyDescent="0.25">
      <c r="A27" s="25" t="s">
        <v>31</v>
      </c>
      <c r="B27" s="25" t="s">
        <v>32</v>
      </c>
    </row>
    <row r="28" spans="1:3" x14ac:dyDescent="0.25">
      <c r="A28" s="27" t="s">
        <v>33</v>
      </c>
      <c r="B28" s="26" t="s">
        <v>34</v>
      </c>
    </row>
    <row r="29" spans="1:3" x14ac:dyDescent="0.25">
      <c r="A29" s="27" t="s">
        <v>35</v>
      </c>
      <c r="B29" s="27" t="s">
        <v>36</v>
      </c>
    </row>
    <row r="30" spans="1:3" x14ac:dyDescent="0.25">
      <c r="A30" s="27" t="s">
        <v>37</v>
      </c>
      <c r="B30" s="28" t="s">
        <v>38</v>
      </c>
    </row>
    <row r="31" spans="1:3" x14ac:dyDescent="0.25">
      <c r="A31" s="27" t="s">
        <v>39</v>
      </c>
      <c r="B31" s="28" t="s">
        <v>40</v>
      </c>
    </row>
    <row r="32" spans="1:3" x14ac:dyDescent="0.25">
      <c r="A32" s="30" t="s">
        <v>41</v>
      </c>
      <c r="B32" s="29" t="s">
        <v>42</v>
      </c>
    </row>
    <row r="34" spans="1:3" x14ac:dyDescent="0.25">
      <c r="A34" t="s">
        <v>43</v>
      </c>
    </row>
    <row r="35" spans="1:3" x14ac:dyDescent="0.25">
      <c r="A35" t="s">
        <v>44</v>
      </c>
    </row>
    <row r="36" spans="1:3" x14ac:dyDescent="0.25">
      <c r="A36" t="s">
        <v>45</v>
      </c>
    </row>
    <row r="37" spans="1:3" x14ac:dyDescent="0.25">
      <c r="A37" t="s">
        <v>46</v>
      </c>
    </row>
    <row r="39" spans="1:3" x14ac:dyDescent="0.25">
      <c r="A39" t="s">
        <v>47</v>
      </c>
    </row>
    <row r="41" spans="1:3" ht="24" x14ac:dyDescent="0.4">
      <c r="A41" s="12" t="s">
        <v>48</v>
      </c>
    </row>
    <row r="42" spans="1:3" ht="21" x14ac:dyDescent="0.35">
      <c r="A42" s="31" t="s">
        <v>49</v>
      </c>
      <c r="B42" s="31" t="s">
        <v>50</v>
      </c>
    </row>
    <row r="43" spans="1:3" x14ac:dyDescent="0.25">
      <c r="A43" s="1" t="s">
        <v>51</v>
      </c>
      <c r="B43" t="s">
        <v>52</v>
      </c>
    </row>
    <row r="44" spans="1:3" x14ac:dyDescent="0.25">
      <c r="A44" s="1" t="s">
        <v>53</v>
      </c>
      <c r="B44" s="13" t="s">
        <v>54</v>
      </c>
    </row>
    <row r="45" spans="1:3" x14ac:dyDescent="0.25">
      <c r="A45" s="43" t="s">
        <v>55</v>
      </c>
      <c r="B45" t="s">
        <v>56</v>
      </c>
    </row>
    <row r="46" spans="1:3" x14ac:dyDescent="0.25">
      <c r="A46" s="43"/>
      <c r="B46" s="1" t="s">
        <v>57</v>
      </c>
      <c r="C46" t="s">
        <v>58</v>
      </c>
    </row>
    <row r="47" spans="1:3" x14ac:dyDescent="0.25">
      <c r="A47" s="43"/>
      <c r="B47" s="2" t="s">
        <v>59</v>
      </c>
      <c r="C47" t="s">
        <v>60</v>
      </c>
    </row>
    <row r="48" spans="1:3" x14ac:dyDescent="0.25">
      <c r="A48" s="43"/>
      <c r="B48" s="2" t="s">
        <v>61</v>
      </c>
      <c r="C48" t="s">
        <v>62</v>
      </c>
    </row>
    <row r="49" spans="1:3" x14ac:dyDescent="0.25">
      <c r="A49" s="43"/>
      <c r="B49" s="2" t="s">
        <v>63</v>
      </c>
      <c r="C49" t="s">
        <v>64</v>
      </c>
    </row>
    <row r="50" spans="1:3" x14ac:dyDescent="0.25">
      <c r="A50" s="43"/>
      <c r="B50" s="2" t="s">
        <v>65</v>
      </c>
      <c r="C50" t="s">
        <v>66</v>
      </c>
    </row>
    <row r="51" spans="1:3" x14ac:dyDescent="0.25">
      <c r="A51" s="43"/>
      <c r="B51" s="2" t="s">
        <v>67</v>
      </c>
      <c r="C51" t="s">
        <v>68</v>
      </c>
    </row>
    <row r="52" spans="1:3" x14ac:dyDescent="0.25">
      <c r="A52" s="43" t="s">
        <v>69</v>
      </c>
      <c r="B52" s="2" t="s">
        <v>70</v>
      </c>
    </row>
    <row r="53" spans="1:3" x14ac:dyDescent="0.25">
      <c r="A53" s="43"/>
      <c r="B53" s="1" t="s">
        <v>71</v>
      </c>
      <c r="C53" t="s">
        <v>72</v>
      </c>
    </row>
    <row r="54" spans="1:3" x14ac:dyDescent="0.25">
      <c r="A54" s="43"/>
      <c r="B54" s="2" t="s">
        <v>73</v>
      </c>
      <c r="C54" t="s">
        <v>74</v>
      </c>
    </row>
    <row r="55" spans="1:3" x14ac:dyDescent="0.25">
      <c r="A55" s="43"/>
      <c r="B55" s="2" t="s">
        <v>75</v>
      </c>
      <c r="C55" t="s">
        <v>76</v>
      </c>
    </row>
    <row r="56" spans="1:3" x14ac:dyDescent="0.25">
      <c r="A56" s="43"/>
      <c r="B56" s="2" t="s">
        <v>77</v>
      </c>
      <c r="C56" t="s">
        <v>78</v>
      </c>
    </row>
    <row r="57" spans="1:3" x14ac:dyDescent="0.25">
      <c r="A57" s="43"/>
      <c r="B57" s="2" t="s">
        <v>79</v>
      </c>
      <c r="C57" t="s">
        <v>80</v>
      </c>
    </row>
    <row r="58" spans="1:3" x14ac:dyDescent="0.25">
      <c r="A58" s="43"/>
      <c r="B58" s="2" t="s">
        <v>81</v>
      </c>
      <c r="C58" t="s">
        <v>82</v>
      </c>
    </row>
    <row r="59" spans="1:3" x14ac:dyDescent="0.25">
      <c r="A59" s="43"/>
      <c r="B59" s="2" t="s">
        <v>83</v>
      </c>
      <c r="C59" t="s">
        <v>84</v>
      </c>
    </row>
    <row r="60" spans="1:3" x14ac:dyDescent="0.25">
      <c r="A60" s="9" t="s">
        <v>85</v>
      </c>
      <c r="B60" s="2" t="s">
        <v>86</v>
      </c>
    </row>
    <row r="61" spans="1:3" x14ac:dyDescent="0.25">
      <c r="A61" s="9" t="s">
        <v>87</v>
      </c>
      <c r="B61" s="2" t="s">
        <v>88</v>
      </c>
    </row>
    <row r="62" spans="1:3" x14ac:dyDescent="0.25">
      <c r="A62" s="9" t="s">
        <v>89</v>
      </c>
      <c r="B62" s="2" t="s">
        <v>90</v>
      </c>
    </row>
    <row r="63" spans="1:3" x14ac:dyDescent="0.25">
      <c r="A63" s="9" t="s">
        <v>91</v>
      </c>
      <c r="B63" s="2" t="s">
        <v>92</v>
      </c>
    </row>
    <row r="64" spans="1:3" x14ac:dyDescent="0.25">
      <c r="A64" s="9" t="s">
        <v>93</v>
      </c>
      <c r="B64" s="2" t="s">
        <v>94</v>
      </c>
    </row>
    <row r="65" spans="1:2" x14ac:dyDescent="0.25">
      <c r="A65" s="9" t="s">
        <v>95</v>
      </c>
      <c r="B65" s="2" t="s">
        <v>96</v>
      </c>
    </row>
    <row r="66" spans="1:2" x14ac:dyDescent="0.25">
      <c r="A66" s="9" t="s">
        <v>97</v>
      </c>
      <c r="B66" s="2" t="s">
        <v>98</v>
      </c>
    </row>
    <row r="67" spans="1:2" x14ac:dyDescent="0.25">
      <c r="A67" s="9" t="s">
        <v>99</v>
      </c>
      <c r="B67" s="2" t="s">
        <v>100</v>
      </c>
    </row>
    <row r="68" spans="1:2" x14ac:dyDescent="0.25">
      <c r="A68" s="9" t="s">
        <v>101</v>
      </c>
      <c r="B68" s="2" t="s">
        <v>102</v>
      </c>
    </row>
    <row r="69" spans="1:2" x14ac:dyDescent="0.25">
      <c r="A69" s="9" t="s">
        <v>103</v>
      </c>
      <c r="B69" s="2" t="s">
        <v>104</v>
      </c>
    </row>
    <row r="70" spans="1:2" x14ac:dyDescent="0.25">
      <c r="A70" s="9" t="s">
        <v>105</v>
      </c>
      <c r="B70" s="2" t="s">
        <v>106</v>
      </c>
    </row>
    <row r="71" spans="1:2" x14ac:dyDescent="0.25">
      <c r="A71" s="9" t="s">
        <v>107</v>
      </c>
      <c r="B71" s="2" t="s">
        <v>108</v>
      </c>
    </row>
    <row r="72" spans="1:2" x14ac:dyDescent="0.25">
      <c r="A72" s="9" t="s">
        <v>109</v>
      </c>
      <c r="B72" s="2" t="s">
        <v>110</v>
      </c>
    </row>
    <row r="73" spans="1:2" x14ac:dyDescent="0.25">
      <c r="A73" s="9" t="s">
        <v>111</v>
      </c>
      <c r="B73" s="2" t="s">
        <v>112</v>
      </c>
    </row>
    <row r="74" spans="1:2" x14ac:dyDescent="0.25">
      <c r="A74" s="9" t="s">
        <v>113</v>
      </c>
      <c r="B74" s="2" t="s">
        <v>114</v>
      </c>
    </row>
    <row r="75" spans="1:2" x14ac:dyDescent="0.25">
      <c r="A75" s="9" t="s">
        <v>115</v>
      </c>
      <c r="B75" s="2" t="s">
        <v>116</v>
      </c>
    </row>
    <row r="76" spans="1:2" x14ac:dyDescent="0.25">
      <c r="A76" s="9" t="s">
        <v>117</v>
      </c>
      <c r="B76" s="2" t="s">
        <v>118</v>
      </c>
    </row>
    <row r="77" spans="1:2" x14ac:dyDescent="0.25">
      <c r="A77" s="9" t="s">
        <v>119</v>
      </c>
      <c r="B77" s="2" t="s">
        <v>120</v>
      </c>
    </row>
    <row r="78" spans="1:2" x14ac:dyDescent="0.25">
      <c r="A78" s="1" t="s">
        <v>121</v>
      </c>
      <c r="B78" s="2" t="s">
        <v>122</v>
      </c>
    </row>
    <row r="79" spans="1:2" x14ac:dyDescent="0.25">
      <c r="A79" s="1" t="s">
        <v>123</v>
      </c>
      <c r="B79" s="2" t="s">
        <v>124</v>
      </c>
    </row>
    <row r="80" spans="1:2" x14ac:dyDescent="0.25">
      <c r="A80" s="9" t="s">
        <v>125</v>
      </c>
      <c r="B80" s="2" t="s">
        <v>126</v>
      </c>
    </row>
    <row r="81" spans="1:10" x14ac:dyDescent="0.25">
      <c r="A81" s="1" t="s">
        <v>127</v>
      </c>
      <c r="B81" s="2" t="s">
        <v>128</v>
      </c>
    </row>
    <row r="82" spans="1:10" x14ac:dyDescent="0.25">
      <c r="A82" s="1" t="s">
        <v>129</v>
      </c>
      <c r="B82" s="2" t="s">
        <v>130</v>
      </c>
    </row>
    <row r="83" spans="1:10" x14ac:dyDescent="0.25">
      <c r="A83" s="1" t="s">
        <v>131</v>
      </c>
      <c r="B83" s="2" t="s">
        <v>132</v>
      </c>
    </row>
    <row r="84" spans="1:10" x14ac:dyDescent="0.25">
      <c r="A84" s="9" t="s">
        <v>133</v>
      </c>
      <c r="B84" s="2" t="s">
        <v>134</v>
      </c>
    </row>
    <row r="85" spans="1:10" x14ac:dyDescent="0.25">
      <c r="A85" s="9" t="s">
        <v>135</v>
      </c>
      <c r="B85" s="2" t="s">
        <v>136</v>
      </c>
    </row>
    <row r="86" spans="1:10" x14ac:dyDescent="0.25">
      <c r="A86" s="9" t="s">
        <v>137</v>
      </c>
      <c r="B86" s="2" t="s">
        <v>138</v>
      </c>
    </row>
    <row r="87" spans="1:10" x14ac:dyDescent="0.25">
      <c r="A87" s="9" t="s">
        <v>139</v>
      </c>
      <c r="B87" s="2" t="s">
        <v>140</v>
      </c>
      <c r="I87" s="2"/>
      <c r="J87" s="4"/>
    </row>
    <row r="88" spans="1:10" x14ac:dyDescent="0.25">
      <c r="A88" s="9" t="s">
        <v>141</v>
      </c>
      <c r="B88" s="2" t="s">
        <v>142</v>
      </c>
      <c r="I88" s="2"/>
      <c r="J88" s="4"/>
    </row>
    <row r="89" spans="1:10" x14ac:dyDescent="0.25">
      <c r="A89" s="9" t="s">
        <v>143</v>
      </c>
      <c r="B89" s="2" t="s">
        <v>144</v>
      </c>
      <c r="G89" s="2"/>
      <c r="H89" s="4"/>
      <c r="J89" s="3"/>
    </row>
    <row r="90" spans="1:10" x14ac:dyDescent="0.25">
      <c r="A90" s="9" t="s">
        <v>145</v>
      </c>
      <c r="B90" s="2" t="s">
        <v>146</v>
      </c>
      <c r="G90" s="2"/>
      <c r="H90" s="4"/>
    </row>
    <row r="91" spans="1:10" x14ac:dyDescent="0.25">
      <c r="A91" s="9" t="s">
        <v>147</v>
      </c>
      <c r="B91" s="2" t="s">
        <v>148</v>
      </c>
      <c r="G91" s="2"/>
      <c r="H91" s="4"/>
    </row>
    <row r="92" spans="1:10" x14ac:dyDescent="0.25">
      <c r="A92" s="9" t="s">
        <v>149</v>
      </c>
      <c r="B92" s="2" t="s">
        <v>150</v>
      </c>
      <c r="G92" s="2"/>
      <c r="H92" s="4"/>
    </row>
    <row r="93" spans="1:10" x14ac:dyDescent="0.25">
      <c r="A93" s="9" t="s">
        <v>151</v>
      </c>
      <c r="B93" s="2" t="s">
        <v>152</v>
      </c>
    </row>
    <row r="94" spans="1:10" x14ac:dyDescent="0.25">
      <c r="A94" s="9" t="s">
        <v>153</v>
      </c>
      <c r="B94" s="2" t="s">
        <v>154</v>
      </c>
    </row>
    <row r="95" spans="1:10" x14ac:dyDescent="0.25">
      <c r="A95" s="9" t="s">
        <v>155</v>
      </c>
      <c r="B95" s="2" t="s">
        <v>156</v>
      </c>
    </row>
    <row r="96" spans="1:10" x14ac:dyDescent="0.25">
      <c r="A96" s="1" t="s">
        <v>157</v>
      </c>
      <c r="B96" t="s">
        <v>158</v>
      </c>
    </row>
    <row r="97" spans="1:15" x14ac:dyDescent="0.25">
      <c r="A97" s="1" t="s">
        <v>159</v>
      </c>
      <c r="B97" t="s">
        <v>160</v>
      </c>
    </row>
    <row r="98" spans="1:15" x14ac:dyDescent="0.25">
      <c r="A98" s="1" t="s">
        <v>161</v>
      </c>
      <c r="B98" t="s">
        <v>162</v>
      </c>
    </row>
    <row r="99" spans="1:15" x14ac:dyDescent="0.25">
      <c r="A99" s="1" t="s">
        <v>163</v>
      </c>
      <c r="B99" t="s">
        <v>164</v>
      </c>
      <c r="L99" s="2"/>
      <c r="M99" s="5"/>
    </row>
    <row r="100" spans="1:15" x14ac:dyDescent="0.25">
      <c r="A100" t="s">
        <v>165</v>
      </c>
      <c r="B100" t="s">
        <v>166</v>
      </c>
      <c r="L100" s="2"/>
      <c r="M100" s="5"/>
    </row>
    <row r="101" spans="1:15" x14ac:dyDescent="0.25">
      <c r="A101" s="42" t="s">
        <v>167</v>
      </c>
      <c r="B101" t="s">
        <v>168</v>
      </c>
      <c r="L101" s="2"/>
      <c r="M101" s="4"/>
    </row>
    <row r="102" spans="1:15" x14ac:dyDescent="0.25">
      <c r="A102" s="42"/>
      <c r="B102" t="s">
        <v>169</v>
      </c>
      <c r="C102" t="s">
        <v>170</v>
      </c>
      <c r="L102" s="6"/>
      <c r="M102" s="8"/>
    </row>
    <row r="103" spans="1:15" x14ac:dyDescent="0.25">
      <c r="A103" s="42"/>
      <c r="B103" t="s">
        <v>171</v>
      </c>
      <c r="C103" t="s">
        <v>172</v>
      </c>
    </row>
    <row r="104" spans="1:15" x14ac:dyDescent="0.25">
      <c r="A104" s="42"/>
      <c r="B104" t="s">
        <v>173</v>
      </c>
      <c r="C104" t="s">
        <v>174</v>
      </c>
    </row>
    <row r="105" spans="1:15" x14ac:dyDescent="0.25">
      <c r="A105" s="42"/>
      <c r="B105" t="s">
        <v>175</v>
      </c>
      <c r="C105" t="s">
        <v>176</v>
      </c>
    </row>
    <row r="106" spans="1:15" x14ac:dyDescent="0.25">
      <c r="A106" s="42"/>
      <c r="B106" t="s">
        <v>177</v>
      </c>
      <c r="C106" t="s">
        <v>178</v>
      </c>
      <c r="J106" s="4"/>
      <c r="N106" s="2"/>
      <c r="O106" s="4"/>
    </row>
    <row r="107" spans="1:15" x14ac:dyDescent="0.25">
      <c r="A107" s="42"/>
      <c r="B107" t="s">
        <v>179</v>
      </c>
      <c r="C107" t="s">
        <v>180</v>
      </c>
      <c r="J107" s="4"/>
    </row>
    <row r="108" spans="1:15" x14ac:dyDescent="0.25">
      <c r="A108" s="42"/>
      <c r="B108" t="s">
        <v>181</v>
      </c>
      <c r="C108" t="s">
        <v>182</v>
      </c>
    </row>
    <row r="109" spans="1:15" x14ac:dyDescent="0.25">
      <c r="A109" s="42"/>
      <c r="B109" t="s">
        <v>183</v>
      </c>
      <c r="C109" t="s">
        <v>184</v>
      </c>
    </row>
    <row r="110" spans="1:15" x14ac:dyDescent="0.25">
      <c r="A110" s="42"/>
      <c r="B110" t="s">
        <v>185</v>
      </c>
      <c r="C110" t="s">
        <v>186</v>
      </c>
    </row>
    <row r="111" spans="1:15" x14ac:dyDescent="0.25">
      <c r="A111" t="s">
        <v>187</v>
      </c>
      <c r="B111" t="s">
        <v>188</v>
      </c>
    </row>
    <row r="112" spans="1:15" x14ac:dyDescent="0.25">
      <c r="A112" t="s">
        <v>189</v>
      </c>
      <c r="B112" t="s">
        <v>190</v>
      </c>
    </row>
    <row r="113" spans="1:2" x14ac:dyDescent="0.25">
      <c r="A113" t="s">
        <v>191</v>
      </c>
      <c r="B113" t="s">
        <v>192</v>
      </c>
    </row>
    <row r="114" spans="1:2" x14ac:dyDescent="0.25">
      <c r="A114" t="s">
        <v>193</v>
      </c>
      <c r="B114" t="s">
        <v>194</v>
      </c>
    </row>
  </sheetData>
  <mergeCells count="5">
    <mergeCell ref="A5:C5"/>
    <mergeCell ref="A26:B26"/>
    <mergeCell ref="A101:A110"/>
    <mergeCell ref="A45:A51"/>
    <mergeCell ref="A52:A5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056C0-766F-466D-ACC2-BAC005A0EC3B}">
  <dimension ref="A1:AY100"/>
  <sheetViews>
    <sheetView tabSelected="1" workbookViewId="0">
      <pane xSplit="2" ySplit="1" topLeftCell="AO2" activePane="bottomRight" state="frozen"/>
      <selection pane="topRight"/>
      <selection pane="bottomLeft"/>
      <selection pane="bottomRight" activeCell="BA1" sqref="BA1:BA1048576"/>
    </sheetView>
  </sheetViews>
  <sheetFormatPr defaultRowHeight="15" x14ac:dyDescent="0.25"/>
  <cols>
    <col min="1" max="1" width="20.5703125" style="2" bestFit="1" customWidth="1"/>
    <col min="2" max="2" width="24.28515625" style="2" bestFit="1" customWidth="1"/>
    <col min="3" max="3" width="16.28515625" style="2" bestFit="1" customWidth="1"/>
    <col min="4" max="4" width="16.85546875" style="2" bestFit="1" customWidth="1"/>
    <col min="5" max="5" width="11.140625" style="10" bestFit="1" customWidth="1"/>
    <col min="6" max="6" width="8.140625" style="10" bestFit="1" customWidth="1"/>
    <col min="7" max="8" width="13" style="10" customWidth="1"/>
    <col min="9" max="9" width="12.85546875" style="10" bestFit="1" customWidth="1"/>
    <col min="10" max="10" width="8.140625" style="10" customWidth="1"/>
    <col min="11" max="12" width="9.7109375" style="10" customWidth="1"/>
    <col min="13" max="13" width="18" style="10" bestFit="1" customWidth="1"/>
    <col min="14" max="14" width="7.42578125" style="10" bestFit="1" customWidth="1"/>
    <col min="15" max="15" width="10.28515625" style="10" customWidth="1"/>
    <col min="16" max="16" width="9" style="10" bestFit="1" customWidth="1"/>
    <col min="17" max="17" width="18.42578125" style="10" bestFit="1" customWidth="1"/>
    <col min="18" max="18" width="8.140625" style="10" bestFit="1" customWidth="1"/>
    <col min="19" max="19" width="10.42578125" style="10" bestFit="1" customWidth="1"/>
    <col min="20" max="20" width="9.42578125" style="10" bestFit="1" customWidth="1"/>
    <col min="21" max="21" width="18.42578125" style="10" bestFit="1" customWidth="1"/>
    <col min="22" max="22" width="8.140625" style="10" bestFit="1" customWidth="1"/>
    <col min="23" max="23" width="10" style="2" bestFit="1" customWidth="1"/>
    <col min="24" max="24" width="9.42578125" style="2" bestFit="1" customWidth="1"/>
    <col min="25" max="25" width="18.28515625" style="10" bestFit="1" customWidth="1"/>
    <col min="26" max="26" width="7.7109375" style="2" bestFit="1" customWidth="1"/>
    <col min="27" max="27" width="9.85546875" style="2" bestFit="1" customWidth="1"/>
    <col min="28" max="28" width="9.28515625" style="2" bestFit="1" customWidth="1"/>
    <col min="29" max="29" width="23.7109375" style="10" bestFit="1" customWidth="1"/>
    <col min="30" max="30" width="13.140625" style="10" bestFit="1" customWidth="1"/>
    <col min="31" max="31" width="15.28515625" style="10" bestFit="1" customWidth="1"/>
    <col min="32" max="32" width="14.7109375" style="10" bestFit="1" customWidth="1"/>
    <col min="33" max="33" width="17.7109375" style="10" bestFit="1" customWidth="1"/>
    <col min="34" max="34" width="7.140625" style="10" bestFit="1" customWidth="1"/>
    <col min="35" max="35" width="9.28515625" style="10" bestFit="1" customWidth="1"/>
    <col min="36" max="36" width="8.7109375" style="10" bestFit="1" customWidth="1"/>
    <col min="37" max="37" width="18.7109375" style="10" bestFit="1" customWidth="1"/>
    <col min="38" max="38" width="8.28515625" style="11" bestFit="1" customWidth="1"/>
    <col min="39" max="39" width="10.28515625" style="11" bestFit="1" customWidth="1"/>
    <col min="40" max="40" width="9.7109375" style="11" bestFit="1" customWidth="1"/>
    <col min="41" max="41" width="24.140625" customWidth="1"/>
    <col min="42" max="42" width="7.5703125" customWidth="1"/>
    <col min="44" max="44" width="16.85546875" bestFit="1" customWidth="1"/>
  </cols>
  <sheetData>
    <row r="1" spans="1:51" x14ac:dyDescent="0.25">
      <c r="A1" s="1" t="s">
        <v>51</v>
      </c>
      <c r="B1" s="1" t="s">
        <v>53</v>
      </c>
      <c r="C1" s="1" t="s">
        <v>55</v>
      </c>
      <c r="D1" s="1" t="s">
        <v>69</v>
      </c>
      <c r="E1" s="9" t="s">
        <v>85</v>
      </c>
      <c r="F1" s="9" t="s">
        <v>87</v>
      </c>
      <c r="G1" s="9" t="s">
        <v>89</v>
      </c>
      <c r="H1" s="9" t="s">
        <v>91</v>
      </c>
      <c r="I1" s="9" t="s">
        <v>93</v>
      </c>
      <c r="J1" s="9" t="s">
        <v>95</v>
      </c>
      <c r="K1" s="9" t="s">
        <v>97</v>
      </c>
      <c r="L1" s="9" t="s">
        <v>99</v>
      </c>
      <c r="M1" s="9" t="s">
        <v>101</v>
      </c>
      <c r="N1" s="9" t="s">
        <v>103</v>
      </c>
      <c r="O1" s="9" t="s">
        <v>105</v>
      </c>
      <c r="P1" s="9" t="s">
        <v>107</v>
      </c>
      <c r="Q1" s="9" t="s">
        <v>109</v>
      </c>
      <c r="R1" s="9" t="s">
        <v>111</v>
      </c>
      <c r="S1" s="9" t="s">
        <v>113</v>
      </c>
      <c r="T1" s="9" t="s">
        <v>115</v>
      </c>
      <c r="U1" s="9" t="s">
        <v>117</v>
      </c>
      <c r="V1" s="9" t="s">
        <v>119</v>
      </c>
      <c r="W1" s="1" t="s">
        <v>121</v>
      </c>
      <c r="X1" s="1" t="s">
        <v>123</v>
      </c>
      <c r="Y1" s="9" t="s">
        <v>125</v>
      </c>
      <c r="Z1" s="1" t="s">
        <v>127</v>
      </c>
      <c r="AA1" s="1" t="s">
        <v>129</v>
      </c>
      <c r="AB1" s="1" t="s">
        <v>131</v>
      </c>
      <c r="AC1" s="9" t="s">
        <v>133</v>
      </c>
      <c r="AD1" s="9" t="s">
        <v>135</v>
      </c>
      <c r="AE1" s="9" t="s">
        <v>137</v>
      </c>
      <c r="AF1" s="9" t="s">
        <v>139</v>
      </c>
      <c r="AG1" s="9" t="s">
        <v>141</v>
      </c>
      <c r="AH1" s="9" t="s">
        <v>143</v>
      </c>
      <c r="AI1" s="9" t="s">
        <v>145</v>
      </c>
      <c r="AJ1" s="9" t="s">
        <v>147</v>
      </c>
      <c r="AK1" s="9" t="s">
        <v>149</v>
      </c>
      <c r="AL1" s="9" t="s">
        <v>151</v>
      </c>
      <c r="AM1" s="9" t="s">
        <v>153</v>
      </c>
      <c r="AN1" s="9" t="s">
        <v>155</v>
      </c>
      <c r="AO1" s="1" t="s">
        <v>157</v>
      </c>
      <c r="AP1" s="1" t="s">
        <v>159</v>
      </c>
      <c r="AQ1" s="1" t="s">
        <v>161</v>
      </c>
      <c r="AR1" s="1" t="s">
        <v>163</v>
      </c>
      <c r="AS1" t="s">
        <v>165</v>
      </c>
      <c r="AT1" t="s">
        <v>167</v>
      </c>
      <c r="AU1" t="s">
        <v>187</v>
      </c>
      <c r="AV1" t="s">
        <v>189</v>
      </c>
      <c r="AW1" t="s">
        <v>191</v>
      </c>
      <c r="AX1" t="s">
        <v>193</v>
      </c>
      <c r="AY1" t="s">
        <v>195</v>
      </c>
    </row>
    <row r="2" spans="1:51" x14ac:dyDescent="0.25">
      <c r="A2" s="1" t="s">
        <v>196</v>
      </c>
      <c r="B2" s="3" t="s">
        <v>197</v>
      </c>
      <c r="C2" s="1" t="s">
        <v>57</v>
      </c>
      <c r="D2" s="1" t="s">
        <v>71</v>
      </c>
      <c r="E2" s="9">
        <v>-21.4</v>
      </c>
      <c r="F2" s="10">
        <v>4.5999999999999996</v>
      </c>
      <c r="G2" s="10">
        <v>-12.383999999999999</v>
      </c>
      <c r="H2" s="10">
        <v>-30.42</v>
      </c>
      <c r="I2" s="10">
        <v>29.36</v>
      </c>
      <c r="J2" s="10">
        <v>2.56</v>
      </c>
      <c r="K2" s="10">
        <f>I2+(1.96*J2)</f>
        <v>34.377600000000001</v>
      </c>
      <c r="L2" s="10">
        <f>I2-(1.96*J2)</f>
        <v>24.342399999999998</v>
      </c>
      <c r="M2" s="10">
        <v>0.51400000000000001</v>
      </c>
      <c r="N2" s="10">
        <v>0.26100000000000001</v>
      </c>
      <c r="O2" s="10">
        <f>M2+(N2*1.96)</f>
        <v>1.02556</v>
      </c>
      <c r="P2" s="10">
        <f>M2-(1.96*N2)</f>
        <v>2.4399999999999977E-3</v>
      </c>
      <c r="Q2" s="10">
        <v>2.71</v>
      </c>
      <c r="R2" s="10">
        <v>0.59799999999999998</v>
      </c>
      <c r="S2" s="10">
        <f>Q2+(1.96*R2)</f>
        <v>3.8820800000000002</v>
      </c>
      <c r="T2" s="10">
        <f>Q2-(R2*1.96)</f>
        <v>1.53792</v>
      </c>
      <c r="U2" s="10" t="s">
        <v>73</v>
      </c>
      <c r="V2" s="10" t="s">
        <v>73</v>
      </c>
      <c r="W2" s="2" t="s">
        <v>73</v>
      </c>
      <c r="X2" s="2" t="s">
        <v>73</v>
      </c>
      <c r="Y2" s="10" t="s">
        <v>73</v>
      </c>
      <c r="Z2" s="2" t="s">
        <v>73</v>
      </c>
      <c r="AA2" s="2" t="s">
        <v>73</v>
      </c>
      <c r="AB2" s="2" t="s">
        <v>73</v>
      </c>
      <c r="AC2" s="10" t="s">
        <v>73</v>
      </c>
      <c r="AD2" s="10" t="s">
        <v>73</v>
      </c>
      <c r="AE2" s="10" t="s">
        <v>73</v>
      </c>
      <c r="AF2" s="10" t="s">
        <v>73</v>
      </c>
      <c r="AG2" s="10" t="s">
        <v>73</v>
      </c>
      <c r="AH2" s="10" t="s">
        <v>73</v>
      </c>
      <c r="AI2" s="10" t="s">
        <v>73</v>
      </c>
      <c r="AJ2" s="10" t="s">
        <v>73</v>
      </c>
      <c r="AK2" s="10">
        <v>15.78</v>
      </c>
      <c r="AL2" s="11">
        <v>1.585</v>
      </c>
      <c r="AM2" s="11">
        <f>AK2+(AL2*1.96)</f>
        <v>18.886599999999998</v>
      </c>
      <c r="AN2" s="11">
        <f>AK2-(1.96*AL2)</f>
        <v>12.673399999999999</v>
      </c>
      <c r="AO2" t="s">
        <v>198</v>
      </c>
      <c r="AP2">
        <v>730</v>
      </c>
      <c r="AQ2" t="s">
        <v>199</v>
      </c>
      <c r="AR2" t="s">
        <v>200</v>
      </c>
      <c r="AS2" t="s">
        <v>201</v>
      </c>
      <c r="AT2" t="s">
        <v>169</v>
      </c>
      <c r="AU2" t="s">
        <v>37</v>
      </c>
      <c r="AV2" t="s">
        <v>37</v>
      </c>
      <c r="AW2" t="s">
        <v>39</v>
      </c>
      <c r="AX2" t="s">
        <v>202</v>
      </c>
      <c r="AY2" s="11">
        <f>I2+AK2</f>
        <v>45.14</v>
      </c>
    </row>
    <row r="3" spans="1:51" x14ac:dyDescent="0.25">
      <c r="A3" s="32" t="s">
        <v>203</v>
      </c>
      <c r="B3" s="37" t="s">
        <v>204</v>
      </c>
      <c r="C3" s="32" t="s">
        <v>57</v>
      </c>
      <c r="D3" s="32" t="s">
        <v>71</v>
      </c>
      <c r="E3" s="34">
        <v>-21</v>
      </c>
      <c r="F3" s="34" t="s">
        <v>73</v>
      </c>
      <c r="G3" s="34" t="s">
        <v>73</v>
      </c>
      <c r="H3" s="34" t="s">
        <v>73</v>
      </c>
      <c r="I3" s="34">
        <v>-6.42</v>
      </c>
      <c r="J3" s="34">
        <v>1.69</v>
      </c>
      <c r="K3" s="34">
        <v>-3.11</v>
      </c>
      <c r="L3" s="34">
        <v>-9.73</v>
      </c>
      <c r="M3" s="34">
        <v>2.87</v>
      </c>
      <c r="N3" s="34">
        <v>0.17499999999999999</v>
      </c>
      <c r="O3" s="34">
        <f>M3+(N3*1.96)</f>
        <v>3.2130000000000001</v>
      </c>
      <c r="P3" s="34">
        <f>M3-(N3*1.96)</f>
        <v>2.5270000000000001</v>
      </c>
      <c r="Q3" s="34">
        <v>-14.146000000000001</v>
      </c>
      <c r="R3" s="34">
        <v>5.8250000000000002</v>
      </c>
      <c r="S3" s="34">
        <f>Q3+(1.96*R3)</f>
        <v>-2.729000000000001</v>
      </c>
      <c r="T3" s="34">
        <f>Q3-(R3*1.96)</f>
        <v>-25.563000000000002</v>
      </c>
      <c r="U3" s="34" t="s">
        <v>73</v>
      </c>
      <c r="V3" s="34" t="s">
        <v>73</v>
      </c>
      <c r="W3" s="32" t="s">
        <v>73</v>
      </c>
      <c r="X3" s="32" t="s">
        <v>73</v>
      </c>
      <c r="Y3" s="34" t="s">
        <v>73</v>
      </c>
      <c r="Z3" s="32" t="s">
        <v>73</v>
      </c>
      <c r="AA3" s="32" t="s">
        <v>73</v>
      </c>
      <c r="AB3" s="32" t="s">
        <v>73</v>
      </c>
      <c r="AC3" s="34" t="s">
        <v>73</v>
      </c>
      <c r="AD3" s="34" t="s">
        <v>73</v>
      </c>
      <c r="AE3" s="34" t="s">
        <v>73</v>
      </c>
      <c r="AF3" s="34" t="s">
        <v>73</v>
      </c>
      <c r="AG3" s="34" t="s">
        <v>73</v>
      </c>
      <c r="AH3" s="34" t="s">
        <v>73</v>
      </c>
      <c r="AI3" s="34" t="s">
        <v>73</v>
      </c>
      <c r="AJ3" s="34" t="s">
        <v>73</v>
      </c>
      <c r="AK3" s="34" t="s">
        <v>73</v>
      </c>
      <c r="AL3" s="34" t="s">
        <v>73</v>
      </c>
      <c r="AM3" s="34" t="s">
        <v>73</v>
      </c>
      <c r="AN3" s="34" t="s">
        <v>73</v>
      </c>
      <c r="AO3" s="36" t="s">
        <v>198</v>
      </c>
      <c r="AP3" s="36">
        <v>730</v>
      </c>
      <c r="AQ3" s="36" t="s">
        <v>205</v>
      </c>
      <c r="AR3" s="36" t="s">
        <v>206</v>
      </c>
      <c r="AS3" s="36" t="s">
        <v>207</v>
      </c>
      <c r="AT3" s="36" t="s">
        <v>171</v>
      </c>
      <c r="AU3" s="36" t="s">
        <v>37</v>
      </c>
      <c r="AV3" s="36" t="s">
        <v>37</v>
      </c>
      <c r="AW3" s="36" t="s">
        <v>37</v>
      </c>
      <c r="AX3" s="36" t="s">
        <v>202</v>
      </c>
      <c r="AY3" s="35" t="s">
        <v>73</v>
      </c>
    </row>
    <row r="4" spans="1:51" x14ac:dyDescent="0.25">
      <c r="A4" s="32" t="s">
        <v>203</v>
      </c>
      <c r="B4" s="37" t="s">
        <v>204</v>
      </c>
      <c r="C4" s="32" t="s">
        <v>59</v>
      </c>
      <c r="D4" s="32" t="s">
        <v>73</v>
      </c>
      <c r="E4" s="34">
        <v>-3</v>
      </c>
      <c r="F4" s="34" t="s">
        <v>73</v>
      </c>
      <c r="G4" s="34">
        <v>-2</v>
      </c>
      <c r="H4" s="34">
        <v>-4</v>
      </c>
      <c r="I4" s="34">
        <v>16.899999999999999</v>
      </c>
      <c r="J4" s="34" t="s">
        <v>73</v>
      </c>
      <c r="K4" s="34" t="s">
        <v>73</v>
      </c>
      <c r="L4" s="34" t="s">
        <v>73</v>
      </c>
      <c r="M4" s="34">
        <v>6.9999999999999999E-4</v>
      </c>
      <c r="N4" s="34" t="s">
        <v>73</v>
      </c>
      <c r="O4" s="34" t="s">
        <v>73</v>
      </c>
      <c r="P4" s="34" t="s">
        <v>73</v>
      </c>
      <c r="Q4" s="34">
        <v>0.94599999999999995</v>
      </c>
      <c r="R4" s="34" t="s">
        <v>73</v>
      </c>
      <c r="S4" s="34" t="s">
        <v>73</v>
      </c>
      <c r="T4" s="34" t="s">
        <v>73</v>
      </c>
      <c r="U4" s="34" t="s">
        <v>73</v>
      </c>
      <c r="V4" s="34" t="s">
        <v>73</v>
      </c>
      <c r="W4" s="32" t="s">
        <v>73</v>
      </c>
      <c r="X4" s="32" t="s">
        <v>73</v>
      </c>
      <c r="Y4" s="34" t="s">
        <v>73</v>
      </c>
      <c r="Z4" s="32" t="s">
        <v>73</v>
      </c>
      <c r="AA4" s="32" t="s">
        <v>73</v>
      </c>
      <c r="AB4" s="32" t="s">
        <v>73</v>
      </c>
      <c r="AC4" s="34" t="s">
        <v>73</v>
      </c>
      <c r="AD4" s="34" t="s">
        <v>73</v>
      </c>
      <c r="AE4" s="34" t="s">
        <v>73</v>
      </c>
      <c r="AF4" s="34" t="s">
        <v>73</v>
      </c>
      <c r="AG4" s="34" t="s">
        <v>73</v>
      </c>
      <c r="AH4" s="34" t="s">
        <v>73</v>
      </c>
      <c r="AI4" s="34" t="s">
        <v>73</v>
      </c>
      <c r="AJ4" s="34" t="s">
        <v>73</v>
      </c>
      <c r="AK4" s="34" t="s">
        <v>73</v>
      </c>
      <c r="AL4" s="34" t="s">
        <v>73</v>
      </c>
      <c r="AM4" s="34" t="s">
        <v>73</v>
      </c>
      <c r="AN4" s="34" t="s">
        <v>73</v>
      </c>
      <c r="AO4" s="32" t="s">
        <v>208</v>
      </c>
      <c r="AP4" s="32" t="s">
        <v>73</v>
      </c>
      <c r="AQ4" s="36" t="s">
        <v>209</v>
      </c>
      <c r="AR4" s="36" t="s">
        <v>210</v>
      </c>
      <c r="AS4" s="36" t="s">
        <v>207</v>
      </c>
      <c r="AT4" s="36" t="s">
        <v>171</v>
      </c>
      <c r="AU4" s="36" t="s">
        <v>35</v>
      </c>
      <c r="AV4" s="36" t="s">
        <v>35</v>
      </c>
      <c r="AW4" s="36" t="s">
        <v>35</v>
      </c>
      <c r="AX4" s="36" t="s">
        <v>202</v>
      </c>
      <c r="AY4" s="11" t="s">
        <v>73</v>
      </c>
    </row>
    <row r="5" spans="1:51" x14ac:dyDescent="0.25">
      <c r="A5" s="32" t="s">
        <v>203</v>
      </c>
      <c r="B5" s="37" t="s">
        <v>204</v>
      </c>
      <c r="C5" s="32" t="s">
        <v>61</v>
      </c>
      <c r="D5" s="32" t="s">
        <v>73</v>
      </c>
      <c r="E5" s="34">
        <v>0</v>
      </c>
      <c r="F5" s="34" t="s">
        <v>73</v>
      </c>
      <c r="G5" s="34" t="s">
        <v>73</v>
      </c>
      <c r="H5" s="34" t="s">
        <v>73</v>
      </c>
      <c r="I5" s="34" t="s">
        <v>73</v>
      </c>
      <c r="J5" s="34" t="s">
        <v>73</v>
      </c>
      <c r="K5" s="34" t="s">
        <v>73</v>
      </c>
      <c r="L5" s="34" t="s">
        <v>73</v>
      </c>
      <c r="M5" s="34">
        <v>6.6719999999999997</v>
      </c>
      <c r="N5" s="34" t="s">
        <v>73</v>
      </c>
      <c r="O5" s="34">
        <v>7.056</v>
      </c>
      <c r="P5" s="34">
        <v>6.2869999999999999</v>
      </c>
      <c r="Q5" s="34" t="s">
        <v>73</v>
      </c>
      <c r="R5" s="34" t="s">
        <v>73</v>
      </c>
      <c r="S5" s="34" t="s">
        <v>73</v>
      </c>
      <c r="T5" s="34" t="s">
        <v>73</v>
      </c>
      <c r="U5" s="34" t="s">
        <v>73</v>
      </c>
      <c r="V5" s="34" t="s">
        <v>73</v>
      </c>
      <c r="W5" s="32" t="s">
        <v>73</v>
      </c>
      <c r="X5" s="32" t="s">
        <v>73</v>
      </c>
      <c r="Y5" s="34" t="s">
        <v>73</v>
      </c>
      <c r="Z5" s="32" t="s">
        <v>73</v>
      </c>
      <c r="AA5" s="32" t="s">
        <v>73</v>
      </c>
      <c r="AB5" s="32" t="s">
        <v>73</v>
      </c>
      <c r="AC5" s="34" t="s">
        <v>73</v>
      </c>
      <c r="AD5" s="34" t="s">
        <v>73</v>
      </c>
      <c r="AE5" s="34" t="s">
        <v>73</v>
      </c>
      <c r="AF5" s="34" t="s">
        <v>73</v>
      </c>
      <c r="AG5" s="34" t="s">
        <v>73</v>
      </c>
      <c r="AH5" s="34" t="s">
        <v>73</v>
      </c>
      <c r="AI5" s="34" t="s">
        <v>73</v>
      </c>
      <c r="AJ5" s="34" t="s">
        <v>73</v>
      </c>
      <c r="AK5" s="34" t="s">
        <v>73</v>
      </c>
      <c r="AL5" s="34" t="s">
        <v>73</v>
      </c>
      <c r="AM5" s="34" t="s">
        <v>73</v>
      </c>
      <c r="AN5" s="34" t="s">
        <v>73</v>
      </c>
      <c r="AO5" s="36" t="s">
        <v>211</v>
      </c>
      <c r="AP5" s="36">
        <v>62</v>
      </c>
      <c r="AQ5" s="36" t="s">
        <v>73</v>
      </c>
      <c r="AR5" s="36" t="s">
        <v>212</v>
      </c>
      <c r="AS5" s="36" t="s">
        <v>207</v>
      </c>
      <c r="AT5" s="36" t="s">
        <v>171</v>
      </c>
      <c r="AU5" s="36" t="s">
        <v>33</v>
      </c>
      <c r="AV5" s="36" t="s">
        <v>33</v>
      </c>
      <c r="AW5" s="36" t="s">
        <v>33</v>
      </c>
      <c r="AX5" s="36" t="s">
        <v>202</v>
      </c>
      <c r="AY5" s="11" t="s">
        <v>73</v>
      </c>
    </row>
    <row r="6" spans="1:51" x14ac:dyDescent="0.25">
      <c r="A6" s="32" t="s">
        <v>203</v>
      </c>
      <c r="B6" s="37" t="s">
        <v>204</v>
      </c>
      <c r="C6" s="32" t="s">
        <v>61</v>
      </c>
      <c r="D6" s="32" t="s">
        <v>73</v>
      </c>
      <c r="E6" s="34">
        <v>-25</v>
      </c>
      <c r="F6" s="34" t="s">
        <v>73</v>
      </c>
      <c r="G6" s="34" t="s">
        <v>73</v>
      </c>
      <c r="H6" s="34" t="s">
        <v>73</v>
      </c>
      <c r="I6" s="34" t="s">
        <v>73</v>
      </c>
      <c r="J6" s="34" t="s">
        <v>73</v>
      </c>
      <c r="K6" s="34" t="s">
        <v>73</v>
      </c>
      <c r="L6" s="34" t="s">
        <v>73</v>
      </c>
      <c r="M6" s="34">
        <v>-13.02</v>
      </c>
      <c r="N6" s="34">
        <v>1.177</v>
      </c>
      <c r="O6" s="34">
        <f>M6+(N6*1.96)</f>
        <v>-10.71308</v>
      </c>
      <c r="P6" s="34">
        <f>M6-(N6*1.96)</f>
        <v>-15.326919999999999</v>
      </c>
      <c r="Q6" s="34" t="s">
        <v>73</v>
      </c>
      <c r="R6" s="34" t="s">
        <v>73</v>
      </c>
      <c r="S6" s="34" t="s">
        <v>73</v>
      </c>
      <c r="T6" s="34" t="s">
        <v>73</v>
      </c>
      <c r="U6" s="34" t="s">
        <v>73</v>
      </c>
      <c r="V6" s="34" t="s">
        <v>73</v>
      </c>
      <c r="W6" s="32" t="s">
        <v>73</v>
      </c>
      <c r="X6" s="32" t="s">
        <v>73</v>
      </c>
      <c r="Y6" s="34" t="s">
        <v>73</v>
      </c>
      <c r="Z6" s="32" t="s">
        <v>73</v>
      </c>
      <c r="AA6" s="32" t="s">
        <v>73</v>
      </c>
      <c r="AB6" s="32" t="s">
        <v>73</v>
      </c>
      <c r="AC6" s="34" t="s">
        <v>73</v>
      </c>
      <c r="AD6" s="34" t="s">
        <v>73</v>
      </c>
      <c r="AE6" s="34" t="s">
        <v>73</v>
      </c>
      <c r="AF6" s="34" t="s">
        <v>73</v>
      </c>
      <c r="AG6" s="34" t="s">
        <v>73</v>
      </c>
      <c r="AH6" s="34" t="s">
        <v>73</v>
      </c>
      <c r="AI6" s="34" t="s">
        <v>73</v>
      </c>
      <c r="AJ6" s="34" t="s">
        <v>73</v>
      </c>
      <c r="AK6" s="34" t="s">
        <v>73</v>
      </c>
      <c r="AL6" s="34" t="s">
        <v>73</v>
      </c>
      <c r="AM6" s="34" t="s">
        <v>73</v>
      </c>
      <c r="AN6" s="34" t="s">
        <v>73</v>
      </c>
      <c r="AO6" s="36" t="s">
        <v>211</v>
      </c>
      <c r="AP6" s="36">
        <v>62</v>
      </c>
      <c r="AQ6" s="36" t="s">
        <v>73</v>
      </c>
      <c r="AR6" s="36" t="s">
        <v>212</v>
      </c>
      <c r="AS6" s="36" t="s">
        <v>207</v>
      </c>
      <c r="AT6" s="36" t="s">
        <v>171</v>
      </c>
      <c r="AU6" s="36" t="s">
        <v>37</v>
      </c>
      <c r="AV6" s="36" t="s">
        <v>37</v>
      </c>
      <c r="AW6" s="36" t="s">
        <v>37</v>
      </c>
      <c r="AX6" s="36" t="s">
        <v>202</v>
      </c>
      <c r="AY6" s="11" t="s">
        <v>73</v>
      </c>
    </row>
    <row r="7" spans="1:51" x14ac:dyDescent="0.25">
      <c r="A7" s="2" t="s">
        <v>173</v>
      </c>
      <c r="B7" s="4" t="s">
        <v>213</v>
      </c>
      <c r="C7" s="2" t="s">
        <v>63</v>
      </c>
      <c r="D7" s="2" t="s">
        <v>71</v>
      </c>
      <c r="E7" s="10">
        <v>17.5</v>
      </c>
      <c r="F7" s="10">
        <v>2.5</v>
      </c>
      <c r="G7" s="10">
        <v>12.6</v>
      </c>
      <c r="H7" s="10">
        <v>22.4</v>
      </c>
      <c r="I7" s="10">
        <v>-3.1</v>
      </c>
      <c r="J7" s="10">
        <v>0.43</v>
      </c>
      <c r="K7" s="10">
        <v>-2.2599999999999998</v>
      </c>
      <c r="L7" s="10">
        <v>-3.94</v>
      </c>
      <c r="M7" s="10" t="s">
        <v>73</v>
      </c>
      <c r="N7" s="10" t="s">
        <v>73</v>
      </c>
      <c r="O7" s="10" t="s">
        <v>73</v>
      </c>
      <c r="P7" s="10" t="s">
        <v>73</v>
      </c>
      <c r="Q7" s="10" t="s">
        <v>73</v>
      </c>
      <c r="R7" s="10" t="s">
        <v>73</v>
      </c>
      <c r="S7" s="10" t="s">
        <v>73</v>
      </c>
      <c r="T7" s="10" t="s">
        <v>73</v>
      </c>
      <c r="U7" s="10" t="s">
        <v>73</v>
      </c>
      <c r="V7" s="10" t="s">
        <v>73</v>
      </c>
      <c r="W7" s="2" t="s">
        <v>73</v>
      </c>
      <c r="X7" s="2" t="s">
        <v>73</v>
      </c>
      <c r="Y7" s="10" t="s">
        <v>73</v>
      </c>
      <c r="Z7" s="2" t="s">
        <v>73</v>
      </c>
      <c r="AA7" s="2" t="s">
        <v>73</v>
      </c>
      <c r="AB7" s="2" t="s">
        <v>73</v>
      </c>
      <c r="AC7" s="10" t="s">
        <v>73</v>
      </c>
      <c r="AD7" s="10" t="s">
        <v>73</v>
      </c>
      <c r="AE7" s="10" t="s">
        <v>73</v>
      </c>
      <c r="AF7" s="10" t="s">
        <v>73</v>
      </c>
      <c r="AG7" s="10">
        <v>20.6</v>
      </c>
      <c r="AH7" s="10" t="s">
        <v>73</v>
      </c>
      <c r="AI7" s="10" t="s">
        <v>73</v>
      </c>
      <c r="AJ7" s="10" t="s">
        <v>73</v>
      </c>
      <c r="AK7" s="10">
        <v>0</v>
      </c>
      <c r="AL7" s="11">
        <v>0</v>
      </c>
      <c r="AM7" s="11">
        <v>0</v>
      </c>
      <c r="AN7" s="11">
        <v>0</v>
      </c>
      <c r="AO7" t="s">
        <v>214</v>
      </c>
      <c r="AP7">
        <v>365</v>
      </c>
      <c r="AQ7" t="s">
        <v>215</v>
      </c>
      <c r="AR7" t="s">
        <v>216</v>
      </c>
      <c r="AS7" t="s">
        <v>207</v>
      </c>
      <c r="AT7" t="s">
        <v>173</v>
      </c>
      <c r="AU7" t="s">
        <v>33</v>
      </c>
      <c r="AV7" t="s">
        <v>33</v>
      </c>
      <c r="AW7" t="s">
        <v>33</v>
      </c>
      <c r="AX7" t="s">
        <v>202</v>
      </c>
      <c r="AY7" s="11">
        <f t="shared" ref="AY7:AY57" si="0">I7+AK7</f>
        <v>-3.1</v>
      </c>
    </row>
    <row r="8" spans="1:51" x14ac:dyDescent="0.25">
      <c r="A8" s="32" t="s">
        <v>217</v>
      </c>
      <c r="B8" s="37" t="s">
        <v>218</v>
      </c>
      <c r="C8" s="32" t="s">
        <v>61</v>
      </c>
      <c r="D8" s="32" t="s">
        <v>75</v>
      </c>
      <c r="E8" s="34">
        <v>-10</v>
      </c>
      <c r="F8" s="34" t="s">
        <v>73</v>
      </c>
      <c r="G8" s="34" t="s">
        <v>73</v>
      </c>
      <c r="H8" s="34" t="s">
        <v>73</v>
      </c>
      <c r="I8" s="34">
        <v>-4.3099999999999996</v>
      </c>
      <c r="J8" s="34">
        <v>0.19500000000000001</v>
      </c>
      <c r="K8" s="34">
        <v>-3.93</v>
      </c>
      <c r="L8" s="34">
        <v>-4.6900000000000004</v>
      </c>
      <c r="M8" s="34">
        <v>22.05</v>
      </c>
      <c r="N8" s="34">
        <v>1.53</v>
      </c>
      <c r="O8" s="34">
        <f>M8+(1.96*N8)</f>
        <v>25.0488</v>
      </c>
      <c r="P8" s="34">
        <f>M8-(1.96*N8)</f>
        <v>19.051200000000001</v>
      </c>
      <c r="Q8" s="34" t="s">
        <v>73</v>
      </c>
      <c r="R8" s="34" t="s">
        <v>73</v>
      </c>
      <c r="S8" s="34" t="s">
        <v>73</v>
      </c>
      <c r="T8" s="34" t="s">
        <v>73</v>
      </c>
      <c r="U8" s="34" t="s">
        <v>73</v>
      </c>
      <c r="V8" s="34" t="s">
        <v>73</v>
      </c>
      <c r="W8" s="32" t="s">
        <v>73</v>
      </c>
      <c r="X8" s="32" t="s">
        <v>73</v>
      </c>
      <c r="Y8" s="34" t="s">
        <v>73</v>
      </c>
      <c r="Z8" s="32" t="s">
        <v>73</v>
      </c>
      <c r="AA8" s="32" t="s">
        <v>73</v>
      </c>
      <c r="AB8" s="32" t="s">
        <v>73</v>
      </c>
      <c r="AC8" s="34" t="s">
        <v>73</v>
      </c>
      <c r="AD8" s="34" t="s">
        <v>73</v>
      </c>
      <c r="AE8" s="34" t="s">
        <v>73</v>
      </c>
      <c r="AF8" s="34" t="s">
        <v>73</v>
      </c>
      <c r="AG8" s="34" t="s">
        <v>73</v>
      </c>
      <c r="AH8" s="34" t="s">
        <v>73</v>
      </c>
      <c r="AI8" s="34" t="s">
        <v>73</v>
      </c>
      <c r="AJ8" s="34" t="s">
        <v>73</v>
      </c>
      <c r="AK8" s="34" t="s">
        <v>73</v>
      </c>
      <c r="AL8" s="34" t="s">
        <v>73</v>
      </c>
      <c r="AM8" s="34" t="s">
        <v>73</v>
      </c>
      <c r="AN8" s="34" t="s">
        <v>73</v>
      </c>
      <c r="AO8" s="36" t="s">
        <v>219</v>
      </c>
      <c r="AP8" s="36">
        <v>61</v>
      </c>
      <c r="AQ8" s="36" t="s">
        <v>73</v>
      </c>
      <c r="AR8" s="36" t="s">
        <v>220</v>
      </c>
      <c r="AS8" s="36" t="s">
        <v>207</v>
      </c>
      <c r="AT8" s="36" t="s">
        <v>175</v>
      </c>
      <c r="AU8" s="36" t="s">
        <v>35</v>
      </c>
      <c r="AV8" s="36" t="s">
        <v>35</v>
      </c>
      <c r="AW8" s="36" t="s">
        <v>35</v>
      </c>
      <c r="AX8" s="36" t="s">
        <v>202</v>
      </c>
      <c r="AY8" s="11" t="s">
        <v>73</v>
      </c>
    </row>
    <row r="9" spans="1:51" x14ac:dyDescent="0.25">
      <c r="A9" s="2" t="s">
        <v>217</v>
      </c>
      <c r="B9" s="4" t="s">
        <v>218</v>
      </c>
      <c r="C9" s="2" t="s">
        <v>57</v>
      </c>
      <c r="D9" s="2" t="s">
        <v>77</v>
      </c>
      <c r="E9" s="10">
        <v>-0.65</v>
      </c>
      <c r="F9" s="10">
        <v>2.6</v>
      </c>
      <c r="G9" s="10">
        <v>4.45</v>
      </c>
      <c r="H9" s="10">
        <v>-5.75</v>
      </c>
      <c r="I9" s="10" t="s">
        <v>73</v>
      </c>
      <c r="J9" s="10" t="s">
        <v>73</v>
      </c>
      <c r="K9" s="10" t="s">
        <v>73</v>
      </c>
      <c r="L9" s="10" t="s">
        <v>73</v>
      </c>
      <c r="M9" s="10">
        <v>3.7499999999999999E-2</v>
      </c>
      <c r="N9" s="10">
        <v>1.9E-2</v>
      </c>
      <c r="O9" s="10">
        <f>M9+(N9*1.96)</f>
        <v>7.4740000000000001E-2</v>
      </c>
      <c r="P9" s="10">
        <f>M9-(N9*1.96)</f>
        <v>2.6000000000000328E-4</v>
      </c>
      <c r="Q9" s="10" t="s">
        <v>73</v>
      </c>
      <c r="R9" s="10" t="s">
        <v>73</v>
      </c>
      <c r="S9" s="10" t="s">
        <v>73</v>
      </c>
      <c r="T9" s="10" t="s">
        <v>73</v>
      </c>
      <c r="U9" s="10" t="s">
        <v>73</v>
      </c>
      <c r="V9" s="10" t="s">
        <v>73</v>
      </c>
      <c r="W9" s="2" t="s">
        <v>73</v>
      </c>
      <c r="X9" s="2" t="s">
        <v>73</v>
      </c>
      <c r="Y9" s="10" t="s">
        <v>73</v>
      </c>
      <c r="Z9" s="2" t="s">
        <v>73</v>
      </c>
      <c r="AA9" s="2" t="s">
        <v>73</v>
      </c>
      <c r="AB9" s="2" t="s">
        <v>73</v>
      </c>
      <c r="AC9" s="10" t="s">
        <v>73</v>
      </c>
      <c r="AD9" s="10" t="s">
        <v>73</v>
      </c>
      <c r="AE9" s="10" t="s">
        <v>73</v>
      </c>
      <c r="AF9" s="10" t="s">
        <v>73</v>
      </c>
      <c r="AG9" s="10" t="s">
        <v>73</v>
      </c>
      <c r="AH9" s="10" t="s">
        <v>73</v>
      </c>
      <c r="AI9" s="10" t="s">
        <v>73</v>
      </c>
      <c r="AJ9" s="10" t="s">
        <v>73</v>
      </c>
      <c r="AK9" s="10" t="s">
        <v>73</v>
      </c>
      <c r="AL9" s="11" t="s">
        <v>73</v>
      </c>
      <c r="AM9" s="11" t="s">
        <v>73</v>
      </c>
      <c r="AN9" s="11" t="s">
        <v>73</v>
      </c>
      <c r="AO9" t="s">
        <v>221</v>
      </c>
      <c r="AP9">
        <v>518</v>
      </c>
      <c r="AQ9" t="s">
        <v>222</v>
      </c>
      <c r="AR9" t="s">
        <v>223</v>
      </c>
      <c r="AS9" t="s">
        <v>224</v>
      </c>
      <c r="AT9" t="s">
        <v>175</v>
      </c>
      <c r="AU9" t="s">
        <v>35</v>
      </c>
      <c r="AV9" t="s">
        <v>33</v>
      </c>
      <c r="AW9" t="s">
        <v>35</v>
      </c>
      <c r="AX9" t="s">
        <v>202</v>
      </c>
      <c r="AY9" s="11" t="s">
        <v>73</v>
      </c>
    </row>
    <row r="10" spans="1:51" x14ac:dyDescent="0.25">
      <c r="A10" s="2" t="s">
        <v>225</v>
      </c>
      <c r="B10" s="4" t="s">
        <v>226</v>
      </c>
      <c r="C10" s="2" t="s">
        <v>57</v>
      </c>
      <c r="D10" s="2" t="s">
        <v>71</v>
      </c>
      <c r="E10" s="10">
        <v>-7.1</v>
      </c>
      <c r="F10" s="10">
        <v>7.0000000000000007E-2</v>
      </c>
      <c r="G10" s="10">
        <v>-6.96</v>
      </c>
      <c r="H10" s="10">
        <v>-7.24</v>
      </c>
      <c r="I10" s="10">
        <v>-17.983000000000001</v>
      </c>
      <c r="J10" s="10">
        <v>0.51380000000000003</v>
      </c>
      <c r="K10" s="10">
        <v>-16.98</v>
      </c>
      <c r="L10" s="10">
        <v>-18.989999999999998</v>
      </c>
      <c r="M10" s="10">
        <v>2.38</v>
      </c>
      <c r="N10" s="10">
        <v>0.74480000000000002</v>
      </c>
      <c r="O10" s="10">
        <f>M10+(N10*1.96)</f>
        <v>3.8398079999999997</v>
      </c>
      <c r="P10" s="10">
        <f>M10-(N10*1.96)</f>
        <v>0.9201919999999999</v>
      </c>
      <c r="Q10" s="10" t="s">
        <v>73</v>
      </c>
      <c r="R10" s="10" t="s">
        <v>73</v>
      </c>
      <c r="S10" s="10" t="s">
        <v>73</v>
      </c>
      <c r="T10" s="10" t="s">
        <v>73</v>
      </c>
      <c r="U10" s="10" t="s">
        <v>73</v>
      </c>
      <c r="V10" s="10" t="s">
        <v>73</v>
      </c>
      <c r="W10" s="2" t="s">
        <v>73</v>
      </c>
      <c r="X10" s="2" t="s">
        <v>73</v>
      </c>
      <c r="Y10" s="10" t="s">
        <v>73</v>
      </c>
      <c r="Z10" s="2" t="s">
        <v>73</v>
      </c>
      <c r="AA10" s="2" t="s">
        <v>73</v>
      </c>
      <c r="AB10" s="2" t="s">
        <v>73</v>
      </c>
      <c r="AC10" s="10" t="s">
        <v>73</v>
      </c>
      <c r="AD10" s="10" t="s">
        <v>73</v>
      </c>
      <c r="AE10" s="10" t="s">
        <v>73</v>
      </c>
      <c r="AF10" s="10" t="s">
        <v>73</v>
      </c>
      <c r="AG10" s="10" t="s">
        <v>73</v>
      </c>
      <c r="AH10" s="10" t="s">
        <v>73</v>
      </c>
      <c r="AI10" s="10" t="s">
        <v>73</v>
      </c>
      <c r="AJ10" s="10" t="s">
        <v>73</v>
      </c>
      <c r="AK10" s="10" t="s">
        <v>73</v>
      </c>
      <c r="AL10" s="11" t="s">
        <v>73</v>
      </c>
      <c r="AM10" s="11" t="s">
        <v>73</v>
      </c>
      <c r="AN10" s="11" t="s">
        <v>73</v>
      </c>
      <c r="AO10" t="s">
        <v>214</v>
      </c>
      <c r="AP10">
        <v>365</v>
      </c>
      <c r="AQ10" t="s">
        <v>73</v>
      </c>
      <c r="AR10" t="s">
        <v>227</v>
      </c>
      <c r="AS10" t="s">
        <v>224</v>
      </c>
      <c r="AT10" t="s">
        <v>175</v>
      </c>
      <c r="AU10" t="s">
        <v>35</v>
      </c>
      <c r="AV10" t="s">
        <v>35</v>
      </c>
      <c r="AW10" t="s">
        <v>35</v>
      </c>
      <c r="AX10" t="s">
        <v>202</v>
      </c>
      <c r="AY10" s="11" t="s">
        <v>73</v>
      </c>
    </row>
    <row r="11" spans="1:51" x14ac:dyDescent="0.25">
      <c r="A11" s="2" t="s">
        <v>225</v>
      </c>
      <c r="B11" s="4" t="s">
        <v>226</v>
      </c>
      <c r="C11" s="2" t="s">
        <v>63</v>
      </c>
      <c r="D11" s="2" t="s">
        <v>79</v>
      </c>
      <c r="E11" s="10" t="s">
        <v>73</v>
      </c>
      <c r="F11" s="10" t="s">
        <v>73</v>
      </c>
      <c r="G11" s="10">
        <v>-55</v>
      </c>
      <c r="H11" s="10">
        <v>-55</v>
      </c>
      <c r="I11" s="10">
        <v>-5.1379999999999999</v>
      </c>
      <c r="J11" s="10" t="s">
        <v>73</v>
      </c>
      <c r="K11" s="10" t="s">
        <v>73</v>
      </c>
      <c r="L11" s="10" t="s">
        <v>73</v>
      </c>
      <c r="M11" s="10">
        <v>2.085</v>
      </c>
      <c r="N11" s="10" t="s">
        <v>73</v>
      </c>
      <c r="O11" s="10" t="s">
        <v>73</v>
      </c>
      <c r="P11" s="10" t="s">
        <v>73</v>
      </c>
      <c r="Q11" s="10" t="s">
        <v>73</v>
      </c>
      <c r="R11" s="10" t="s">
        <v>73</v>
      </c>
      <c r="S11" s="10" t="s">
        <v>73</v>
      </c>
      <c r="T11" s="10" t="s">
        <v>73</v>
      </c>
      <c r="U11" s="10">
        <v>0.628</v>
      </c>
      <c r="V11" s="10" t="s">
        <v>73</v>
      </c>
      <c r="W11" s="2" t="s">
        <v>73</v>
      </c>
      <c r="X11" s="2" t="s">
        <v>73</v>
      </c>
      <c r="Y11" s="10">
        <v>4.3999999999999997E-2</v>
      </c>
      <c r="Z11" s="2" t="s">
        <v>73</v>
      </c>
      <c r="AA11" s="2" t="s">
        <v>73</v>
      </c>
      <c r="AB11" s="2" t="s">
        <v>73</v>
      </c>
      <c r="AC11" s="10">
        <v>0.312</v>
      </c>
      <c r="AD11" s="10" t="s">
        <v>73</v>
      </c>
      <c r="AE11" s="10" t="s">
        <v>73</v>
      </c>
      <c r="AF11" s="10" t="s">
        <v>73</v>
      </c>
      <c r="AG11" s="10" t="s">
        <v>73</v>
      </c>
      <c r="AH11" s="10" t="s">
        <v>73</v>
      </c>
      <c r="AI11" s="10" t="s">
        <v>73</v>
      </c>
      <c r="AJ11" s="10" t="s">
        <v>73</v>
      </c>
      <c r="AK11" s="10" t="s">
        <v>73</v>
      </c>
      <c r="AL11" s="11" t="s">
        <v>73</v>
      </c>
      <c r="AM11" s="11" t="s">
        <v>73</v>
      </c>
      <c r="AN11" s="11" t="s">
        <v>73</v>
      </c>
      <c r="AO11" t="s">
        <v>198</v>
      </c>
      <c r="AP11">
        <v>730</v>
      </c>
      <c r="AQ11" t="s">
        <v>73</v>
      </c>
      <c r="AR11" t="s">
        <v>228</v>
      </c>
      <c r="AS11" t="s">
        <v>224</v>
      </c>
      <c r="AT11" t="s">
        <v>175</v>
      </c>
      <c r="AU11" t="s">
        <v>41</v>
      </c>
      <c r="AV11" t="s">
        <v>41</v>
      </c>
      <c r="AW11" t="s">
        <v>41</v>
      </c>
      <c r="AX11" t="s">
        <v>229</v>
      </c>
      <c r="AY11" s="11" t="s">
        <v>73</v>
      </c>
    </row>
    <row r="12" spans="1:51" x14ac:dyDescent="0.25">
      <c r="A12" s="2" t="s">
        <v>230</v>
      </c>
      <c r="B12" s="4" t="s">
        <v>231</v>
      </c>
      <c r="C12" s="2" t="s">
        <v>63</v>
      </c>
      <c r="D12" s="2" t="s">
        <v>77</v>
      </c>
      <c r="E12" s="10">
        <v>4.0999999999999996</v>
      </c>
      <c r="F12" s="10" t="s">
        <v>73</v>
      </c>
      <c r="G12" s="10" t="s">
        <v>73</v>
      </c>
      <c r="H12" s="10" t="s">
        <v>73</v>
      </c>
      <c r="I12" s="10">
        <v>-3.1562000000000001</v>
      </c>
      <c r="J12" s="10">
        <v>4.2461900000000004</v>
      </c>
      <c r="K12" s="10">
        <v>5.17</v>
      </c>
      <c r="L12" s="10">
        <v>-11.48</v>
      </c>
      <c r="M12" s="10">
        <v>-6.7776800000000001</v>
      </c>
      <c r="N12" s="10">
        <v>0.63307999999999998</v>
      </c>
      <c r="O12" s="10">
        <f>M12+(N12*1.96)</f>
        <v>-5.5368431999999999</v>
      </c>
      <c r="P12" s="10">
        <f>M12-(N12*1.96)</f>
        <v>-8.0185168000000004</v>
      </c>
      <c r="Q12" s="10">
        <v>-4.9925999999999998E-2</v>
      </c>
      <c r="R12" s="10">
        <v>0.1135816</v>
      </c>
      <c r="S12" s="10">
        <f>Q12+(R12*1.96)</f>
        <v>0.17269393600000002</v>
      </c>
      <c r="T12" s="10">
        <f>Q12-(R12*1.96)</f>
        <v>-0.27254593599999999</v>
      </c>
      <c r="U12" s="10" t="s">
        <v>73</v>
      </c>
      <c r="V12" s="10" t="s">
        <v>73</v>
      </c>
      <c r="W12" s="2" t="s">
        <v>73</v>
      </c>
      <c r="X12" s="2" t="s">
        <v>73</v>
      </c>
      <c r="Y12" s="10" t="s">
        <v>73</v>
      </c>
      <c r="Z12" s="2" t="s">
        <v>73</v>
      </c>
      <c r="AA12" s="2" t="s">
        <v>73</v>
      </c>
      <c r="AB12" s="2" t="s">
        <v>73</v>
      </c>
      <c r="AC12" s="10" t="s">
        <v>73</v>
      </c>
      <c r="AD12" s="10" t="s">
        <v>73</v>
      </c>
      <c r="AE12" s="10" t="s">
        <v>73</v>
      </c>
      <c r="AF12" s="10" t="s">
        <v>73</v>
      </c>
      <c r="AG12" s="10" t="s">
        <v>73</v>
      </c>
      <c r="AH12" s="10" t="s">
        <v>73</v>
      </c>
      <c r="AI12" s="10" t="s">
        <v>73</v>
      </c>
      <c r="AJ12" s="10" t="s">
        <v>73</v>
      </c>
      <c r="AK12" s="10" t="s">
        <v>73</v>
      </c>
      <c r="AL12" s="11" t="s">
        <v>73</v>
      </c>
      <c r="AM12" s="11" t="s">
        <v>73</v>
      </c>
      <c r="AN12" s="11" t="s">
        <v>73</v>
      </c>
      <c r="AO12" t="s">
        <v>198</v>
      </c>
      <c r="AP12">
        <v>730</v>
      </c>
      <c r="AQ12" t="s">
        <v>73</v>
      </c>
      <c r="AR12" t="s">
        <v>232</v>
      </c>
      <c r="AS12" t="s">
        <v>224</v>
      </c>
      <c r="AT12" t="s">
        <v>175</v>
      </c>
      <c r="AU12" t="s">
        <v>33</v>
      </c>
      <c r="AV12" t="s">
        <v>33</v>
      </c>
      <c r="AW12" t="s">
        <v>33</v>
      </c>
      <c r="AX12" t="s">
        <v>202</v>
      </c>
      <c r="AY12" s="11" t="s">
        <v>73</v>
      </c>
    </row>
    <row r="13" spans="1:51" x14ac:dyDescent="0.25">
      <c r="A13" s="2" t="s">
        <v>230</v>
      </c>
      <c r="B13" s="4" t="s">
        <v>231</v>
      </c>
      <c r="C13" s="2" t="s">
        <v>63</v>
      </c>
      <c r="D13" s="2" t="s">
        <v>77</v>
      </c>
      <c r="E13" s="10">
        <v>-9.3000000000000007</v>
      </c>
      <c r="F13" s="10">
        <v>14.05</v>
      </c>
      <c r="G13" s="10">
        <v>18.239999999999998</v>
      </c>
      <c r="H13" s="10">
        <v>-36.840000000000003</v>
      </c>
      <c r="I13" s="10">
        <v>-7.09</v>
      </c>
      <c r="J13" s="10" t="s">
        <v>73</v>
      </c>
      <c r="K13" s="10" t="s">
        <v>73</v>
      </c>
      <c r="L13" s="10" t="s">
        <v>73</v>
      </c>
      <c r="M13" s="10">
        <v>3.7</v>
      </c>
      <c r="N13" s="10" t="s">
        <v>73</v>
      </c>
      <c r="O13" s="10" t="s">
        <v>73</v>
      </c>
      <c r="P13" s="10" t="s">
        <v>73</v>
      </c>
      <c r="Q13" s="10" t="s">
        <v>73</v>
      </c>
      <c r="R13" s="10" t="s">
        <v>73</v>
      </c>
      <c r="S13" s="10" t="s">
        <v>73</v>
      </c>
      <c r="T13" s="10" t="s">
        <v>73</v>
      </c>
      <c r="U13" s="10" t="s">
        <v>73</v>
      </c>
      <c r="V13" s="10" t="s">
        <v>73</v>
      </c>
      <c r="W13" s="2" t="s">
        <v>73</v>
      </c>
      <c r="X13" s="2" t="s">
        <v>73</v>
      </c>
      <c r="Y13" s="10" t="s">
        <v>73</v>
      </c>
      <c r="Z13" s="2" t="s">
        <v>73</v>
      </c>
      <c r="AA13" s="2" t="s">
        <v>73</v>
      </c>
      <c r="AB13" s="2" t="s">
        <v>73</v>
      </c>
      <c r="AC13" s="10" t="s">
        <v>73</v>
      </c>
      <c r="AD13" s="10" t="s">
        <v>73</v>
      </c>
      <c r="AE13" s="10" t="s">
        <v>73</v>
      </c>
      <c r="AF13" s="10" t="s">
        <v>73</v>
      </c>
      <c r="AG13" s="10" t="s">
        <v>73</v>
      </c>
      <c r="AH13" s="10" t="s">
        <v>73</v>
      </c>
      <c r="AI13" s="10" t="s">
        <v>73</v>
      </c>
      <c r="AJ13" s="10" t="s">
        <v>73</v>
      </c>
      <c r="AK13" s="10" t="s">
        <v>73</v>
      </c>
      <c r="AL13" s="11" t="s">
        <v>73</v>
      </c>
      <c r="AM13" s="11" t="s">
        <v>73</v>
      </c>
      <c r="AN13" s="11" t="s">
        <v>73</v>
      </c>
      <c r="AO13" t="s">
        <v>198</v>
      </c>
      <c r="AP13">
        <v>730</v>
      </c>
      <c r="AQ13" t="s">
        <v>233</v>
      </c>
      <c r="AR13" t="s">
        <v>234</v>
      </c>
      <c r="AS13" t="s">
        <v>224</v>
      </c>
      <c r="AT13" t="s">
        <v>175</v>
      </c>
      <c r="AU13" t="s">
        <v>35</v>
      </c>
      <c r="AV13" t="s">
        <v>33</v>
      </c>
      <c r="AW13" t="s">
        <v>39</v>
      </c>
      <c r="AX13" t="s">
        <v>202</v>
      </c>
      <c r="AY13" s="11" t="s">
        <v>73</v>
      </c>
    </row>
    <row r="14" spans="1:51" x14ac:dyDescent="0.25">
      <c r="A14" s="2" t="s">
        <v>230</v>
      </c>
      <c r="B14" s="4" t="s">
        <v>231</v>
      </c>
      <c r="C14" s="2" t="s">
        <v>63</v>
      </c>
      <c r="D14" s="2" t="s">
        <v>77</v>
      </c>
      <c r="E14" s="10">
        <v>-18.690000000000001</v>
      </c>
      <c r="F14" s="10">
        <v>14.92</v>
      </c>
      <c r="G14" s="10">
        <v>10.55</v>
      </c>
      <c r="H14" s="10">
        <v>-47.93</v>
      </c>
      <c r="I14" s="10">
        <v>-0.1037</v>
      </c>
      <c r="J14" s="10" t="s">
        <v>73</v>
      </c>
      <c r="K14" s="10" t="s">
        <v>73</v>
      </c>
      <c r="L14" s="10" t="s">
        <v>73</v>
      </c>
      <c r="M14" s="10">
        <v>1.9797</v>
      </c>
      <c r="N14" s="10" t="s">
        <v>73</v>
      </c>
      <c r="O14" s="10" t="s">
        <v>73</v>
      </c>
      <c r="P14" s="10" t="s">
        <v>73</v>
      </c>
      <c r="Q14" s="10" t="s">
        <v>73</v>
      </c>
      <c r="R14" s="10" t="s">
        <v>73</v>
      </c>
      <c r="S14" s="10" t="s">
        <v>73</v>
      </c>
      <c r="T14" s="10" t="s">
        <v>73</v>
      </c>
      <c r="U14" s="10" t="s">
        <v>73</v>
      </c>
      <c r="V14" s="10" t="s">
        <v>73</v>
      </c>
      <c r="W14" s="2" t="s">
        <v>73</v>
      </c>
      <c r="X14" s="2" t="s">
        <v>73</v>
      </c>
      <c r="Y14" s="10" t="s">
        <v>73</v>
      </c>
      <c r="Z14" s="2" t="s">
        <v>73</v>
      </c>
      <c r="AA14" s="2" t="s">
        <v>73</v>
      </c>
      <c r="AB14" s="2" t="s">
        <v>73</v>
      </c>
      <c r="AC14" s="10" t="s">
        <v>73</v>
      </c>
      <c r="AD14" s="10" t="s">
        <v>73</v>
      </c>
      <c r="AE14" s="10" t="s">
        <v>73</v>
      </c>
      <c r="AF14" s="10" t="s">
        <v>73</v>
      </c>
      <c r="AG14" s="10" t="s">
        <v>73</v>
      </c>
      <c r="AH14" s="10" t="s">
        <v>73</v>
      </c>
      <c r="AI14" s="10" t="s">
        <v>73</v>
      </c>
      <c r="AJ14" s="10" t="s">
        <v>73</v>
      </c>
      <c r="AK14" s="10" t="s">
        <v>73</v>
      </c>
      <c r="AL14" s="11" t="s">
        <v>73</v>
      </c>
      <c r="AM14" s="11" t="s">
        <v>73</v>
      </c>
      <c r="AN14" s="11" t="s">
        <v>73</v>
      </c>
      <c r="AO14" t="s">
        <v>198</v>
      </c>
      <c r="AP14">
        <v>730</v>
      </c>
      <c r="AQ14" t="s">
        <v>235</v>
      </c>
      <c r="AR14" t="s">
        <v>234</v>
      </c>
      <c r="AS14" t="s">
        <v>224</v>
      </c>
      <c r="AT14" t="s">
        <v>175</v>
      </c>
      <c r="AU14" t="s">
        <v>37</v>
      </c>
      <c r="AV14" t="s">
        <v>33</v>
      </c>
      <c r="AW14" t="s">
        <v>39</v>
      </c>
      <c r="AX14" t="s">
        <v>202</v>
      </c>
      <c r="AY14" s="11" t="s">
        <v>73</v>
      </c>
    </row>
    <row r="15" spans="1:51" x14ac:dyDescent="0.25">
      <c r="A15" s="2" t="s">
        <v>230</v>
      </c>
      <c r="B15" s="4" t="s">
        <v>231</v>
      </c>
      <c r="C15" s="2" t="s">
        <v>57</v>
      </c>
      <c r="D15" s="2" t="s">
        <v>77</v>
      </c>
      <c r="E15" s="10">
        <v>-0.65</v>
      </c>
      <c r="F15" s="10">
        <v>2.6</v>
      </c>
      <c r="G15" s="10">
        <v>4.45</v>
      </c>
      <c r="H15" s="10">
        <v>-5.75</v>
      </c>
      <c r="I15" s="10" t="s">
        <v>73</v>
      </c>
      <c r="J15" s="10" t="s">
        <v>73</v>
      </c>
      <c r="K15" s="10" t="s">
        <v>73</v>
      </c>
      <c r="L15" s="10" t="s">
        <v>73</v>
      </c>
      <c r="M15" s="10">
        <v>1.05</v>
      </c>
      <c r="N15" s="10" t="s">
        <v>73</v>
      </c>
      <c r="O15" s="10" t="s">
        <v>73</v>
      </c>
      <c r="P15" s="10" t="s">
        <v>73</v>
      </c>
      <c r="Q15" s="10" t="s">
        <v>73</v>
      </c>
      <c r="R15" s="10" t="s">
        <v>73</v>
      </c>
      <c r="S15" s="10" t="s">
        <v>73</v>
      </c>
      <c r="T15" s="10" t="s">
        <v>73</v>
      </c>
      <c r="U15" s="10" t="s">
        <v>73</v>
      </c>
      <c r="V15" s="10" t="s">
        <v>73</v>
      </c>
      <c r="W15" s="2" t="s">
        <v>73</v>
      </c>
      <c r="X15" s="2" t="s">
        <v>73</v>
      </c>
      <c r="Y15" s="10" t="s">
        <v>73</v>
      </c>
      <c r="Z15" s="2" t="s">
        <v>73</v>
      </c>
      <c r="AA15" s="2" t="s">
        <v>73</v>
      </c>
      <c r="AB15" s="2" t="s">
        <v>73</v>
      </c>
      <c r="AC15" s="10" t="s">
        <v>73</v>
      </c>
      <c r="AD15" s="10" t="s">
        <v>73</v>
      </c>
      <c r="AE15" s="10" t="s">
        <v>73</v>
      </c>
      <c r="AF15" s="10" t="s">
        <v>73</v>
      </c>
      <c r="AG15" s="10" t="s">
        <v>73</v>
      </c>
      <c r="AH15" s="10" t="s">
        <v>73</v>
      </c>
      <c r="AI15" s="10" t="s">
        <v>73</v>
      </c>
      <c r="AJ15" s="10" t="s">
        <v>73</v>
      </c>
      <c r="AK15" s="10" t="s">
        <v>73</v>
      </c>
      <c r="AL15" s="11" t="s">
        <v>73</v>
      </c>
      <c r="AM15" s="11" t="s">
        <v>73</v>
      </c>
      <c r="AN15" s="11" t="s">
        <v>73</v>
      </c>
      <c r="AO15" t="s">
        <v>221</v>
      </c>
      <c r="AP15">
        <v>518</v>
      </c>
      <c r="AQ15" t="s">
        <v>236</v>
      </c>
      <c r="AR15" t="s">
        <v>223</v>
      </c>
      <c r="AS15" t="s">
        <v>224</v>
      </c>
      <c r="AT15" t="s">
        <v>175</v>
      </c>
      <c r="AU15" t="s">
        <v>35</v>
      </c>
      <c r="AV15" t="s">
        <v>33</v>
      </c>
      <c r="AW15" t="s">
        <v>35</v>
      </c>
      <c r="AX15" t="s">
        <v>202</v>
      </c>
      <c r="AY15" s="11" t="s">
        <v>73</v>
      </c>
    </row>
    <row r="16" spans="1:51" x14ac:dyDescent="0.25">
      <c r="A16" s="2" t="s">
        <v>230</v>
      </c>
      <c r="B16" s="4" t="s">
        <v>231</v>
      </c>
      <c r="C16" s="2" t="s">
        <v>57</v>
      </c>
      <c r="D16" s="2" t="s">
        <v>77</v>
      </c>
      <c r="E16" s="10">
        <v>12.7</v>
      </c>
      <c r="F16" s="10" t="s">
        <v>73</v>
      </c>
      <c r="G16" s="10" t="s">
        <v>73</v>
      </c>
      <c r="H16" s="10" t="s">
        <v>73</v>
      </c>
      <c r="I16" s="10">
        <v>-2.6</v>
      </c>
      <c r="J16" s="10">
        <v>1.79</v>
      </c>
      <c r="K16" s="10">
        <v>0.91</v>
      </c>
      <c r="L16" s="10">
        <v>-6.11</v>
      </c>
      <c r="M16" s="10">
        <v>1.9737</v>
      </c>
      <c r="N16" s="10">
        <v>1.1172</v>
      </c>
      <c r="O16" s="10">
        <f t="shared" ref="O16:O25" si="1">M16+(N16*1.96)</f>
        <v>4.1634120000000001</v>
      </c>
      <c r="P16" s="10">
        <f>M16-(1.96*N16)</f>
        <v>-0.21601200000000009</v>
      </c>
      <c r="Q16" s="10">
        <v>0</v>
      </c>
      <c r="R16" s="10">
        <v>0</v>
      </c>
      <c r="S16" s="10">
        <v>0</v>
      </c>
      <c r="T16" s="10">
        <v>0</v>
      </c>
      <c r="U16" s="10">
        <v>0.88</v>
      </c>
      <c r="V16" s="10" t="s">
        <v>73</v>
      </c>
      <c r="W16" s="2" t="s">
        <v>73</v>
      </c>
      <c r="X16" s="2" t="s">
        <v>73</v>
      </c>
      <c r="Y16" s="10" t="s">
        <v>73</v>
      </c>
      <c r="Z16" s="2" t="s">
        <v>73</v>
      </c>
      <c r="AA16" s="2" t="s">
        <v>73</v>
      </c>
      <c r="AB16" s="2" t="s">
        <v>73</v>
      </c>
      <c r="AC16" s="10" t="s">
        <v>73</v>
      </c>
      <c r="AD16" s="10">
        <v>0.75800000000000001</v>
      </c>
      <c r="AE16" s="10" t="s">
        <v>73</v>
      </c>
      <c r="AF16" s="10" t="s">
        <v>73</v>
      </c>
      <c r="AG16" s="10" t="s">
        <v>73</v>
      </c>
      <c r="AH16" s="10" t="s">
        <v>73</v>
      </c>
      <c r="AI16" s="10" t="s">
        <v>73</v>
      </c>
      <c r="AJ16" s="10" t="s">
        <v>73</v>
      </c>
      <c r="AK16" s="10" t="s">
        <v>73</v>
      </c>
      <c r="AL16" s="11" t="s">
        <v>73</v>
      </c>
      <c r="AM16" s="11" t="s">
        <v>73</v>
      </c>
      <c r="AN16" s="11" t="s">
        <v>73</v>
      </c>
      <c r="AO16" t="s">
        <v>237</v>
      </c>
      <c r="AP16">
        <v>1825</v>
      </c>
      <c r="AQ16" t="s">
        <v>73</v>
      </c>
      <c r="AR16" t="s">
        <v>238</v>
      </c>
      <c r="AS16" t="s">
        <v>224</v>
      </c>
      <c r="AT16" t="s">
        <v>175</v>
      </c>
      <c r="AU16" t="s">
        <v>33</v>
      </c>
      <c r="AV16" t="s">
        <v>33</v>
      </c>
      <c r="AW16" t="s">
        <v>33</v>
      </c>
      <c r="AX16" t="s">
        <v>202</v>
      </c>
      <c r="AY16" s="11" t="s">
        <v>73</v>
      </c>
    </row>
    <row r="17" spans="1:51" x14ac:dyDescent="0.25">
      <c r="A17" s="32" t="s">
        <v>239</v>
      </c>
      <c r="B17" s="37" t="s">
        <v>240</v>
      </c>
      <c r="C17" s="32" t="s">
        <v>61</v>
      </c>
      <c r="D17" s="32" t="s">
        <v>81</v>
      </c>
      <c r="E17" s="34">
        <v>-2.5</v>
      </c>
      <c r="F17" s="34" t="s">
        <v>73</v>
      </c>
      <c r="G17" s="34">
        <v>0</v>
      </c>
      <c r="H17" s="34">
        <v>-5</v>
      </c>
      <c r="I17" s="34">
        <v>17.344799999999999</v>
      </c>
      <c r="J17" s="34">
        <v>6.9378000000000002</v>
      </c>
      <c r="K17" s="34">
        <v>30.94</v>
      </c>
      <c r="L17" s="34">
        <v>3.75</v>
      </c>
      <c r="M17" s="34">
        <v>0.2869776</v>
      </c>
      <c r="N17" s="34">
        <v>6.8678400000000001E-2</v>
      </c>
      <c r="O17" s="34">
        <f t="shared" si="1"/>
        <v>0.42158726400000002</v>
      </c>
      <c r="P17" s="34">
        <f t="shared" ref="P17:P24" si="2">M17-(N17*1.96)</f>
        <v>0.15236793600000001</v>
      </c>
      <c r="Q17" s="34">
        <v>-7.8927600000000001E-2</v>
      </c>
      <c r="R17" s="34">
        <v>4.8749399999999998E-2</v>
      </c>
      <c r="S17" s="34">
        <f>Q17+(R17*1.96)</f>
        <v>1.662122399999999E-2</v>
      </c>
      <c r="T17" s="34">
        <f>Q17-(R17*1.96)</f>
        <v>-0.17447642399999999</v>
      </c>
      <c r="U17" s="34" t="s">
        <v>73</v>
      </c>
      <c r="V17" s="34" t="s">
        <v>73</v>
      </c>
      <c r="W17" s="32" t="s">
        <v>73</v>
      </c>
      <c r="X17" s="32" t="s">
        <v>73</v>
      </c>
      <c r="Y17" s="34" t="s">
        <v>73</v>
      </c>
      <c r="Z17" s="32" t="s">
        <v>73</v>
      </c>
      <c r="AA17" s="32" t="s">
        <v>73</v>
      </c>
      <c r="AB17" s="32" t="s">
        <v>73</v>
      </c>
      <c r="AC17" s="34" t="s">
        <v>73</v>
      </c>
      <c r="AD17" s="34" t="s">
        <v>73</v>
      </c>
      <c r="AE17" s="34" t="s">
        <v>73</v>
      </c>
      <c r="AF17" s="34" t="s">
        <v>73</v>
      </c>
      <c r="AG17" s="34" t="s">
        <v>73</v>
      </c>
      <c r="AH17" s="34" t="s">
        <v>73</v>
      </c>
      <c r="AI17" s="34" t="s">
        <v>73</v>
      </c>
      <c r="AJ17" s="34" t="s">
        <v>73</v>
      </c>
      <c r="AK17" s="34" t="s">
        <v>73</v>
      </c>
      <c r="AL17" s="35" t="s">
        <v>73</v>
      </c>
      <c r="AM17" s="35" t="s">
        <v>73</v>
      </c>
      <c r="AN17" s="35" t="s">
        <v>73</v>
      </c>
      <c r="AO17" s="36" t="s">
        <v>241</v>
      </c>
      <c r="AP17" s="36">
        <v>90</v>
      </c>
      <c r="AQ17" s="36" t="s">
        <v>242</v>
      </c>
      <c r="AR17" s="36" t="s">
        <v>243</v>
      </c>
      <c r="AS17" s="36" t="s">
        <v>224</v>
      </c>
      <c r="AT17" s="36" t="s">
        <v>175</v>
      </c>
      <c r="AU17" s="36" t="s">
        <v>35</v>
      </c>
      <c r="AV17" s="36" t="s">
        <v>33</v>
      </c>
      <c r="AW17" s="36" t="s">
        <v>35</v>
      </c>
      <c r="AX17" s="36" t="s">
        <v>202</v>
      </c>
      <c r="AY17" s="11" t="s">
        <v>73</v>
      </c>
    </row>
    <row r="18" spans="1:51" x14ac:dyDescent="0.25">
      <c r="A18" s="32" t="s">
        <v>239</v>
      </c>
      <c r="B18" s="37" t="s">
        <v>240</v>
      </c>
      <c r="C18" s="32" t="s">
        <v>61</v>
      </c>
      <c r="D18" s="32" t="s">
        <v>81</v>
      </c>
      <c r="E18" s="34">
        <v>-32.5</v>
      </c>
      <c r="F18" s="34" t="s">
        <v>73</v>
      </c>
      <c r="G18" s="34">
        <v>-30</v>
      </c>
      <c r="H18" s="34">
        <v>-32</v>
      </c>
      <c r="I18" s="34">
        <v>38.789279999999998</v>
      </c>
      <c r="J18" s="34">
        <v>5.9918399999999998</v>
      </c>
      <c r="K18" s="34">
        <v>50.53</v>
      </c>
      <c r="L18" s="34">
        <v>27.05</v>
      </c>
      <c r="M18" s="34">
        <v>7.8489600000000003E-3</v>
      </c>
      <c r="N18" s="34">
        <v>8.3395199999999996E-3</v>
      </c>
      <c r="O18" s="34">
        <f t="shared" si="1"/>
        <v>2.4194419199999997E-2</v>
      </c>
      <c r="P18" s="34">
        <f t="shared" si="2"/>
        <v>-8.4964991999999986E-3</v>
      </c>
      <c r="Q18" s="34">
        <v>-4.1785200000000002E-2</v>
      </c>
      <c r="R18" s="34">
        <v>3.94638E-2</v>
      </c>
      <c r="S18" s="34">
        <f>Q18+(R18*1.96)</f>
        <v>3.5563848000000002E-2</v>
      </c>
      <c r="T18" s="34">
        <f>Q18-(R18*1.96)</f>
        <v>-0.119134248</v>
      </c>
      <c r="U18" s="34" t="s">
        <v>73</v>
      </c>
      <c r="V18" s="34" t="s">
        <v>73</v>
      </c>
      <c r="W18" s="32" t="s">
        <v>73</v>
      </c>
      <c r="X18" s="32" t="s">
        <v>73</v>
      </c>
      <c r="Y18" s="34" t="s">
        <v>73</v>
      </c>
      <c r="Z18" s="32" t="s">
        <v>73</v>
      </c>
      <c r="AA18" s="32" t="s">
        <v>73</v>
      </c>
      <c r="AB18" s="32" t="s">
        <v>73</v>
      </c>
      <c r="AC18" s="34" t="s">
        <v>73</v>
      </c>
      <c r="AD18" s="34" t="s">
        <v>73</v>
      </c>
      <c r="AE18" s="34" t="s">
        <v>73</v>
      </c>
      <c r="AF18" s="34" t="s">
        <v>73</v>
      </c>
      <c r="AG18" s="34" t="s">
        <v>73</v>
      </c>
      <c r="AH18" s="34" t="s">
        <v>73</v>
      </c>
      <c r="AI18" s="34" t="s">
        <v>73</v>
      </c>
      <c r="AJ18" s="34" t="s">
        <v>73</v>
      </c>
      <c r="AK18" s="34" t="s">
        <v>73</v>
      </c>
      <c r="AL18" s="35" t="s">
        <v>73</v>
      </c>
      <c r="AM18" s="35" t="s">
        <v>73</v>
      </c>
      <c r="AN18" s="35" t="s">
        <v>73</v>
      </c>
      <c r="AO18" s="36" t="s">
        <v>241</v>
      </c>
      <c r="AP18" s="36">
        <v>90</v>
      </c>
      <c r="AQ18" s="36" t="s">
        <v>242</v>
      </c>
      <c r="AR18" s="36" t="s">
        <v>243</v>
      </c>
      <c r="AS18" s="36" t="s">
        <v>224</v>
      </c>
      <c r="AT18" s="36" t="s">
        <v>175</v>
      </c>
      <c r="AU18" s="36" t="s">
        <v>39</v>
      </c>
      <c r="AV18" s="36" t="s">
        <v>37</v>
      </c>
      <c r="AW18" s="36" t="s">
        <v>39</v>
      </c>
      <c r="AX18" s="36" t="s">
        <v>202</v>
      </c>
      <c r="AY18" s="11" t="s">
        <v>73</v>
      </c>
    </row>
    <row r="19" spans="1:51" x14ac:dyDescent="0.25">
      <c r="A19" s="32" t="s">
        <v>239</v>
      </c>
      <c r="B19" s="37" t="s">
        <v>240</v>
      </c>
      <c r="C19" s="32" t="s">
        <v>61</v>
      </c>
      <c r="D19" s="32" t="s">
        <v>75</v>
      </c>
      <c r="E19" s="34">
        <v>-2</v>
      </c>
      <c r="F19" s="34" t="s">
        <v>73</v>
      </c>
      <c r="G19" s="34" t="s">
        <v>73</v>
      </c>
      <c r="H19" s="34" t="s">
        <v>73</v>
      </c>
      <c r="I19" s="34">
        <v>66.676739999999995</v>
      </c>
      <c r="J19" s="34">
        <v>0.514212</v>
      </c>
      <c r="K19" s="34">
        <v>67.680000000000007</v>
      </c>
      <c r="L19" s="34">
        <v>65.67</v>
      </c>
      <c r="M19" s="34">
        <v>7.7639880000000003</v>
      </c>
      <c r="N19" s="34">
        <v>9.7236000000000003E-2</v>
      </c>
      <c r="O19" s="34">
        <f t="shared" si="1"/>
        <v>7.9545705600000005</v>
      </c>
      <c r="P19" s="34">
        <f t="shared" si="2"/>
        <v>7.5734054400000002</v>
      </c>
      <c r="Q19" s="34" t="s">
        <v>73</v>
      </c>
      <c r="R19" s="34" t="s">
        <v>73</v>
      </c>
      <c r="S19" s="34" t="s">
        <v>73</v>
      </c>
      <c r="T19" s="34" t="s">
        <v>73</v>
      </c>
      <c r="U19" s="34" t="s">
        <v>73</v>
      </c>
      <c r="V19" s="34" t="s">
        <v>73</v>
      </c>
      <c r="W19" s="32" t="s">
        <v>73</v>
      </c>
      <c r="X19" s="32" t="s">
        <v>73</v>
      </c>
      <c r="Y19" s="34" t="s">
        <v>73</v>
      </c>
      <c r="Z19" s="32" t="s">
        <v>73</v>
      </c>
      <c r="AA19" s="32" t="s">
        <v>73</v>
      </c>
      <c r="AB19" s="32" t="s">
        <v>73</v>
      </c>
      <c r="AC19" s="34" t="s">
        <v>73</v>
      </c>
      <c r="AD19" s="34" t="s">
        <v>73</v>
      </c>
      <c r="AE19" s="34" t="s">
        <v>73</v>
      </c>
      <c r="AF19" s="34" t="s">
        <v>73</v>
      </c>
      <c r="AG19" s="34" t="s">
        <v>73</v>
      </c>
      <c r="AH19" s="34" t="s">
        <v>73</v>
      </c>
      <c r="AI19" s="34" t="s">
        <v>73</v>
      </c>
      <c r="AJ19" s="34" t="s">
        <v>73</v>
      </c>
      <c r="AK19" s="34" t="s">
        <v>73</v>
      </c>
      <c r="AL19" s="34" t="s">
        <v>73</v>
      </c>
      <c r="AM19" s="34" t="s">
        <v>73</v>
      </c>
      <c r="AN19" s="34" t="s">
        <v>73</v>
      </c>
      <c r="AO19" s="36" t="s">
        <v>219</v>
      </c>
      <c r="AP19" s="36">
        <v>62</v>
      </c>
      <c r="AQ19" s="36" t="s">
        <v>73</v>
      </c>
      <c r="AR19" s="36" t="s">
        <v>220</v>
      </c>
      <c r="AS19" s="36" t="s">
        <v>207</v>
      </c>
      <c r="AT19" s="36" t="s">
        <v>175</v>
      </c>
      <c r="AU19" s="36" t="s">
        <v>35</v>
      </c>
      <c r="AV19" s="36" t="s">
        <v>35</v>
      </c>
      <c r="AW19" s="36" t="s">
        <v>35</v>
      </c>
      <c r="AX19" s="36" t="s">
        <v>202</v>
      </c>
      <c r="AY19" s="11" t="s">
        <v>73</v>
      </c>
    </row>
    <row r="20" spans="1:51" x14ac:dyDescent="0.25">
      <c r="A20" s="2" t="s">
        <v>244</v>
      </c>
      <c r="B20" s="4" t="s">
        <v>245</v>
      </c>
      <c r="C20" s="2" t="s">
        <v>57</v>
      </c>
      <c r="D20" s="2" t="s">
        <v>71</v>
      </c>
      <c r="E20" s="10">
        <v>-43</v>
      </c>
      <c r="F20" s="10">
        <v>0.6</v>
      </c>
      <c r="G20" s="10">
        <v>-41.82</v>
      </c>
      <c r="H20" s="10">
        <v>-44.18</v>
      </c>
      <c r="I20" s="10">
        <v>-8.8813999999999993</v>
      </c>
      <c r="J20" s="10">
        <v>1.835</v>
      </c>
      <c r="K20" s="10">
        <v>-5.28</v>
      </c>
      <c r="L20" s="10">
        <v>-12.48</v>
      </c>
      <c r="M20" s="10">
        <v>5.2135999999999996</v>
      </c>
      <c r="N20" s="10">
        <v>1.1172</v>
      </c>
      <c r="O20" s="10">
        <f t="shared" si="1"/>
        <v>7.4033119999999997</v>
      </c>
      <c r="P20" s="10">
        <f t="shared" si="2"/>
        <v>3.0238879999999995</v>
      </c>
      <c r="Q20" s="10" t="s">
        <v>73</v>
      </c>
      <c r="R20" s="10" t="s">
        <v>73</v>
      </c>
      <c r="S20" s="10" t="s">
        <v>73</v>
      </c>
      <c r="T20" s="10" t="s">
        <v>73</v>
      </c>
      <c r="U20" s="10" t="s">
        <v>73</v>
      </c>
      <c r="V20" s="10" t="s">
        <v>73</v>
      </c>
      <c r="W20" s="2" t="s">
        <v>73</v>
      </c>
      <c r="X20" s="2" t="s">
        <v>73</v>
      </c>
      <c r="Y20" s="10" t="s">
        <v>73</v>
      </c>
      <c r="Z20" s="2" t="s">
        <v>73</v>
      </c>
      <c r="AA20" s="2" t="s">
        <v>73</v>
      </c>
      <c r="AB20" s="2" t="s">
        <v>73</v>
      </c>
      <c r="AC20" s="10" t="s">
        <v>73</v>
      </c>
      <c r="AD20" s="10" t="s">
        <v>73</v>
      </c>
      <c r="AE20" s="10" t="s">
        <v>73</v>
      </c>
      <c r="AF20" s="10" t="s">
        <v>73</v>
      </c>
      <c r="AG20" s="10" t="s">
        <v>73</v>
      </c>
      <c r="AH20" s="10" t="s">
        <v>73</v>
      </c>
      <c r="AI20" s="10" t="s">
        <v>73</v>
      </c>
      <c r="AJ20" s="10" t="s">
        <v>73</v>
      </c>
      <c r="AK20" s="10" t="s">
        <v>73</v>
      </c>
      <c r="AL20" s="11" t="s">
        <v>73</v>
      </c>
      <c r="AM20" s="11" t="s">
        <v>73</v>
      </c>
      <c r="AN20" s="11" t="s">
        <v>73</v>
      </c>
      <c r="AO20" t="s">
        <v>214</v>
      </c>
      <c r="AP20">
        <v>365</v>
      </c>
      <c r="AQ20" t="s">
        <v>73</v>
      </c>
      <c r="AR20" t="s">
        <v>227</v>
      </c>
      <c r="AS20" t="s">
        <v>224</v>
      </c>
      <c r="AT20" t="s">
        <v>177</v>
      </c>
      <c r="AU20" t="s">
        <v>39</v>
      </c>
      <c r="AV20" t="s">
        <v>39</v>
      </c>
      <c r="AW20" t="s">
        <v>39</v>
      </c>
      <c r="AX20" t="s">
        <v>202</v>
      </c>
      <c r="AY20" s="11" t="s">
        <v>73</v>
      </c>
    </row>
    <row r="21" spans="1:51" x14ac:dyDescent="0.25">
      <c r="A21" s="32" t="s">
        <v>244</v>
      </c>
      <c r="B21" s="37" t="s">
        <v>245</v>
      </c>
      <c r="C21" s="32" t="s">
        <v>61</v>
      </c>
      <c r="D21" s="32" t="s">
        <v>81</v>
      </c>
      <c r="E21" s="34">
        <v>-2.5</v>
      </c>
      <c r="F21" s="34" t="s">
        <v>73</v>
      </c>
      <c r="G21" s="34">
        <v>0</v>
      </c>
      <c r="H21" s="34">
        <v>-5</v>
      </c>
      <c r="I21" s="34">
        <v>-20.4984</v>
      </c>
      <c r="J21" s="34">
        <v>16.714079999999999</v>
      </c>
      <c r="K21" s="34">
        <v>12.26</v>
      </c>
      <c r="L21" s="34">
        <v>-53.26</v>
      </c>
      <c r="M21" s="34">
        <v>2.6980799999999999E-2</v>
      </c>
      <c r="N21" s="34">
        <v>1.275456E-2</v>
      </c>
      <c r="O21" s="34">
        <f t="shared" si="1"/>
        <v>5.1979737599999999E-2</v>
      </c>
      <c r="P21" s="34">
        <f t="shared" si="2"/>
        <v>1.9818623999999993E-3</v>
      </c>
      <c r="Q21" s="34">
        <v>-7.4284799999999998E-2</v>
      </c>
      <c r="R21" s="34">
        <v>5.10708E-2</v>
      </c>
      <c r="S21" s="34">
        <f>Q21+(R21*1.96)</f>
        <v>2.5813967999999993E-2</v>
      </c>
      <c r="T21" s="34">
        <f>Q21-(R21*1.96)</f>
        <v>-0.17438356799999999</v>
      </c>
      <c r="U21" s="34" t="s">
        <v>73</v>
      </c>
      <c r="V21" s="34" t="s">
        <v>73</v>
      </c>
      <c r="W21" s="32" t="s">
        <v>73</v>
      </c>
      <c r="X21" s="32" t="s">
        <v>73</v>
      </c>
      <c r="Y21" s="34" t="s">
        <v>73</v>
      </c>
      <c r="Z21" s="32" t="s">
        <v>73</v>
      </c>
      <c r="AA21" s="32" t="s">
        <v>73</v>
      </c>
      <c r="AB21" s="32" t="s">
        <v>73</v>
      </c>
      <c r="AC21" s="34" t="s">
        <v>73</v>
      </c>
      <c r="AD21" s="34" t="s">
        <v>73</v>
      </c>
      <c r="AE21" s="34" t="s">
        <v>73</v>
      </c>
      <c r="AF21" s="34" t="s">
        <v>73</v>
      </c>
      <c r="AG21" s="34" t="s">
        <v>73</v>
      </c>
      <c r="AH21" s="34" t="s">
        <v>73</v>
      </c>
      <c r="AI21" s="34" t="s">
        <v>73</v>
      </c>
      <c r="AJ21" s="34" t="s">
        <v>73</v>
      </c>
      <c r="AK21" s="34" t="s">
        <v>73</v>
      </c>
      <c r="AL21" s="35" t="s">
        <v>73</v>
      </c>
      <c r="AM21" s="35" t="s">
        <v>73</v>
      </c>
      <c r="AN21" s="35" t="s">
        <v>73</v>
      </c>
      <c r="AO21" s="36" t="s">
        <v>241</v>
      </c>
      <c r="AP21" s="36">
        <v>90</v>
      </c>
      <c r="AQ21" s="36" t="s">
        <v>242</v>
      </c>
      <c r="AR21" s="36" t="s">
        <v>243</v>
      </c>
      <c r="AS21" s="36" t="s">
        <v>224</v>
      </c>
      <c r="AT21" s="36" t="s">
        <v>177</v>
      </c>
      <c r="AU21" s="36" t="s">
        <v>35</v>
      </c>
      <c r="AV21" s="36" t="s">
        <v>33</v>
      </c>
      <c r="AW21" s="36" t="s">
        <v>35</v>
      </c>
      <c r="AX21" s="36" t="s">
        <v>202</v>
      </c>
      <c r="AY21" s="11" t="s">
        <v>73</v>
      </c>
    </row>
    <row r="22" spans="1:51" x14ac:dyDescent="0.25">
      <c r="A22" s="32" t="s">
        <v>244</v>
      </c>
      <c r="B22" s="37" t="s">
        <v>245</v>
      </c>
      <c r="C22" s="32" t="s">
        <v>61</v>
      </c>
      <c r="D22" s="32" t="s">
        <v>81</v>
      </c>
      <c r="E22" s="34">
        <v>-32.5</v>
      </c>
      <c r="F22" s="34" t="s">
        <v>73</v>
      </c>
      <c r="G22" s="34">
        <v>-30</v>
      </c>
      <c r="H22" s="34">
        <v>-32</v>
      </c>
      <c r="I22" s="34">
        <v>2.8697759999999999</v>
      </c>
      <c r="J22" s="34">
        <v>3.46896</v>
      </c>
      <c r="K22" s="34">
        <v>9.67</v>
      </c>
      <c r="L22" s="34">
        <v>-3.93</v>
      </c>
      <c r="M22" s="34">
        <v>4.6603200000000001E-4</v>
      </c>
      <c r="N22" s="34">
        <v>1.275456E-2</v>
      </c>
      <c r="O22" s="34">
        <f t="shared" si="1"/>
        <v>2.5464969600000002E-2</v>
      </c>
      <c r="P22" s="34">
        <f t="shared" si="2"/>
        <v>-2.4532905599999998E-2</v>
      </c>
      <c r="Q22" s="34">
        <v>-1.903548E-2</v>
      </c>
      <c r="R22" s="34">
        <v>4.8749399999999998E-2</v>
      </c>
      <c r="S22" s="34">
        <f>Q22+(R22*1.96)</f>
        <v>7.6513343999999983E-2</v>
      </c>
      <c r="T22" s="34">
        <f>Q22-(R22*1.96)</f>
        <v>-0.114584304</v>
      </c>
      <c r="U22" s="34" t="s">
        <v>73</v>
      </c>
      <c r="V22" s="34" t="s">
        <v>73</v>
      </c>
      <c r="W22" s="32" t="s">
        <v>73</v>
      </c>
      <c r="X22" s="32" t="s">
        <v>73</v>
      </c>
      <c r="Y22" s="34" t="s">
        <v>73</v>
      </c>
      <c r="Z22" s="32" t="s">
        <v>73</v>
      </c>
      <c r="AA22" s="32" t="s">
        <v>73</v>
      </c>
      <c r="AB22" s="32" t="s">
        <v>73</v>
      </c>
      <c r="AC22" s="34" t="s">
        <v>73</v>
      </c>
      <c r="AD22" s="34" t="s">
        <v>73</v>
      </c>
      <c r="AE22" s="34" t="s">
        <v>73</v>
      </c>
      <c r="AF22" s="34" t="s">
        <v>73</v>
      </c>
      <c r="AG22" s="34" t="s">
        <v>73</v>
      </c>
      <c r="AH22" s="34" t="s">
        <v>73</v>
      </c>
      <c r="AI22" s="34" t="s">
        <v>73</v>
      </c>
      <c r="AJ22" s="34" t="s">
        <v>73</v>
      </c>
      <c r="AK22" s="34" t="s">
        <v>73</v>
      </c>
      <c r="AL22" s="35" t="s">
        <v>73</v>
      </c>
      <c r="AM22" s="35" t="s">
        <v>73</v>
      </c>
      <c r="AN22" s="35" t="s">
        <v>73</v>
      </c>
      <c r="AO22" s="36" t="s">
        <v>241</v>
      </c>
      <c r="AP22" s="36">
        <v>90</v>
      </c>
      <c r="AQ22" s="36" t="s">
        <v>242</v>
      </c>
      <c r="AR22" s="36" t="s">
        <v>243</v>
      </c>
      <c r="AS22" s="36" t="s">
        <v>224</v>
      </c>
      <c r="AT22" s="36" t="s">
        <v>177</v>
      </c>
      <c r="AU22" s="36" t="s">
        <v>39</v>
      </c>
      <c r="AV22" s="36" t="s">
        <v>37</v>
      </c>
      <c r="AW22" s="36" t="s">
        <v>39</v>
      </c>
      <c r="AX22" s="36" t="s">
        <v>202</v>
      </c>
      <c r="AY22" s="11" t="s">
        <v>73</v>
      </c>
    </row>
    <row r="23" spans="1:51" x14ac:dyDescent="0.25">
      <c r="A23" s="32" t="s">
        <v>244</v>
      </c>
      <c r="B23" s="37" t="s">
        <v>245</v>
      </c>
      <c r="C23" s="32" t="s">
        <v>61</v>
      </c>
      <c r="D23" s="32" t="s">
        <v>75</v>
      </c>
      <c r="E23" s="34">
        <v>0</v>
      </c>
      <c r="F23" s="34">
        <v>0</v>
      </c>
      <c r="G23" s="34" t="s">
        <v>73</v>
      </c>
      <c r="H23" s="34" t="s">
        <v>73</v>
      </c>
      <c r="I23" s="34" t="s">
        <v>73</v>
      </c>
      <c r="J23" s="34" t="s">
        <v>73</v>
      </c>
      <c r="K23" s="34" t="s">
        <v>73</v>
      </c>
      <c r="L23" s="34" t="s">
        <v>73</v>
      </c>
      <c r="M23" s="34">
        <v>696</v>
      </c>
      <c r="N23" s="34">
        <v>112.8288</v>
      </c>
      <c r="O23" s="34">
        <f t="shared" si="1"/>
        <v>917.14444800000001</v>
      </c>
      <c r="P23" s="34">
        <f t="shared" si="2"/>
        <v>474.85555199999999</v>
      </c>
      <c r="Q23" s="34" t="s">
        <v>73</v>
      </c>
      <c r="R23" s="34" t="s">
        <v>73</v>
      </c>
      <c r="S23" s="34" t="s">
        <v>73</v>
      </c>
      <c r="T23" s="34" t="s">
        <v>73</v>
      </c>
      <c r="U23" s="34" t="s">
        <v>73</v>
      </c>
      <c r="V23" s="34" t="s">
        <v>73</v>
      </c>
      <c r="W23" s="32" t="s">
        <v>73</v>
      </c>
      <c r="X23" s="32" t="s">
        <v>73</v>
      </c>
      <c r="Y23" s="34" t="s">
        <v>73</v>
      </c>
      <c r="Z23" s="32" t="s">
        <v>73</v>
      </c>
      <c r="AA23" s="32" t="s">
        <v>73</v>
      </c>
      <c r="AB23" s="32" t="s">
        <v>73</v>
      </c>
      <c r="AC23" s="34" t="s">
        <v>73</v>
      </c>
      <c r="AD23" s="34" t="s">
        <v>73</v>
      </c>
      <c r="AE23" s="34" t="s">
        <v>73</v>
      </c>
      <c r="AF23" s="34" t="s">
        <v>73</v>
      </c>
      <c r="AG23" s="34" t="s">
        <v>73</v>
      </c>
      <c r="AH23" s="34" t="s">
        <v>73</v>
      </c>
      <c r="AI23" s="34" t="s">
        <v>73</v>
      </c>
      <c r="AJ23" s="34" t="s">
        <v>73</v>
      </c>
      <c r="AK23" s="34" t="s">
        <v>73</v>
      </c>
      <c r="AL23" s="34" t="s">
        <v>73</v>
      </c>
      <c r="AM23" s="34" t="s">
        <v>73</v>
      </c>
      <c r="AN23" s="34" t="s">
        <v>73</v>
      </c>
      <c r="AO23" s="36" t="s">
        <v>246</v>
      </c>
      <c r="AP23" s="36">
        <v>1095</v>
      </c>
      <c r="AQ23" s="36" t="s">
        <v>73</v>
      </c>
      <c r="AR23" s="36" t="s">
        <v>247</v>
      </c>
      <c r="AS23" s="36" t="s">
        <v>224</v>
      </c>
      <c r="AT23" s="36" t="s">
        <v>177</v>
      </c>
      <c r="AU23" s="36" t="s">
        <v>33</v>
      </c>
      <c r="AV23" s="36" t="s">
        <v>33</v>
      </c>
      <c r="AW23" s="36" t="s">
        <v>33</v>
      </c>
      <c r="AX23" s="36" t="s">
        <v>202</v>
      </c>
      <c r="AY23" s="11" t="s">
        <v>73</v>
      </c>
    </row>
    <row r="24" spans="1:51" x14ac:dyDescent="0.25">
      <c r="A24" s="32" t="s">
        <v>244</v>
      </c>
      <c r="B24" s="37" t="s">
        <v>245</v>
      </c>
      <c r="C24" s="32" t="s">
        <v>61</v>
      </c>
      <c r="D24" s="32" t="s">
        <v>75</v>
      </c>
      <c r="E24" s="34">
        <v>-20</v>
      </c>
      <c r="F24" s="34">
        <v>0</v>
      </c>
      <c r="G24" s="34" t="s">
        <v>73</v>
      </c>
      <c r="H24" s="34" t="s">
        <v>73</v>
      </c>
      <c r="I24" s="34" t="s">
        <v>73</v>
      </c>
      <c r="J24" s="34" t="s">
        <v>73</v>
      </c>
      <c r="K24" s="34" t="s">
        <v>73</v>
      </c>
      <c r="L24" s="34" t="s">
        <v>73</v>
      </c>
      <c r="M24" s="34">
        <v>127.54559999999999</v>
      </c>
      <c r="N24" s="34">
        <v>19.622399999999999</v>
      </c>
      <c r="O24" s="34">
        <f t="shared" si="1"/>
        <v>166.00550399999997</v>
      </c>
      <c r="P24" s="34">
        <f t="shared" si="2"/>
        <v>89.085695999999999</v>
      </c>
      <c r="Q24" s="34" t="s">
        <v>73</v>
      </c>
      <c r="R24" s="34" t="s">
        <v>73</v>
      </c>
      <c r="S24" s="34" t="s">
        <v>73</v>
      </c>
      <c r="T24" s="34" t="s">
        <v>73</v>
      </c>
      <c r="U24" s="34" t="s">
        <v>73</v>
      </c>
      <c r="V24" s="34" t="s">
        <v>73</v>
      </c>
      <c r="W24" s="32" t="s">
        <v>73</v>
      </c>
      <c r="X24" s="32" t="s">
        <v>73</v>
      </c>
      <c r="Y24" s="34" t="s">
        <v>73</v>
      </c>
      <c r="Z24" s="32" t="s">
        <v>73</v>
      </c>
      <c r="AA24" s="32" t="s">
        <v>73</v>
      </c>
      <c r="AB24" s="32" t="s">
        <v>73</v>
      </c>
      <c r="AC24" s="34" t="s">
        <v>73</v>
      </c>
      <c r="AD24" s="34" t="s">
        <v>73</v>
      </c>
      <c r="AE24" s="34" t="s">
        <v>73</v>
      </c>
      <c r="AF24" s="34" t="s">
        <v>73</v>
      </c>
      <c r="AG24" s="34" t="s">
        <v>73</v>
      </c>
      <c r="AH24" s="34" t="s">
        <v>73</v>
      </c>
      <c r="AI24" s="34" t="s">
        <v>73</v>
      </c>
      <c r="AJ24" s="34" t="s">
        <v>73</v>
      </c>
      <c r="AK24" s="34" t="s">
        <v>73</v>
      </c>
      <c r="AL24" s="34" t="s">
        <v>73</v>
      </c>
      <c r="AM24" s="34" t="s">
        <v>73</v>
      </c>
      <c r="AN24" s="34" t="s">
        <v>73</v>
      </c>
      <c r="AO24" s="36" t="s">
        <v>246</v>
      </c>
      <c r="AP24" s="36">
        <v>1095</v>
      </c>
      <c r="AQ24" s="36" t="s">
        <v>73</v>
      </c>
      <c r="AR24" s="36" t="s">
        <v>247</v>
      </c>
      <c r="AS24" s="36" t="s">
        <v>224</v>
      </c>
      <c r="AT24" s="36" t="s">
        <v>177</v>
      </c>
      <c r="AU24" s="36" t="s">
        <v>37</v>
      </c>
      <c r="AV24" s="36" t="s">
        <v>37</v>
      </c>
      <c r="AW24" s="36" t="s">
        <v>37</v>
      </c>
      <c r="AX24" s="36" t="s">
        <v>202</v>
      </c>
      <c r="AY24" s="11" t="s">
        <v>73</v>
      </c>
    </row>
    <row r="25" spans="1:51" x14ac:dyDescent="0.25">
      <c r="A25" s="32" t="s">
        <v>244</v>
      </c>
      <c r="B25" s="37" t="s">
        <v>245</v>
      </c>
      <c r="C25" s="32" t="s">
        <v>61</v>
      </c>
      <c r="D25" s="32" t="s">
        <v>75</v>
      </c>
      <c r="E25" s="34">
        <v>-10</v>
      </c>
      <c r="F25" s="34">
        <v>0</v>
      </c>
      <c r="G25" s="34" t="s">
        <v>73</v>
      </c>
      <c r="H25" s="34" t="s">
        <v>73</v>
      </c>
      <c r="I25" s="34" t="s">
        <v>73</v>
      </c>
      <c r="J25" s="34" t="s">
        <v>73</v>
      </c>
      <c r="K25" s="34" t="s">
        <v>73</v>
      </c>
      <c r="L25" s="34" t="s">
        <v>73</v>
      </c>
      <c r="M25" s="34">
        <v>36.792000000000002</v>
      </c>
      <c r="N25" s="34">
        <v>4.9055999999999997</v>
      </c>
      <c r="O25" s="34">
        <f t="shared" si="1"/>
        <v>46.406976</v>
      </c>
      <c r="P25" s="34">
        <f>M25-(1.96*N25)</f>
        <v>27.177024000000003</v>
      </c>
      <c r="Q25" s="34" t="s">
        <v>73</v>
      </c>
      <c r="R25" s="34" t="s">
        <v>73</v>
      </c>
      <c r="S25" s="34" t="s">
        <v>73</v>
      </c>
      <c r="T25" s="34" t="s">
        <v>73</v>
      </c>
      <c r="U25" s="34" t="s">
        <v>73</v>
      </c>
      <c r="V25" s="34" t="s">
        <v>73</v>
      </c>
      <c r="W25" s="32" t="s">
        <v>73</v>
      </c>
      <c r="X25" s="32" t="s">
        <v>73</v>
      </c>
      <c r="Y25" s="34" t="s">
        <v>73</v>
      </c>
      <c r="Z25" s="32" t="s">
        <v>73</v>
      </c>
      <c r="AA25" s="32" t="s">
        <v>73</v>
      </c>
      <c r="AB25" s="32" t="s">
        <v>73</v>
      </c>
      <c r="AC25" s="34" t="s">
        <v>73</v>
      </c>
      <c r="AD25" s="34" t="s">
        <v>73</v>
      </c>
      <c r="AE25" s="34" t="s">
        <v>73</v>
      </c>
      <c r="AF25" s="34" t="s">
        <v>73</v>
      </c>
      <c r="AG25" s="34" t="s">
        <v>73</v>
      </c>
      <c r="AH25" s="34" t="s">
        <v>73</v>
      </c>
      <c r="AI25" s="34" t="s">
        <v>73</v>
      </c>
      <c r="AJ25" s="34" t="s">
        <v>73</v>
      </c>
      <c r="AK25" s="34" t="s">
        <v>73</v>
      </c>
      <c r="AL25" s="34" t="s">
        <v>73</v>
      </c>
      <c r="AM25" s="34" t="s">
        <v>73</v>
      </c>
      <c r="AN25" s="34" t="s">
        <v>73</v>
      </c>
      <c r="AO25" s="36" t="s">
        <v>246</v>
      </c>
      <c r="AP25" s="36">
        <v>1095</v>
      </c>
      <c r="AQ25" s="36" t="s">
        <v>73</v>
      </c>
      <c r="AR25" s="36" t="s">
        <v>247</v>
      </c>
      <c r="AS25" s="36" t="s">
        <v>224</v>
      </c>
      <c r="AT25" s="36" t="s">
        <v>177</v>
      </c>
      <c r="AU25" s="36" t="s">
        <v>35</v>
      </c>
      <c r="AV25" s="36" t="s">
        <v>35</v>
      </c>
      <c r="AW25" s="36" t="s">
        <v>35</v>
      </c>
      <c r="AX25" s="36" t="s">
        <v>202</v>
      </c>
      <c r="AY25" s="11" t="s">
        <v>73</v>
      </c>
    </row>
    <row r="26" spans="1:51" x14ac:dyDescent="0.25">
      <c r="A26" s="32" t="s">
        <v>244</v>
      </c>
      <c r="B26" s="37" t="s">
        <v>245</v>
      </c>
      <c r="C26" s="32" t="s">
        <v>61</v>
      </c>
      <c r="D26" s="32" t="s">
        <v>75</v>
      </c>
      <c r="E26" s="34">
        <v>-2</v>
      </c>
      <c r="F26" s="34" t="s">
        <v>73</v>
      </c>
      <c r="G26" s="34" t="s">
        <v>73</v>
      </c>
      <c r="H26" s="34" t="s">
        <v>73</v>
      </c>
      <c r="I26" s="34">
        <v>-38.096801999999997</v>
      </c>
      <c r="J26" s="34">
        <v>0.22504440000000001</v>
      </c>
      <c r="K26" s="34">
        <v>-37.659999999999997</v>
      </c>
      <c r="L26" s="34">
        <v>-38.54</v>
      </c>
      <c r="M26" s="34">
        <v>10.32040128</v>
      </c>
      <c r="N26" s="34">
        <v>6.5244479999999994E-2</v>
      </c>
      <c r="O26" s="34">
        <f>M26+(1.96*N26)</f>
        <v>10.448280460800001</v>
      </c>
      <c r="P26" s="34">
        <f>M26-(1.96*N26)</f>
        <v>10.1925220992</v>
      </c>
      <c r="Q26" s="34" t="s">
        <v>73</v>
      </c>
      <c r="R26" s="34" t="s">
        <v>73</v>
      </c>
      <c r="S26" s="34" t="s">
        <v>73</v>
      </c>
      <c r="T26" s="34" t="s">
        <v>73</v>
      </c>
      <c r="U26" s="34" t="s">
        <v>73</v>
      </c>
      <c r="V26" s="34" t="s">
        <v>73</v>
      </c>
      <c r="W26" s="32" t="s">
        <v>73</v>
      </c>
      <c r="X26" s="32" t="s">
        <v>73</v>
      </c>
      <c r="Y26" s="34" t="s">
        <v>73</v>
      </c>
      <c r="Z26" s="32" t="s">
        <v>73</v>
      </c>
      <c r="AA26" s="32" t="s">
        <v>73</v>
      </c>
      <c r="AB26" s="32" t="s">
        <v>73</v>
      </c>
      <c r="AC26" s="34" t="s">
        <v>73</v>
      </c>
      <c r="AD26" s="34" t="s">
        <v>73</v>
      </c>
      <c r="AE26" s="34" t="s">
        <v>73</v>
      </c>
      <c r="AF26" s="34" t="s">
        <v>73</v>
      </c>
      <c r="AG26" s="34" t="s">
        <v>73</v>
      </c>
      <c r="AH26" s="34" t="s">
        <v>73</v>
      </c>
      <c r="AI26" s="34" t="s">
        <v>73</v>
      </c>
      <c r="AJ26" s="34" t="s">
        <v>73</v>
      </c>
      <c r="AK26" s="34" t="s">
        <v>73</v>
      </c>
      <c r="AL26" s="34" t="s">
        <v>73</v>
      </c>
      <c r="AM26" s="34" t="s">
        <v>73</v>
      </c>
      <c r="AN26" s="34" t="s">
        <v>73</v>
      </c>
      <c r="AO26" s="36" t="s">
        <v>219</v>
      </c>
      <c r="AP26" s="36">
        <v>62</v>
      </c>
      <c r="AQ26" s="36" t="s">
        <v>73</v>
      </c>
      <c r="AR26" s="36" t="s">
        <v>220</v>
      </c>
      <c r="AS26" s="36" t="s">
        <v>207</v>
      </c>
      <c r="AT26" s="36" t="s">
        <v>177</v>
      </c>
      <c r="AU26" s="36" t="s">
        <v>35</v>
      </c>
      <c r="AV26" s="36" t="s">
        <v>35</v>
      </c>
      <c r="AW26" s="36" t="s">
        <v>35</v>
      </c>
      <c r="AX26" s="36" t="s">
        <v>202</v>
      </c>
      <c r="AY26" s="11" t="s">
        <v>73</v>
      </c>
    </row>
    <row r="27" spans="1:51" x14ac:dyDescent="0.25">
      <c r="A27" s="2" t="s">
        <v>244</v>
      </c>
      <c r="B27" s="4" t="s">
        <v>245</v>
      </c>
      <c r="C27" s="2" t="s">
        <v>57</v>
      </c>
      <c r="D27" s="2" t="s">
        <v>77</v>
      </c>
      <c r="E27" s="10">
        <v>-40.5</v>
      </c>
      <c r="F27" s="10" t="s">
        <v>73</v>
      </c>
      <c r="G27" s="10">
        <v>-21</v>
      </c>
      <c r="H27" s="10">
        <v>-60</v>
      </c>
      <c r="I27" s="10">
        <v>-23.010899999999999</v>
      </c>
      <c r="J27" s="10">
        <v>11.4871</v>
      </c>
      <c r="K27" s="10">
        <v>-0.5</v>
      </c>
      <c r="L27" s="10">
        <v>-45.53</v>
      </c>
      <c r="M27" s="10" t="s">
        <v>73</v>
      </c>
      <c r="N27" s="10" t="s">
        <v>73</v>
      </c>
      <c r="O27" s="10" t="s">
        <v>73</v>
      </c>
      <c r="P27" s="10" t="s">
        <v>73</v>
      </c>
      <c r="Q27" s="10" t="s">
        <v>73</v>
      </c>
      <c r="R27" s="10" t="s">
        <v>73</v>
      </c>
      <c r="S27" s="10" t="s">
        <v>73</v>
      </c>
      <c r="T27" s="10" t="s">
        <v>73</v>
      </c>
      <c r="U27" s="10" t="s">
        <v>73</v>
      </c>
      <c r="V27" s="10" t="s">
        <v>73</v>
      </c>
      <c r="W27" s="2" t="s">
        <v>73</v>
      </c>
      <c r="X27" s="2" t="s">
        <v>73</v>
      </c>
      <c r="Y27" s="10" t="s">
        <v>73</v>
      </c>
      <c r="Z27" s="2" t="s">
        <v>73</v>
      </c>
      <c r="AA27" s="2" t="s">
        <v>73</v>
      </c>
      <c r="AB27" s="2" t="s">
        <v>73</v>
      </c>
      <c r="AC27" s="10" t="s">
        <v>73</v>
      </c>
      <c r="AD27" s="10" t="s">
        <v>73</v>
      </c>
      <c r="AE27" s="10" t="s">
        <v>73</v>
      </c>
      <c r="AF27" s="10" t="s">
        <v>73</v>
      </c>
      <c r="AG27" s="10" t="s">
        <v>73</v>
      </c>
      <c r="AH27" s="10" t="s">
        <v>73</v>
      </c>
      <c r="AI27" s="10" t="s">
        <v>73</v>
      </c>
      <c r="AJ27" s="10" t="s">
        <v>73</v>
      </c>
      <c r="AK27" s="10" t="s">
        <v>73</v>
      </c>
      <c r="AL27" s="11" t="s">
        <v>73</v>
      </c>
      <c r="AM27" s="11" t="s">
        <v>73</v>
      </c>
      <c r="AN27" s="11" t="s">
        <v>73</v>
      </c>
      <c r="AO27" t="s">
        <v>198</v>
      </c>
      <c r="AP27">
        <v>730</v>
      </c>
      <c r="AQ27" t="s">
        <v>73</v>
      </c>
      <c r="AR27" t="s">
        <v>248</v>
      </c>
      <c r="AS27" t="s">
        <v>224</v>
      </c>
      <c r="AT27" t="s">
        <v>177</v>
      </c>
      <c r="AU27" t="s">
        <v>39</v>
      </c>
      <c r="AV27" t="s">
        <v>37</v>
      </c>
      <c r="AW27" t="s">
        <v>41</v>
      </c>
      <c r="AX27" t="s">
        <v>202</v>
      </c>
      <c r="AY27" s="11" t="s">
        <v>73</v>
      </c>
    </row>
    <row r="28" spans="1:51" x14ac:dyDescent="0.25">
      <c r="A28" s="2" t="s">
        <v>244</v>
      </c>
      <c r="B28" s="4" t="s">
        <v>245</v>
      </c>
      <c r="C28" s="2" t="s">
        <v>57</v>
      </c>
      <c r="D28" s="2" t="s">
        <v>77</v>
      </c>
      <c r="E28" s="10">
        <v>6</v>
      </c>
      <c r="F28" s="10" t="s">
        <v>73</v>
      </c>
      <c r="G28" s="10" t="s">
        <v>73</v>
      </c>
      <c r="H28" s="10" t="s">
        <v>73</v>
      </c>
      <c r="I28" s="10">
        <v>-2.7158000000000002</v>
      </c>
      <c r="J28" s="10">
        <v>2.4588999999999999</v>
      </c>
      <c r="K28" s="10">
        <v>2.1</v>
      </c>
      <c r="L28" s="10">
        <v>-7.54</v>
      </c>
      <c r="M28" s="10">
        <v>3.2398799999999999</v>
      </c>
      <c r="N28" s="10">
        <v>2.9792000000000001</v>
      </c>
      <c r="O28" s="10">
        <f>M28+(N28*1.96)</f>
        <v>9.0791120000000003</v>
      </c>
      <c r="P28" s="10">
        <f>M28-(1.96*N28)</f>
        <v>-2.5993520000000001</v>
      </c>
      <c r="Q28" s="10">
        <v>0</v>
      </c>
      <c r="R28" s="10">
        <v>0</v>
      </c>
      <c r="S28" s="10">
        <v>0</v>
      </c>
      <c r="T28" s="10">
        <v>0</v>
      </c>
      <c r="U28" s="10">
        <v>0.88</v>
      </c>
      <c r="V28" s="10" t="s">
        <v>73</v>
      </c>
      <c r="W28" s="2" t="s">
        <v>73</v>
      </c>
      <c r="X28" s="2" t="s">
        <v>73</v>
      </c>
      <c r="Y28" s="10" t="s">
        <v>73</v>
      </c>
      <c r="Z28" s="2" t="s">
        <v>73</v>
      </c>
      <c r="AA28" s="2" t="s">
        <v>73</v>
      </c>
      <c r="AB28" s="2" t="s">
        <v>73</v>
      </c>
      <c r="AC28" s="10" t="s">
        <v>73</v>
      </c>
      <c r="AD28" s="10">
        <v>0.75800000000000001</v>
      </c>
      <c r="AE28" s="10" t="s">
        <v>73</v>
      </c>
      <c r="AF28" s="10" t="s">
        <v>73</v>
      </c>
      <c r="AG28" s="10" t="s">
        <v>73</v>
      </c>
      <c r="AH28" s="10" t="s">
        <v>73</v>
      </c>
      <c r="AI28" s="10" t="s">
        <v>73</v>
      </c>
      <c r="AJ28" s="10" t="s">
        <v>73</v>
      </c>
      <c r="AK28" s="10" t="s">
        <v>73</v>
      </c>
      <c r="AL28" s="11" t="s">
        <v>73</v>
      </c>
      <c r="AM28" s="11" t="s">
        <v>73</v>
      </c>
      <c r="AN28" s="11" t="s">
        <v>73</v>
      </c>
      <c r="AO28" t="s">
        <v>237</v>
      </c>
      <c r="AP28">
        <v>1825</v>
      </c>
      <c r="AQ28" t="s">
        <v>73</v>
      </c>
      <c r="AR28" t="s">
        <v>238</v>
      </c>
      <c r="AS28" t="s">
        <v>224</v>
      </c>
      <c r="AT28" t="s">
        <v>177</v>
      </c>
      <c r="AU28" t="s">
        <v>33</v>
      </c>
      <c r="AV28" t="s">
        <v>33</v>
      </c>
      <c r="AW28" t="s">
        <v>33</v>
      </c>
      <c r="AX28" t="s">
        <v>202</v>
      </c>
      <c r="AY28" s="11" t="s">
        <v>73</v>
      </c>
    </row>
    <row r="29" spans="1:51" x14ac:dyDescent="0.25">
      <c r="A29" s="2" t="s">
        <v>244</v>
      </c>
      <c r="B29" s="4" t="s">
        <v>245</v>
      </c>
      <c r="C29" s="2" t="s">
        <v>57</v>
      </c>
      <c r="D29" s="2" t="s">
        <v>77</v>
      </c>
      <c r="E29" s="10">
        <v>-26.3</v>
      </c>
      <c r="F29" s="10" t="s">
        <v>73</v>
      </c>
      <c r="G29" s="10" t="s">
        <v>73</v>
      </c>
      <c r="H29" s="10" t="s">
        <v>73</v>
      </c>
      <c r="I29" s="10">
        <v>1.5414000000000001</v>
      </c>
      <c r="J29" s="10">
        <v>0.84409999999999996</v>
      </c>
      <c r="K29" s="10">
        <v>3.2</v>
      </c>
      <c r="L29" s="10">
        <v>-0.11</v>
      </c>
      <c r="M29" s="10">
        <v>0</v>
      </c>
      <c r="N29" s="10">
        <v>0</v>
      </c>
      <c r="O29" s="10">
        <f>M29+(N29*1.96)</f>
        <v>0</v>
      </c>
      <c r="P29" s="10">
        <f>M29-(1.96*N29)</f>
        <v>0</v>
      </c>
      <c r="Q29" s="10">
        <v>0</v>
      </c>
      <c r="R29" s="10">
        <v>0</v>
      </c>
      <c r="S29" s="10">
        <v>0</v>
      </c>
      <c r="T29" s="10">
        <v>0</v>
      </c>
      <c r="U29" s="10">
        <v>0.88</v>
      </c>
      <c r="V29" s="10" t="s">
        <v>73</v>
      </c>
      <c r="W29" s="2" t="s">
        <v>73</v>
      </c>
      <c r="X29" s="2" t="s">
        <v>73</v>
      </c>
      <c r="Y29" s="10" t="s">
        <v>73</v>
      </c>
      <c r="Z29" s="2" t="s">
        <v>73</v>
      </c>
      <c r="AA29" s="2" t="s">
        <v>73</v>
      </c>
      <c r="AB29" s="2" t="s">
        <v>73</v>
      </c>
      <c r="AC29" s="10" t="s">
        <v>73</v>
      </c>
      <c r="AD29" s="10">
        <v>0.75800000000000001</v>
      </c>
      <c r="AE29" s="10" t="s">
        <v>73</v>
      </c>
      <c r="AF29" s="10" t="s">
        <v>73</v>
      </c>
      <c r="AG29" s="10" t="s">
        <v>73</v>
      </c>
      <c r="AH29" s="10" t="s">
        <v>73</v>
      </c>
      <c r="AI29" s="10" t="s">
        <v>73</v>
      </c>
      <c r="AJ29" s="10" t="s">
        <v>73</v>
      </c>
      <c r="AK29" s="10" t="s">
        <v>73</v>
      </c>
      <c r="AL29" s="11" t="s">
        <v>73</v>
      </c>
      <c r="AM29" s="11" t="s">
        <v>73</v>
      </c>
      <c r="AN29" s="11" t="s">
        <v>73</v>
      </c>
      <c r="AO29" t="s">
        <v>237</v>
      </c>
      <c r="AP29">
        <v>1825</v>
      </c>
      <c r="AQ29" t="s">
        <v>73</v>
      </c>
      <c r="AR29" t="s">
        <v>238</v>
      </c>
      <c r="AS29" t="s">
        <v>224</v>
      </c>
      <c r="AT29" t="s">
        <v>177</v>
      </c>
      <c r="AU29" t="s">
        <v>37</v>
      </c>
      <c r="AV29" t="s">
        <v>37</v>
      </c>
      <c r="AW29" t="s">
        <v>37</v>
      </c>
      <c r="AX29" t="s">
        <v>202</v>
      </c>
      <c r="AY29" s="11" t="s">
        <v>73</v>
      </c>
    </row>
    <row r="30" spans="1:51" x14ac:dyDescent="0.25">
      <c r="A30" s="32" t="s">
        <v>249</v>
      </c>
      <c r="B30" s="37" t="s">
        <v>250</v>
      </c>
      <c r="C30" s="32" t="s">
        <v>63</v>
      </c>
      <c r="D30" s="32" t="s">
        <v>79</v>
      </c>
      <c r="E30" s="34" t="s">
        <v>73</v>
      </c>
      <c r="F30" s="34" t="s">
        <v>73</v>
      </c>
      <c r="G30" s="34" t="s">
        <v>73</v>
      </c>
      <c r="H30" s="34" t="s">
        <v>73</v>
      </c>
      <c r="I30" s="34">
        <v>2.1890000000000001</v>
      </c>
      <c r="J30" s="34" t="s">
        <v>73</v>
      </c>
      <c r="K30" s="34" t="s">
        <v>73</v>
      </c>
      <c r="L30" s="34" t="s">
        <v>73</v>
      </c>
      <c r="M30" s="34" t="s">
        <v>73</v>
      </c>
      <c r="N30" s="34" t="s">
        <v>73</v>
      </c>
      <c r="O30" s="34" t="s">
        <v>73</v>
      </c>
      <c r="P30" s="34" t="s">
        <v>73</v>
      </c>
      <c r="Q30" s="34">
        <v>8.290714286</v>
      </c>
      <c r="R30" s="34" t="s">
        <v>73</v>
      </c>
      <c r="S30" s="34" t="s">
        <v>73</v>
      </c>
      <c r="T30" s="34" t="s">
        <v>73</v>
      </c>
      <c r="U30" s="34" t="s">
        <v>73</v>
      </c>
      <c r="V30" s="34" t="s">
        <v>73</v>
      </c>
      <c r="W30" s="32" t="s">
        <v>73</v>
      </c>
      <c r="X30" s="32" t="s">
        <v>73</v>
      </c>
      <c r="Y30" s="34" t="s">
        <v>73</v>
      </c>
      <c r="Z30" s="32" t="s">
        <v>73</v>
      </c>
      <c r="AA30" s="32" t="s">
        <v>73</v>
      </c>
      <c r="AB30" s="32" t="s">
        <v>73</v>
      </c>
      <c r="AC30" s="34" t="s">
        <v>73</v>
      </c>
      <c r="AD30" s="34" t="s">
        <v>73</v>
      </c>
      <c r="AE30" s="34" t="s">
        <v>73</v>
      </c>
      <c r="AF30" s="34" t="s">
        <v>73</v>
      </c>
      <c r="AG30" s="34" t="s">
        <v>73</v>
      </c>
      <c r="AH30" s="34" t="s">
        <v>73</v>
      </c>
      <c r="AI30" s="34" t="s">
        <v>73</v>
      </c>
      <c r="AJ30" s="34" t="s">
        <v>73</v>
      </c>
      <c r="AK30" s="34" t="s">
        <v>73</v>
      </c>
      <c r="AL30" s="35" t="s">
        <v>73</v>
      </c>
      <c r="AM30" s="35" t="s">
        <v>73</v>
      </c>
      <c r="AN30" s="35" t="s">
        <v>73</v>
      </c>
      <c r="AO30" s="36" t="s">
        <v>251</v>
      </c>
      <c r="AP30" s="36">
        <v>41</v>
      </c>
      <c r="AQ30" s="36" t="s">
        <v>252</v>
      </c>
      <c r="AR30" s="36" t="s">
        <v>253</v>
      </c>
      <c r="AS30" s="36" t="s">
        <v>201</v>
      </c>
      <c r="AT30" s="36" t="s">
        <v>179</v>
      </c>
      <c r="AU30" s="36" t="s">
        <v>73</v>
      </c>
      <c r="AV30" s="36" t="s">
        <v>73</v>
      </c>
      <c r="AW30" s="36" t="s">
        <v>73</v>
      </c>
      <c r="AX30" s="36" t="s">
        <v>202</v>
      </c>
      <c r="AY30" s="11" t="s">
        <v>73</v>
      </c>
    </row>
    <row r="31" spans="1:51" x14ac:dyDescent="0.25">
      <c r="A31" s="32" t="s">
        <v>249</v>
      </c>
      <c r="B31" s="37" t="s">
        <v>250</v>
      </c>
      <c r="C31" s="32" t="s">
        <v>63</v>
      </c>
      <c r="D31" s="32" t="s">
        <v>79</v>
      </c>
      <c r="E31" s="34" t="s">
        <v>73</v>
      </c>
      <c r="F31" s="34" t="s">
        <v>73</v>
      </c>
      <c r="G31" s="34" t="s">
        <v>73</v>
      </c>
      <c r="H31" s="34" t="s">
        <v>73</v>
      </c>
      <c r="I31" s="34">
        <v>1.3360000000000001</v>
      </c>
      <c r="J31" s="34" t="s">
        <v>73</v>
      </c>
      <c r="K31" s="34" t="s">
        <v>73</v>
      </c>
      <c r="L31" s="34" t="s">
        <v>73</v>
      </c>
      <c r="M31" s="34" t="s">
        <v>73</v>
      </c>
      <c r="N31" s="34" t="s">
        <v>73</v>
      </c>
      <c r="O31" s="34" t="s">
        <v>73</v>
      </c>
      <c r="P31" s="34" t="s">
        <v>73</v>
      </c>
      <c r="Q31" s="34">
        <v>7.1392261899999996</v>
      </c>
      <c r="R31" s="34" t="s">
        <v>73</v>
      </c>
      <c r="S31" s="34" t="s">
        <v>73</v>
      </c>
      <c r="T31" s="34" t="s">
        <v>73</v>
      </c>
      <c r="U31" s="34" t="s">
        <v>73</v>
      </c>
      <c r="V31" s="34" t="s">
        <v>73</v>
      </c>
      <c r="W31" s="32" t="s">
        <v>73</v>
      </c>
      <c r="X31" s="32" t="s">
        <v>73</v>
      </c>
      <c r="Y31" s="34" t="s">
        <v>73</v>
      </c>
      <c r="Z31" s="32" t="s">
        <v>73</v>
      </c>
      <c r="AA31" s="32" t="s">
        <v>73</v>
      </c>
      <c r="AB31" s="32" t="s">
        <v>73</v>
      </c>
      <c r="AC31" s="34" t="s">
        <v>73</v>
      </c>
      <c r="AD31" s="34" t="s">
        <v>73</v>
      </c>
      <c r="AE31" s="34" t="s">
        <v>73</v>
      </c>
      <c r="AF31" s="34" t="s">
        <v>73</v>
      </c>
      <c r="AG31" s="34" t="s">
        <v>73</v>
      </c>
      <c r="AH31" s="34" t="s">
        <v>73</v>
      </c>
      <c r="AI31" s="34" t="s">
        <v>73</v>
      </c>
      <c r="AJ31" s="34" t="s">
        <v>73</v>
      </c>
      <c r="AK31" s="34" t="s">
        <v>73</v>
      </c>
      <c r="AL31" s="35" t="s">
        <v>73</v>
      </c>
      <c r="AM31" s="35" t="s">
        <v>73</v>
      </c>
      <c r="AN31" s="35" t="s">
        <v>73</v>
      </c>
      <c r="AO31" s="36" t="s">
        <v>251</v>
      </c>
      <c r="AP31" s="36">
        <v>41</v>
      </c>
      <c r="AQ31" s="36" t="s">
        <v>254</v>
      </c>
      <c r="AR31" s="36" t="s">
        <v>253</v>
      </c>
      <c r="AS31" s="36" t="s">
        <v>201</v>
      </c>
      <c r="AT31" s="36" t="s">
        <v>179</v>
      </c>
      <c r="AU31" s="36" t="s">
        <v>73</v>
      </c>
      <c r="AV31" s="36" t="s">
        <v>73</v>
      </c>
      <c r="AW31" s="36" t="s">
        <v>73</v>
      </c>
      <c r="AX31" s="36" t="s">
        <v>202</v>
      </c>
      <c r="AY31" s="11" t="s">
        <v>73</v>
      </c>
    </row>
    <row r="32" spans="1:51" x14ac:dyDescent="0.25">
      <c r="A32" s="32" t="s">
        <v>249</v>
      </c>
      <c r="B32" s="37" t="s">
        <v>250</v>
      </c>
      <c r="C32" s="32" t="s">
        <v>63</v>
      </c>
      <c r="D32" s="32" t="s">
        <v>79</v>
      </c>
      <c r="E32" s="34" t="s">
        <v>73</v>
      </c>
      <c r="F32" s="34" t="s">
        <v>73</v>
      </c>
      <c r="G32" s="34" t="s">
        <v>73</v>
      </c>
      <c r="H32" s="34" t="s">
        <v>73</v>
      </c>
      <c r="I32" s="34">
        <v>1.3089999999999999</v>
      </c>
      <c r="J32" s="34" t="s">
        <v>73</v>
      </c>
      <c r="K32" s="34" t="s">
        <v>73</v>
      </c>
      <c r="L32" s="34" t="s">
        <v>73</v>
      </c>
      <c r="M32" s="34" t="s">
        <v>73</v>
      </c>
      <c r="N32" s="34" t="s">
        <v>73</v>
      </c>
      <c r="O32" s="34" t="s">
        <v>73</v>
      </c>
      <c r="P32" s="34" t="s">
        <v>73</v>
      </c>
      <c r="Q32" s="34">
        <v>7.5998214290000004</v>
      </c>
      <c r="R32" s="34" t="s">
        <v>73</v>
      </c>
      <c r="S32" s="34" t="s">
        <v>73</v>
      </c>
      <c r="T32" s="34" t="s">
        <v>73</v>
      </c>
      <c r="U32" s="34" t="s">
        <v>73</v>
      </c>
      <c r="V32" s="34" t="s">
        <v>73</v>
      </c>
      <c r="W32" s="32" t="s">
        <v>73</v>
      </c>
      <c r="X32" s="32" t="s">
        <v>73</v>
      </c>
      <c r="Y32" s="34" t="s">
        <v>73</v>
      </c>
      <c r="Z32" s="32" t="s">
        <v>73</v>
      </c>
      <c r="AA32" s="32" t="s">
        <v>73</v>
      </c>
      <c r="AB32" s="32" t="s">
        <v>73</v>
      </c>
      <c r="AC32" s="34" t="s">
        <v>73</v>
      </c>
      <c r="AD32" s="34" t="s">
        <v>73</v>
      </c>
      <c r="AE32" s="34" t="s">
        <v>73</v>
      </c>
      <c r="AF32" s="34" t="s">
        <v>73</v>
      </c>
      <c r="AG32" s="34" t="s">
        <v>73</v>
      </c>
      <c r="AH32" s="34" t="s">
        <v>73</v>
      </c>
      <c r="AI32" s="34" t="s">
        <v>73</v>
      </c>
      <c r="AJ32" s="34" t="s">
        <v>73</v>
      </c>
      <c r="AK32" s="34" t="s">
        <v>73</v>
      </c>
      <c r="AL32" s="35" t="s">
        <v>73</v>
      </c>
      <c r="AM32" s="35" t="s">
        <v>73</v>
      </c>
      <c r="AN32" s="35" t="s">
        <v>73</v>
      </c>
      <c r="AO32" s="36" t="s">
        <v>251</v>
      </c>
      <c r="AP32" s="36">
        <v>41</v>
      </c>
      <c r="AQ32" s="36" t="s">
        <v>255</v>
      </c>
      <c r="AR32" s="36" t="s">
        <v>253</v>
      </c>
      <c r="AS32" s="36" t="s">
        <v>201</v>
      </c>
      <c r="AT32" s="36" t="s">
        <v>179</v>
      </c>
      <c r="AU32" s="36" t="s">
        <v>73</v>
      </c>
      <c r="AV32" s="36" t="s">
        <v>73</v>
      </c>
      <c r="AW32" s="36" t="s">
        <v>73</v>
      </c>
      <c r="AX32" s="36" t="s">
        <v>202</v>
      </c>
      <c r="AY32" s="11" t="s">
        <v>73</v>
      </c>
    </row>
    <row r="33" spans="1:51" x14ac:dyDescent="0.25">
      <c r="A33" s="32" t="s">
        <v>256</v>
      </c>
      <c r="B33" s="37" t="s">
        <v>257</v>
      </c>
      <c r="C33" s="32" t="s">
        <v>57</v>
      </c>
      <c r="D33" s="32" t="s">
        <v>81</v>
      </c>
      <c r="E33" s="34">
        <v>0</v>
      </c>
      <c r="F33" s="34" t="s">
        <v>73</v>
      </c>
      <c r="G33" s="34" t="s">
        <v>73</v>
      </c>
      <c r="H33" s="34" t="s">
        <v>73</v>
      </c>
      <c r="I33" s="34" t="s">
        <v>73</v>
      </c>
      <c r="J33" s="34" t="s">
        <v>73</v>
      </c>
      <c r="K33" s="34" t="s">
        <v>73</v>
      </c>
      <c r="L33" s="34" t="s">
        <v>73</v>
      </c>
      <c r="M33" s="34">
        <v>6.9086153471999996</v>
      </c>
      <c r="N33" s="34">
        <v>0.64915804799999999</v>
      </c>
      <c r="O33" s="34">
        <f>M33+(N33*1.96)</f>
        <v>8.1809651212799999</v>
      </c>
      <c r="P33" s="34">
        <f>M33-(1.96*N33)</f>
        <v>5.6362655731199993</v>
      </c>
      <c r="Q33" s="34" t="s">
        <v>73</v>
      </c>
      <c r="R33" s="34" t="s">
        <v>73</v>
      </c>
      <c r="S33" s="34" t="s">
        <v>73</v>
      </c>
      <c r="T33" s="34" t="s">
        <v>73</v>
      </c>
      <c r="U33" s="34" t="s">
        <v>73</v>
      </c>
      <c r="V33" s="34" t="s">
        <v>73</v>
      </c>
      <c r="W33" s="32" t="s">
        <v>73</v>
      </c>
      <c r="X33" s="32" t="s">
        <v>73</v>
      </c>
      <c r="Y33" s="34" t="s">
        <v>73</v>
      </c>
      <c r="Z33" s="32" t="s">
        <v>73</v>
      </c>
      <c r="AA33" s="32" t="s">
        <v>73</v>
      </c>
      <c r="AB33" s="32" t="s">
        <v>73</v>
      </c>
      <c r="AC33" s="34" t="s">
        <v>73</v>
      </c>
      <c r="AD33" s="34" t="s">
        <v>73</v>
      </c>
      <c r="AE33" s="34" t="s">
        <v>73</v>
      </c>
      <c r="AF33" s="34" t="s">
        <v>73</v>
      </c>
      <c r="AG33" s="34" t="s">
        <v>73</v>
      </c>
      <c r="AH33" s="34" t="s">
        <v>73</v>
      </c>
      <c r="AI33" s="34" t="s">
        <v>73</v>
      </c>
      <c r="AJ33" s="34" t="s">
        <v>73</v>
      </c>
      <c r="AK33" s="34" t="s">
        <v>73</v>
      </c>
      <c r="AL33" s="34" t="s">
        <v>73</v>
      </c>
      <c r="AM33" s="34" t="s">
        <v>73</v>
      </c>
      <c r="AN33" s="34" t="s">
        <v>73</v>
      </c>
      <c r="AO33" s="36" t="s">
        <v>258</v>
      </c>
      <c r="AP33" s="36">
        <v>20</v>
      </c>
      <c r="AQ33" s="36" t="s">
        <v>73</v>
      </c>
      <c r="AR33" s="36" t="s">
        <v>259</v>
      </c>
      <c r="AS33" s="36" t="s">
        <v>224</v>
      </c>
      <c r="AT33" s="36" t="s">
        <v>181</v>
      </c>
      <c r="AU33" s="36" t="s">
        <v>33</v>
      </c>
      <c r="AV33" s="36" t="s">
        <v>33</v>
      </c>
      <c r="AW33" s="36" t="s">
        <v>33</v>
      </c>
      <c r="AX33" s="36" t="s">
        <v>202</v>
      </c>
      <c r="AY33" s="11" t="s">
        <v>73</v>
      </c>
    </row>
    <row r="34" spans="1:51" x14ac:dyDescent="0.25">
      <c r="A34" s="6" t="s">
        <v>260</v>
      </c>
      <c r="B34" s="8" t="s">
        <v>261</v>
      </c>
      <c r="C34" s="2" t="s">
        <v>61</v>
      </c>
      <c r="D34" s="2" t="s">
        <v>73</v>
      </c>
      <c r="E34" s="10">
        <v>-5.7</v>
      </c>
      <c r="F34" s="10" t="s">
        <v>73</v>
      </c>
      <c r="G34" s="10" t="s">
        <v>73</v>
      </c>
      <c r="H34" s="10" t="s">
        <v>73</v>
      </c>
      <c r="I34" s="10" t="s">
        <v>73</v>
      </c>
      <c r="J34" s="10" t="s">
        <v>73</v>
      </c>
      <c r="K34" s="10" t="s">
        <v>73</v>
      </c>
      <c r="L34" s="10" t="s">
        <v>73</v>
      </c>
      <c r="M34" s="10">
        <v>1.74</v>
      </c>
      <c r="N34" s="10" t="s">
        <v>73</v>
      </c>
      <c r="O34" s="10">
        <v>2.89</v>
      </c>
      <c r="P34" s="10">
        <v>0.57999999999999996</v>
      </c>
      <c r="Q34" s="10">
        <v>0.84450549450000001</v>
      </c>
      <c r="R34" s="10" t="s">
        <v>73</v>
      </c>
      <c r="S34" s="10">
        <v>1.1065934070000001</v>
      </c>
      <c r="T34" s="10">
        <v>0.58241758239999997</v>
      </c>
      <c r="U34" s="10" t="s">
        <v>73</v>
      </c>
      <c r="V34" s="10" t="s">
        <v>73</v>
      </c>
      <c r="W34" s="2" t="s">
        <v>73</v>
      </c>
      <c r="X34" s="2" t="s">
        <v>73</v>
      </c>
      <c r="Y34" s="10" t="s">
        <v>73</v>
      </c>
      <c r="Z34" s="2" t="s">
        <v>73</v>
      </c>
      <c r="AA34" s="2" t="s">
        <v>73</v>
      </c>
      <c r="AB34" s="2" t="s">
        <v>73</v>
      </c>
      <c r="AC34" s="10" t="s">
        <v>73</v>
      </c>
      <c r="AD34" s="10" t="s">
        <v>73</v>
      </c>
      <c r="AE34" s="10" t="s">
        <v>73</v>
      </c>
      <c r="AF34" s="10" t="s">
        <v>73</v>
      </c>
      <c r="AG34" s="10" t="s">
        <v>73</v>
      </c>
      <c r="AH34" s="10" t="s">
        <v>73</v>
      </c>
      <c r="AI34" s="10" t="s">
        <v>73</v>
      </c>
      <c r="AJ34" s="10" t="s">
        <v>73</v>
      </c>
      <c r="AK34" s="10" t="s">
        <v>73</v>
      </c>
      <c r="AL34" s="11" t="s">
        <v>73</v>
      </c>
      <c r="AM34" s="11" t="s">
        <v>73</v>
      </c>
      <c r="AN34" s="11" t="s">
        <v>73</v>
      </c>
      <c r="AO34" t="s">
        <v>214</v>
      </c>
      <c r="AP34">
        <v>365</v>
      </c>
      <c r="AQ34" t="s">
        <v>262</v>
      </c>
      <c r="AR34" s="7" t="s">
        <v>263</v>
      </c>
      <c r="AS34" t="s">
        <v>201</v>
      </c>
      <c r="AT34" t="s">
        <v>169</v>
      </c>
      <c r="AU34" t="s">
        <v>35</v>
      </c>
      <c r="AV34" t="s">
        <v>35</v>
      </c>
      <c r="AW34" t="s">
        <v>35</v>
      </c>
      <c r="AX34" t="s">
        <v>202</v>
      </c>
      <c r="AY34" s="11" t="s">
        <v>73</v>
      </c>
    </row>
    <row r="35" spans="1:51" x14ac:dyDescent="0.25">
      <c r="A35" s="6" t="s">
        <v>260</v>
      </c>
      <c r="B35" s="8" t="s">
        <v>261</v>
      </c>
      <c r="C35" s="2" t="s">
        <v>61</v>
      </c>
      <c r="D35" s="2" t="s">
        <v>73</v>
      </c>
      <c r="E35" s="10">
        <v>-11.1</v>
      </c>
      <c r="F35" s="10" t="s">
        <v>73</v>
      </c>
      <c r="G35" s="10" t="s">
        <v>73</v>
      </c>
      <c r="H35" s="10" t="s">
        <v>73</v>
      </c>
      <c r="I35" s="10" t="s">
        <v>73</v>
      </c>
      <c r="J35" s="10" t="s">
        <v>73</v>
      </c>
      <c r="K35" s="10" t="s">
        <v>73</v>
      </c>
      <c r="L35" s="10" t="s">
        <v>73</v>
      </c>
      <c r="M35" s="10">
        <v>0.68</v>
      </c>
      <c r="N35" s="10" t="s">
        <v>73</v>
      </c>
      <c r="O35" s="10">
        <v>0.86</v>
      </c>
      <c r="P35" s="10">
        <v>0.51</v>
      </c>
      <c r="Q35" s="10">
        <v>0.23296703299999999</v>
      </c>
      <c r="R35" s="10" t="s">
        <v>73</v>
      </c>
      <c r="S35" s="10">
        <v>0.2717948718</v>
      </c>
      <c r="T35" s="10">
        <v>0.1941391941</v>
      </c>
      <c r="U35" s="10" t="s">
        <v>73</v>
      </c>
      <c r="V35" s="10" t="s">
        <v>73</v>
      </c>
      <c r="W35" s="2" t="s">
        <v>73</v>
      </c>
      <c r="X35" s="2" t="s">
        <v>73</v>
      </c>
      <c r="Y35" s="10" t="s">
        <v>73</v>
      </c>
      <c r="Z35" s="2" t="s">
        <v>73</v>
      </c>
      <c r="AA35" s="2" t="s">
        <v>73</v>
      </c>
      <c r="AB35" s="2" t="s">
        <v>73</v>
      </c>
      <c r="AC35" s="10" t="s">
        <v>73</v>
      </c>
      <c r="AD35" s="10" t="s">
        <v>73</v>
      </c>
      <c r="AE35" s="10" t="s">
        <v>73</v>
      </c>
      <c r="AF35" s="10" t="s">
        <v>73</v>
      </c>
      <c r="AG35" s="10" t="s">
        <v>73</v>
      </c>
      <c r="AH35" s="10" t="s">
        <v>73</v>
      </c>
      <c r="AI35" s="10" t="s">
        <v>73</v>
      </c>
      <c r="AJ35" s="10" t="s">
        <v>73</v>
      </c>
      <c r="AK35" s="10" t="s">
        <v>73</v>
      </c>
      <c r="AL35" s="11" t="s">
        <v>73</v>
      </c>
      <c r="AM35" s="11" t="s">
        <v>73</v>
      </c>
      <c r="AN35" s="11" t="s">
        <v>73</v>
      </c>
      <c r="AO35" t="s">
        <v>214</v>
      </c>
      <c r="AP35">
        <v>365</v>
      </c>
      <c r="AQ35" t="s">
        <v>264</v>
      </c>
      <c r="AR35" s="7" t="s">
        <v>263</v>
      </c>
      <c r="AS35" t="s">
        <v>201</v>
      </c>
      <c r="AT35" t="s">
        <v>169</v>
      </c>
      <c r="AU35" t="s">
        <v>37</v>
      </c>
      <c r="AV35" t="s">
        <v>37</v>
      </c>
      <c r="AW35" t="s">
        <v>37</v>
      </c>
      <c r="AX35" t="s">
        <v>202</v>
      </c>
      <c r="AY35" s="11" t="s">
        <v>73</v>
      </c>
    </row>
    <row r="36" spans="1:51" x14ac:dyDescent="0.25">
      <c r="A36" s="6" t="s">
        <v>260</v>
      </c>
      <c r="B36" s="8" t="s">
        <v>261</v>
      </c>
      <c r="C36" s="2" t="s">
        <v>61</v>
      </c>
      <c r="D36" s="2" t="s">
        <v>73</v>
      </c>
      <c r="E36" s="10">
        <v>-17.100000000000001</v>
      </c>
      <c r="F36" s="10" t="s">
        <v>73</v>
      </c>
      <c r="G36" s="10" t="s">
        <v>73</v>
      </c>
      <c r="H36" s="10" t="s">
        <v>73</v>
      </c>
      <c r="I36" s="10" t="s">
        <v>73</v>
      </c>
      <c r="J36" s="10" t="s">
        <v>73</v>
      </c>
      <c r="K36" s="10" t="s">
        <v>73</v>
      </c>
      <c r="L36" s="10" t="s">
        <v>73</v>
      </c>
      <c r="M36" s="10">
        <v>1.78</v>
      </c>
      <c r="N36" s="10" t="s">
        <v>73</v>
      </c>
      <c r="O36" s="10">
        <v>3.02</v>
      </c>
      <c r="P36" s="10">
        <v>0.54</v>
      </c>
      <c r="Q36" s="10">
        <v>0.79597069600000003</v>
      </c>
      <c r="R36" s="10" t="s">
        <v>73</v>
      </c>
      <c r="S36" s="10">
        <v>1.1745421250000001</v>
      </c>
      <c r="T36" s="10">
        <v>0.34945054949999999</v>
      </c>
      <c r="U36" s="10" t="s">
        <v>73</v>
      </c>
      <c r="V36" s="10" t="s">
        <v>73</v>
      </c>
      <c r="W36" s="2" t="s">
        <v>73</v>
      </c>
      <c r="X36" s="2" t="s">
        <v>73</v>
      </c>
      <c r="Y36" s="10" t="s">
        <v>73</v>
      </c>
      <c r="Z36" s="2" t="s">
        <v>73</v>
      </c>
      <c r="AA36" s="2" t="s">
        <v>73</v>
      </c>
      <c r="AB36" s="2" t="s">
        <v>73</v>
      </c>
      <c r="AC36" s="10" t="s">
        <v>73</v>
      </c>
      <c r="AD36" s="10" t="s">
        <v>73</v>
      </c>
      <c r="AE36" s="10" t="s">
        <v>73</v>
      </c>
      <c r="AF36" s="10" t="s">
        <v>73</v>
      </c>
      <c r="AG36" s="10" t="s">
        <v>73</v>
      </c>
      <c r="AH36" s="10" t="s">
        <v>73</v>
      </c>
      <c r="AI36" s="10" t="s">
        <v>73</v>
      </c>
      <c r="AJ36" s="10" t="s">
        <v>73</v>
      </c>
      <c r="AK36" s="10" t="s">
        <v>73</v>
      </c>
      <c r="AL36" s="11" t="s">
        <v>73</v>
      </c>
      <c r="AM36" s="11" t="s">
        <v>73</v>
      </c>
      <c r="AN36" s="11" t="s">
        <v>73</v>
      </c>
      <c r="AO36" t="s">
        <v>214</v>
      </c>
      <c r="AP36">
        <v>365</v>
      </c>
      <c r="AQ36" t="s">
        <v>265</v>
      </c>
      <c r="AR36" s="7" t="s">
        <v>263</v>
      </c>
      <c r="AS36" t="s">
        <v>201</v>
      </c>
      <c r="AT36" t="s">
        <v>169</v>
      </c>
      <c r="AU36" t="s">
        <v>37</v>
      </c>
      <c r="AV36" t="s">
        <v>37</v>
      </c>
      <c r="AW36" t="s">
        <v>37</v>
      </c>
      <c r="AX36" t="s">
        <v>202</v>
      </c>
      <c r="AY36" s="11" t="s">
        <v>73</v>
      </c>
    </row>
    <row r="37" spans="1:51" x14ac:dyDescent="0.25">
      <c r="A37" s="6" t="s">
        <v>260</v>
      </c>
      <c r="B37" s="8" t="s">
        <v>261</v>
      </c>
      <c r="C37" s="2" t="s">
        <v>61</v>
      </c>
      <c r="D37" s="2" t="s">
        <v>73</v>
      </c>
      <c r="E37" s="10">
        <v>-108.2</v>
      </c>
      <c r="F37" s="10" t="s">
        <v>73</v>
      </c>
      <c r="G37" s="10" t="s">
        <v>73</v>
      </c>
      <c r="H37" s="10" t="s">
        <v>73</v>
      </c>
      <c r="I37" s="10" t="s">
        <v>73</v>
      </c>
      <c r="J37" s="10" t="s">
        <v>73</v>
      </c>
      <c r="K37" s="10" t="s">
        <v>73</v>
      </c>
      <c r="L37" s="10" t="s">
        <v>73</v>
      </c>
      <c r="M37" s="10">
        <v>-0.01</v>
      </c>
      <c r="N37" s="10" t="s">
        <v>73</v>
      </c>
      <c r="O37" s="10">
        <v>7.7999999999999996E-3</v>
      </c>
      <c r="P37" s="10">
        <v>-1.4E-2</v>
      </c>
      <c r="Q37" s="10">
        <v>0.34945054949999999</v>
      </c>
      <c r="R37" s="10" t="s">
        <v>73</v>
      </c>
      <c r="S37" s="10">
        <v>0.56300366300000004</v>
      </c>
      <c r="T37" s="10">
        <v>0.1164835165</v>
      </c>
      <c r="U37" s="10" t="s">
        <v>73</v>
      </c>
      <c r="V37" s="10" t="s">
        <v>73</v>
      </c>
      <c r="W37" s="2" t="s">
        <v>73</v>
      </c>
      <c r="X37" s="2" t="s">
        <v>73</v>
      </c>
      <c r="Y37" s="10" t="s">
        <v>73</v>
      </c>
      <c r="Z37" s="2" t="s">
        <v>73</v>
      </c>
      <c r="AA37" s="2" t="s">
        <v>73</v>
      </c>
      <c r="AB37" s="2" t="s">
        <v>73</v>
      </c>
      <c r="AC37" s="10" t="s">
        <v>73</v>
      </c>
      <c r="AD37" s="10" t="s">
        <v>73</v>
      </c>
      <c r="AE37" s="10" t="s">
        <v>73</v>
      </c>
      <c r="AF37" s="10" t="s">
        <v>73</v>
      </c>
      <c r="AG37" s="10" t="s">
        <v>73</v>
      </c>
      <c r="AH37" s="10" t="s">
        <v>73</v>
      </c>
      <c r="AI37" s="10" t="s">
        <v>73</v>
      </c>
      <c r="AJ37" s="10" t="s">
        <v>73</v>
      </c>
      <c r="AK37" s="10" t="s">
        <v>73</v>
      </c>
      <c r="AL37" s="11" t="s">
        <v>73</v>
      </c>
      <c r="AM37" s="11" t="s">
        <v>73</v>
      </c>
      <c r="AN37" s="11" t="s">
        <v>73</v>
      </c>
      <c r="AO37" t="s">
        <v>214</v>
      </c>
      <c r="AP37">
        <v>365</v>
      </c>
      <c r="AQ37" t="s">
        <v>266</v>
      </c>
      <c r="AR37" s="7" t="s">
        <v>263</v>
      </c>
      <c r="AS37" t="s">
        <v>201</v>
      </c>
      <c r="AT37" t="s">
        <v>169</v>
      </c>
      <c r="AU37" t="s">
        <v>41</v>
      </c>
      <c r="AV37" t="s">
        <v>41</v>
      </c>
      <c r="AW37" t="s">
        <v>41</v>
      </c>
      <c r="AX37" t="s">
        <v>202</v>
      </c>
      <c r="AY37" s="11" t="s">
        <v>73</v>
      </c>
    </row>
    <row r="38" spans="1:51" x14ac:dyDescent="0.25">
      <c r="A38" s="2" t="s">
        <v>267</v>
      </c>
      <c r="B38" s="5" t="s">
        <v>268</v>
      </c>
      <c r="C38" s="2" t="s">
        <v>57</v>
      </c>
      <c r="D38" s="2" t="s">
        <v>71</v>
      </c>
      <c r="E38" s="10">
        <v>-22.5</v>
      </c>
      <c r="F38" s="10" t="s">
        <v>73</v>
      </c>
      <c r="G38" s="10">
        <v>-5</v>
      </c>
      <c r="H38" s="10">
        <v>-45</v>
      </c>
      <c r="I38" s="10">
        <v>-12.098766422000001</v>
      </c>
      <c r="J38" s="10">
        <v>2.2929425999999999</v>
      </c>
      <c r="K38" s="10">
        <v>-7.6</v>
      </c>
      <c r="L38" s="10">
        <v>-16.59</v>
      </c>
      <c r="M38" s="10">
        <v>21.087150000000001</v>
      </c>
      <c r="N38" s="10">
        <v>9.2169000000000008</v>
      </c>
      <c r="O38" s="10">
        <f>M38+(N38*1.96)</f>
        <v>39.152274000000006</v>
      </c>
      <c r="P38" s="10">
        <f>M38-(N38*1.96)</f>
        <v>3.0220260000000003</v>
      </c>
      <c r="Q38" s="10" t="s">
        <v>73</v>
      </c>
      <c r="R38" s="10" t="s">
        <v>73</v>
      </c>
      <c r="S38" s="10" t="s">
        <v>73</v>
      </c>
      <c r="T38" s="10" t="s">
        <v>73</v>
      </c>
      <c r="U38" s="10">
        <v>0.58973229999999999</v>
      </c>
      <c r="V38" s="10">
        <v>0.17114399999999999</v>
      </c>
      <c r="W38" s="2">
        <f>U38+(V38*1.96)</f>
        <v>0.92517453999999999</v>
      </c>
      <c r="X38" s="2">
        <f>U38-(V38*1.96)</f>
        <v>0.25429005999999998</v>
      </c>
      <c r="Y38" s="10" t="s">
        <v>73</v>
      </c>
      <c r="Z38" s="2" t="s">
        <v>73</v>
      </c>
      <c r="AA38" s="2" t="s">
        <v>73</v>
      </c>
      <c r="AB38" s="2" t="s">
        <v>73</v>
      </c>
      <c r="AC38" s="10">
        <v>14.21637</v>
      </c>
      <c r="AD38" s="10">
        <v>4.0591600000000003</v>
      </c>
      <c r="AE38" s="10">
        <f>AC38+(AD38*1.96)</f>
        <v>22.172323599999999</v>
      </c>
      <c r="AF38" s="10">
        <f>AC38-(AD38*1.96)</f>
        <v>6.2604163999999987</v>
      </c>
      <c r="AG38" s="10" t="s">
        <v>73</v>
      </c>
      <c r="AH38" s="10" t="s">
        <v>73</v>
      </c>
      <c r="AI38" s="10" t="s">
        <v>73</v>
      </c>
      <c r="AJ38" s="10" t="s">
        <v>73</v>
      </c>
      <c r="AK38" s="10" t="s">
        <v>73</v>
      </c>
      <c r="AL38" s="11" t="s">
        <v>73</v>
      </c>
      <c r="AM38" s="11" t="s">
        <v>73</v>
      </c>
      <c r="AN38" s="11" t="s">
        <v>73</v>
      </c>
      <c r="AO38" t="s">
        <v>214</v>
      </c>
      <c r="AP38">
        <v>365</v>
      </c>
      <c r="AQ38" t="s">
        <v>73</v>
      </c>
      <c r="AR38" t="s">
        <v>269</v>
      </c>
      <c r="AS38" t="s">
        <v>207</v>
      </c>
      <c r="AT38" t="s">
        <v>169</v>
      </c>
      <c r="AU38" t="s">
        <v>37</v>
      </c>
      <c r="AV38" t="s">
        <v>35</v>
      </c>
      <c r="AW38" t="s">
        <v>39</v>
      </c>
      <c r="AX38" t="s">
        <v>229</v>
      </c>
      <c r="AY38" s="11" t="s">
        <v>73</v>
      </c>
    </row>
    <row r="39" spans="1:51" x14ac:dyDescent="0.25">
      <c r="A39" s="32" t="s">
        <v>267</v>
      </c>
      <c r="B39" s="33" t="s">
        <v>268</v>
      </c>
      <c r="C39" s="32" t="s">
        <v>63</v>
      </c>
      <c r="D39" s="32" t="s">
        <v>79</v>
      </c>
      <c r="E39" s="34">
        <v>-5</v>
      </c>
      <c r="F39" s="34" t="s">
        <v>73</v>
      </c>
      <c r="G39" s="34">
        <v>-1</v>
      </c>
      <c r="H39" s="34">
        <v>-10</v>
      </c>
      <c r="I39" s="34" t="s">
        <v>73</v>
      </c>
      <c r="J39" s="34" t="s">
        <v>73</v>
      </c>
      <c r="K39" s="34" t="s">
        <v>73</v>
      </c>
      <c r="L39" s="34" t="s">
        <v>73</v>
      </c>
      <c r="M39" s="34" t="s">
        <v>73</v>
      </c>
      <c r="N39" s="34" t="s">
        <v>73</v>
      </c>
      <c r="O39" s="34" t="s">
        <v>73</v>
      </c>
      <c r="P39" s="34" t="s">
        <v>73</v>
      </c>
      <c r="Q39" s="34">
        <v>0</v>
      </c>
      <c r="R39" s="34">
        <v>1.0659400000000001</v>
      </c>
      <c r="S39" s="34">
        <v>2.0892599999999999</v>
      </c>
      <c r="T39" s="34">
        <v>-2.0892599999999999</v>
      </c>
      <c r="U39" s="34" t="s">
        <v>73</v>
      </c>
      <c r="V39" s="34" t="s">
        <v>73</v>
      </c>
      <c r="W39" s="32" t="s">
        <v>73</v>
      </c>
      <c r="X39" s="32" t="s">
        <v>73</v>
      </c>
      <c r="Y39" s="34" t="s">
        <v>73</v>
      </c>
      <c r="Z39" s="32" t="s">
        <v>73</v>
      </c>
      <c r="AA39" s="32" t="s">
        <v>73</v>
      </c>
      <c r="AB39" s="32" t="s">
        <v>73</v>
      </c>
      <c r="AC39" s="34" t="s">
        <v>73</v>
      </c>
      <c r="AD39" s="34" t="s">
        <v>73</v>
      </c>
      <c r="AE39" s="34" t="s">
        <v>73</v>
      </c>
      <c r="AF39" s="34" t="s">
        <v>73</v>
      </c>
      <c r="AG39" s="34" t="s">
        <v>73</v>
      </c>
      <c r="AH39" s="34" t="s">
        <v>73</v>
      </c>
      <c r="AI39" s="34" t="s">
        <v>73</v>
      </c>
      <c r="AJ39" s="34" t="s">
        <v>73</v>
      </c>
      <c r="AK39" s="34" t="s">
        <v>73</v>
      </c>
      <c r="AL39" s="35" t="s">
        <v>73</v>
      </c>
      <c r="AM39" s="35" t="s">
        <v>73</v>
      </c>
      <c r="AN39" s="35" t="s">
        <v>73</v>
      </c>
      <c r="AO39" s="36" t="s">
        <v>270</v>
      </c>
      <c r="AP39" s="36">
        <v>59</v>
      </c>
      <c r="AQ39" s="36" t="s">
        <v>73</v>
      </c>
      <c r="AR39" s="36" t="s">
        <v>271</v>
      </c>
      <c r="AS39" s="36" t="s">
        <v>201</v>
      </c>
      <c r="AT39" s="36" t="s">
        <v>169</v>
      </c>
      <c r="AU39" s="36" t="s">
        <v>35</v>
      </c>
      <c r="AV39" s="36" t="s">
        <v>35</v>
      </c>
      <c r="AW39" s="36" t="s">
        <v>35</v>
      </c>
      <c r="AX39" s="36" t="s">
        <v>202</v>
      </c>
      <c r="AY39" s="11" t="s">
        <v>73</v>
      </c>
    </row>
    <row r="40" spans="1:51" x14ac:dyDescent="0.25">
      <c r="A40" s="32" t="s">
        <v>267</v>
      </c>
      <c r="B40" s="33" t="s">
        <v>268</v>
      </c>
      <c r="C40" s="32" t="s">
        <v>63</v>
      </c>
      <c r="D40" s="32" t="s">
        <v>79</v>
      </c>
      <c r="E40" s="34">
        <v>-1</v>
      </c>
      <c r="F40" s="34" t="s">
        <v>73</v>
      </c>
      <c r="G40" s="34" t="s">
        <v>73</v>
      </c>
      <c r="H40" s="34" t="s">
        <v>73</v>
      </c>
      <c r="I40" s="34">
        <v>-18.260000000000002</v>
      </c>
      <c r="J40" s="34" t="s">
        <v>73</v>
      </c>
      <c r="K40" s="34">
        <v>16.04</v>
      </c>
      <c r="L40" s="34">
        <v>-20.46</v>
      </c>
      <c r="M40" s="34">
        <v>27.557600000000001</v>
      </c>
      <c r="N40" s="34" t="s">
        <v>73</v>
      </c>
      <c r="O40" s="34">
        <v>35.378</v>
      </c>
      <c r="P40" s="34">
        <v>20.2958</v>
      </c>
      <c r="Q40" s="34">
        <v>1.8</v>
      </c>
      <c r="R40" s="34" t="s">
        <v>73</v>
      </c>
      <c r="S40" s="34" t="s">
        <v>73</v>
      </c>
      <c r="T40" s="34" t="s">
        <v>73</v>
      </c>
      <c r="U40" s="34">
        <v>0.77070000000000005</v>
      </c>
      <c r="V40" s="34" t="s">
        <v>73</v>
      </c>
      <c r="W40" s="32" t="s">
        <v>73</v>
      </c>
      <c r="X40" s="32" t="s">
        <v>73</v>
      </c>
      <c r="Y40" s="34" t="s">
        <v>73</v>
      </c>
      <c r="Z40" s="32" t="s">
        <v>73</v>
      </c>
      <c r="AA40" s="32" t="s">
        <v>73</v>
      </c>
      <c r="AB40" s="32" t="s">
        <v>73</v>
      </c>
      <c r="AC40" s="34" t="s">
        <v>73</v>
      </c>
      <c r="AD40" s="34" t="s">
        <v>73</v>
      </c>
      <c r="AE40" s="34" t="s">
        <v>73</v>
      </c>
      <c r="AF40" s="34" t="s">
        <v>73</v>
      </c>
      <c r="AG40" s="34" t="s">
        <v>73</v>
      </c>
      <c r="AH40" s="34" t="s">
        <v>73</v>
      </c>
      <c r="AI40" s="34" t="s">
        <v>73</v>
      </c>
      <c r="AJ40" s="34" t="s">
        <v>73</v>
      </c>
      <c r="AK40" s="34">
        <v>21.047450000000001</v>
      </c>
      <c r="AL40" s="35" t="s">
        <v>73</v>
      </c>
      <c r="AM40" s="35" t="s">
        <v>73</v>
      </c>
      <c r="AN40" s="35" t="s">
        <v>73</v>
      </c>
      <c r="AO40" s="36" t="s">
        <v>270</v>
      </c>
      <c r="AP40" s="36">
        <v>59</v>
      </c>
      <c r="AQ40" s="36" t="s">
        <v>73</v>
      </c>
      <c r="AR40" s="36" t="s">
        <v>271</v>
      </c>
      <c r="AS40" s="36" t="s">
        <v>201</v>
      </c>
      <c r="AT40" s="36" t="s">
        <v>169</v>
      </c>
      <c r="AU40" s="36" t="s">
        <v>35</v>
      </c>
      <c r="AV40" s="36" t="s">
        <v>35</v>
      </c>
      <c r="AW40" s="36" t="s">
        <v>35</v>
      </c>
      <c r="AX40" s="36" t="s">
        <v>202</v>
      </c>
      <c r="AY40" s="11">
        <f t="shared" si="0"/>
        <v>2.7874499999999998</v>
      </c>
    </row>
    <row r="41" spans="1:51" x14ac:dyDescent="0.25">
      <c r="A41" s="32" t="s">
        <v>267</v>
      </c>
      <c r="B41" s="33" t="s">
        <v>268</v>
      </c>
      <c r="C41" s="32" t="s">
        <v>63</v>
      </c>
      <c r="D41" s="32" t="s">
        <v>79</v>
      </c>
      <c r="E41" s="34">
        <v>-3</v>
      </c>
      <c r="F41" s="34" t="s">
        <v>73</v>
      </c>
      <c r="G41" s="34" t="s">
        <v>73</v>
      </c>
      <c r="H41" s="34" t="s">
        <v>73</v>
      </c>
      <c r="I41" s="34">
        <v>-14.06</v>
      </c>
      <c r="J41" s="34" t="s">
        <v>73</v>
      </c>
      <c r="K41" s="34">
        <v>-10.9</v>
      </c>
      <c r="L41" s="34">
        <v>-17.14</v>
      </c>
      <c r="M41" s="34">
        <v>14.5236</v>
      </c>
      <c r="N41" s="34" t="s">
        <v>73</v>
      </c>
      <c r="O41" s="34">
        <v>8.7514000000000003</v>
      </c>
      <c r="P41" s="34">
        <v>19.923400000000001</v>
      </c>
      <c r="Q41" s="34">
        <v>1.85</v>
      </c>
      <c r="R41" s="34" t="s">
        <v>73</v>
      </c>
      <c r="S41" s="34" t="s">
        <v>73</v>
      </c>
      <c r="T41" s="34" t="s">
        <v>73</v>
      </c>
      <c r="U41" s="34">
        <v>0.77070000000000005</v>
      </c>
      <c r="V41" s="34" t="s">
        <v>73</v>
      </c>
      <c r="W41" s="32" t="s">
        <v>73</v>
      </c>
      <c r="X41" s="32" t="s">
        <v>73</v>
      </c>
      <c r="Y41" s="34" t="s">
        <v>73</v>
      </c>
      <c r="Z41" s="32" t="s">
        <v>73</v>
      </c>
      <c r="AA41" s="32" t="s">
        <v>73</v>
      </c>
      <c r="AB41" s="32" t="s">
        <v>73</v>
      </c>
      <c r="AC41" s="34" t="s">
        <v>73</v>
      </c>
      <c r="AD41" s="34" t="s">
        <v>73</v>
      </c>
      <c r="AE41" s="34" t="s">
        <v>73</v>
      </c>
      <c r="AF41" s="34" t="s">
        <v>73</v>
      </c>
      <c r="AG41" s="34" t="s">
        <v>73</v>
      </c>
      <c r="AH41" s="34" t="s">
        <v>73</v>
      </c>
      <c r="AI41" s="34" t="s">
        <v>73</v>
      </c>
      <c r="AJ41" s="34" t="s">
        <v>73</v>
      </c>
      <c r="AK41" s="34">
        <v>21.26765</v>
      </c>
      <c r="AL41" s="35" t="s">
        <v>73</v>
      </c>
      <c r="AM41" s="35" t="s">
        <v>73</v>
      </c>
      <c r="AN41" s="35" t="s">
        <v>73</v>
      </c>
      <c r="AO41" s="36" t="s">
        <v>270</v>
      </c>
      <c r="AP41" s="36">
        <v>59</v>
      </c>
      <c r="AQ41" s="36" t="s">
        <v>73</v>
      </c>
      <c r="AR41" s="36" t="s">
        <v>271</v>
      </c>
      <c r="AS41" s="36" t="s">
        <v>201</v>
      </c>
      <c r="AT41" s="36" t="s">
        <v>169</v>
      </c>
      <c r="AU41" s="36" t="s">
        <v>35</v>
      </c>
      <c r="AV41" s="36" t="s">
        <v>35</v>
      </c>
      <c r="AW41" s="36" t="s">
        <v>35</v>
      </c>
      <c r="AX41" s="36" t="s">
        <v>202</v>
      </c>
      <c r="AY41" s="11">
        <f t="shared" si="0"/>
        <v>7.2076499999999992</v>
      </c>
    </row>
    <row r="42" spans="1:51" x14ac:dyDescent="0.25">
      <c r="A42" s="2" t="s">
        <v>267</v>
      </c>
      <c r="B42" s="5" t="s">
        <v>268</v>
      </c>
      <c r="C42" s="2" t="s">
        <v>61</v>
      </c>
      <c r="D42" s="2" t="s">
        <v>79</v>
      </c>
      <c r="E42" s="10">
        <v>-10</v>
      </c>
      <c r="F42" s="10" t="s">
        <v>73</v>
      </c>
      <c r="G42" s="10">
        <v>0</v>
      </c>
      <c r="H42" s="10">
        <v>-20</v>
      </c>
      <c r="I42" s="10" t="s">
        <v>73</v>
      </c>
      <c r="J42" s="10" t="s">
        <v>73</v>
      </c>
      <c r="K42" s="10" t="s">
        <v>73</v>
      </c>
      <c r="L42" s="10" t="s">
        <v>73</v>
      </c>
      <c r="M42" s="10" t="s">
        <v>73</v>
      </c>
      <c r="N42" s="10" t="s">
        <v>73</v>
      </c>
      <c r="O42" s="10" t="s">
        <v>73</v>
      </c>
      <c r="P42" s="10" t="s">
        <v>73</v>
      </c>
      <c r="Q42" s="10" t="s">
        <v>73</v>
      </c>
      <c r="R42" s="10" t="s">
        <v>73</v>
      </c>
      <c r="S42" s="10">
        <v>1.06</v>
      </c>
      <c r="T42" s="10">
        <v>0.53</v>
      </c>
      <c r="U42" s="10" t="s">
        <v>73</v>
      </c>
      <c r="V42" s="10" t="s">
        <v>73</v>
      </c>
      <c r="W42" s="2" t="s">
        <v>73</v>
      </c>
      <c r="X42" s="2" t="s">
        <v>73</v>
      </c>
      <c r="Y42" s="10" t="s">
        <v>73</v>
      </c>
      <c r="Z42" s="2" t="s">
        <v>73</v>
      </c>
      <c r="AA42" s="2" t="s">
        <v>73</v>
      </c>
      <c r="AB42" s="2" t="s">
        <v>73</v>
      </c>
      <c r="AC42" s="10" t="s">
        <v>73</v>
      </c>
      <c r="AD42" s="10" t="s">
        <v>73</v>
      </c>
      <c r="AE42" s="10" t="s">
        <v>73</v>
      </c>
      <c r="AF42" s="10" t="s">
        <v>73</v>
      </c>
      <c r="AG42" s="10" t="s">
        <v>73</v>
      </c>
      <c r="AH42" s="10" t="s">
        <v>73</v>
      </c>
      <c r="AI42" s="10" t="s">
        <v>73</v>
      </c>
      <c r="AJ42" s="10" t="s">
        <v>73</v>
      </c>
      <c r="AK42" s="10" t="s">
        <v>73</v>
      </c>
      <c r="AL42" s="11" t="s">
        <v>73</v>
      </c>
      <c r="AM42" s="11" t="s">
        <v>73</v>
      </c>
      <c r="AN42" s="11" t="s">
        <v>73</v>
      </c>
      <c r="AO42" t="s">
        <v>214</v>
      </c>
      <c r="AP42">
        <v>365</v>
      </c>
      <c r="AQ42" t="s">
        <v>73</v>
      </c>
      <c r="AR42" t="s">
        <v>272</v>
      </c>
      <c r="AS42" t="s">
        <v>201</v>
      </c>
      <c r="AT42" t="s">
        <v>169</v>
      </c>
      <c r="AU42" t="s">
        <v>35</v>
      </c>
      <c r="AV42" t="s">
        <v>33</v>
      </c>
      <c r="AW42" t="s">
        <v>37</v>
      </c>
      <c r="AX42" t="s">
        <v>202</v>
      </c>
      <c r="AY42" s="11" t="s">
        <v>73</v>
      </c>
    </row>
    <row r="43" spans="1:51" x14ac:dyDescent="0.25">
      <c r="A43" s="2" t="s">
        <v>267</v>
      </c>
      <c r="B43" s="5" t="s">
        <v>268</v>
      </c>
      <c r="C43" s="2" t="s">
        <v>57</v>
      </c>
      <c r="D43" s="2" t="s">
        <v>71</v>
      </c>
      <c r="E43" s="10">
        <v>-10</v>
      </c>
      <c r="F43" s="10">
        <v>1</v>
      </c>
      <c r="G43" s="10">
        <v>-8.0399999999999991</v>
      </c>
      <c r="H43" s="10">
        <v>-11.96</v>
      </c>
      <c r="I43" s="10">
        <v>35.231999999999999</v>
      </c>
      <c r="J43" s="10">
        <v>7.8905000000000003</v>
      </c>
      <c r="K43" s="10">
        <v>50.7</v>
      </c>
      <c r="L43" s="10">
        <v>19.77</v>
      </c>
      <c r="M43" s="10">
        <v>1.101</v>
      </c>
      <c r="N43" s="10">
        <v>0.33029999999999998</v>
      </c>
      <c r="O43" s="10">
        <f>M43+(N43*1.96)</f>
        <v>1.7483879999999998</v>
      </c>
      <c r="P43" s="10">
        <f>M43-(N43*1.96)</f>
        <v>0.45361200000000002</v>
      </c>
      <c r="Q43" s="10">
        <v>5.5049999999999999</v>
      </c>
      <c r="R43" s="10">
        <v>1.1376999999999999</v>
      </c>
      <c r="S43" s="10">
        <f>Q43+(R43*1.96)</f>
        <v>7.7348920000000003</v>
      </c>
      <c r="T43" s="10">
        <f>Q43-(R43*1.96)</f>
        <v>3.2751079999999999</v>
      </c>
      <c r="U43" s="10" t="s">
        <v>73</v>
      </c>
      <c r="V43" s="10" t="s">
        <v>73</v>
      </c>
      <c r="W43" s="2" t="s">
        <v>73</v>
      </c>
      <c r="X43" s="2" t="s">
        <v>73</v>
      </c>
      <c r="Y43" s="10" t="s">
        <v>73</v>
      </c>
      <c r="Z43" s="2" t="s">
        <v>73</v>
      </c>
      <c r="AA43" s="2" t="s">
        <v>73</v>
      </c>
      <c r="AB43" s="2" t="s">
        <v>73</v>
      </c>
      <c r="AC43" s="10" t="s">
        <v>73</v>
      </c>
      <c r="AD43" s="10" t="s">
        <v>73</v>
      </c>
      <c r="AE43" s="10" t="s">
        <v>73</v>
      </c>
      <c r="AF43" s="10" t="s">
        <v>73</v>
      </c>
      <c r="AG43" s="10" t="s">
        <v>73</v>
      </c>
      <c r="AH43" s="10" t="s">
        <v>73</v>
      </c>
      <c r="AI43" s="10" t="s">
        <v>73</v>
      </c>
      <c r="AJ43" s="10" t="s">
        <v>73</v>
      </c>
      <c r="AK43" s="10">
        <v>0</v>
      </c>
      <c r="AL43" s="11">
        <v>0</v>
      </c>
      <c r="AM43" s="11">
        <v>0</v>
      </c>
      <c r="AN43" s="11">
        <v>0</v>
      </c>
      <c r="AO43" t="s">
        <v>214</v>
      </c>
      <c r="AP43">
        <v>365</v>
      </c>
      <c r="AQ43" t="s">
        <v>273</v>
      </c>
      <c r="AR43" t="s">
        <v>274</v>
      </c>
      <c r="AS43" t="s">
        <v>224</v>
      </c>
      <c r="AT43" t="s">
        <v>169</v>
      </c>
      <c r="AU43" t="s">
        <v>35</v>
      </c>
      <c r="AV43" t="s">
        <v>35</v>
      </c>
      <c r="AW43" t="s">
        <v>37</v>
      </c>
      <c r="AX43" t="s">
        <v>202</v>
      </c>
      <c r="AY43" s="11">
        <f t="shared" si="0"/>
        <v>35.231999999999999</v>
      </c>
    </row>
    <row r="44" spans="1:51" x14ac:dyDescent="0.25">
      <c r="A44" s="2" t="s">
        <v>267</v>
      </c>
      <c r="B44" s="5" t="s">
        <v>268</v>
      </c>
      <c r="C44" s="2" t="s">
        <v>57</v>
      </c>
      <c r="D44" s="2" t="s">
        <v>71</v>
      </c>
      <c r="E44" s="10">
        <v>-10</v>
      </c>
      <c r="F44" s="10">
        <v>1</v>
      </c>
      <c r="G44" s="10">
        <v>-8.0399999999999991</v>
      </c>
      <c r="H44" s="10">
        <v>-11.96</v>
      </c>
      <c r="I44" s="10">
        <v>13.946</v>
      </c>
      <c r="J44" s="10">
        <v>11.633900000000001</v>
      </c>
      <c r="K44" s="10">
        <v>36.75</v>
      </c>
      <c r="L44" s="10">
        <v>-8.86</v>
      </c>
      <c r="M44" s="10">
        <v>1.835</v>
      </c>
      <c r="N44" s="10">
        <v>0.47710000000000002</v>
      </c>
      <c r="O44" s="10">
        <f>M44+(1.96*N44)</f>
        <v>2.7701159999999998</v>
      </c>
      <c r="P44" s="10">
        <f>M44-(1.96*N44)</f>
        <v>0.89988399999999991</v>
      </c>
      <c r="Q44" s="10">
        <v>5.5049999999999999</v>
      </c>
      <c r="R44" s="10">
        <v>0.47710000000000002</v>
      </c>
      <c r="S44" s="10">
        <f>Q44+(R44*1.96)</f>
        <v>6.4401159999999997</v>
      </c>
      <c r="T44" s="10">
        <f>Q44-(R44*1.96)</f>
        <v>4.5698840000000001</v>
      </c>
      <c r="U44" s="10" t="s">
        <v>73</v>
      </c>
      <c r="V44" s="10" t="s">
        <v>73</v>
      </c>
      <c r="W44" s="2" t="s">
        <v>73</v>
      </c>
      <c r="X44" s="2" t="s">
        <v>73</v>
      </c>
      <c r="Y44" s="10" t="s">
        <v>73</v>
      </c>
      <c r="Z44" s="2" t="s">
        <v>73</v>
      </c>
      <c r="AA44" s="2" t="s">
        <v>73</v>
      </c>
      <c r="AB44" s="2" t="s">
        <v>73</v>
      </c>
      <c r="AC44" s="10" t="s">
        <v>73</v>
      </c>
      <c r="AD44" s="10" t="s">
        <v>73</v>
      </c>
      <c r="AE44" s="10" t="s">
        <v>73</v>
      </c>
      <c r="AF44" s="10" t="s">
        <v>73</v>
      </c>
      <c r="AG44" s="10" t="s">
        <v>73</v>
      </c>
      <c r="AH44" s="10" t="s">
        <v>73</v>
      </c>
      <c r="AI44" s="10" t="s">
        <v>73</v>
      </c>
      <c r="AJ44" s="10" t="s">
        <v>73</v>
      </c>
      <c r="AK44" s="10">
        <v>17.248999999999999</v>
      </c>
      <c r="AL44" s="11">
        <v>1.7983</v>
      </c>
      <c r="AM44" s="11">
        <f>AK44+(AL44*1.96)</f>
        <v>20.773668000000001</v>
      </c>
      <c r="AN44" s="11">
        <f>AK44-(AL44*1.96)</f>
        <v>13.724331999999999</v>
      </c>
      <c r="AO44" t="s">
        <v>214</v>
      </c>
      <c r="AP44">
        <v>365</v>
      </c>
      <c r="AQ44" t="s">
        <v>275</v>
      </c>
      <c r="AR44" t="s">
        <v>274</v>
      </c>
      <c r="AS44" t="s">
        <v>201</v>
      </c>
      <c r="AT44" t="s">
        <v>169</v>
      </c>
      <c r="AU44" t="s">
        <v>35</v>
      </c>
      <c r="AV44" t="s">
        <v>35</v>
      </c>
      <c r="AW44" t="s">
        <v>37</v>
      </c>
      <c r="AX44" t="s">
        <v>202</v>
      </c>
      <c r="AY44" s="11">
        <f t="shared" si="0"/>
        <v>31.195</v>
      </c>
    </row>
    <row r="45" spans="1:51" x14ac:dyDescent="0.25">
      <c r="A45" s="2" t="s">
        <v>267</v>
      </c>
      <c r="B45" s="5" t="s">
        <v>268</v>
      </c>
      <c r="C45" s="2" t="s">
        <v>57</v>
      </c>
      <c r="D45" s="2" t="s">
        <v>71</v>
      </c>
      <c r="E45" s="10">
        <v>-10</v>
      </c>
      <c r="F45" s="10">
        <v>1</v>
      </c>
      <c r="G45" s="10">
        <v>-8.0399999999999991</v>
      </c>
      <c r="H45" s="10">
        <v>-11.96</v>
      </c>
      <c r="I45" s="10">
        <v>21.652999999999999</v>
      </c>
      <c r="J45" s="10">
        <v>8.2208000000000006</v>
      </c>
      <c r="K45" s="10">
        <v>37.770000000000003</v>
      </c>
      <c r="L45" s="10">
        <v>5.54</v>
      </c>
      <c r="M45" s="10">
        <v>1.101</v>
      </c>
      <c r="N45" s="10">
        <v>0.1835</v>
      </c>
      <c r="O45" s="10">
        <f>M45+(N45*1.96)</f>
        <v>1.4606599999999998</v>
      </c>
      <c r="P45" s="10">
        <f>M45-(N45*1.96)</f>
        <v>0.74134</v>
      </c>
      <c r="Q45" s="10">
        <v>4.0369999999999999</v>
      </c>
      <c r="R45" s="10">
        <v>0.91749999999999998</v>
      </c>
      <c r="S45" s="10">
        <f>Q45+(R45*1.96)</f>
        <v>5.8353000000000002</v>
      </c>
      <c r="T45" s="10">
        <f>Q45-(R45*1.96)</f>
        <v>2.2386999999999997</v>
      </c>
      <c r="U45" s="10" t="s">
        <v>73</v>
      </c>
      <c r="V45" s="10" t="s">
        <v>73</v>
      </c>
      <c r="W45" s="2" t="s">
        <v>73</v>
      </c>
      <c r="X45" s="2" t="s">
        <v>73</v>
      </c>
      <c r="Y45" s="10" t="s">
        <v>73</v>
      </c>
      <c r="Z45" s="2" t="s">
        <v>73</v>
      </c>
      <c r="AA45" s="2" t="s">
        <v>73</v>
      </c>
      <c r="AB45" s="2" t="s">
        <v>73</v>
      </c>
      <c r="AC45" s="10" t="s">
        <v>73</v>
      </c>
      <c r="AD45" s="10" t="s">
        <v>73</v>
      </c>
      <c r="AE45" s="10" t="s">
        <v>73</v>
      </c>
      <c r="AF45" s="10" t="s">
        <v>73</v>
      </c>
      <c r="AG45" s="10" t="s">
        <v>73</v>
      </c>
      <c r="AH45" s="10" t="s">
        <v>73</v>
      </c>
      <c r="AI45" s="10" t="s">
        <v>73</v>
      </c>
      <c r="AJ45" s="10" t="s">
        <v>73</v>
      </c>
      <c r="AK45" s="10">
        <v>15.414</v>
      </c>
      <c r="AL45" s="11">
        <v>1.6881999999999999</v>
      </c>
      <c r="AM45" s="11">
        <f>AK45+(AL45*1.96)</f>
        <v>18.722871999999999</v>
      </c>
      <c r="AN45" s="11">
        <f>AK45-(AL45*1.96)</f>
        <v>12.105128000000001</v>
      </c>
      <c r="AO45" t="s">
        <v>214</v>
      </c>
      <c r="AP45">
        <v>365</v>
      </c>
      <c r="AQ45" t="s">
        <v>276</v>
      </c>
      <c r="AR45" t="s">
        <v>274</v>
      </c>
      <c r="AS45" t="s">
        <v>201</v>
      </c>
      <c r="AT45" t="s">
        <v>169</v>
      </c>
      <c r="AU45" t="s">
        <v>35</v>
      </c>
      <c r="AV45" t="s">
        <v>35</v>
      </c>
      <c r="AW45" t="s">
        <v>37</v>
      </c>
      <c r="AX45" t="s">
        <v>202</v>
      </c>
      <c r="AY45" s="11">
        <f t="shared" si="0"/>
        <v>37.067</v>
      </c>
    </row>
    <row r="46" spans="1:51" x14ac:dyDescent="0.25">
      <c r="A46" s="2" t="s">
        <v>267</v>
      </c>
      <c r="B46" s="5" t="s">
        <v>268</v>
      </c>
      <c r="C46" s="2" t="s">
        <v>63</v>
      </c>
      <c r="D46" s="2" t="s">
        <v>71</v>
      </c>
      <c r="E46" s="10">
        <v>-8</v>
      </c>
      <c r="F46" s="10" t="s">
        <v>73</v>
      </c>
      <c r="G46" s="10">
        <v>8</v>
      </c>
      <c r="H46" s="10">
        <v>-35</v>
      </c>
      <c r="I46" s="10">
        <v>25.321999999999999</v>
      </c>
      <c r="J46" s="10">
        <v>8.0739999999999998</v>
      </c>
      <c r="K46" s="10">
        <v>41.15</v>
      </c>
      <c r="L46" s="10">
        <v>9.5</v>
      </c>
      <c r="M46" s="10">
        <v>3.3208000000000002</v>
      </c>
      <c r="N46" s="10">
        <v>0.95760000000000001</v>
      </c>
      <c r="O46" s="10">
        <f>M46+(N46*1.96)</f>
        <v>5.1976960000000005</v>
      </c>
      <c r="P46" s="10">
        <f>M46-(N46*1.96)</f>
        <v>1.4439040000000003</v>
      </c>
      <c r="Q46" s="10" t="s">
        <v>73</v>
      </c>
      <c r="R46" s="10" t="s">
        <v>73</v>
      </c>
      <c r="S46" s="10" t="s">
        <v>73</v>
      </c>
      <c r="T46" s="10" t="s">
        <v>73</v>
      </c>
      <c r="U46" s="10" t="s">
        <v>73</v>
      </c>
      <c r="V46" s="10" t="s">
        <v>73</v>
      </c>
      <c r="W46" s="2" t="s">
        <v>73</v>
      </c>
      <c r="X46" s="2" t="s">
        <v>73</v>
      </c>
      <c r="Y46" s="10" t="s">
        <v>73</v>
      </c>
      <c r="Z46" s="2" t="s">
        <v>73</v>
      </c>
      <c r="AA46" s="2" t="s">
        <v>73</v>
      </c>
      <c r="AB46" s="2" t="s">
        <v>73</v>
      </c>
      <c r="AC46" s="10" t="s">
        <v>73</v>
      </c>
      <c r="AD46" s="10" t="s">
        <v>73</v>
      </c>
      <c r="AE46" s="10" t="s">
        <v>73</v>
      </c>
      <c r="AF46" s="10" t="s">
        <v>73</v>
      </c>
      <c r="AG46" s="10" t="s">
        <v>73</v>
      </c>
      <c r="AH46" s="10" t="s">
        <v>73</v>
      </c>
      <c r="AI46" s="10" t="s">
        <v>73</v>
      </c>
      <c r="AJ46" s="10" t="s">
        <v>73</v>
      </c>
      <c r="AK46" s="10">
        <v>0</v>
      </c>
      <c r="AL46" s="11">
        <v>0</v>
      </c>
      <c r="AM46" s="11">
        <v>0</v>
      </c>
      <c r="AN46" s="11">
        <v>0</v>
      </c>
      <c r="AO46" t="s">
        <v>277</v>
      </c>
      <c r="AP46">
        <v>383</v>
      </c>
      <c r="AQ46" t="s">
        <v>278</v>
      </c>
      <c r="AR46" t="s">
        <v>279</v>
      </c>
      <c r="AS46" t="s">
        <v>201</v>
      </c>
      <c r="AT46" t="s">
        <v>169</v>
      </c>
      <c r="AU46" t="s">
        <v>35</v>
      </c>
      <c r="AV46" t="s">
        <v>33</v>
      </c>
      <c r="AW46" t="s">
        <v>39</v>
      </c>
      <c r="AX46" t="s">
        <v>202</v>
      </c>
      <c r="AY46" s="11">
        <f t="shared" si="0"/>
        <v>25.321999999999999</v>
      </c>
    </row>
    <row r="47" spans="1:51" x14ac:dyDescent="0.25">
      <c r="A47" s="2" t="s">
        <v>267</v>
      </c>
      <c r="B47" s="5" t="s">
        <v>268</v>
      </c>
      <c r="C47" s="2" t="s">
        <v>63</v>
      </c>
      <c r="D47" s="2" t="s">
        <v>71</v>
      </c>
      <c r="E47" s="10">
        <v>-8</v>
      </c>
      <c r="F47" s="10" t="s">
        <v>73</v>
      </c>
      <c r="G47" s="10">
        <v>8</v>
      </c>
      <c r="H47" s="10">
        <v>-35</v>
      </c>
      <c r="I47" s="10">
        <v>9.1750000000000007</v>
      </c>
      <c r="J47" s="10">
        <v>3.67</v>
      </c>
      <c r="K47" s="10">
        <v>16.37</v>
      </c>
      <c r="L47" s="10">
        <v>1.98</v>
      </c>
      <c r="M47" s="10">
        <v>3.6162000000000001</v>
      </c>
      <c r="N47" s="10">
        <v>0.91</v>
      </c>
      <c r="O47" s="10">
        <f>M47+(N47*1.96)</f>
        <v>5.3997999999999999</v>
      </c>
      <c r="P47" s="10">
        <f>M47-(N47*1.96)</f>
        <v>1.8326</v>
      </c>
      <c r="Q47" s="10" t="s">
        <v>73</v>
      </c>
      <c r="R47" s="10" t="s">
        <v>73</v>
      </c>
      <c r="S47" s="10" t="s">
        <v>73</v>
      </c>
      <c r="T47" s="10" t="s">
        <v>73</v>
      </c>
      <c r="U47" s="10" t="s">
        <v>73</v>
      </c>
      <c r="V47" s="10" t="s">
        <v>73</v>
      </c>
      <c r="W47" s="2" t="s">
        <v>73</v>
      </c>
      <c r="X47" s="2" t="s">
        <v>73</v>
      </c>
      <c r="Y47" s="10" t="s">
        <v>73</v>
      </c>
      <c r="Z47" s="2" t="s">
        <v>73</v>
      </c>
      <c r="AA47" s="2" t="s">
        <v>73</v>
      </c>
      <c r="AB47" s="2" t="s">
        <v>73</v>
      </c>
      <c r="AC47" s="10" t="s">
        <v>73</v>
      </c>
      <c r="AD47" s="10" t="s">
        <v>73</v>
      </c>
      <c r="AE47" s="10" t="s">
        <v>73</v>
      </c>
      <c r="AF47" s="10" t="s">
        <v>73</v>
      </c>
      <c r="AG47" s="10" t="s">
        <v>73</v>
      </c>
      <c r="AH47" s="10" t="s">
        <v>73</v>
      </c>
      <c r="AI47" s="10" t="s">
        <v>73</v>
      </c>
      <c r="AJ47" s="10" t="s">
        <v>73</v>
      </c>
      <c r="AK47" s="10">
        <v>14.68</v>
      </c>
      <c r="AL47" s="11">
        <v>2.569</v>
      </c>
      <c r="AM47" s="11">
        <f>AK47+(AL47*1.96)</f>
        <v>19.715240000000001</v>
      </c>
      <c r="AN47" s="11">
        <f>AK47-(AL47*1.96)</f>
        <v>9.6447599999999998</v>
      </c>
      <c r="AO47" t="s">
        <v>277</v>
      </c>
      <c r="AP47">
        <v>383</v>
      </c>
      <c r="AQ47" t="s">
        <v>280</v>
      </c>
      <c r="AR47" t="s">
        <v>279</v>
      </c>
      <c r="AS47" t="s">
        <v>201</v>
      </c>
      <c r="AT47" t="s">
        <v>169</v>
      </c>
      <c r="AU47" t="s">
        <v>35</v>
      </c>
      <c r="AV47" t="s">
        <v>33</v>
      </c>
      <c r="AW47" t="s">
        <v>39</v>
      </c>
      <c r="AX47" t="s">
        <v>202</v>
      </c>
      <c r="AY47" s="11">
        <f t="shared" si="0"/>
        <v>23.855</v>
      </c>
    </row>
    <row r="48" spans="1:51" x14ac:dyDescent="0.25">
      <c r="A48" s="2" t="s">
        <v>267</v>
      </c>
      <c r="B48" s="5" t="s">
        <v>268</v>
      </c>
      <c r="C48" s="2" t="s">
        <v>63</v>
      </c>
      <c r="D48" s="2" t="s">
        <v>71</v>
      </c>
      <c r="E48" s="10">
        <v>-8</v>
      </c>
      <c r="F48" s="10" t="s">
        <v>73</v>
      </c>
      <c r="G48" s="10">
        <v>8</v>
      </c>
      <c r="H48" s="10">
        <v>-35</v>
      </c>
      <c r="I48" s="10">
        <v>8.0739999999999998</v>
      </c>
      <c r="J48" s="10">
        <v>1.835</v>
      </c>
      <c r="K48" s="10">
        <v>11.67</v>
      </c>
      <c r="L48" s="10">
        <v>4.4800000000000004</v>
      </c>
      <c r="M48" s="10">
        <v>2.5648</v>
      </c>
      <c r="N48" s="10">
        <v>0.37240000000000001</v>
      </c>
      <c r="O48" s="10">
        <f>M48+(N48*1.96)</f>
        <v>3.2947039999999999</v>
      </c>
      <c r="P48" s="10">
        <f>M48-(N48*1.96)</f>
        <v>1.8348960000000001</v>
      </c>
      <c r="Q48" s="10" t="s">
        <v>73</v>
      </c>
      <c r="R48" s="10" t="s">
        <v>73</v>
      </c>
      <c r="S48" s="10" t="s">
        <v>73</v>
      </c>
      <c r="T48" s="10" t="s">
        <v>73</v>
      </c>
      <c r="U48" s="10" t="s">
        <v>73</v>
      </c>
      <c r="V48" s="10" t="s">
        <v>73</v>
      </c>
      <c r="W48" s="2" t="s">
        <v>73</v>
      </c>
      <c r="X48" s="2" t="s">
        <v>73</v>
      </c>
      <c r="Y48" s="10" t="s">
        <v>73</v>
      </c>
      <c r="Z48" s="2" t="s">
        <v>73</v>
      </c>
      <c r="AA48" s="2" t="s">
        <v>73</v>
      </c>
      <c r="AB48" s="2" t="s">
        <v>73</v>
      </c>
      <c r="AC48" s="10" t="s">
        <v>73</v>
      </c>
      <c r="AD48" s="10" t="s">
        <v>73</v>
      </c>
      <c r="AE48" s="10" t="s">
        <v>73</v>
      </c>
      <c r="AF48" s="10" t="s">
        <v>73</v>
      </c>
      <c r="AG48" s="10" t="s">
        <v>73</v>
      </c>
      <c r="AH48" s="10" t="s">
        <v>73</v>
      </c>
      <c r="AI48" s="10" t="s">
        <v>73</v>
      </c>
      <c r="AJ48" s="10" t="s">
        <v>73</v>
      </c>
      <c r="AK48" s="10">
        <v>13.946</v>
      </c>
      <c r="AL48" s="11">
        <v>0.73399999999999999</v>
      </c>
      <c r="AM48" s="11">
        <f>AK48+(AL48*1.96)</f>
        <v>15.384639999999999</v>
      </c>
      <c r="AN48" s="11">
        <f>AK48-(AL48*1.96)</f>
        <v>12.50736</v>
      </c>
      <c r="AO48" t="s">
        <v>277</v>
      </c>
      <c r="AP48">
        <v>383</v>
      </c>
      <c r="AQ48" t="s">
        <v>281</v>
      </c>
      <c r="AR48" t="s">
        <v>279</v>
      </c>
      <c r="AS48" t="s">
        <v>201</v>
      </c>
      <c r="AT48" t="s">
        <v>169</v>
      </c>
      <c r="AU48" t="s">
        <v>35</v>
      </c>
      <c r="AV48" t="s">
        <v>33</v>
      </c>
      <c r="AW48" t="s">
        <v>39</v>
      </c>
      <c r="AX48" t="s">
        <v>202</v>
      </c>
      <c r="AY48" s="11">
        <f t="shared" si="0"/>
        <v>22.02</v>
      </c>
    </row>
    <row r="49" spans="1:51" x14ac:dyDescent="0.25">
      <c r="A49" s="2" t="s">
        <v>267</v>
      </c>
      <c r="B49" s="5" t="s">
        <v>268</v>
      </c>
      <c r="C49" s="2" t="s">
        <v>63</v>
      </c>
      <c r="D49" s="2" t="s">
        <v>77</v>
      </c>
      <c r="E49" s="10" t="s">
        <v>73</v>
      </c>
      <c r="F49" s="10" t="s">
        <v>73</v>
      </c>
      <c r="G49" s="10" t="s">
        <v>73</v>
      </c>
      <c r="H49" s="10" t="s">
        <v>73</v>
      </c>
      <c r="I49" s="10">
        <v>3.6534849999999999</v>
      </c>
      <c r="J49" s="10">
        <v>1.6346179999999999</v>
      </c>
      <c r="K49" s="10">
        <v>6.86</v>
      </c>
      <c r="L49" s="10">
        <v>0.45</v>
      </c>
      <c r="M49" s="10" t="s">
        <v>73</v>
      </c>
      <c r="N49" s="10" t="s">
        <v>73</v>
      </c>
      <c r="O49" s="10" t="s">
        <v>73</v>
      </c>
      <c r="P49" s="10" t="s">
        <v>73</v>
      </c>
      <c r="Q49" s="10" t="s">
        <v>73</v>
      </c>
      <c r="R49" s="10" t="s">
        <v>73</v>
      </c>
      <c r="S49" s="10" t="s">
        <v>73</v>
      </c>
      <c r="T49" s="10" t="s">
        <v>73</v>
      </c>
      <c r="U49" s="10" t="s">
        <v>73</v>
      </c>
      <c r="V49" s="10" t="s">
        <v>73</v>
      </c>
      <c r="W49" s="2" t="s">
        <v>73</v>
      </c>
      <c r="X49" s="2" t="s">
        <v>73</v>
      </c>
      <c r="Y49" s="10" t="s">
        <v>73</v>
      </c>
      <c r="Z49" s="2" t="s">
        <v>73</v>
      </c>
      <c r="AA49" s="2" t="s">
        <v>73</v>
      </c>
      <c r="AB49" s="2" t="s">
        <v>73</v>
      </c>
      <c r="AC49" s="10" t="s">
        <v>73</v>
      </c>
      <c r="AD49" s="10" t="s">
        <v>73</v>
      </c>
      <c r="AE49" s="10" t="s">
        <v>73</v>
      </c>
      <c r="AF49" s="10" t="s">
        <v>73</v>
      </c>
      <c r="AG49" s="10" t="s">
        <v>73</v>
      </c>
      <c r="AH49" s="10" t="s">
        <v>73</v>
      </c>
      <c r="AI49" s="10" t="s">
        <v>73</v>
      </c>
      <c r="AJ49" s="10" t="s">
        <v>73</v>
      </c>
      <c r="AK49" s="10" t="s">
        <v>73</v>
      </c>
      <c r="AL49" s="11" t="s">
        <v>73</v>
      </c>
      <c r="AM49" s="11" t="s">
        <v>73</v>
      </c>
      <c r="AN49" s="11" t="s">
        <v>73</v>
      </c>
      <c r="AO49" t="s">
        <v>282</v>
      </c>
      <c r="AP49">
        <v>1460</v>
      </c>
      <c r="AQ49" t="s">
        <v>73</v>
      </c>
      <c r="AR49" t="s">
        <v>283</v>
      </c>
      <c r="AS49" t="s">
        <v>201</v>
      </c>
      <c r="AT49" t="s">
        <v>169</v>
      </c>
      <c r="AU49" t="s">
        <v>73</v>
      </c>
      <c r="AV49" t="s">
        <v>73</v>
      </c>
      <c r="AW49" t="s">
        <v>73</v>
      </c>
      <c r="AX49" t="s">
        <v>229</v>
      </c>
      <c r="AY49" s="11" t="s">
        <v>73</v>
      </c>
    </row>
    <row r="50" spans="1:51" x14ac:dyDescent="0.25">
      <c r="A50" s="2" t="s">
        <v>267</v>
      </c>
      <c r="B50" s="5" t="s">
        <v>268</v>
      </c>
      <c r="C50" s="2" t="s">
        <v>57</v>
      </c>
      <c r="D50" s="2" t="s">
        <v>77</v>
      </c>
      <c r="E50" s="10">
        <v>-4.0999999999999996</v>
      </c>
      <c r="F50" s="10">
        <v>1.1499999999999999</v>
      </c>
      <c r="G50" s="10">
        <v>-1.85</v>
      </c>
      <c r="H50" s="10">
        <v>-6.35</v>
      </c>
      <c r="I50" s="10" t="s">
        <v>73</v>
      </c>
      <c r="J50" s="10" t="s">
        <v>73</v>
      </c>
      <c r="K50" s="10" t="s">
        <v>73</v>
      </c>
      <c r="L50" s="10" t="s">
        <v>73</v>
      </c>
      <c r="M50" s="10">
        <v>6.93</v>
      </c>
      <c r="N50" s="10">
        <v>2.36</v>
      </c>
      <c r="O50" s="10">
        <f>M50+(1.96*N50)</f>
        <v>11.555599999999998</v>
      </c>
      <c r="P50" s="10">
        <f>M50-(1.96*N50)</f>
        <v>2.3044000000000002</v>
      </c>
      <c r="Q50" s="10" t="s">
        <v>73</v>
      </c>
      <c r="R50" s="10" t="s">
        <v>73</v>
      </c>
      <c r="S50" s="10" t="s">
        <v>73</v>
      </c>
      <c r="T50" s="10" t="s">
        <v>73</v>
      </c>
      <c r="U50" s="10" t="s">
        <v>73</v>
      </c>
      <c r="V50" s="10" t="s">
        <v>73</v>
      </c>
      <c r="W50" s="2" t="s">
        <v>73</v>
      </c>
      <c r="X50" s="2" t="s">
        <v>73</v>
      </c>
      <c r="Y50" s="10" t="s">
        <v>73</v>
      </c>
      <c r="Z50" s="2" t="s">
        <v>73</v>
      </c>
      <c r="AA50" s="2" t="s">
        <v>73</v>
      </c>
      <c r="AB50" s="2" t="s">
        <v>73</v>
      </c>
      <c r="AC50" s="10" t="s">
        <v>73</v>
      </c>
      <c r="AD50" s="10" t="s">
        <v>73</v>
      </c>
      <c r="AE50" s="10" t="s">
        <v>73</v>
      </c>
      <c r="AF50" s="10" t="s">
        <v>73</v>
      </c>
      <c r="AG50" s="10" t="s">
        <v>73</v>
      </c>
      <c r="AH50" s="10" t="s">
        <v>73</v>
      </c>
      <c r="AI50" s="10" t="s">
        <v>73</v>
      </c>
      <c r="AJ50" s="10" t="s">
        <v>73</v>
      </c>
      <c r="AK50" s="10" t="s">
        <v>73</v>
      </c>
      <c r="AL50" s="11" t="s">
        <v>73</v>
      </c>
      <c r="AM50" s="11" t="s">
        <v>73</v>
      </c>
      <c r="AN50" s="11" t="s">
        <v>73</v>
      </c>
      <c r="AO50" t="s">
        <v>221</v>
      </c>
      <c r="AP50">
        <v>518</v>
      </c>
      <c r="AQ50" t="s">
        <v>236</v>
      </c>
      <c r="AR50" t="s">
        <v>223</v>
      </c>
      <c r="AS50" t="s">
        <v>224</v>
      </c>
      <c r="AT50" t="s">
        <v>169</v>
      </c>
      <c r="AU50" t="s">
        <v>35</v>
      </c>
      <c r="AV50" t="s">
        <v>35</v>
      </c>
      <c r="AW50" t="s">
        <v>35</v>
      </c>
      <c r="AX50" t="s">
        <v>202</v>
      </c>
      <c r="AY50" s="11" t="s">
        <v>73</v>
      </c>
    </row>
    <row r="51" spans="1:51" x14ac:dyDescent="0.25">
      <c r="A51" s="32" t="s">
        <v>284</v>
      </c>
      <c r="B51" s="33" t="s">
        <v>285</v>
      </c>
      <c r="C51" s="32" t="s">
        <v>61</v>
      </c>
      <c r="D51" s="32" t="s">
        <v>71</v>
      </c>
      <c r="E51" s="34">
        <v>5</v>
      </c>
      <c r="F51" s="34" t="s">
        <v>73</v>
      </c>
      <c r="G51" s="34" t="s">
        <v>73</v>
      </c>
      <c r="H51" s="34" t="s">
        <v>73</v>
      </c>
      <c r="I51" s="34" t="s">
        <v>73</v>
      </c>
      <c r="J51" s="34" t="s">
        <v>73</v>
      </c>
      <c r="K51" s="34" t="s">
        <v>73</v>
      </c>
      <c r="L51" s="34" t="s">
        <v>73</v>
      </c>
      <c r="M51" s="34">
        <v>8.4825999999999997</v>
      </c>
      <c r="N51" s="34">
        <v>10.5266</v>
      </c>
      <c r="O51" s="34">
        <f t="shared" ref="O51:O60" si="3">M51+(N51*1.96)</f>
        <v>29.114736000000001</v>
      </c>
      <c r="P51" s="34">
        <f t="shared" ref="P51:P60" si="4">M51-(N51*1.96)</f>
        <v>-12.149535999999999</v>
      </c>
      <c r="Q51" s="34" t="s">
        <v>73</v>
      </c>
      <c r="R51" s="34" t="s">
        <v>73</v>
      </c>
      <c r="S51" s="34" t="s">
        <v>73</v>
      </c>
      <c r="T51" s="34" t="s">
        <v>73</v>
      </c>
      <c r="U51" s="34" t="s">
        <v>73</v>
      </c>
      <c r="V51" s="34" t="s">
        <v>73</v>
      </c>
      <c r="W51" s="32" t="s">
        <v>73</v>
      </c>
      <c r="X51" s="32" t="s">
        <v>73</v>
      </c>
      <c r="Y51" s="34" t="s">
        <v>73</v>
      </c>
      <c r="Z51" s="32" t="s">
        <v>73</v>
      </c>
      <c r="AA51" s="32" t="s">
        <v>73</v>
      </c>
      <c r="AB51" s="32" t="s">
        <v>73</v>
      </c>
      <c r="AC51" s="34" t="s">
        <v>73</v>
      </c>
      <c r="AD51" s="34" t="s">
        <v>73</v>
      </c>
      <c r="AE51" s="34" t="s">
        <v>73</v>
      </c>
      <c r="AF51" s="34" t="s">
        <v>73</v>
      </c>
      <c r="AG51" s="34" t="s">
        <v>73</v>
      </c>
      <c r="AH51" s="34" t="s">
        <v>73</v>
      </c>
      <c r="AI51" s="34" t="s">
        <v>73</v>
      </c>
      <c r="AJ51" s="34" t="s">
        <v>73</v>
      </c>
      <c r="AK51" s="34" t="s">
        <v>73</v>
      </c>
      <c r="AL51" s="35" t="s">
        <v>73</v>
      </c>
      <c r="AM51" s="35" t="s">
        <v>73</v>
      </c>
      <c r="AN51" s="35" t="s">
        <v>73</v>
      </c>
      <c r="AO51" s="36" t="s">
        <v>241</v>
      </c>
      <c r="AP51" s="36">
        <v>90</v>
      </c>
      <c r="AQ51" s="36" t="s">
        <v>73</v>
      </c>
      <c r="AR51" s="36" t="s">
        <v>286</v>
      </c>
      <c r="AS51" s="36" t="s">
        <v>73</v>
      </c>
      <c r="AT51" s="36" t="s">
        <v>169</v>
      </c>
      <c r="AU51" s="36" t="s">
        <v>33</v>
      </c>
      <c r="AV51" s="36" t="s">
        <v>33</v>
      </c>
      <c r="AW51" s="36" t="s">
        <v>33</v>
      </c>
      <c r="AX51" s="36" t="s">
        <v>202</v>
      </c>
      <c r="AY51" s="11" t="s">
        <v>73</v>
      </c>
    </row>
    <row r="52" spans="1:51" x14ac:dyDescent="0.25">
      <c r="A52" s="2" t="s">
        <v>284</v>
      </c>
      <c r="B52" s="5" t="s">
        <v>285</v>
      </c>
      <c r="C52" s="2" t="s">
        <v>57</v>
      </c>
      <c r="D52" s="2" t="s">
        <v>71</v>
      </c>
      <c r="E52" s="10">
        <v>69</v>
      </c>
      <c r="F52" s="10">
        <v>0.7</v>
      </c>
      <c r="G52" s="10">
        <v>70.37</v>
      </c>
      <c r="H52" s="10">
        <v>67.63</v>
      </c>
      <c r="I52" s="10">
        <v>-11.1935</v>
      </c>
      <c r="J52" s="10">
        <v>2.2387000000000001</v>
      </c>
      <c r="K52" s="10">
        <v>-6.81</v>
      </c>
      <c r="L52" s="10">
        <v>-15.58</v>
      </c>
      <c r="M52" s="10">
        <v>4.2826000000000004</v>
      </c>
      <c r="N52" s="10">
        <v>3.7240000000000002E-2</v>
      </c>
      <c r="O52" s="10">
        <f t="shared" si="3"/>
        <v>4.3555904000000005</v>
      </c>
      <c r="P52" s="10">
        <f t="shared" si="4"/>
        <v>4.2096096000000003</v>
      </c>
      <c r="Q52" s="10" t="s">
        <v>73</v>
      </c>
      <c r="R52" s="10" t="s">
        <v>73</v>
      </c>
      <c r="S52" s="10" t="s">
        <v>73</v>
      </c>
      <c r="T52" s="10" t="s">
        <v>73</v>
      </c>
      <c r="U52" s="10" t="s">
        <v>73</v>
      </c>
      <c r="V52" s="10" t="s">
        <v>73</v>
      </c>
      <c r="W52" s="2" t="s">
        <v>73</v>
      </c>
      <c r="X52" s="2" t="s">
        <v>73</v>
      </c>
      <c r="Y52" s="10" t="s">
        <v>73</v>
      </c>
      <c r="Z52" s="2" t="s">
        <v>73</v>
      </c>
      <c r="AA52" s="2" t="s">
        <v>73</v>
      </c>
      <c r="AB52" s="2" t="s">
        <v>73</v>
      </c>
      <c r="AC52" s="10" t="s">
        <v>73</v>
      </c>
      <c r="AD52" s="10" t="s">
        <v>73</v>
      </c>
      <c r="AE52" s="10" t="s">
        <v>73</v>
      </c>
      <c r="AF52" s="10" t="s">
        <v>73</v>
      </c>
      <c r="AG52" s="10" t="s">
        <v>73</v>
      </c>
      <c r="AH52" s="10" t="s">
        <v>73</v>
      </c>
      <c r="AI52" s="10" t="s">
        <v>73</v>
      </c>
      <c r="AJ52" s="10" t="s">
        <v>73</v>
      </c>
      <c r="AK52" s="10" t="s">
        <v>73</v>
      </c>
      <c r="AL52" s="11" t="s">
        <v>73</v>
      </c>
      <c r="AM52" s="11" t="s">
        <v>73</v>
      </c>
      <c r="AN52" s="11" t="s">
        <v>73</v>
      </c>
      <c r="AO52" t="s">
        <v>214</v>
      </c>
      <c r="AP52">
        <v>365</v>
      </c>
      <c r="AQ52" t="s">
        <v>73</v>
      </c>
      <c r="AR52" t="s">
        <v>227</v>
      </c>
      <c r="AS52" t="s">
        <v>224</v>
      </c>
      <c r="AT52" t="s">
        <v>169</v>
      </c>
      <c r="AU52" t="s">
        <v>33</v>
      </c>
      <c r="AV52" t="s">
        <v>33</v>
      </c>
      <c r="AW52" t="s">
        <v>33</v>
      </c>
      <c r="AX52" t="s">
        <v>202</v>
      </c>
      <c r="AY52" s="11" t="s">
        <v>73</v>
      </c>
    </row>
    <row r="53" spans="1:51" x14ac:dyDescent="0.25">
      <c r="A53" s="2" t="s">
        <v>284</v>
      </c>
      <c r="B53" s="5" t="s">
        <v>285</v>
      </c>
      <c r="C53" s="2" t="s">
        <v>57</v>
      </c>
      <c r="D53" s="2" t="s">
        <v>71</v>
      </c>
      <c r="E53" s="10">
        <v>-100</v>
      </c>
      <c r="F53" s="10">
        <v>1.3</v>
      </c>
      <c r="G53" s="10">
        <v>-92.45</v>
      </c>
      <c r="H53" s="10">
        <v>-102.55</v>
      </c>
      <c r="I53" s="10">
        <v>10.276</v>
      </c>
      <c r="J53" s="10">
        <v>0.1835</v>
      </c>
      <c r="K53" s="10">
        <v>10.64</v>
      </c>
      <c r="L53" s="10">
        <v>9.92</v>
      </c>
      <c r="M53" s="10">
        <v>1.7130399999999999</v>
      </c>
      <c r="N53" s="10">
        <v>0.14896000000000001</v>
      </c>
      <c r="O53" s="10">
        <f t="shared" si="3"/>
        <v>2.0050015999999999</v>
      </c>
      <c r="P53" s="10">
        <f t="shared" si="4"/>
        <v>1.4210783999999999</v>
      </c>
      <c r="Q53" s="10" t="s">
        <v>73</v>
      </c>
      <c r="R53" s="10" t="s">
        <v>73</v>
      </c>
      <c r="S53" s="10" t="s">
        <v>73</v>
      </c>
      <c r="T53" s="10" t="s">
        <v>73</v>
      </c>
      <c r="U53" s="10" t="s">
        <v>73</v>
      </c>
      <c r="V53" s="10" t="s">
        <v>73</v>
      </c>
      <c r="W53" s="2" t="s">
        <v>73</v>
      </c>
      <c r="X53" s="2" t="s">
        <v>73</v>
      </c>
      <c r="Y53" s="10" t="s">
        <v>73</v>
      </c>
      <c r="Z53" s="2" t="s">
        <v>73</v>
      </c>
      <c r="AA53" s="2" t="s">
        <v>73</v>
      </c>
      <c r="AB53" s="2" t="s">
        <v>73</v>
      </c>
      <c r="AC53" s="10" t="s">
        <v>73</v>
      </c>
      <c r="AD53" s="10" t="s">
        <v>73</v>
      </c>
      <c r="AE53" s="10" t="s">
        <v>73</v>
      </c>
      <c r="AF53" s="10" t="s">
        <v>73</v>
      </c>
      <c r="AG53" s="10" t="s">
        <v>73</v>
      </c>
      <c r="AH53" s="10" t="s">
        <v>73</v>
      </c>
      <c r="AI53" s="10" t="s">
        <v>73</v>
      </c>
      <c r="AJ53" s="10" t="s">
        <v>73</v>
      </c>
      <c r="AK53" s="10" t="s">
        <v>73</v>
      </c>
      <c r="AL53" s="11" t="s">
        <v>73</v>
      </c>
      <c r="AM53" s="11" t="s">
        <v>73</v>
      </c>
      <c r="AN53" s="11" t="s">
        <v>73</v>
      </c>
      <c r="AO53" t="s">
        <v>214</v>
      </c>
      <c r="AP53">
        <v>365</v>
      </c>
      <c r="AQ53" t="s">
        <v>73</v>
      </c>
      <c r="AR53" t="s">
        <v>227</v>
      </c>
      <c r="AS53" t="s">
        <v>224</v>
      </c>
      <c r="AT53" t="s">
        <v>169</v>
      </c>
      <c r="AU53" t="s">
        <v>41</v>
      </c>
      <c r="AV53" t="s">
        <v>41</v>
      </c>
      <c r="AW53" t="s">
        <v>41</v>
      </c>
      <c r="AX53" t="s">
        <v>202</v>
      </c>
      <c r="AY53" s="11" t="s">
        <v>73</v>
      </c>
    </row>
    <row r="54" spans="1:51" x14ac:dyDescent="0.25">
      <c r="A54" s="32" t="s">
        <v>284</v>
      </c>
      <c r="B54" s="33" t="s">
        <v>285</v>
      </c>
      <c r="C54" s="32" t="s">
        <v>61</v>
      </c>
      <c r="D54" s="32" t="s">
        <v>73</v>
      </c>
      <c r="E54" s="34">
        <v>2</v>
      </c>
      <c r="F54" s="34" t="s">
        <v>73</v>
      </c>
      <c r="G54" s="34" t="s">
        <v>73</v>
      </c>
      <c r="H54" s="34" t="s">
        <v>73</v>
      </c>
      <c r="I54" s="34" t="s">
        <v>73</v>
      </c>
      <c r="J54" s="34" t="s">
        <v>73</v>
      </c>
      <c r="K54" s="34" t="s">
        <v>73</v>
      </c>
      <c r="L54" s="34" t="s">
        <v>73</v>
      </c>
      <c r="M54" s="34">
        <v>111.47158400000001</v>
      </c>
      <c r="N54" s="34">
        <v>41.621487999999999</v>
      </c>
      <c r="O54" s="34">
        <f t="shared" si="3"/>
        <v>193.04970048000001</v>
      </c>
      <c r="P54" s="34">
        <f t="shared" si="4"/>
        <v>29.893467520000016</v>
      </c>
      <c r="Q54" s="34" t="s">
        <v>73</v>
      </c>
      <c r="R54" s="34" t="s">
        <v>73</v>
      </c>
      <c r="S54" s="34" t="s">
        <v>73</v>
      </c>
      <c r="T54" s="34" t="s">
        <v>73</v>
      </c>
      <c r="U54" s="34" t="s">
        <v>73</v>
      </c>
      <c r="V54" s="34" t="s">
        <v>73</v>
      </c>
      <c r="W54" s="32" t="s">
        <v>73</v>
      </c>
      <c r="X54" s="32" t="s">
        <v>73</v>
      </c>
      <c r="Y54" s="34" t="s">
        <v>73</v>
      </c>
      <c r="Z54" s="32" t="s">
        <v>73</v>
      </c>
      <c r="AA54" s="32" t="s">
        <v>73</v>
      </c>
      <c r="AB54" s="32" t="s">
        <v>73</v>
      </c>
      <c r="AC54" s="34" t="s">
        <v>73</v>
      </c>
      <c r="AD54" s="34" t="s">
        <v>73</v>
      </c>
      <c r="AE54" s="34" t="s">
        <v>73</v>
      </c>
      <c r="AF54" s="34" t="s">
        <v>73</v>
      </c>
      <c r="AG54" s="34" t="s">
        <v>73</v>
      </c>
      <c r="AH54" s="34" t="s">
        <v>73</v>
      </c>
      <c r="AI54" s="34" t="s">
        <v>73</v>
      </c>
      <c r="AJ54" s="34" t="s">
        <v>73</v>
      </c>
      <c r="AK54" s="34" t="s">
        <v>73</v>
      </c>
      <c r="AL54" s="35" t="s">
        <v>73</v>
      </c>
      <c r="AM54" s="35" t="s">
        <v>73</v>
      </c>
      <c r="AN54" s="35" t="s">
        <v>73</v>
      </c>
      <c r="AO54" s="36" t="s">
        <v>287</v>
      </c>
      <c r="AP54" s="36">
        <v>13</v>
      </c>
      <c r="AQ54" s="36" t="s">
        <v>73</v>
      </c>
      <c r="AR54" s="36" t="s">
        <v>288</v>
      </c>
      <c r="AS54" s="36" t="s">
        <v>201</v>
      </c>
      <c r="AT54" s="36" t="s">
        <v>169</v>
      </c>
      <c r="AU54" s="36" t="s">
        <v>33</v>
      </c>
      <c r="AV54" s="36" t="s">
        <v>33</v>
      </c>
      <c r="AW54" s="36" t="s">
        <v>33</v>
      </c>
      <c r="AX54" s="36" t="s">
        <v>202</v>
      </c>
      <c r="AY54" s="11" t="s">
        <v>73</v>
      </c>
    </row>
    <row r="55" spans="1:51" x14ac:dyDescent="0.25">
      <c r="A55" s="32" t="s">
        <v>284</v>
      </c>
      <c r="B55" s="33" t="s">
        <v>285</v>
      </c>
      <c r="C55" s="32" t="s">
        <v>61</v>
      </c>
      <c r="D55" s="32" t="s">
        <v>73</v>
      </c>
      <c r="E55" s="34">
        <v>-8</v>
      </c>
      <c r="F55" s="34" t="s">
        <v>73</v>
      </c>
      <c r="G55" s="34" t="s">
        <v>73</v>
      </c>
      <c r="H55" s="34" t="s">
        <v>73</v>
      </c>
      <c r="I55" s="34" t="s">
        <v>73</v>
      </c>
      <c r="J55" s="34" t="s">
        <v>73</v>
      </c>
      <c r="K55" s="34" t="s">
        <v>73</v>
      </c>
      <c r="L55" s="34" t="s">
        <v>73</v>
      </c>
      <c r="M55" s="34">
        <v>90.160839999999993</v>
      </c>
      <c r="N55" s="34">
        <v>3.35216</v>
      </c>
      <c r="O55" s="34">
        <f t="shared" si="3"/>
        <v>96.731073599999988</v>
      </c>
      <c r="P55" s="34">
        <f t="shared" si="4"/>
        <v>83.590606399999999</v>
      </c>
      <c r="Q55" s="34" t="s">
        <v>73</v>
      </c>
      <c r="R55" s="34" t="s">
        <v>73</v>
      </c>
      <c r="S55" s="34" t="s">
        <v>73</v>
      </c>
      <c r="T55" s="34" t="s">
        <v>73</v>
      </c>
      <c r="U55" s="34" t="s">
        <v>73</v>
      </c>
      <c r="V55" s="34" t="s">
        <v>73</v>
      </c>
      <c r="W55" s="32" t="s">
        <v>73</v>
      </c>
      <c r="X55" s="32" t="s">
        <v>73</v>
      </c>
      <c r="Y55" s="34" t="s">
        <v>73</v>
      </c>
      <c r="Z55" s="32" t="s">
        <v>73</v>
      </c>
      <c r="AA55" s="32" t="s">
        <v>73</v>
      </c>
      <c r="AB55" s="32" t="s">
        <v>73</v>
      </c>
      <c r="AC55" s="34" t="s">
        <v>73</v>
      </c>
      <c r="AD55" s="34" t="s">
        <v>73</v>
      </c>
      <c r="AE55" s="34" t="s">
        <v>73</v>
      </c>
      <c r="AF55" s="34" t="s">
        <v>73</v>
      </c>
      <c r="AG55" s="34" t="s">
        <v>73</v>
      </c>
      <c r="AH55" s="34" t="s">
        <v>73</v>
      </c>
      <c r="AI55" s="34" t="s">
        <v>73</v>
      </c>
      <c r="AJ55" s="34" t="s">
        <v>73</v>
      </c>
      <c r="AK55" s="34" t="s">
        <v>73</v>
      </c>
      <c r="AL55" s="35" t="s">
        <v>73</v>
      </c>
      <c r="AM55" s="35" t="s">
        <v>73</v>
      </c>
      <c r="AN55" s="35" t="s">
        <v>73</v>
      </c>
      <c r="AO55" s="36" t="s">
        <v>287</v>
      </c>
      <c r="AP55" s="36">
        <v>13</v>
      </c>
      <c r="AQ55" s="36" t="s">
        <v>73</v>
      </c>
      <c r="AR55" s="36" t="s">
        <v>288</v>
      </c>
      <c r="AS55" s="36" t="s">
        <v>201</v>
      </c>
      <c r="AT55" s="36" t="s">
        <v>169</v>
      </c>
      <c r="AU55" s="36" t="s">
        <v>35</v>
      </c>
      <c r="AV55" s="36" t="s">
        <v>35</v>
      </c>
      <c r="AW55" s="36" t="s">
        <v>35</v>
      </c>
      <c r="AX55" s="36" t="s">
        <v>202</v>
      </c>
      <c r="AY55" s="11" t="s">
        <v>73</v>
      </c>
    </row>
    <row r="56" spans="1:51" x14ac:dyDescent="0.25">
      <c r="A56" s="32" t="s">
        <v>284</v>
      </c>
      <c r="B56" s="33" t="s">
        <v>285</v>
      </c>
      <c r="C56" s="32" t="s">
        <v>61</v>
      </c>
      <c r="D56" s="32" t="s">
        <v>73</v>
      </c>
      <c r="E56" s="34">
        <v>-22</v>
      </c>
      <c r="F56" s="34" t="s">
        <v>73</v>
      </c>
      <c r="G56" s="34" t="s">
        <v>73</v>
      </c>
      <c r="H56" s="34" t="s">
        <v>73</v>
      </c>
      <c r="I56" s="34" t="s">
        <v>73</v>
      </c>
      <c r="J56" s="34" t="s">
        <v>73</v>
      </c>
      <c r="K56" s="34" t="s">
        <v>73</v>
      </c>
      <c r="L56" s="34" t="s">
        <v>73</v>
      </c>
      <c r="M56" s="34">
        <v>67.210808</v>
      </c>
      <c r="N56" s="34">
        <v>18.436879999999999</v>
      </c>
      <c r="O56" s="34">
        <f t="shared" si="3"/>
        <v>103.3470928</v>
      </c>
      <c r="P56" s="34">
        <f t="shared" si="4"/>
        <v>31.074523200000002</v>
      </c>
      <c r="Q56" s="34" t="s">
        <v>73</v>
      </c>
      <c r="R56" s="34" t="s">
        <v>73</v>
      </c>
      <c r="S56" s="34" t="s">
        <v>73</v>
      </c>
      <c r="T56" s="34" t="s">
        <v>73</v>
      </c>
      <c r="U56" s="34" t="s">
        <v>73</v>
      </c>
      <c r="V56" s="34" t="s">
        <v>73</v>
      </c>
      <c r="W56" s="32" t="s">
        <v>73</v>
      </c>
      <c r="X56" s="32" t="s">
        <v>73</v>
      </c>
      <c r="Y56" s="34" t="s">
        <v>73</v>
      </c>
      <c r="Z56" s="32" t="s">
        <v>73</v>
      </c>
      <c r="AA56" s="32" t="s">
        <v>73</v>
      </c>
      <c r="AB56" s="32" t="s">
        <v>73</v>
      </c>
      <c r="AC56" s="34" t="s">
        <v>73</v>
      </c>
      <c r="AD56" s="34" t="s">
        <v>73</v>
      </c>
      <c r="AE56" s="34" t="s">
        <v>73</v>
      </c>
      <c r="AF56" s="34" t="s">
        <v>73</v>
      </c>
      <c r="AG56" s="34" t="s">
        <v>73</v>
      </c>
      <c r="AH56" s="34" t="s">
        <v>73</v>
      </c>
      <c r="AI56" s="34" t="s">
        <v>73</v>
      </c>
      <c r="AJ56" s="34" t="s">
        <v>73</v>
      </c>
      <c r="AK56" s="34" t="s">
        <v>73</v>
      </c>
      <c r="AL56" s="35" t="s">
        <v>73</v>
      </c>
      <c r="AM56" s="35" t="s">
        <v>73</v>
      </c>
      <c r="AN56" s="35" t="s">
        <v>73</v>
      </c>
      <c r="AO56" s="36" t="s">
        <v>287</v>
      </c>
      <c r="AP56" s="36">
        <v>13</v>
      </c>
      <c r="AQ56" s="36" t="s">
        <v>73</v>
      </c>
      <c r="AR56" s="36" t="s">
        <v>288</v>
      </c>
      <c r="AS56" s="36" t="s">
        <v>201</v>
      </c>
      <c r="AT56" s="36" t="s">
        <v>169</v>
      </c>
      <c r="AU56" s="36" t="s">
        <v>37</v>
      </c>
      <c r="AV56" s="36" t="s">
        <v>37</v>
      </c>
      <c r="AW56" s="36" t="s">
        <v>37</v>
      </c>
      <c r="AX56" s="36" t="s">
        <v>202</v>
      </c>
      <c r="AY56" s="11" t="s">
        <v>73</v>
      </c>
    </row>
    <row r="57" spans="1:51" x14ac:dyDescent="0.25">
      <c r="A57" s="2" t="s">
        <v>284</v>
      </c>
      <c r="B57" s="5" t="s">
        <v>285</v>
      </c>
      <c r="C57" s="2" t="s">
        <v>57</v>
      </c>
      <c r="D57" s="2" t="s">
        <v>71</v>
      </c>
      <c r="E57" s="10">
        <v>0</v>
      </c>
      <c r="F57" s="10" t="s">
        <v>73</v>
      </c>
      <c r="G57" s="10" t="s">
        <v>73</v>
      </c>
      <c r="H57" s="10" t="s">
        <v>73</v>
      </c>
      <c r="I57" s="10">
        <v>-0.99</v>
      </c>
      <c r="J57" s="10">
        <v>5.2350000000000003</v>
      </c>
      <c r="K57" s="10">
        <v>9.27</v>
      </c>
      <c r="L57" s="10">
        <v>-11.25</v>
      </c>
      <c r="M57" s="10">
        <v>2.38</v>
      </c>
      <c r="N57" s="10">
        <v>0.56000000000000005</v>
      </c>
      <c r="O57" s="10">
        <f t="shared" si="3"/>
        <v>3.4775999999999998</v>
      </c>
      <c r="P57" s="10">
        <f t="shared" si="4"/>
        <v>1.2823999999999998</v>
      </c>
      <c r="Q57" s="10" t="s">
        <v>73</v>
      </c>
      <c r="R57" s="10" t="s">
        <v>73</v>
      </c>
      <c r="S57" s="10" t="s">
        <v>73</v>
      </c>
      <c r="T57" s="10" t="s">
        <v>73</v>
      </c>
      <c r="U57" s="10" t="s">
        <v>73</v>
      </c>
      <c r="V57" s="10" t="s">
        <v>73</v>
      </c>
      <c r="W57" s="2" t="s">
        <v>73</v>
      </c>
      <c r="X57" s="2" t="s">
        <v>73</v>
      </c>
      <c r="Y57" s="10" t="s">
        <v>73</v>
      </c>
      <c r="Z57" s="2" t="s">
        <v>73</v>
      </c>
      <c r="AA57" s="2" t="s">
        <v>73</v>
      </c>
      <c r="AB57" s="2" t="s">
        <v>73</v>
      </c>
      <c r="AC57" s="10" t="s">
        <v>73</v>
      </c>
      <c r="AD57" s="10" t="s">
        <v>73</v>
      </c>
      <c r="AE57" s="10" t="s">
        <v>73</v>
      </c>
      <c r="AF57" s="10" t="s">
        <v>73</v>
      </c>
      <c r="AG57" s="10" t="s">
        <v>73</v>
      </c>
      <c r="AH57" s="10" t="s">
        <v>73</v>
      </c>
      <c r="AI57" s="10" t="s">
        <v>73</v>
      </c>
      <c r="AJ57" s="10" t="s">
        <v>73</v>
      </c>
      <c r="AK57" s="10">
        <v>9.0465499999999999</v>
      </c>
      <c r="AL57" s="11">
        <v>0.505</v>
      </c>
      <c r="AM57" s="11">
        <f>AK57+(AL57*1.96)</f>
        <v>10.036350000000001</v>
      </c>
      <c r="AN57" s="11">
        <f>AK57-(AL57*1.96)</f>
        <v>8.0567499999999992</v>
      </c>
      <c r="AO57" t="s">
        <v>198</v>
      </c>
      <c r="AP57">
        <v>730</v>
      </c>
      <c r="AQ57" t="s">
        <v>289</v>
      </c>
      <c r="AR57" s="6" t="s">
        <v>290</v>
      </c>
      <c r="AS57" t="s">
        <v>207</v>
      </c>
      <c r="AT57" t="s">
        <v>169</v>
      </c>
      <c r="AU57" t="s">
        <v>33</v>
      </c>
      <c r="AV57" t="s">
        <v>33</v>
      </c>
      <c r="AW57" t="s">
        <v>33</v>
      </c>
      <c r="AX57" t="s">
        <v>202</v>
      </c>
      <c r="AY57" s="11">
        <f t="shared" si="0"/>
        <v>8.0565499999999997</v>
      </c>
    </row>
    <row r="58" spans="1:51" x14ac:dyDescent="0.25">
      <c r="A58" s="2" t="s">
        <v>284</v>
      </c>
      <c r="B58" s="5" t="s">
        <v>285</v>
      </c>
      <c r="C58" s="2" t="s">
        <v>57</v>
      </c>
      <c r="D58" s="2" t="s">
        <v>71</v>
      </c>
      <c r="E58" s="10">
        <v>-9</v>
      </c>
      <c r="F58" s="10" t="s">
        <v>73</v>
      </c>
      <c r="G58" s="10" t="s">
        <v>73</v>
      </c>
      <c r="H58" s="10" t="s">
        <v>73</v>
      </c>
      <c r="I58" s="10">
        <v>-0.27</v>
      </c>
      <c r="J58" s="10">
        <v>4.37</v>
      </c>
      <c r="K58" s="10">
        <v>8.3000000000000007</v>
      </c>
      <c r="L58" s="10">
        <v>-8.84</v>
      </c>
      <c r="M58" s="10">
        <v>2.38</v>
      </c>
      <c r="N58" s="10">
        <v>0.56000000000000005</v>
      </c>
      <c r="O58" s="10">
        <f t="shared" si="3"/>
        <v>3.4775999999999998</v>
      </c>
      <c r="P58" s="10">
        <f t="shared" si="4"/>
        <v>1.2823999999999998</v>
      </c>
      <c r="Q58" s="10" t="s">
        <v>73</v>
      </c>
      <c r="R58" s="10" t="s">
        <v>73</v>
      </c>
      <c r="S58" s="10" t="s">
        <v>73</v>
      </c>
      <c r="T58" s="10" t="s">
        <v>73</v>
      </c>
      <c r="U58" s="10" t="s">
        <v>73</v>
      </c>
      <c r="V58" s="10" t="s">
        <v>73</v>
      </c>
      <c r="W58" s="2" t="s">
        <v>73</v>
      </c>
      <c r="X58" s="2" t="s">
        <v>73</v>
      </c>
      <c r="Y58" s="10" t="s">
        <v>73</v>
      </c>
      <c r="Z58" s="2" t="s">
        <v>73</v>
      </c>
      <c r="AA58" s="2" t="s">
        <v>73</v>
      </c>
      <c r="AB58" s="2" t="s">
        <v>73</v>
      </c>
      <c r="AC58" s="10" t="s">
        <v>73</v>
      </c>
      <c r="AD58" s="10" t="s">
        <v>73</v>
      </c>
      <c r="AE58" s="10" t="s">
        <v>73</v>
      </c>
      <c r="AF58" s="10" t="s">
        <v>73</v>
      </c>
      <c r="AG58" s="10" t="s">
        <v>73</v>
      </c>
      <c r="AH58" s="10" t="s">
        <v>73</v>
      </c>
      <c r="AI58" s="10" t="s">
        <v>73</v>
      </c>
      <c r="AJ58" s="10" t="s">
        <v>73</v>
      </c>
      <c r="AK58" s="10" t="s">
        <v>73</v>
      </c>
      <c r="AL58" s="11" t="s">
        <v>73</v>
      </c>
      <c r="AM58" s="11" t="s">
        <v>73</v>
      </c>
      <c r="AN58" s="11" t="s">
        <v>73</v>
      </c>
      <c r="AO58" t="s">
        <v>198</v>
      </c>
      <c r="AP58">
        <v>730</v>
      </c>
      <c r="AQ58" t="s">
        <v>291</v>
      </c>
      <c r="AR58" s="6" t="s">
        <v>290</v>
      </c>
      <c r="AS58" t="s">
        <v>207</v>
      </c>
      <c r="AT58" t="s">
        <v>169</v>
      </c>
      <c r="AU58" t="s">
        <v>35</v>
      </c>
      <c r="AV58" t="s">
        <v>35</v>
      </c>
      <c r="AW58" t="s">
        <v>35</v>
      </c>
      <c r="AX58" t="s">
        <v>202</v>
      </c>
      <c r="AY58" s="11" t="s">
        <v>73</v>
      </c>
    </row>
    <row r="59" spans="1:51" x14ac:dyDescent="0.25">
      <c r="A59" s="32" t="s">
        <v>284</v>
      </c>
      <c r="B59" s="33" t="s">
        <v>285</v>
      </c>
      <c r="C59" s="32" t="s">
        <v>57</v>
      </c>
      <c r="D59" s="32" t="s">
        <v>73</v>
      </c>
      <c r="E59" s="34" t="s">
        <v>73</v>
      </c>
      <c r="F59" s="34" t="s">
        <v>73</v>
      </c>
      <c r="G59" s="34" t="s">
        <v>73</v>
      </c>
      <c r="H59" s="34" t="s">
        <v>73</v>
      </c>
      <c r="I59" s="34" t="s">
        <v>73</v>
      </c>
      <c r="J59" s="34" t="s">
        <v>73</v>
      </c>
      <c r="K59" s="34" t="s">
        <v>73</v>
      </c>
      <c r="L59" s="34" t="s">
        <v>73</v>
      </c>
      <c r="M59" s="34">
        <v>1.54176</v>
      </c>
      <c r="N59" s="34">
        <v>1.4716800000000001</v>
      </c>
      <c r="O59" s="34">
        <f t="shared" si="3"/>
        <v>4.4262528000000003</v>
      </c>
      <c r="P59" s="34">
        <f t="shared" si="4"/>
        <v>-1.3427328000000003</v>
      </c>
      <c r="Q59" s="34" t="s">
        <v>73</v>
      </c>
      <c r="R59" s="34" t="s">
        <v>73</v>
      </c>
      <c r="S59" s="34" t="s">
        <v>73</v>
      </c>
      <c r="T59" s="34" t="s">
        <v>73</v>
      </c>
      <c r="U59" s="34" t="s">
        <v>73</v>
      </c>
      <c r="V59" s="34" t="s">
        <v>73</v>
      </c>
      <c r="W59" s="32" t="s">
        <v>73</v>
      </c>
      <c r="X59" s="32" t="s">
        <v>73</v>
      </c>
      <c r="Y59" s="34" t="s">
        <v>73</v>
      </c>
      <c r="Z59" s="32" t="s">
        <v>73</v>
      </c>
      <c r="AA59" s="32" t="s">
        <v>73</v>
      </c>
      <c r="AB59" s="32" t="s">
        <v>73</v>
      </c>
      <c r="AC59" s="34" t="s">
        <v>73</v>
      </c>
      <c r="AD59" s="34" t="s">
        <v>73</v>
      </c>
      <c r="AE59" s="34" t="s">
        <v>73</v>
      </c>
      <c r="AF59" s="34" t="s">
        <v>73</v>
      </c>
      <c r="AG59" s="34" t="s">
        <v>73</v>
      </c>
      <c r="AH59" s="34" t="s">
        <v>73</v>
      </c>
      <c r="AI59" s="34" t="s">
        <v>73</v>
      </c>
      <c r="AJ59" s="34" t="s">
        <v>73</v>
      </c>
      <c r="AK59" s="34" t="s">
        <v>73</v>
      </c>
      <c r="AL59" s="35" t="s">
        <v>73</v>
      </c>
      <c r="AM59" s="35" t="s">
        <v>73</v>
      </c>
      <c r="AN59" s="35" t="s">
        <v>73</v>
      </c>
      <c r="AO59" s="36" t="s">
        <v>292</v>
      </c>
      <c r="AP59" s="36">
        <v>240</v>
      </c>
      <c r="AQ59" s="36" t="s">
        <v>293</v>
      </c>
      <c r="AR59" s="36" t="s">
        <v>294</v>
      </c>
      <c r="AS59" s="36" t="s">
        <v>207</v>
      </c>
      <c r="AT59" s="36" t="s">
        <v>169</v>
      </c>
      <c r="AU59" s="36" t="s">
        <v>73</v>
      </c>
      <c r="AV59" s="36" t="s">
        <v>73</v>
      </c>
      <c r="AW59" s="36" t="s">
        <v>73</v>
      </c>
      <c r="AX59" s="36" t="s">
        <v>202</v>
      </c>
      <c r="AY59" s="11" t="s">
        <v>73</v>
      </c>
    </row>
    <row r="60" spans="1:51" x14ac:dyDescent="0.25">
      <c r="A60" s="32" t="s">
        <v>284</v>
      </c>
      <c r="B60" s="33" t="s">
        <v>285</v>
      </c>
      <c r="C60" s="32" t="s">
        <v>57</v>
      </c>
      <c r="D60" s="32" t="s">
        <v>73</v>
      </c>
      <c r="E60" s="34" t="s">
        <v>73</v>
      </c>
      <c r="F60" s="34" t="s">
        <v>73</v>
      </c>
      <c r="G60" s="34" t="s">
        <v>73</v>
      </c>
      <c r="H60" s="34" t="s">
        <v>73</v>
      </c>
      <c r="I60" s="34" t="s">
        <v>73</v>
      </c>
      <c r="J60" s="34" t="s">
        <v>73</v>
      </c>
      <c r="K60" s="34" t="s">
        <v>73</v>
      </c>
      <c r="L60" s="34" t="s">
        <v>73</v>
      </c>
      <c r="M60" s="34">
        <v>0.876</v>
      </c>
      <c r="N60" s="34">
        <v>0.98111999999999999</v>
      </c>
      <c r="O60" s="34">
        <f t="shared" si="3"/>
        <v>2.7989951999999998</v>
      </c>
      <c r="P60" s="34">
        <f t="shared" si="4"/>
        <v>-1.0469952</v>
      </c>
      <c r="Q60" s="34" t="s">
        <v>73</v>
      </c>
      <c r="R60" s="34" t="s">
        <v>73</v>
      </c>
      <c r="S60" s="34" t="s">
        <v>73</v>
      </c>
      <c r="T60" s="34" t="s">
        <v>73</v>
      </c>
      <c r="U60" s="34" t="s">
        <v>73</v>
      </c>
      <c r="V60" s="34" t="s">
        <v>73</v>
      </c>
      <c r="W60" s="32" t="s">
        <v>73</v>
      </c>
      <c r="X60" s="32" t="s">
        <v>73</v>
      </c>
      <c r="Y60" s="34" t="s">
        <v>73</v>
      </c>
      <c r="Z60" s="32" t="s">
        <v>73</v>
      </c>
      <c r="AA60" s="32" t="s">
        <v>73</v>
      </c>
      <c r="AB60" s="32" t="s">
        <v>73</v>
      </c>
      <c r="AC60" s="34" t="s">
        <v>73</v>
      </c>
      <c r="AD60" s="34" t="s">
        <v>73</v>
      </c>
      <c r="AE60" s="34" t="s">
        <v>73</v>
      </c>
      <c r="AF60" s="34" t="s">
        <v>73</v>
      </c>
      <c r="AG60" s="34" t="s">
        <v>73</v>
      </c>
      <c r="AH60" s="34" t="s">
        <v>73</v>
      </c>
      <c r="AI60" s="34" t="s">
        <v>73</v>
      </c>
      <c r="AJ60" s="34" t="s">
        <v>73</v>
      </c>
      <c r="AK60" s="34" t="s">
        <v>73</v>
      </c>
      <c r="AL60" s="35" t="s">
        <v>73</v>
      </c>
      <c r="AM60" s="35" t="s">
        <v>73</v>
      </c>
      <c r="AN60" s="35" t="s">
        <v>73</v>
      </c>
      <c r="AO60" s="36" t="s">
        <v>292</v>
      </c>
      <c r="AP60" s="36">
        <v>240</v>
      </c>
      <c r="AQ60" s="36" t="s">
        <v>295</v>
      </c>
      <c r="AR60" s="36" t="s">
        <v>294</v>
      </c>
      <c r="AS60" s="36" t="s">
        <v>207</v>
      </c>
      <c r="AT60" s="36" t="s">
        <v>169</v>
      </c>
      <c r="AU60" s="36" t="s">
        <v>73</v>
      </c>
      <c r="AV60" s="36" t="s">
        <v>73</v>
      </c>
      <c r="AW60" s="36" t="s">
        <v>73</v>
      </c>
      <c r="AX60" s="36" t="s">
        <v>202</v>
      </c>
      <c r="AY60" s="11" t="s">
        <v>73</v>
      </c>
    </row>
    <row r="61" spans="1:51" x14ac:dyDescent="0.25">
      <c r="A61" s="2" t="s">
        <v>284</v>
      </c>
      <c r="B61" s="5" t="s">
        <v>285</v>
      </c>
      <c r="C61" s="2" t="s">
        <v>63</v>
      </c>
      <c r="D61" s="2" t="s">
        <v>79</v>
      </c>
      <c r="E61" s="10">
        <v>-55</v>
      </c>
      <c r="F61" s="10" t="s">
        <v>73</v>
      </c>
      <c r="G61" s="10" t="s">
        <v>73</v>
      </c>
      <c r="H61" s="10" t="s">
        <v>73</v>
      </c>
      <c r="I61" s="10">
        <v>-5.1379999999999999</v>
      </c>
      <c r="J61" s="10" t="s">
        <v>73</v>
      </c>
      <c r="K61" s="10" t="s">
        <v>73</v>
      </c>
      <c r="L61" s="10" t="s">
        <v>73</v>
      </c>
      <c r="M61" s="10">
        <v>4.4315600000000002</v>
      </c>
      <c r="N61" s="10" t="s">
        <v>73</v>
      </c>
      <c r="O61" s="10" t="s">
        <v>73</v>
      </c>
      <c r="P61" s="10" t="s">
        <v>73</v>
      </c>
      <c r="Q61" s="10" t="s">
        <v>73</v>
      </c>
      <c r="R61" s="10" t="s">
        <v>73</v>
      </c>
      <c r="S61" s="10" t="s">
        <v>73</v>
      </c>
      <c r="T61" s="10" t="s">
        <v>73</v>
      </c>
      <c r="U61" s="10">
        <v>0.628</v>
      </c>
      <c r="V61" s="10" t="s">
        <v>73</v>
      </c>
      <c r="W61" s="2" t="s">
        <v>73</v>
      </c>
      <c r="X61" s="2" t="s">
        <v>73</v>
      </c>
      <c r="Y61" s="10">
        <v>4.3999999999999997E-2</v>
      </c>
      <c r="Z61" s="2" t="s">
        <v>73</v>
      </c>
      <c r="AA61" s="2" t="s">
        <v>73</v>
      </c>
      <c r="AB61" s="2" t="s">
        <v>73</v>
      </c>
      <c r="AC61" s="10">
        <v>0.312</v>
      </c>
      <c r="AD61" s="10" t="s">
        <v>73</v>
      </c>
      <c r="AE61" s="10" t="s">
        <v>73</v>
      </c>
      <c r="AF61" s="10" t="s">
        <v>73</v>
      </c>
      <c r="AG61" s="10" t="s">
        <v>73</v>
      </c>
      <c r="AH61" s="10" t="s">
        <v>73</v>
      </c>
      <c r="AI61" s="10" t="s">
        <v>73</v>
      </c>
      <c r="AJ61" s="10" t="s">
        <v>73</v>
      </c>
      <c r="AK61" s="10" t="s">
        <v>73</v>
      </c>
      <c r="AL61" s="11" t="s">
        <v>73</v>
      </c>
      <c r="AM61" s="11" t="s">
        <v>73</v>
      </c>
      <c r="AN61" s="11" t="s">
        <v>73</v>
      </c>
      <c r="AO61" t="s">
        <v>198</v>
      </c>
      <c r="AP61">
        <v>730</v>
      </c>
      <c r="AQ61" t="s">
        <v>73</v>
      </c>
      <c r="AR61" t="s">
        <v>228</v>
      </c>
      <c r="AS61" t="s">
        <v>224</v>
      </c>
      <c r="AT61" t="s">
        <v>169</v>
      </c>
      <c r="AU61" t="s">
        <v>41</v>
      </c>
      <c r="AV61" t="s">
        <v>41</v>
      </c>
      <c r="AW61" t="s">
        <v>41</v>
      </c>
      <c r="AX61" t="s">
        <v>229</v>
      </c>
      <c r="AY61" s="11" t="s">
        <v>73</v>
      </c>
    </row>
    <row r="62" spans="1:51" x14ac:dyDescent="0.25">
      <c r="A62" s="2" t="s">
        <v>284</v>
      </c>
      <c r="B62" s="5" t="s">
        <v>285</v>
      </c>
      <c r="C62" s="2" t="s">
        <v>57</v>
      </c>
      <c r="D62" s="2" t="s">
        <v>71</v>
      </c>
      <c r="E62" s="10">
        <v>22.5</v>
      </c>
      <c r="F62" s="10" t="s">
        <v>73</v>
      </c>
      <c r="G62" s="10">
        <v>40</v>
      </c>
      <c r="H62" s="10">
        <v>5</v>
      </c>
      <c r="I62" s="10">
        <v>-8.94</v>
      </c>
      <c r="J62" s="10" t="s">
        <v>73</v>
      </c>
      <c r="K62" s="10" t="s">
        <v>73</v>
      </c>
      <c r="L62" s="10" t="s">
        <v>73</v>
      </c>
      <c r="M62" s="10">
        <v>8.42</v>
      </c>
      <c r="N62" s="10" t="s">
        <v>73</v>
      </c>
      <c r="O62" s="10" t="s">
        <v>73</v>
      </c>
      <c r="P62" s="10" t="s">
        <v>73</v>
      </c>
      <c r="Q62" s="10" t="s">
        <v>73</v>
      </c>
      <c r="R62" s="10" t="s">
        <v>73</v>
      </c>
      <c r="S62" s="10" t="s">
        <v>73</v>
      </c>
      <c r="T62" s="10" t="s">
        <v>73</v>
      </c>
      <c r="U62" s="10" t="s">
        <v>73</v>
      </c>
      <c r="V62" s="10" t="s">
        <v>73</v>
      </c>
      <c r="W62" s="2" t="s">
        <v>73</v>
      </c>
      <c r="X62" s="2" t="s">
        <v>73</v>
      </c>
      <c r="Y62" s="10" t="s">
        <v>73</v>
      </c>
      <c r="Z62" s="2" t="s">
        <v>73</v>
      </c>
      <c r="AA62" s="2" t="s">
        <v>73</v>
      </c>
      <c r="AB62" s="2" t="s">
        <v>73</v>
      </c>
      <c r="AC62" s="10" t="s">
        <v>73</v>
      </c>
      <c r="AD62" s="10" t="s">
        <v>73</v>
      </c>
      <c r="AE62" s="10" t="s">
        <v>73</v>
      </c>
      <c r="AF62" s="10" t="s">
        <v>73</v>
      </c>
      <c r="AG62" s="10" t="s">
        <v>73</v>
      </c>
      <c r="AH62" s="10" t="s">
        <v>73</v>
      </c>
      <c r="AI62" s="10" t="s">
        <v>73</v>
      </c>
      <c r="AJ62" s="10" t="s">
        <v>73</v>
      </c>
      <c r="AK62" s="10" t="s">
        <v>73</v>
      </c>
      <c r="AL62" s="11" t="s">
        <v>73</v>
      </c>
      <c r="AM62" s="11" t="s">
        <v>73</v>
      </c>
      <c r="AN62" s="11" t="s">
        <v>73</v>
      </c>
      <c r="AO62" t="s">
        <v>214</v>
      </c>
      <c r="AP62">
        <v>365</v>
      </c>
      <c r="AQ62" t="s">
        <v>73</v>
      </c>
      <c r="AR62" t="s">
        <v>296</v>
      </c>
      <c r="AS62" t="s">
        <v>207</v>
      </c>
      <c r="AT62" t="s">
        <v>169</v>
      </c>
      <c r="AU62" t="s">
        <v>33</v>
      </c>
      <c r="AV62" t="s">
        <v>33</v>
      </c>
      <c r="AW62" t="s">
        <v>33</v>
      </c>
      <c r="AX62" t="s">
        <v>229</v>
      </c>
      <c r="AY62" s="11" t="s">
        <v>73</v>
      </c>
    </row>
    <row r="63" spans="1:51" x14ac:dyDescent="0.25">
      <c r="A63" s="32" t="s">
        <v>297</v>
      </c>
      <c r="B63" s="37" t="s">
        <v>298</v>
      </c>
      <c r="C63" s="32" t="s">
        <v>65</v>
      </c>
      <c r="D63" s="32" t="s">
        <v>79</v>
      </c>
      <c r="E63" s="34">
        <v>-65</v>
      </c>
      <c r="F63" s="34" t="s">
        <v>73</v>
      </c>
      <c r="G63" s="34">
        <v>-30</v>
      </c>
      <c r="H63" s="34">
        <v>-100</v>
      </c>
      <c r="I63" s="34">
        <v>17.3</v>
      </c>
      <c r="J63" s="34">
        <v>0.72</v>
      </c>
      <c r="K63" s="34">
        <f>I63+(J63*1.96)</f>
        <v>18.711200000000002</v>
      </c>
      <c r="L63" s="34">
        <f>I63-(J63*1.96)</f>
        <v>15.8888</v>
      </c>
      <c r="M63" s="34">
        <v>-0.126</v>
      </c>
      <c r="N63" s="34">
        <v>1.6799999999999999E-2</v>
      </c>
      <c r="O63" s="34">
        <f>M63+(N63*1.96)</f>
        <v>-9.3072000000000002E-2</v>
      </c>
      <c r="P63" s="34">
        <f>M63-(N63*1.96)</f>
        <v>-0.15892800000000001</v>
      </c>
      <c r="Q63" s="34">
        <v>1.0865</v>
      </c>
      <c r="R63" s="34">
        <v>0.219</v>
      </c>
      <c r="S63" s="34">
        <f>Q63+(R63*1.96)</f>
        <v>1.5157400000000001</v>
      </c>
      <c r="T63" s="34">
        <f>Q63-(R63*1.96)</f>
        <v>0.65725999999999996</v>
      </c>
      <c r="U63" s="34" t="s">
        <v>73</v>
      </c>
      <c r="V63" s="34" t="s">
        <v>73</v>
      </c>
      <c r="W63" s="32" t="s">
        <v>73</v>
      </c>
      <c r="X63" s="32" t="s">
        <v>73</v>
      </c>
      <c r="Y63" s="34" t="s">
        <v>73</v>
      </c>
      <c r="Z63" s="32" t="s">
        <v>73</v>
      </c>
      <c r="AA63" s="32" t="s">
        <v>73</v>
      </c>
      <c r="AB63" s="32" t="s">
        <v>73</v>
      </c>
      <c r="AC63" s="34" t="s">
        <v>73</v>
      </c>
      <c r="AD63" s="34" t="s">
        <v>73</v>
      </c>
      <c r="AE63" s="34" t="s">
        <v>73</v>
      </c>
      <c r="AF63" s="34" t="s">
        <v>73</v>
      </c>
      <c r="AG63" s="34" t="s">
        <v>73</v>
      </c>
      <c r="AH63" s="34" t="s">
        <v>73</v>
      </c>
      <c r="AI63" s="34" t="s">
        <v>73</v>
      </c>
      <c r="AJ63" s="34" t="s">
        <v>73</v>
      </c>
      <c r="AK63" s="34" t="s">
        <v>73</v>
      </c>
      <c r="AL63" s="35" t="s">
        <v>73</v>
      </c>
      <c r="AM63" s="35" t="s">
        <v>73</v>
      </c>
      <c r="AN63" s="35" t="s">
        <v>73</v>
      </c>
      <c r="AO63" s="36" t="s">
        <v>198</v>
      </c>
      <c r="AP63" s="36">
        <v>730</v>
      </c>
      <c r="AQ63" s="36" t="s">
        <v>299</v>
      </c>
      <c r="AR63" s="38" t="s">
        <v>300</v>
      </c>
      <c r="AS63" s="36" t="s">
        <v>224</v>
      </c>
      <c r="AT63" s="36" t="s">
        <v>183</v>
      </c>
      <c r="AU63" s="36" t="s">
        <v>41</v>
      </c>
      <c r="AV63" s="36" t="s">
        <v>37</v>
      </c>
      <c r="AW63" s="36" t="s">
        <v>41</v>
      </c>
      <c r="AX63" s="36" t="s">
        <v>202</v>
      </c>
      <c r="AY63" s="35" t="s">
        <v>73</v>
      </c>
    </row>
    <row r="64" spans="1:51" x14ac:dyDescent="0.25">
      <c r="A64" s="32" t="s">
        <v>297</v>
      </c>
      <c r="B64" s="37" t="s">
        <v>298</v>
      </c>
      <c r="C64" s="32" t="s">
        <v>65</v>
      </c>
      <c r="D64" s="32" t="s">
        <v>79</v>
      </c>
      <c r="E64" s="34">
        <v>-65</v>
      </c>
      <c r="F64" s="34" t="s">
        <v>73</v>
      </c>
      <c r="G64" s="34">
        <v>-30</v>
      </c>
      <c r="H64" s="34">
        <v>-100</v>
      </c>
      <c r="I64" s="34">
        <v>14.4</v>
      </c>
      <c r="J64" s="34">
        <v>0.82</v>
      </c>
      <c r="K64" s="34">
        <f>I64+(J64*1.96)</f>
        <v>16.007200000000001</v>
      </c>
      <c r="L64" s="34">
        <f>I64-(J64*1.96)</f>
        <v>12.7928</v>
      </c>
      <c r="M64" s="34">
        <v>-0.13439999999999999</v>
      </c>
      <c r="N64" s="34">
        <v>1.4999999999999999E-2</v>
      </c>
      <c r="O64" s="34">
        <f>M64+(N64*1.96)</f>
        <v>-0.105</v>
      </c>
      <c r="P64" s="34">
        <f>M64-(N64*1.96)</f>
        <v>-0.1638</v>
      </c>
      <c r="Q64" s="34">
        <v>0.66249999999999998</v>
      </c>
      <c r="R64" s="34">
        <v>0.1767</v>
      </c>
      <c r="S64" s="34">
        <f>Q64+(R64*1.96)</f>
        <v>1.008832</v>
      </c>
      <c r="T64" s="34">
        <f>Q64-(R64*1.96)</f>
        <v>0.316168</v>
      </c>
      <c r="U64" s="34" t="s">
        <v>73</v>
      </c>
      <c r="V64" s="34" t="s">
        <v>73</v>
      </c>
      <c r="W64" s="32" t="s">
        <v>73</v>
      </c>
      <c r="X64" s="32" t="s">
        <v>73</v>
      </c>
      <c r="Y64" s="34" t="s">
        <v>73</v>
      </c>
      <c r="Z64" s="32" t="s">
        <v>73</v>
      </c>
      <c r="AA64" s="32" t="s">
        <v>73</v>
      </c>
      <c r="AB64" s="32" t="s">
        <v>73</v>
      </c>
      <c r="AC64" s="34" t="s">
        <v>73</v>
      </c>
      <c r="AD64" s="34" t="s">
        <v>73</v>
      </c>
      <c r="AE64" s="34" t="s">
        <v>73</v>
      </c>
      <c r="AF64" s="34" t="s">
        <v>73</v>
      </c>
      <c r="AG64" s="34" t="s">
        <v>73</v>
      </c>
      <c r="AH64" s="34" t="s">
        <v>73</v>
      </c>
      <c r="AI64" s="34" t="s">
        <v>73</v>
      </c>
      <c r="AJ64" s="34" t="s">
        <v>73</v>
      </c>
      <c r="AK64" s="34" t="s">
        <v>73</v>
      </c>
      <c r="AL64" s="35" t="s">
        <v>73</v>
      </c>
      <c r="AM64" s="35" t="s">
        <v>73</v>
      </c>
      <c r="AN64" s="35" t="s">
        <v>73</v>
      </c>
      <c r="AO64" s="36" t="s">
        <v>198</v>
      </c>
      <c r="AP64" s="36">
        <v>730</v>
      </c>
      <c r="AQ64" s="36" t="s">
        <v>301</v>
      </c>
      <c r="AR64" s="38" t="s">
        <v>300</v>
      </c>
      <c r="AS64" s="36" t="s">
        <v>201</v>
      </c>
      <c r="AT64" s="36" t="s">
        <v>183</v>
      </c>
      <c r="AU64" s="36" t="s">
        <v>41</v>
      </c>
      <c r="AV64" s="36" t="s">
        <v>37</v>
      </c>
      <c r="AW64" s="36" t="s">
        <v>41</v>
      </c>
      <c r="AX64" s="36" t="s">
        <v>202</v>
      </c>
      <c r="AY64" s="35" t="s">
        <v>73</v>
      </c>
    </row>
    <row r="65" spans="1:51" x14ac:dyDescent="0.25">
      <c r="A65" s="32" t="s">
        <v>297</v>
      </c>
      <c r="B65" s="37" t="s">
        <v>298</v>
      </c>
      <c r="C65" s="32" t="s">
        <v>65</v>
      </c>
      <c r="D65" s="32" t="s">
        <v>79</v>
      </c>
      <c r="E65" s="34">
        <v>-65</v>
      </c>
      <c r="F65" s="34" t="s">
        <v>73</v>
      </c>
      <c r="G65" s="34">
        <v>-30</v>
      </c>
      <c r="H65" s="34">
        <v>-100</v>
      </c>
      <c r="I65" s="34">
        <v>13.7</v>
      </c>
      <c r="J65" s="34">
        <v>1.9</v>
      </c>
      <c r="K65" s="34">
        <f>I65+(J65*1.96)</f>
        <v>17.423999999999999</v>
      </c>
      <c r="L65" s="34">
        <f>I65-(J65*1.96)</f>
        <v>9.9759999999999991</v>
      </c>
      <c r="M65" s="34">
        <v>-6.4399999999999999E-2</v>
      </c>
      <c r="N65" s="34">
        <v>1.9599999999999999E-2</v>
      </c>
      <c r="O65" s="34">
        <f>M65+(N65*1.96)</f>
        <v>-2.5984E-2</v>
      </c>
      <c r="P65" s="34">
        <f>M65-(N65*1.96)</f>
        <v>-0.10281599999999999</v>
      </c>
      <c r="Q65" s="34">
        <v>0.58299999999999996</v>
      </c>
      <c r="R65" s="34">
        <v>0.32200000000000001</v>
      </c>
      <c r="S65" s="34">
        <f>Q65+(R65*1.96)</f>
        <v>1.2141199999999999</v>
      </c>
      <c r="T65" s="34">
        <f>Q65-(R65*1.96)</f>
        <v>-4.8120000000000052E-2</v>
      </c>
      <c r="U65" s="34" t="s">
        <v>73</v>
      </c>
      <c r="V65" s="34" t="s">
        <v>73</v>
      </c>
      <c r="W65" s="32" t="s">
        <v>73</v>
      </c>
      <c r="X65" s="32" t="s">
        <v>73</v>
      </c>
      <c r="Y65" s="34" t="s">
        <v>73</v>
      </c>
      <c r="Z65" s="32" t="s">
        <v>73</v>
      </c>
      <c r="AA65" s="32" t="s">
        <v>73</v>
      </c>
      <c r="AB65" s="32" t="s">
        <v>73</v>
      </c>
      <c r="AC65" s="34" t="s">
        <v>73</v>
      </c>
      <c r="AD65" s="34" t="s">
        <v>73</v>
      </c>
      <c r="AE65" s="34" t="s">
        <v>73</v>
      </c>
      <c r="AF65" s="34" t="s">
        <v>73</v>
      </c>
      <c r="AG65" s="34" t="s">
        <v>73</v>
      </c>
      <c r="AH65" s="34" t="s">
        <v>73</v>
      </c>
      <c r="AI65" s="34" t="s">
        <v>73</v>
      </c>
      <c r="AJ65" s="34" t="s">
        <v>73</v>
      </c>
      <c r="AK65" s="34" t="s">
        <v>73</v>
      </c>
      <c r="AL65" s="35" t="s">
        <v>73</v>
      </c>
      <c r="AM65" s="35" t="s">
        <v>73</v>
      </c>
      <c r="AN65" s="35" t="s">
        <v>73</v>
      </c>
      <c r="AO65" s="36" t="s">
        <v>198</v>
      </c>
      <c r="AP65" s="36">
        <v>730</v>
      </c>
      <c r="AQ65" s="36" t="s">
        <v>302</v>
      </c>
      <c r="AR65" s="38" t="s">
        <v>300</v>
      </c>
      <c r="AS65" s="36" t="s">
        <v>201</v>
      </c>
      <c r="AT65" s="36" t="s">
        <v>183</v>
      </c>
      <c r="AU65" s="36" t="s">
        <v>41</v>
      </c>
      <c r="AV65" s="36" t="s">
        <v>37</v>
      </c>
      <c r="AW65" s="36" t="s">
        <v>41</v>
      </c>
      <c r="AX65" s="36" t="s">
        <v>202</v>
      </c>
      <c r="AY65" s="35" t="s">
        <v>73</v>
      </c>
    </row>
    <row r="66" spans="1:51" x14ac:dyDescent="0.25">
      <c r="A66" s="32" t="s">
        <v>297</v>
      </c>
      <c r="B66" s="37" t="s">
        <v>298</v>
      </c>
      <c r="C66" s="32" t="s">
        <v>65</v>
      </c>
      <c r="D66" s="32" t="s">
        <v>79</v>
      </c>
      <c r="E66" s="34">
        <v>-45</v>
      </c>
      <c r="F66" s="34" t="s">
        <v>73</v>
      </c>
      <c r="G66" s="34" t="s">
        <v>73</v>
      </c>
      <c r="H66" s="34" t="s">
        <v>73</v>
      </c>
      <c r="I66" s="34">
        <v>-7.34</v>
      </c>
      <c r="J66" s="34">
        <v>1.101</v>
      </c>
      <c r="K66" s="34">
        <v>-5.18</v>
      </c>
      <c r="L66" s="34">
        <v>-9.5</v>
      </c>
      <c r="M66" s="34">
        <v>-0.1232</v>
      </c>
      <c r="N66" s="34">
        <v>6.4399999999999999E-2</v>
      </c>
      <c r="O66" s="34">
        <f>M66+(N66*1.96)</f>
        <v>3.0239999999999989E-3</v>
      </c>
      <c r="P66" s="34">
        <f>M66-(N66*1.96)</f>
        <v>-0.24942400000000001</v>
      </c>
      <c r="Q66" s="34">
        <v>2.9415</v>
      </c>
      <c r="R66" s="34">
        <v>2.4645000000000001</v>
      </c>
      <c r="S66" s="34">
        <f>Q66+(R66*1.96)</f>
        <v>7.7719199999999997</v>
      </c>
      <c r="T66" s="34">
        <f>Q66-(R66*1.96)</f>
        <v>-1.8889200000000002</v>
      </c>
      <c r="U66" s="34" t="s">
        <v>73</v>
      </c>
      <c r="V66" s="34" t="s">
        <v>73</v>
      </c>
      <c r="W66" s="32" t="s">
        <v>73</v>
      </c>
      <c r="X66" s="32" t="s">
        <v>73</v>
      </c>
      <c r="Y66" s="34" t="s">
        <v>73</v>
      </c>
      <c r="Z66" s="32" t="s">
        <v>73</v>
      </c>
      <c r="AA66" s="32" t="s">
        <v>73</v>
      </c>
      <c r="AB66" s="32" t="s">
        <v>73</v>
      </c>
      <c r="AC66" s="34" t="s">
        <v>73</v>
      </c>
      <c r="AD66" s="34" t="s">
        <v>73</v>
      </c>
      <c r="AE66" s="34" t="s">
        <v>73</v>
      </c>
      <c r="AF66" s="34" t="s">
        <v>73</v>
      </c>
      <c r="AG66" s="34" t="s">
        <v>73</v>
      </c>
      <c r="AH66" s="34" t="s">
        <v>73</v>
      </c>
      <c r="AI66" s="34" t="s">
        <v>73</v>
      </c>
      <c r="AJ66" s="34" t="s">
        <v>73</v>
      </c>
      <c r="AK66" s="34" t="s">
        <v>73</v>
      </c>
      <c r="AL66" s="35" t="s">
        <v>73</v>
      </c>
      <c r="AM66" s="35" t="s">
        <v>73</v>
      </c>
      <c r="AN66" s="35" t="s">
        <v>73</v>
      </c>
      <c r="AO66" s="36" t="s">
        <v>214</v>
      </c>
      <c r="AP66" s="36">
        <v>365</v>
      </c>
      <c r="AQ66" s="36" t="s">
        <v>73</v>
      </c>
      <c r="AR66" s="36" t="s">
        <v>303</v>
      </c>
      <c r="AS66" s="36" t="s">
        <v>207</v>
      </c>
      <c r="AT66" s="36" t="s">
        <v>183</v>
      </c>
      <c r="AU66" s="36" t="s">
        <v>39</v>
      </c>
      <c r="AV66" s="36" t="s">
        <v>39</v>
      </c>
      <c r="AW66" s="36" t="s">
        <v>39</v>
      </c>
      <c r="AX66" s="36" t="s">
        <v>229</v>
      </c>
      <c r="AY66" s="35" t="s">
        <v>73</v>
      </c>
    </row>
    <row r="67" spans="1:51" x14ac:dyDescent="0.25">
      <c r="A67" s="32" t="s">
        <v>304</v>
      </c>
      <c r="B67" s="37" t="s">
        <v>305</v>
      </c>
      <c r="C67" s="32" t="s">
        <v>65</v>
      </c>
      <c r="D67" s="32" t="s">
        <v>73</v>
      </c>
      <c r="E67" s="34">
        <v>-38.35</v>
      </c>
      <c r="F67" s="34" t="s">
        <v>73</v>
      </c>
      <c r="G67" s="34">
        <v>-20.7</v>
      </c>
      <c r="H67" s="34">
        <v>-56</v>
      </c>
      <c r="I67" s="34">
        <v>2.569</v>
      </c>
      <c r="J67" s="34">
        <v>0.51380000000000003</v>
      </c>
      <c r="K67" s="34">
        <v>3.58</v>
      </c>
      <c r="L67" s="34">
        <v>1.56</v>
      </c>
      <c r="M67" s="34" t="s">
        <v>73</v>
      </c>
      <c r="N67" s="34" t="s">
        <v>73</v>
      </c>
      <c r="O67" s="34" t="s">
        <v>73</v>
      </c>
      <c r="P67" s="34" t="s">
        <v>73</v>
      </c>
      <c r="Q67" s="34" t="s">
        <v>73</v>
      </c>
      <c r="R67" s="34" t="s">
        <v>73</v>
      </c>
      <c r="S67" s="34" t="s">
        <v>73</v>
      </c>
      <c r="T67" s="34" t="s">
        <v>73</v>
      </c>
      <c r="U67" s="34" t="s">
        <v>73</v>
      </c>
      <c r="V67" s="34" t="s">
        <v>73</v>
      </c>
      <c r="W67" s="32" t="s">
        <v>73</v>
      </c>
      <c r="X67" s="32" t="s">
        <v>73</v>
      </c>
      <c r="Y67" s="34" t="s">
        <v>73</v>
      </c>
      <c r="Z67" s="32" t="s">
        <v>73</v>
      </c>
      <c r="AA67" s="32" t="s">
        <v>73</v>
      </c>
      <c r="AB67" s="32" t="s">
        <v>73</v>
      </c>
      <c r="AC67" s="34" t="s">
        <v>73</v>
      </c>
      <c r="AD67" s="34" t="s">
        <v>73</v>
      </c>
      <c r="AE67" s="34" t="s">
        <v>73</v>
      </c>
      <c r="AF67" s="34" t="s">
        <v>73</v>
      </c>
      <c r="AG67" s="34" t="s">
        <v>73</v>
      </c>
      <c r="AH67" s="34" t="s">
        <v>73</v>
      </c>
      <c r="AI67" s="34" t="s">
        <v>73</v>
      </c>
      <c r="AJ67" s="34" t="s">
        <v>73</v>
      </c>
      <c r="AK67" s="34" t="s">
        <v>73</v>
      </c>
      <c r="AL67" s="35" t="s">
        <v>73</v>
      </c>
      <c r="AM67" s="35" t="s">
        <v>73</v>
      </c>
      <c r="AN67" s="35" t="s">
        <v>73</v>
      </c>
      <c r="AO67" s="36" t="s">
        <v>198</v>
      </c>
      <c r="AP67" s="36">
        <v>730</v>
      </c>
      <c r="AQ67" s="36" t="s">
        <v>306</v>
      </c>
      <c r="AR67" s="36" t="s">
        <v>307</v>
      </c>
      <c r="AS67" s="36" t="s">
        <v>73</v>
      </c>
      <c r="AT67" s="36" t="s">
        <v>183</v>
      </c>
      <c r="AU67" s="36" t="s">
        <v>39</v>
      </c>
      <c r="AV67" s="36" t="s">
        <v>39</v>
      </c>
      <c r="AW67" s="36" t="s">
        <v>41</v>
      </c>
      <c r="AX67" s="36" t="s">
        <v>202</v>
      </c>
      <c r="AY67" s="35" t="s">
        <v>73</v>
      </c>
    </row>
    <row r="68" spans="1:51" x14ac:dyDescent="0.25">
      <c r="A68" s="32" t="s">
        <v>304</v>
      </c>
      <c r="B68" s="37" t="s">
        <v>305</v>
      </c>
      <c r="C68" s="32" t="s">
        <v>65</v>
      </c>
      <c r="D68" s="32" t="s">
        <v>83</v>
      </c>
      <c r="E68" s="34">
        <v>-31.9</v>
      </c>
      <c r="F68" s="34" t="s">
        <v>73</v>
      </c>
      <c r="G68" s="34">
        <v>-16</v>
      </c>
      <c r="H68" s="34">
        <v>-50.5</v>
      </c>
      <c r="I68" s="34">
        <v>16.600000000000001</v>
      </c>
      <c r="J68" s="34" t="s">
        <v>73</v>
      </c>
      <c r="K68" s="34" t="s">
        <v>73</v>
      </c>
      <c r="L68" s="34" t="s">
        <v>73</v>
      </c>
      <c r="M68" s="34">
        <v>4.2000000000000003E-2</v>
      </c>
      <c r="N68" s="34" t="s">
        <v>73</v>
      </c>
      <c r="O68" s="34" t="s">
        <v>73</v>
      </c>
      <c r="P68" s="34" t="s">
        <v>73</v>
      </c>
      <c r="Q68" s="34">
        <v>0.21199999999999999</v>
      </c>
      <c r="R68" s="34" t="s">
        <v>73</v>
      </c>
      <c r="S68" s="34" t="s">
        <v>73</v>
      </c>
      <c r="T68" s="34" t="s">
        <v>73</v>
      </c>
      <c r="U68" s="34" t="s">
        <v>73</v>
      </c>
      <c r="V68" s="34" t="s">
        <v>73</v>
      </c>
      <c r="W68" s="32" t="s">
        <v>73</v>
      </c>
      <c r="X68" s="32" t="s">
        <v>73</v>
      </c>
      <c r="Y68" s="34" t="s">
        <v>73</v>
      </c>
      <c r="Z68" s="32" t="s">
        <v>73</v>
      </c>
      <c r="AA68" s="32" t="s">
        <v>73</v>
      </c>
      <c r="AB68" s="32" t="s">
        <v>73</v>
      </c>
      <c r="AC68" s="34" t="s">
        <v>73</v>
      </c>
      <c r="AD68" s="34" t="s">
        <v>73</v>
      </c>
      <c r="AE68" s="34" t="s">
        <v>73</v>
      </c>
      <c r="AF68" s="34" t="s">
        <v>73</v>
      </c>
      <c r="AG68" s="34" t="s">
        <v>73</v>
      </c>
      <c r="AH68" s="34" t="s">
        <v>73</v>
      </c>
      <c r="AI68" s="34" t="s">
        <v>73</v>
      </c>
      <c r="AJ68" s="34" t="s">
        <v>73</v>
      </c>
      <c r="AK68" s="34" t="s">
        <v>73</v>
      </c>
      <c r="AL68" s="35" t="s">
        <v>73</v>
      </c>
      <c r="AM68" s="35" t="s">
        <v>73</v>
      </c>
      <c r="AN68" s="35" t="s">
        <v>73</v>
      </c>
      <c r="AO68" s="36" t="s">
        <v>198</v>
      </c>
      <c r="AP68" s="36">
        <v>730</v>
      </c>
      <c r="AQ68" s="36" t="s">
        <v>73</v>
      </c>
      <c r="AR68" s="36" t="s">
        <v>308</v>
      </c>
      <c r="AS68" s="36" t="s">
        <v>73</v>
      </c>
      <c r="AT68" s="36" t="s">
        <v>183</v>
      </c>
      <c r="AU68" s="36" t="s">
        <v>39</v>
      </c>
      <c r="AV68" s="36" t="s">
        <v>37</v>
      </c>
      <c r="AW68" s="36" t="s">
        <v>41</v>
      </c>
      <c r="AX68" s="36" t="s">
        <v>202</v>
      </c>
      <c r="AY68" s="35" t="s">
        <v>73</v>
      </c>
    </row>
    <row r="69" spans="1:51" x14ac:dyDescent="0.25">
      <c r="A69" s="32" t="s">
        <v>304</v>
      </c>
      <c r="B69" s="37" t="s">
        <v>305</v>
      </c>
      <c r="C69" s="32" t="s">
        <v>65</v>
      </c>
      <c r="D69" s="32" t="s">
        <v>83</v>
      </c>
      <c r="E69" s="34">
        <v>-14.6</v>
      </c>
      <c r="F69" s="34" t="s">
        <v>73</v>
      </c>
      <c r="G69" s="34">
        <v>-6.6</v>
      </c>
      <c r="H69" s="34">
        <v>-30.6</v>
      </c>
      <c r="I69" s="34">
        <v>12.3</v>
      </c>
      <c r="J69" s="34" t="s">
        <v>73</v>
      </c>
      <c r="K69" s="34" t="s">
        <v>73</v>
      </c>
      <c r="L69" s="34" t="s">
        <v>73</v>
      </c>
      <c r="M69" s="34">
        <v>0.1792</v>
      </c>
      <c r="N69" s="34" t="s">
        <v>73</v>
      </c>
      <c r="O69" s="34" t="s">
        <v>73</v>
      </c>
      <c r="P69" s="34" t="s">
        <v>73</v>
      </c>
      <c r="Q69" s="34">
        <v>0.1855</v>
      </c>
      <c r="R69" s="34" t="s">
        <v>73</v>
      </c>
      <c r="S69" s="34" t="s">
        <v>73</v>
      </c>
      <c r="T69" s="34" t="s">
        <v>73</v>
      </c>
      <c r="U69" s="34" t="s">
        <v>73</v>
      </c>
      <c r="V69" s="34" t="s">
        <v>73</v>
      </c>
      <c r="W69" s="32" t="s">
        <v>73</v>
      </c>
      <c r="X69" s="32" t="s">
        <v>73</v>
      </c>
      <c r="Y69" s="34" t="s">
        <v>73</v>
      </c>
      <c r="Z69" s="32" t="s">
        <v>73</v>
      </c>
      <c r="AA69" s="32" t="s">
        <v>73</v>
      </c>
      <c r="AB69" s="32" t="s">
        <v>73</v>
      </c>
      <c r="AC69" s="34" t="s">
        <v>73</v>
      </c>
      <c r="AD69" s="34" t="s">
        <v>73</v>
      </c>
      <c r="AE69" s="34" t="s">
        <v>73</v>
      </c>
      <c r="AF69" s="34" t="s">
        <v>73</v>
      </c>
      <c r="AG69" s="34" t="s">
        <v>73</v>
      </c>
      <c r="AH69" s="34" t="s">
        <v>73</v>
      </c>
      <c r="AI69" s="34" t="s">
        <v>73</v>
      </c>
      <c r="AJ69" s="34" t="s">
        <v>73</v>
      </c>
      <c r="AK69" s="34" t="s">
        <v>73</v>
      </c>
      <c r="AL69" s="35" t="s">
        <v>73</v>
      </c>
      <c r="AM69" s="35" t="s">
        <v>73</v>
      </c>
      <c r="AN69" s="35" t="s">
        <v>73</v>
      </c>
      <c r="AO69" s="36" t="s">
        <v>198</v>
      </c>
      <c r="AP69" s="36">
        <v>730</v>
      </c>
      <c r="AQ69" s="36" t="s">
        <v>73</v>
      </c>
      <c r="AR69" s="36" t="s">
        <v>308</v>
      </c>
      <c r="AS69" s="36" t="s">
        <v>73</v>
      </c>
      <c r="AT69" s="36" t="s">
        <v>183</v>
      </c>
      <c r="AU69" s="36" t="s">
        <v>37</v>
      </c>
      <c r="AV69" s="36" t="s">
        <v>35</v>
      </c>
      <c r="AW69" s="36" t="s">
        <v>39</v>
      </c>
      <c r="AX69" s="36" t="s">
        <v>202</v>
      </c>
      <c r="AY69" s="35" t="s">
        <v>73</v>
      </c>
    </row>
    <row r="70" spans="1:51" x14ac:dyDescent="0.25">
      <c r="A70" s="2" t="s">
        <v>309</v>
      </c>
      <c r="B70" s="4" t="s">
        <v>310</v>
      </c>
      <c r="C70" s="2" t="s">
        <v>57</v>
      </c>
      <c r="D70" s="2" t="s">
        <v>71</v>
      </c>
      <c r="E70" s="10">
        <v>-8.5</v>
      </c>
      <c r="F70" s="10" t="s">
        <v>73</v>
      </c>
      <c r="G70" s="10" t="s">
        <v>73</v>
      </c>
      <c r="H70" s="10" t="s">
        <v>73</v>
      </c>
      <c r="I70" s="10" t="s">
        <v>73</v>
      </c>
      <c r="J70" s="10" t="s">
        <v>73</v>
      </c>
      <c r="K70" s="10" t="s">
        <v>73</v>
      </c>
      <c r="L70" s="10" t="s">
        <v>73</v>
      </c>
      <c r="M70" s="10">
        <v>0.15959999999999999</v>
      </c>
      <c r="N70" s="10">
        <v>6.7199999999999996E-2</v>
      </c>
      <c r="O70" s="10">
        <f t="shared" ref="O70:O88" si="5">M70+(N70*1.96)</f>
        <v>0.29131200000000002</v>
      </c>
      <c r="P70" s="10">
        <f t="shared" ref="P70:P88" si="6">M70-(N70*1.96)</f>
        <v>2.7887999999999996E-2</v>
      </c>
      <c r="Q70" s="10" t="s">
        <v>73</v>
      </c>
      <c r="R70" s="10" t="s">
        <v>73</v>
      </c>
      <c r="S70" s="10" t="s">
        <v>73</v>
      </c>
      <c r="T70" s="10" t="s">
        <v>73</v>
      </c>
      <c r="U70" s="10" t="s">
        <v>73</v>
      </c>
      <c r="V70" s="10" t="s">
        <v>73</v>
      </c>
      <c r="W70" s="2" t="s">
        <v>73</v>
      </c>
      <c r="X70" s="2" t="s">
        <v>73</v>
      </c>
      <c r="Y70" s="10" t="s">
        <v>73</v>
      </c>
      <c r="Z70" s="2" t="s">
        <v>73</v>
      </c>
      <c r="AA70" s="2" t="s">
        <v>73</v>
      </c>
      <c r="AB70" s="2" t="s">
        <v>73</v>
      </c>
      <c r="AC70" s="10" t="s">
        <v>73</v>
      </c>
      <c r="AD70" s="10" t="s">
        <v>73</v>
      </c>
      <c r="AE70" s="10" t="s">
        <v>73</v>
      </c>
      <c r="AF70" s="10" t="s">
        <v>73</v>
      </c>
      <c r="AG70" s="10" t="s">
        <v>73</v>
      </c>
      <c r="AH70" s="10" t="s">
        <v>73</v>
      </c>
      <c r="AI70" s="10" t="s">
        <v>73</v>
      </c>
      <c r="AJ70" s="10" t="s">
        <v>73</v>
      </c>
      <c r="AK70" s="10" t="s">
        <v>73</v>
      </c>
      <c r="AL70" s="11" t="s">
        <v>73</v>
      </c>
      <c r="AM70" s="11" t="s">
        <v>73</v>
      </c>
      <c r="AN70" s="11" t="s">
        <v>73</v>
      </c>
      <c r="AO70" t="s">
        <v>214</v>
      </c>
      <c r="AP70">
        <v>365</v>
      </c>
      <c r="AQ70" t="s">
        <v>73</v>
      </c>
      <c r="AR70" t="s">
        <v>311</v>
      </c>
      <c r="AS70" t="s">
        <v>207</v>
      </c>
      <c r="AT70" t="s">
        <v>175</v>
      </c>
      <c r="AU70" t="s">
        <v>35</v>
      </c>
      <c r="AV70" t="s">
        <v>35</v>
      </c>
      <c r="AW70" t="s">
        <v>35</v>
      </c>
      <c r="AX70" t="s">
        <v>202</v>
      </c>
      <c r="AY70" s="11" t="s">
        <v>73</v>
      </c>
    </row>
    <row r="71" spans="1:51" x14ac:dyDescent="0.25">
      <c r="A71" s="2" t="s">
        <v>312</v>
      </c>
      <c r="B71" s="4" t="s">
        <v>313</v>
      </c>
      <c r="C71" s="2" t="s">
        <v>63</v>
      </c>
      <c r="D71" s="2" t="s">
        <v>77</v>
      </c>
      <c r="E71" s="10">
        <v>-7.6</v>
      </c>
      <c r="F71" s="10" t="s">
        <v>73</v>
      </c>
      <c r="G71" s="10" t="s">
        <v>73</v>
      </c>
      <c r="H71" s="10" t="s">
        <v>73</v>
      </c>
      <c r="I71" s="10">
        <v>-3.62229</v>
      </c>
      <c r="J71" s="10">
        <v>-0.73767000000000005</v>
      </c>
      <c r="K71" s="10">
        <v>-2.1800000000000002</v>
      </c>
      <c r="L71" s="10">
        <v>-5.07</v>
      </c>
      <c r="M71" s="10">
        <v>-0.89376</v>
      </c>
      <c r="N71" s="10">
        <v>0.22344</v>
      </c>
      <c r="O71" s="10">
        <f t="shared" si="5"/>
        <v>-0.45581759999999999</v>
      </c>
      <c r="P71" s="10">
        <f t="shared" si="6"/>
        <v>-1.3317024</v>
      </c>
      <c r="Q71" s="10">
        <v>2.288275E-2</v>
      </c>
      <c r="R71" s="10">
        <v>4.7013649999999997E-2</v>
      </c>
      <c r="S71" s="10">
        <f>Q71+(R71*1.96)</f>
        <v>0.115029504</v>
      </c>
      <c r="T71" s="10">
        <f>Q71-(R71*1.96)</f>
        <v>-6.926400399999999E-2</v>
      </c>
      <c r="U71" s="10" t="s">
        <v>73</v>
      </c>
      <c r="V71" s="10" t="s">
        <v>73</v>
      </c>
      <c r="W71" s="2" t="s">
        <v>73</v>
      </c>
      <c r="X71" s="2" t="s">
        <v>73</v>
      </c>
      <c r="Y71" s="10" t="s">
        <v>73</v>
      </c>
      <c r="Z71" s="2" t="s">
        <v>73</v>
      </c>
      <c r="AA71" s="2" t="s">
        <v>73</v>
      </c>
      <c r="AB71" s="2" t="s">
        <v>73</v>
      </c>
      <c r="AC71" s="10" t="s">
        <v>73</v>
      </c>
      <c r="AD71" s="10" t="s">
        <v>73</v>
      </c>
      <c r="AE71" s="10" t="s">
        <v>73</v>
      </c>
      <c r="AF71" s="10" t="s">
        <v>73</v>
      </c>
      <c r="AG71" s="10" t="s">
        <v>73</v>
      </c>
      <c r="AH71" s="10" t="s">
        <v>73</v>
      </c>
      <c r="AI71" s="10" t="s">
        <v>73</v>
      </c>
      <c r="AJ71" s="10" t="s">
        <v>73</v>
      </c>
      <c r="AK71" s="10" t="s">
        <v>73</v>
      </c>
      <c r="AL71" s="11" t="s">
        <v>73</v>
      </c>
      <c r="AM71" s="11" t="s">
        <v>73</v>
      </c>
      <c r="AN71" s="11" t="s">
        <v>73</v>
      </c>
      <c r="AO71" t="s">
        <v>198</v>
      </c>
      <c r="AP71">
        <v>730</v>
      </c>
      <c r="AQ71" t="s">
        <v>314</v>
      </c>
      <c r="AR71" t="s">
        <v>232</v>
      </c>
      <c r="AS71" t="s">
        <v>224</v>
      </c>
      <c r="AT71" t="s">
        <v>185</v>
      </c>
      <c r="AU71" t="s">
        <v>35</v>
      </c>
      <c r="AV71" t="s">
        <v>35</v>
      </c>
      <c r="AW71" t="s">
        <v>35</v>
      </c>
      <c r="AX71" t="s">
        <v>202</v>
      </c>
      <c r="AY71" s="11" t="s">
        <v>73</v>
      </c>
    </row>
    <row r="72" spans="1:51" x14ac:dyDescent="0.25">
      <c r="A72" s="2" t="s">
        <v>312</v>
      </c>
      <c r="B72" s="4" t="s">
        <v>313</v>
      </c>
      <c r="C72" s="2" t="s">
        <v>57</v>
      </c>
      <c r="D72" s="2" t="s">
        <v>71</v>
      </c>
      <c r="E72" s="10">
        <v>-95</v>
      </c>
      <c r="F72" s="10">
        <v>1.1000000000000001</v>
      </c>
      <c r="G72" s="10">
        <v>-92.84</v>
      </c>
      <c r="H72" s="10">
        <v>-97.16</v>
      </c>
      <c r="I72" s="10">
        <v>-3.2663000000000002</v>
      </c>
      <c r="J72" s="10">
        <v>0.69730000000000003</v>
      </c>
      <c r="K72" s="10">
        <v>-1.9</v>
      </c>
      <c r="L72" s="10">
        <v>-4.63</v>
      </c>
      <c r="M72" s="10">
        <v>2.2679999999999998</v>
      </c>
      <c r="N72" s="10">
        <v>0.19600000000000001</v>
      </c>
      <c r="O72" s="10">
        <f t="shared" si="5"/>
        <v>2.6521599999999999</v>
      </c>
      <c r="P72" s="10">
        <f t="shared" si="6"/>
        <v>1.8838399999999997</v>
      </c>
      <c r="Q72" s="10" t="s">
        <v>73</v>
      </c>
      <c r="R72" s="10" t="s">
        <v>73</v>
      </c>
      <c r="S72" s="10" t="s">
        <v>73</v>
      </c>
      <c r="T72" s="10" t="s">
        <v>73</v>
      </c>
      <c r="U72" s="10" t="s">
        <v>73</v>
      </c>
      <c r="V72" s="10" t="s">
        <v>73</v>
      </c>
      <c r="W72" s="2" t="s">
        <v>73</v>
      </c>
      <c r="X72" s="2" t="s">
        <v>73</v>
      </c>
      <c r="Y72" s="10" t="s">
        <v>73</v>
      </c>
      <c r="Z72" s="2" t="s">
        <v>73</v>
      </c>
      <c r="AA72" s="2" t="s">
        <v>73</v>
      </c>
      <c r="AB72" s="2" t="s">
        <v>73</v>
      </c>
      <c r="AC72" s="10" t="s">
        <v>73</v>
      </c>
      <c r="AD72" s="10" t="s">
        <v>73</v>
      </c>
      <c r="AE72" s="10" t="s">
        <v>73</v>
      </c>
      <c r="AF72" s="10" t="s">
        <v>73</v>
      </c>
      <c r="AG72" s="10" t="s">
        <v>73</v>
      </c>
      <c r="AH72" s="10" t="s">
        <v>73</v>
      </c>
      <c r="AI72" s="10" t="s">
        <v>73</v>
      </c>
      <c r="AJ72" s="10" t="s">
        <v>73</v>
      </c>
      <c r="AK72" s="10" t="s">
        <v>73</v>
      </c>
      <c r="AL72" s="11" t="s">
        <v>73</v>
      </c>
      <c r="AM72" s="11" t="s">
        <v>73</v>
      </c>
      <c r="AN72" s="11" t="s">
        <v>73</v>
      </c>
      <c r="AO72" t="s">
        <v>214</v>
      </c>
      <c r="AP72">
        <v>365</v>
      </c>
      <c r="AQ72" t="s">
        <v>73</v>
      </c>
      <c r="AR72" t="s">
        <v>227</v>
      </c>
      <c r="AS72" t="s">
        <v>207</v>
      </c>
      <c r="AT72" t="s">
        <v>185</v>
      </c>
      <c r="AU72" t="s">
        <v>41</v>
      </c>
      <c r="AV72" t="s">
        <v>41</v>
      </c>
      <c r="AW72" t="s">
        <v>41</v>
      </c>
      <c r="AX72" t="s">
        <v>202</v>
      </c>
      <c r="AY72" s="11" t="s">
        <v>73</v>
      </c>
    </row>
    <row r="73" spans="1:51" x14ac:dyDescent="0.25">
      <c r="A73" s="2" t="s">
        <v>312</v>
      </c>
      <c r="B73" s="4" t="s">
        <v>313</v>
      </c>
      <c r="C73" s="2" t="s">
        <v>63</v>
      </c>
      <c r="D73" s="2" t="s">
        <v>71</v>
      </c>
      <c r="E73" s="10">
        <v>5</v>
      </c>
      <c r="F73" s="10" t="s">
        <v>73</v>
      </c>
      <c r="G73" s="10" t="s">
        <v>73</v>
      </c>
      <c r="H73" s="10" t="s">
        <v>73</v>
      </c>
      <c r="I73" s="10">
        <v>-6.87</v>
      </c>
      <c r="J73" s="10">
        <v>2.66</v>
      </c>
      <c r="K73" s="10">
        <v>-1.66</v>
      </c>
      <c r="L73" s="10">
        <v>-12.08</v>
      </c>
      <c r="M73" s="10">
        <v>0.45729999999999998</v>
      </c>
      <c r="N73" s="10">
        <v>0.1867</v>
      </c>
      <c r="O73" s="10">
        <f t="shared" si="5"/>
        <v>0.82323199999999996</v>
      </c>
      <c r="P73" s="10">
        <f t="shared" si="6"/>
        <v>9.1368000000000005E-2</v>
      </c>
      <c r="Q73" s="10">
        <v>-2.6499999999999999E-2</v>
      </c>
      <c r="R73" s="10">
        <v>0.53</v>
      </c>
      <c r="S73" s="10">
        <f t="shared" ref="S73:S88" si="7">Q73+(R73*1.96)</f>
        <v>1.0123</v>
      </c>
      <c r="T73" s="10">
        <f t="shared" ref="T73:T88" si="8">Q73-(R73*1.96)</f>
        <v>-1.0652999999999999</v>
      </c>
      <c r="U73" s="10">
        <v>9.0366999999999997</v>
      </c>
      <c r="V73" s="10">
        <v>4.4000000000000004</v>
      </c>
      <c r="W73" s="2">
        <f>U73+(V73*1.96)</f>
        <v>17.660699999999999</v>
      </c>
      <c r="X73" s="2">
        <f>U73-(V73*1.96)</f>
        <v>0.41269999999999918</v>
      </c>
      <c r="Y73" s="10" t="s">
        <v>73</v>
      </c>
      <c r="Z73" s="2" t="s">
        <v>73</v>
      </c>
      <c r="AA73" s="2" t="s">
        <v>73</v>
      </c>
      <c r="AB73" s="2" t="s">
        <v>73</v>
      </c>
      <c r="AC73" s="10">
        <v>3.6213000000000002</v>
      </c>
      <c r="AD73" s="10">
        <v>3.79867</v>
      </c>
      <c r="AE73" s="10">
        <f>AC73+(AD73*1.96)</f>
        <v>11.0666932</v>
      </c>
      <c r="AF73" s="10">
        <f>AC73-(AD73*1.96)</f>
        <v>-3.8240931999999996</v>
      </c>
      <c r="AG73" s="10" t="s">
        <v>73</v>
      </c>
      <c r="AH73" s="10" t="s">
        <v>73</v>
      </c>
      <c r="AI73" s="10" t="s">
        <v>73</v>
      </c>
      <c r="AJ73" s="10" t="s">
        <v>73</v>
      </c>
      <c r="AK73" s="10" t="s">
        <v>73</v>
      </c>
      <c r="AL73" s="11" t="s">
        <v>73</v>
      </c>
      <c r="AM73" s="11" t="s">
        <v>73</v>
      </c>
      <c r="AN73" s="11" t="s">
        <v>73</v>
      </c>
      <c r="AO73" t="s">
        <v>315</v>
      </c>
      <c r="AP73">
        <v>1095</v>
      </c>
      <c r="AQ73" t="s">
        <v>73</v>
      </c>
      <c r="AR73" t="s">
        <v>316</v>
      </c>
      <c r="AS73" t="s">
        <v>207</v>
      </c>
      <c r="AT73" t="s">
        <v>185</v>
      </c>
      <c r="AU73" t="s">
        <v>33</v>
      </c>
      <c r="AV73" t="s">
        <v>33</v>
      </c>
      <c r="AW73" t="s">
        <v>33</v>
      </c>
      <c r="AX73" t="s">
        <v>202</v>
      </c>
      <c r="AY73" s="11" t="s">
        <v>73</v>
      </c>
    </row>
    <row r="74" spans="1:51" x14ac:dyDescent="0.25">
      <c r="A74" s="2" t="s">
        <v>312</v>
      </c>
      <c r="B74" s="4" t="s">
        <v>313</v>
      </c>
      <c r="C74" s="2" t="s">
        <v>63</v>
      </c>
      <c r="D74" s="2" t="s">
        <v>71</v>
      </c>
      <c r="E74" s="10">
        <v>0</v>
      </c>
      <c r="F74" s="10" t="s">
        <v>73</v>
      </c>
      <c r="G74" s="10" t="s">
        <v>73</v>
      </c>
      <c r="H74" s="10" t="s">
        <v>73</v>
      </c>
      <c r="I74" s="10">
        <v>-5.88</v>
      </c>
      <c r="J74" s="10">
        <v>1.0580000000000001</v>
      </c>
      <c r="K74" s="10">
        <f>I74+(J74*1.96)</f>
        <v>-3.8063199999999999</v>
      </c>
      <c r="L74" s="10">
        <f>I74-(1.96*J74)</f>
        <v>-7.9536800000000003</v>
      </c>
      <c r="M74" s="10">
        <v>0.33600000000000002</v>
      </c>
      <c r="N74" s="10">
        <v>0.14000000000000001</v>
      </c>
      <c r="O74" s="10">
        <f t="shared" si="5"/>
        <v>0.61040000000000005</v>
      </c>
      <c r="P74" s="10">
        <f t="shared" si="6"/>
        <v>6.1599999999999988E-2</v>
      </c>
      <c r="Q74" s="10">
        <v>0</v>
      </c>
      <c r="R74" s="10">
        <v>0.59199999999999997</v>
      </c>
      <c r="S74" s="10">
        <f t="shared" si="7"/>
        <v>1.16032</v>
      </c>
      <c r="T74" s="10">
        <f t="shared" si="8"/>
        <v>-1.16032</v>
      </c>
      <c r="U74" s="10">
        <v>10.63</v>
      </c>
      <c r="V74" s="10">
        <v>5.0949999999999998</v>
      </c>
      <c r="W74" s="2">
        <f>U74+(V74*1.96)</f>
        <v>20.616199999999999</v>
      </c>
      <c r="X74" s="2">
        <f>U74-(V74*1.96)</f>
        <v>0.64380000000000059</v>
      </c>
      <c r="Y74" s="10" t="s">
        <v>73</v>
      </c>
      <c r="Z74" s="2" t="s">
        <v>73</v>
      </c>
      <c r="AA74" s="2" t="s">
        <v>73</v>
      </c>
      <c r="AB74" s="2" t="s">
        <v>73</v>
      </c>
      <c r="AC74" s="10">
        <v>2.6880000000000002</v>
      </c>
      <c r="AD74" s="10">
        <v>1.56</v>
      </c>
      <c r="AE74" s="10">
        <f>AC74+(AD74*1.96)</f>
        <v>5.7455999999999996</v>
      </c>
      <c r="AF74" s="10">
        <f>AC74-(AD74*1.96)</f>
        <v>-0.36959999999999971</v>
      </c>
      <c r="AG74" s="10" t="s">
        <v>73</v>
      </c>
      <c r="AH74" s="10" t="s">
        <v>73</v>
      </c>
      <c r="AI74" s="10" t="s">
        <v>73</v>
      </c>
      <c r="AJ74" s="10" t="s">
        <v>73</v>
      </c>
      <c r="AK74" s="10" t="s">
        <v>73</v>
      </c>
      <c r="AL74" s="11" t="s">
        <v>73</v>
      </c>
      <c r="AM74" s="11" t="s">
        <v>73</v>
      </c>
      <c r="AN74" s="11" t="s">
        <v>73</v>
      </c>
      <c r="AO74" t="s">
        <v>198</v>
      </c>
      <c r="AP74">
        <v>730</v>
      </c>
      <c r="AQ74" s="7" t="s">
        <v>317</v>
      </c>
      <c r="AR74" t="s">
        <v>318</v>
      </c>
      <c r="AS74" t="s">
        <v>207</v>
      </c>
      <c r="AT74" t="s">
        <v>185</v>
      </c>
      <c r="AU74" t="s">
        <v>33</v>
      </c>
      <c r="AV74" t="s">
        <v>33</v>
      </c>
      <c r="AW74" t="s">
        <v>33</v>
      </c>
      <c r="AX74" t="s">
        <v>202</v>
      </c>
      <c r="AY74" s="11" t="s">
        <v>73</v>
      </c>
    </row>
    <row r="75" spans="1:51" x14ac:dyDescent="0.25">
      <c r="A75" s="2" t="s">
        <v>312</v>
      </c>
      <c r="B75" s="4" t="s">
        <v>313</v>
      </c>
      <c r="C75" s="2" t="s">
        <v>63</v>
      </c>
      <c r="D75" s="2" t="s">
        <v>71</v>
      </c>
      <c r="E75" s="10">
        <v>0</v>
      </c>
      <c r="F75" s="10" t="s">
        <v>73</v>
      </c>
      <c r="G75" s="10" t="s">
        <v>73</v>
      </c>
      <c r="H75" s="10" t="s">
        <v>73</v>
      </c>
      <c r="I75" s="10">
        <v>-8.8650000000000002</v>
      </c>
      <c r="J75" s="10">
        <v>1.5549999999999999</v>
      </c>
      <c r="K75" s="10">
        <f>I75+(J75*1.96)</f>
        <v>-5.8172000000000006</v>
      </c>
      <c r="L75" s="10">
        <f>I75-(1.96*J75)</f>
        <v>-11.912800000000001</v>
      </c>
      <c r="M75" s="10">
        <v>0.54600000000000004</v>
      </c>
      <c r="N75" s="10">
        <v>0.16800000000000001</v>
      </c>
      <c r="O75" s="10">
        <f t="shared" si="5"/>
        <v>0.87528000000000006</v>
      </c>
      <c r="P75" s="10">
        <f t="shared" si="6"/>
        <v>0.21672000000000002</v>
      </c>
      <c r="Q75" s="10">
        <v>0</v>
      </c>
      <c r="R75" s="10">
        <v>0.41</v>
      </c>
      <c r="S75" s="10">
        <f t="shared" si="7"/>
        <v>0.80359999999999998</v>
      </c>
      <c r="T75" s="10">
        <f t="shared" si="8"/>
        <v>-0.80359999999999998</v>
      </c>
      <c r="U75" s="10">
        <v>10.63</v>
      </c>
      <c r="V75" s="10">
        <v>5.0949999999999998</v>
      </c>
      <c r="W75" s="2">
        <f>U75+(V75*1.96)</f>
        <v>20.616199999999999</v>
      </c>
      <c r="X75" s="2">
        <f>U75-(V75*1.96)</f>
        <v>0.64380000000000059</v>
      </c>
      <c r="Y75" s="10" t="s">
        <v>73</v>
      </c>
      <c r="Z75" s="2" t="s">
        <v>73</v>
      </c>
      <c r="AA75" s="2" t="s">
        <v>73</v>
      </c>
      <c r="AB75" s="2" t="s">
        <v>73</v>
      </c>
      <c r="AC75" s="10">
        <v>2.6880000000000002</v>
      </c>
      <c r="AD75" s="10">
        <v>1.56</v>
      </c>
      <c r="AE75" s="10">
        <f>AC75+(AD75*1.96)</f>
        <v>5.7455999999999996</v>
      </c>
      <c r="AF75" s="10">
        <f>AC75-(AD75*1.96)</f>
        <v>-0.36959999999999971</v>
      </c>
      <c r="AG75" s="10" t="s">
        <v>73</v>
      </c>
      <c r="AH75" s="10" t="s">
        <v>73</v>
      </c>
      <c r="AI75" s="10" t="s">
        <v>73</v>
      </c>
      <c r="AJ75" s="10" t="s">
        <v>73</v>
      </c>
      <c r="AK75" s="10" t="s">
        <v>73</v>
      </c>
      <c r="AL75" s="11" t="s">
        <v>73</v>
      </c>
      <c r="AM75" s="11" t="s">
        <v>73</v>
      </c>
      <c r="AN75" s="11" t="s">
        <v>73</v>
      </c>
      <c r="AO75" t="s">
        <v>198</v>
      </c>
      <c r="AP75">
        <v>730</v>
      </c>
      <c r="AQ75" s="7" t="s">
        <v>319</v>
      </c>
      <c r="AR75" t="s">
        <v>318</v>
      </c>
      <c r="AS75" t="s">
        <v>207</v>
      </c>
      <c r="AT75" t="s">
        <v>185</v>
      </c>
      <c r="AU75" t="s">
        <v>33</v>
      </c>
      <c r="AV75" t="s">
        <v>33</v>
      </c>
      <c r="AW75" t="s">
        <v>33</v>
      </c>
      <c r="AX75" t="s">
        <v>202</v>
      </c>
      <c r="AY75" s="11" t="s">
        <v>73</v>
      </c>
    </row>
    <row r="76" spans="1:51" x14ac:dyDescent="0.25">
      <c r="A76" s="2" t="s">
        <v>312</v>
      </c>
      <c r="B76" s="4" t="s">
        <v>313</v>
      </c>
      <c r="C76" s="2" t="s">
        <v>63</v>
      </c>
      <c r="D76" s="2" t="s">
        <v>71</v>
      </c>
      <c r="E76" s="10">
        <v>-3.5</v>
      </c>
      <c r="F76" s="10" t="s">
        <v>73</v>
      </c>
      <c r="G76" s="10" t="s">
        <v>73</v>
      </c>
      <c r="H76" s="10" t="s">
        <v>73</v>
      </c>
      <c r="I76" s="10">
        <v>15.13508</v>
      </c>
      <c r="J76" s="10">
        <v>0.69362999999999997</v>
      </c>
      <c r="K76" s="10">
        <v>16.489999999999998</v>
      </c>
      <c r="L76" s="10">
        <v>13.78</v>
      </c>
      <c r="M76" s="10">
        <v>25.95628</v>
      </c>
      <c r="N76" s="10">
        <v>6.3680399999999997</v>
      </c>
      <c r="O76" s="10">
        <f t="shared" si="5"/>
        <v>38.437638399999997</v>
      </c>
      <c r="P76" s="10">
        <f t="shared" si="6"/>
        <v>13.4749216</v>
      </c>
      <c r="Q76" s="10">
        <v>0.83209999999999995</v>
      </c>
      <c r="R76" s="10">
        <v>0.83209999999999995</v>
      </c>
      <c r="S76" s="10">
        <f t="shared" si="7"/>
        <v>2.4630159999999997</v>
      </c>
      <c r="T76" s="10">
        <f t="shared" si="8"/>
        <v>-0.79881599999999986</v>
      </c>
      <c r="U76" s="10" t="s">
        <v>73</v>
      </c>
      <c r="V76" s="10" t="s">
        <v>73</v>
      </c>
      <c r="W76" s="2" t="s">
        <v>73</v>
      </c>
      <c r="X76" s="2" t="s">
        <v>73</v>
      </c>
      <c r="Y76" s="10" t="s">
        <v>73</v>
      </c>
      <c r="Z76" s="2" t="s">
        <v>73</v>
      </c>
      <c r="AA76" s="2" t="s">
        <v>73</v>
      </c>
      <c r="AB76" s="2" t="s">
        <v>73</v>
      </c>
      <c r="AC76" s="10" t="s">
        <v>73</v>
      </c>
      <c r="AD76" s="10" t="s">
        <v>73</v>
      </c>
      <c r="AE76" s="10" t="s">
        <v>73</v>
      </c>
      <c r="AF76" s="10" t="s">
        <v>73</v>
      </c>
      <c r="AG76" s="10" t="s">
        <v>73</v>
      </c>
      <c r="AH76" s="10" t="s">
        <v>73</v>
      </c>
      <c r="AI76" s="10" t="s">
        <v>73</v>
      </c>
      <c r="AJ76" s="10" t="s">
        <v>73</v>
      </c>
      <c r="AK76" s="10" t="s">
        <v>73</v>
      </c>
      <c r="AL76" s="11" t="s">
        <v>73</v>
      </c>
      <c r="AM76" s="11" t="s">
        <v>73</v>
      </c>
      <c r="AN76" s="11" t="s">
        <v>73</v>
      </c>
      <c r="AO76" t="s">
        <v>198</v>
      </c>
      <c r="AP76">
        <v>730</v>
      </c>
      <c r="AQ76" t="s">
        <v>320</v>
      </c>
      <c r="AR76" t="s">
        <v>321</v>
      </c>
      <c r="AS76" t="s">
        <v>207</v>
      </c>
      <c r="AT76" t="s">
        <v>185</v>
      </c>
      <c r="AU76" t="s">
        <v>35</v>
      </c>
      <c r="AV76" t="s">
        <v>35</v>
      </c>
      <c r="AW76" t="s">
        <v>35</v>
      </c>
      <c r="AX76" t="s">
        <v>202</v>
      </c>
      <c r="AY76" s="11" t="s">
        <v>73</v>
      </c>
    </row>
    <row r="77" spans="1:51" x14ac:dyDescent="0.25">
      <c r="A77" s="2" t="s">
        <v>312</v>
      </c>
      <c r="B77" s="4" t="s">
        <v>313</v>
      </c>
      <c r="C77" s="2" t="s">
        <v>63</v>
      </c>
      <c r="D77" s="2" t="s">
        <v>71</v>
      </c>
      <c r="E77" s="10">
        <v>0.2</v>
      </c>
      <c r="F77" s="10" t="s">
        <v>73</v>
      </c>
      <c r="G77" s="10" t="s">
        <v>73</v>
      </c>
      <c r="H77" s="10" t="s">
        <v>73</v>
      </c>
      <c r="I77" s="10">
        <v>28.585663</v>
      </c>
      <c r="J77" s="10">
        <v>1.37992</v>
      </c>
      <c r="K77" s="10">
        <v>31.29</v>
      </c>
      <c r="L77" s="10">
        <v>25.88</v>
      </c>
      <c r="M77" s="10">
        <v>40.14472</v>
      </c>
      <c r="N77" s="10">
        <v>18.62</v>
      </c>
      <c r="O77" s="10">
        <f t="shared" si="5"/>
        <v>76.639920000000004</v>
      </c>
      <c r="P77" s="10">
        <f t="shared" si="6"/>
        <v>3.6495199999999954</v>
      </c>
      <c r="Q77" s="10">
        <v>1.2481500000000001</v>
      </c>
      <c r="R77" s="10">
        <v>2.0802499999999999</v>
      </c>
      <c r="S77" s="10">
        <f t="shared" si="7"/>
        <v>5.3254399999999995</v>
      </c>
      <c r="T77" s="10">
        <f t="shared" si="8"/>
        <v>-2.8291399999999998</v>
      </c>
      <c r="U77" s="10" t="s">
        <v>73</v>
      </c>
      <c r="V77" s="10" t="s">
        <v>73</v>
      </c>
      <c r="W77" s="2" t="s">
        <v>73</v>
      </c>
      <c r="X77" s="2" t="s">
        <v>73</v>
      </c>
      <c r="Y77" s="10" t="s">
        <v>322</v>
      </c>
      <c r="Z77" s="2" t="s">
        <v>73</v>
      </c>
      <c r="AA77" s="2" t="s">
        <v>73</v>
      </c>
      <c r="AB77" s="2" t="s">
        <v>73</v>
      </c>
      <c r="AC77" s="10" t="s">
        <v>73</v>
      </c>
      <c r="AD77" s="10" t="s">
        <v>73</v>
      </c>
      <c r="AE77" s="10" t="s">
        <v>73</v>
      </c>
      <c r="AF77" s="10" t="s">
        <v>73</v>
      </c>
      <c r="AG77" s="10" t="s">
        <v>73</v>
      </c>
      <c r="AH77" s="10" t="s">
        <v>73</v>
      </c>
      <c r="AI77" s="10" t="s">
        <v>73</v>
      </c>
      <c r="AJ77" s="10" t="s">
        <v>73</v>
      </c>
      <c r="AK77" s="10">
        <v>9.5273199999999996</v>
      </c>
      <c r="AL77" s="11">
        <v>0.75602000000000003</v>
      </c>
      <c r="AM77" s="11">
        <f>AK77+(AL77*1.96)</f>
        <v>11.009119199999999</v>
      </c>
      <c r="AN77" s="11">
        <f>AK77-(AM77*1.96)</f>
        <v>-12.050553631999996</v>
      </c>
      <c r="AO77" t="s">
        <v>198</v>
      </c>
      <c r="AP77">
        <v>730</v>
      </c>
      <c r="AQ77" t="s">
        <v>323</v>
      </c>
      <c r="AR77" t="s">
        <v>321</v>
      </c>
      <c r="AS77" t="s">
        <v>207</v>
      </c>
      <c r="AT77" t="s">
        <v>185</v>
      </c>
      <c r="AU77" t="s">
        <v>33</v>
      </c>
      <c r="AV77" t="s">
        <v>33</v>
      </c>
      <c r="AW77" t="s">
        <v>33</v>
      </c>
      <c r="AX77" t="s">
        <v>202</v>
      </c>
      <c r="AY77" s="11">
        <f t="shared" ref="AY77:AY95" si="9">I77+AK77</f>
        <v>38.112983</v>
      </c>
    </row>
    <row r="78" spans="1:51" x14ac:dyDescent="0.25">
      <c r="A78" s="2" t="s">
        <v>312</v>
      </c>
      <c r="B78" s="4" t="s">
        <v>313</v>
      </c>
      <c r="C78" s="2" t="s">
        <v>63</v>
      </c>
      <c r="D78" s="2" t="s">
        <v>71</v>
      </c>
      <c r="E78" s="10">
        <v>-6.25</v>
      </c>
      <c r="F78" s="10" t="s">
        <v>73</v>
      </c>
      <c r="G78" s="10" t="s">
        <v>73</v>
      </c>
      <c r="H78" s="10" t="s">
        <v>73</v>
      </c>
      <c r="I78" s="10">
        <v>-0.98723000000000005</v>
      </c>
      <c r="J78" s="10">
        <v>0.43673000000000001</v>
      </c>
      <c r="K78" s="10">
        <v>-0.13</v>
      </c>
      <c r="L78" s="10">
        <v>-1.84</v>
      </c>
      <c r="M78" s="10">
        <v>1.1916800000000001</v>
      </c>
      <c r="N78" s="10">
        <v>0.11172</v>
      </c>
      <c r="O78" s="10">
        <f t="shared" si="5"/>
        <v>1.4106512</v>
      </c>
      <c r="P78" s="10">
        <f t="shared" si="6"/>
        <v>0.97270880000000004</v>
      </c>
      <c r="Q78" s="10">
        <v>-0.41604999999999998</v>
      </c>
      <c r="R78" s="10">
        <v>2.0802499999999999</v>
      </c>
      <c r="S78" s="10">
        <f t="shared" si="7"/>
        <v>3.6612399999999998</v>
      </c>
      <c r="T78" s="10">
        <f t="shared" si="8"/>
        <v>-4.4933399999999999</v>
      </c>
      <c r="U78" s="10" t="s">
        <v>73</v>
      </c>
      <c r="V78" s="10" t="s">
        <v>73</v>
      </c>
      <c r="W78" s="2" t="s">
        <v>73</v>
      </c>
      <c r="X78" s="2" t="s">
        <v>73</v>
      </c>
      <c r="Y78" s="10" t="s">
        <v>73</v>
      </c>
      <c r="Z78" s="2" t="s">
        <v>73</v>
      </c>
      <c r="AA78" s="2" t="s">
        <v>73</v>
      </c>
      <c r="AB78" s="2" t="s">
        <v>73</v>
      </c>
      <c r="AC78" s="10" t="s">
        <v>73</v>
      </c>
      <c r="AD78" s="10" t="s">
        <v>73</v>
      </c>
      <c r="AE78" s="10" t="s">
        <v>73</v>
      </c>
      <c r="AF78" s="10" t="s">
        <v>73</v>
      </c>
      <c r="AG78" s="10">
        <v>641.88300000000004</v>
      </c>
      <c r="AH78" s="10">
        <v>34.865000000000002</v>
      </c>
      <c r="AI78" s="10">
        <f>AG78+(AH78*1.96)</f>
        <v>710.21840000000009</v>
      </c>
      <c r="AJ78" s="10">
        <f>AG78-(AH78*1.96)</f>
        <v>573.54759999999999</v>
      </c>
      <c r="AK78" s="10" t="s">
        <v>73</v>
      </c>
      <c r="AL78" s="11" t="s">
        <v>73</v>
      </c>
      <c r="AM78" s="11" t="s">
        <v>73</v>
      </c>
      <c r="AN78" s="11" t="s">
        <v>73</v>
      </c>
      <c r="AO78" t="s">
        <v>198</v>
      </c>
      <c r="AP78">
        <v>730</v>
      </c>
      <c r="AQ78" t="s">
        <v>324</v>
      </c>
      <c r="AR78" t="s">
        <v>321</v>
      </c>
      <c r="AS78" t="s">
        <v>207</v>
      </c>
      <c r="AT78" t="s">
        <v>185</v>
      </c>
      <c r="AU78" t="s">
        <v>35</v>
      </c>
      <c r="AV78" t="s">
        <v>35</v>
      </c>
      <c r="AW78" t="s">
        <v>35</v>
      </c>
      <c r="AX78" t="s">
        <v>202</v>
      </c>
      <c r="AY78" s="11" t="s">
        <v>73</v>
      </c>
    </row>
    <row r="79" spans="1:51" x14ac:dyDescent="0.25">
      <c r="A79" s="2" t="s">
        <v>312</v>
      </c>
      <c r="B79" s="4" t="s">
        <v>313</v>
      </c>
      <c r="C79" s="2" t="s">
        <v>63</v>
      </c>
      <c r="D79" s="2" t="s">
        <v>71</v>
      </c>
      <c r="E79" s="10">
        <v>-9.5</v>
      </c>
      <c r="F79" s="10" t="s">
        <v>73</v>
      </c>
      <c r="G79" s="10" t="s">
        <v>73</v>
      </c>
      <c r="H79" s="10" t="s">
        <v>73</v>
      </c>
      <c r="I79" s="10">
        <v>-2.9543499999999998</v>
      </c>
      <c r="J79" s="10">
        <v>0.41837999999999997</v>
      </c>
      <c r="K79" s="10">
        <v>-2.13</v>
      </c>
      <c r="L79" s="10">
        <v>-3.77</v>
      </c>
      <c r="M79" s="10">
        <v>0.96823999999999999</v>
      </c>
      <c r="N79" s="10">
        <v>0.14896000000000001</v>
      </c>
      <c r="O79" s="10">
        <f t="shared" si="5"/>
        <v>1.2602016</v>
      </c>
      <c r="P79" s="10">
        <f t="shared" si="6"/>
        <v>0.67627839999999995</v>
      </c>
      <c r="Q79" s="10">
        <v>-0.41604999999999998</v>
      </c>
      <c r="R79" s="10">
        <v>0.83209999999999995</v>
      </c>
      <c r="S79" s="10">
        <f t="shared" si="7"/>
        <v>1.2148659999999998</v>
      </c>
      <c r="T79" s="10">
        <f t="shared" si="8"/>
        <v>-2.0469659999999998</v>
      </c>
      <c r="U79" s="10" t="s">
        <v>73</v>
      </c>
      <c r="V79" s="10" t="s">
        <v>73</v>
      </c>
      <c r="W79" s="2" t="s">
        <v>73</v>
      </c>
      <c r="X79" s="2" t="s">
        <v>73</v>
      </c>
      <c r="Y79" s="10" t="s">
        <v>73</v>
      </c>
      <c r="Z79" s="2" t="s">
        <v>73</v>
      </c>
      <c r="AA79" s="2" t="s">
        <v>73</v>
      </c>
      <c r="AB79" s="2" t="s">
        <v>73</v>
      </c>
      <c r="AC79" s="10" t="s">
        <v>73</v>
      </c>
      <c r="AD79" s="10" t="s">
        <v>73</v>
      </c>
      <c r="AE79" s="10" t="s">
        <v>73</v>
      </c>
      <c r="AF79" s="10" t="s">
        <v>73</v>
      </c>
      <c r="AG79" s="10">
        <v>737.67</v>
      </c>
      <c r="AH79" s="10">
        <v>42.939</v>
      </c>
      <c r="AI79" s="10">
        <f>AG79+(AH79*1.96)</f>
        <v>821.83043999999995</v>
      </c>
      <c r="AJ79" s="10">
        <f>AG79-(AH79*1.96)</f>
        <v>653.50955999999996</v>
      </c>
      <c r="AK79" s="10" t="s">
        <v>73</v>
      </c>
      <c r="AL79" s="11" t="s">
        <v>73</v>
      </c>
      <c r="AM79" s="11" t="s">
        <v>73</v>
      </c>
      <c r="AN79" s="11" t="s">
        <v>73</v>
      </c>
      <c r="AO79" t="s">
        <v>198</v>
      </c>
      <c r="AP79">
        <v>730</v>
      </c>
      <c r="AQ79" t="s">
        <v>325</v>
      </c>
      <c r="AR79" t="s">
        <v>321</v>
      </c>
      <c r="AS79" t="s">
        <v>207</v>
      </c>
      <c r="AT79" t="s">
        <v>185</v>
      </c>
      <c r="AU79" t="s">
        <v>35</v>
      </c>
      <c r="AV79" t="s">
        <v>35</v>
      </c>
      <c r="AW79" t="s">
        <v>35</v>
      </c>
      <c r="AX79" t="s">
        <v>202</v>
      </c>
      <c r="AY79" s="11" t="s">
        <v>73</v>
      </c>
    </row>
    <row r="80" spans="1:51" x14ac:dyDescent="0.25">
      <c r="A80" s="2" t="s">
        <v>312</v>
      </c>
      <c r="B80" s="4" t="s">
        <v>313</v>
      </c>
      <c r="C80" s="2" t="s">
        <v>63</v>
      </c>
      <c r="D80" s="2" t="s">
        <v>71</v>
      </c>
      <c r="E80" s="10">
        <v>-8.6</v>
      </c>
      <c r="F80" s="10" t="s">
        <v>73</v>
      </c>
      <c r="G80" s="10" t="s">
        <v>73</v>
      </c>
      <c r="H80" s="10" t="s">
        <v>73</v>
      </c>
      <c r="I80" s="10">
        <v>1.1230199999999999</v>
      </c>
      <c r="J80" s="10">
        <v>0.30093999999999999</v>
      </c>
      <c r="K80" s="10">
        <v>1.71</v>
      </c>
      <c r="L80" s="10">
        <v>0.53</v>
      </c>
      <c r="M80" s="10">
        <v>0.1862</v>
      </c>
      <c r="N80" s="10">
        <v>3.7240000000000002E-2</v>
      </c>
      <c r="O80" s="10">
        <f t="shared" si="5"/>
        <v>0.25919039999999999</v>
      </c>
      <c r="P80" s="10">
        <f t="shared" si="6"/>
        <v>0.11320960000000001</v>
      </c>
      <c r="Q80" s="10">
        <v>0</v>
      </c>
      <c r="R80" s="10">
        <v>1.2481500000000001</v>
      </c>
      <c r="S80" s="10">
        <f t="shared" si="7"/>
        <v>2.446374</v>
      </c>
      <c r="T80" s="10">
        <f t="shared" si="8"/>
        <v>-2.446374</v>
      </c>
      <c r="U80" s="10" t="s">
        <v>73</v>
      </c>
      <c r="V80" s="10" t="s">
        <v>73</v>
      </c>
      <c r="W80" s="2" t="s">
        <v>73</v>
      </c>
      <c r="X80" s="2" t="s">
        <v>73</v>
      </c>
      <c r="Y80" s="10" t="s">
        <v>73</v>
      </c>
      <c r="Z80" s="2" t="s">
        <v>73</v>
      </c>
      <c r="AA80" s="2" t="s">
        <v>73</v>
      </c>
      <c r="AB80" s="2" t="s">
        <v>73</v>
      </c>
      <c r="AC80" s="10" t="s">
        <v>73</v>
      </c>
      <c r="AD80" s="10" t="s">
        <v>73</v>
      </c>
      <c r="AE80" s="10" t="s">
        <v>73</v>
      </c>
      <c r="AF80" s="10" t="s">
        <v>73</v>
      </c>
      <c r="AG80" s="10">
        <v>1359.7349999999999</v>
      </c>
      <c r="AH80" s="10">
        <v>57.619</v>
      </c>
      <c r="AI80" s="10">
        <f>AG80+(AH80*1.96)</f>
        <v>1472.66824</v>
      </c>
      <c r="AJ80" s="10">
        <f>AG80-(AH80*1.96)</f>
        <v>1246.8017599999998</v>
      </c>
      <c r="AK80" s="10" t="s">
        <v>73</v>
      </c>
      <c r="AL80" s="11" t="s">
        <v>73</v>
      </c>
      <c r="AM80" s="11" t="s">
        <v>73</v>
      </c>
      <c r="AN80" s="11" t="s">
        <v>73</v>
      </c>
      <c r="AO80" t="s">
        <v>198</v>
      </c>
      <c r="AP80">
        <v>730</v>
      </c>
      <c r="AQ80" t="s">
        <v>326</v>
      </c>
      <c r="AR80" t="s">
        <v>321</v>
      </c>
      <c r="AS80" t="s">
        <v>207</v>
      </c>
      <c r="AT80" t="s">
        <v>185</v>
      </c>
      <c r="AU80" t="s">
        <v>35</v>
      </c>
      <c r="AV80" t="s">
        <v>35</v>
      </c>
      <c r="AW80" t="s">
        <v>35</v>
      </c>
      <c r="AX80" t="s">
        <v>202</v>
      </c>
      <c r="AY80" s="11" t="s">
        <v>73</v>
      </c>
    </row>
    <row r="81" spans="1:51" x14ac:dyDescent="0.25">
      <c r="A81" s="2" t="s">
        <v>312</v>
      </c>
      <c r="B81" s="4" t="s">
        <v>313</v>
      </c>
      <c r="C81" s="2" t="s">
        <v>63</v>
      </c>
      <c r="D81" s="2" t="s">
        <v>71</v>
      </c>
      <c r="E81" s="10">
        <v>-7.1</v>
      </c>
      <c r="F81" s="10" t="s">
        <v>73</v>
      </c>
      <c r="G81" s="10" t="s">
        <v>73</v>
      </c>
      <c r="H81" s="10" t="s">
        <v>73</v>
      </c>
      <c r="I81" s="10">
        <v>-4.5361200000000004</v>
      </c>
      <c r="J81" s="10">
        <v>0.37434000000000001</v>
      </c>
      <c r="K81" s="10">
        <v>-3.8</v>
      </c>
      <c r="L81" s="10">
        <v>-5.27</v>
      </c>
      <c r="M81" s="10">
        <v>0.40964</v>
      </c>
      <c r="N81" s="10">
        <v>3.7240000000000002E-2</v>
      </c>
      <c r="O81" s="10">
        <f t="shared" si="5"/>
        <v>0.48263040000000001</v>
      </c>
      <c r="P81" s="10">
        <f t="shared" si="6"/>
        <v>0.33664959999999999</v>
      </c>
      <c r="Q81" s="10">
        <v>0</v>
      </c>
      <c r="R81" s="10">
        <v>0.83209999999999995</v>
      </c>
      <c r="S81" s="10">
        <f t="shared" si="7"/>
        <v>1.6309159999999998</v>
      </c>
      <c r="T81" s="10">
        <f t="shared" si="8"/>
        <v>-1.6309159999999998</v>
      </c>
      <c r="U81" s="10" t="s">
        <v>73</v>
      </c>
      <c r="V81" s="10" t="s">
        <v>73</v>
      </c>
      <c r="W81" s="2" t="s">
        <v>73</v>
      </c>
      <c r="X81" s="2" t="s">
        <v>73</v>
      </c>
      <c r="Y81" s="10" t="s">
        <v>73</v>
      </c>
      <c r="Z81" s="2" t="s">
        <v>73</v>
      </c>
      <c r="AA81" s="2" t="s">
        <v>73</v>
      </c>
      <c r="AB81" s="2" t="s">
        <v>73</v>
      </c>
      <c r="AC81" s="10" t="s">
        <v>73</v>
      </c>
      <c r="AD81" s="10" t="s">
        <v>73</v>
      </c>
      <c r="AE81" s="10" t="s">
        <v>73</v>
      </c>
      <c r="AF81" s="10" t="s">
        <v>73</v>
      </c>
      <c r="AG81" s="10">
        <v>1426.529</v>
      </c>
      <c r="AH81" s="10">
        <v>117.807</v>
      </c>
      <c r="AI81" s="10">
        <f>AG81+(AH81*1.96)</f>
        <v>1657.4307200000001</v>
      </c>
      <c r="AJ81" s="10">
        <f>AG81-(AH81*1.96)</f>
        <v>1195.6272799999999</v>
      </c>
      <c r="AK81" s="10" t="s">
        <v>73</v>
      </c>
      <c r="AL81" s="11" t="s">
        <v>73</v>
      </c>
      <c r="AM81" s="11" t="s">
        <v>73</v>
      </c>
      <c r="AN81" s="11" t="s">
        <v>73</v>
      </c>
      <c r="AO81" t="s">
        <v>198</v>
      </c>
      <c r="AP81">
        <v>730</v>
      </c>
      <c r="AQ81" t="s">
        <v>327</v>
      </c>
      <c r="AR81" t="s">
        <v>321</v>
      </c>
      <c r="AS81" t="s">
        <v>207</v>
      </c>
      <c r="AT81" t="s">
        <v>185</v>
      </c>
      <c r="AU81" t="s">
        <v>35</v>
      </c>
      <c r="AV81" t="s">
        <v>35</v>
      </c>
      <c r="AW81" t="s">
        <v>35</v>
      </c>
      <c r="AX81" t="s">
        <v>202</v>
      </c>
      <c r="AY81" s="11" t="s">
        <v>73</v>
      </c>
    </row>
    <row r="82" spans="1:51" x14ac:dyDescent="0.25">
      <c r="A82" s="2" t="s">
        <v>312</v>
      </c>
      <c r="B82" s="4" t="s">
        <v>313</v>
      </c>
      <c r="C82" s="2" t="s">
        <v>63</v>
      </c>
      <c r="D82" s="2" t="s">
        <v>77</v>
      </c>
      <c r="E82" s="10">
        <v>-18</v>
      </c>
      <c r="F82" s="10">
        <v>18.667999999999999</v>
      </c>
      <c r="G82" s="10">
        <f>E82+(F82+1.96)</f>
        <v>2.6280000000000001</v>
      </c>
      <c r="H82" s="10">
        <f>E82-(F82*1.96)</f>
        <v>-54.589279999999995</v>
      </c>
      <c r="I82" s="10">
        <v>1.6515</v>
      </c>
      <c r="J82" s="10">
        <v>0.57999999999999996</v>
      </c>
      <c r="K82" s="10">
        <f>I82+(1.96*J82)</f>
        <v>2.7882999999999996</v>
      </c>
      <c r="L82" s="10">
        <f>I82-(1.96*J82)</f>
        <v>0.51470000000000016</v>
      </c>
      <c r="M82" s="10">
        <v>1.3406400000000001</v>
      </c>
      <c r="N82" s="10">
        <v>0.1535</v>
      </c>
      <c r="O82" s="10">
        <f t="shared" si="5"/>
        <v>1.6415000000000002</v>
      </c>
      <c r="P82" s="10">
        <f t="shared" si="6"/>
        <v>1.0397799999999999</v>
      </c>
      <c r="Q82" s="10">
        <v>0.124815</v>
      </c>
      <c r="R82" s="10">
        <v>6.5000000000000002E-2</v>
      </c>
      <c r="S82" s="10">
        <f t="shared" si="7"/>
        <v>0.25221500000000002</v>
      </c>
      <c r="T82" s="10">
        <f t="shared" si="8"/>
        <v>-2.5850000000000178E-3</v>
      </c>
      <c r="U82" s="10">
        <v>3.4864999999999999</v>
      </c>
      <c r="V82" s="10">
        <v>0.36699999999999999</v>
      </c>
      <c r="W82" s="2">
        <f>U82+(V82*1.96)</f>
        <v>4.2058200000000001</v>
      </c>
      <c r="X82" s="2">
        <f>U82-(V82*1.96)</f>
        <v>2.7671799999999998</v>
      </c>
      <c r="Y82" s="10" t="s">
        <v>73</v>
      </c>
      <c r="Z82" s="2" t="s">
        <v>73</v>
      </c>
      <c r="AA82" s="2" t="s">
        <v>73</v>
      </c>
      <c r="AB82" s="2" t="s">
        <v>73</v>
      </c>
      <c r="AC82" s="10">
        <v>2.9419599999999999</v>
      </c>
      <c r="AD82" s="10">
        <v>1.93648</v>
      </c>
      <c r="AE82" s="10">
        <f>AC82+(AD82*1.96)</f>
        <v>6.7374607999999991</v>
      </c>
      <c r="AF82" s="10">
        <f>AC82-(AD82*1.96)</f>
        <v>-0.85354079999999977</v>
      </c>
      <c r="AG82" s="10" t="s">
        <v>73</v>
      </c>
      <c r="AH82" s="10" t="s">
        <v>73</v>
      </c>
      <c r="AI82" s="10" t="s">
        <v>73</v>
      </c>
      <c r="AJ82" s="10" t="s">
        <v>73</v>
      </c>
      <c r="AK82" s="10" t="s">
        <v>73</v>
      </c>
      <c r="AL82" s="10" t="s">
        <v>73</v>
      </c>
      <c r="AM82" s="10" t="s">
        <v>73</v>
      </c>
      <c r="AN82" s="10" t="s">
        <v>73</v>
      </c>
      <c r="AO82" t="s">
        <v>198</v>
      </c>
      <c r="AP82">
        <v>730</v>
      </c>
      <c r="AQ82" t="s">
        <v>317</v>
      </c>
      <c r="AR82" t="s">
        <v>328</v>
      </c>
      <c r="AS82" t="s">
        <v>224</v>
      </c>
      <c r="AT82" t="s">
        <v>185</v>
      </c>
      <c r="AU82" t="s">
        <v>37</v>
      </c>
      <c r="AV82" t="s">
        <v>33</v>
      </c>
      <c r="AW82" t="s">
        <v>41</v>
      </c>
      <c r="AX82" t="s">
        <v>202</v>
      </c>
      <c r="AY82" s="11" t="s">
        <v>73</v>
      </c>
    </row>
    <row r="83" spans="1:51" x14ac:dyDescent="0.25">
      <c r="A83" s="2" t="s">
        <v>312</v>
      </c>
      <c r="B83" s="4" t="s">
        <v>313</v>
      </c>
      <c r="C83" s="2" t="s">
        <v>63</v>
      </c>
      <c r="D83" s="2" t="s">
        <v>77</v>
      </c>
      <c r="E83" s="10">
        <v>-18</v>
      </c>
      <c r="F83" s="10">
        <v>18.343</v>
      </c>
      <c r="G83" s="10">
        <f>E83+(F83+1.96)</f>
        <v>2.3030000000000008</v>
      </c>
      <c r="H83" s="10">
        <f>E83-(F83*1.96)</f>
        <v>-53.952280000000002</v>
      </c>
      <c r="I83" s="10">
        <v>-0.91749999999999998</v>
      </c>
      <c r="J83" s="10">
        <v>0.73399999999999999</v>
      </c>
      <c r="K83" s="10">
        <f>I83+(1.96*J83)</f>
        <v>0.52113999999999994</v>
      </c>
      <c r="L83" s="10">
        <f>I83-(1.96*J83)</f>
        <v>-2.3561399999999999</v>
      </c>
      <c r="M83" s="10">
        <v>0.68894</v>
      </c>
      <c r="N83" s="10">
        <v>8.3000000000000004E-2</v>
      </c>
      <c r="O83" s="10">
        <f t="shared" si="5"/>
        <v>0.85162000000000004</v>
      </c>
      <c r="P83" s="10">
        <f t="shared" si="6"/>
        <v>0.52625999999999995</v>
      </c>
      <c r="Q83" s="10">
        <v>8.3210000000000006E-2</v>
      </c>
      <c r="R83" s="10">
        <v>6.5000000000000002E-2</v>
      </c>
      <c r="S83" s="10">
        <f t="shared" si="7"/>
        <v>0.21061000000000002</v>
      </c>
      <c r="T83" s="10">
        <f t="shared" si="8"/>
        <v>-4.4190000000000007E-2</v>
      </c>
      <c r="U83" s="10">
        <v>3.4864999999999999</v>
      </c>
      <c r="V83" s="10">
        <v>0.36699999999999999</v>
      </c>
      <c r="W83" s="2">
        <f>U83+(V83*1.96)</f>
        <v>4.2058200000000001</v>
      </c>
      <c r="X83" s="2">
        <f>U83-(V83*1.96)</f>
        <v>2.7671799999999998</v>
      </c>
      <c r="Y83" s="10" t="s">
        <v>73</v>
      </c>
      <c r="Z83" s="2" t="s">
        <v>73</v>
      </c>
      <c r="AA83" s="2" t="s">
        <v>73</v>
      </c>
      <c r="AB83" s="2" t="s">
        <v>73</v>
      </c>
      <c r="AC83" s="10">
        <v>2.9419599999999999</v>
      </c>
      <c r="AD83" s="10">
        <v>1.93648</v>
      </c>
      <c r="AE83" s="10">
        <f>AC83+(AD83*1.96)</f>
        <v>6.7374607999999991</v>
      </c>
      <c r="AF83" s="10">
        <f>AC83-(AD83*1.96)</f>
        <v>-0.85354079999999977</v>
      </c>
      <c r="AG83" s="10" t="s">
        <v>73</v>
      </c>
      <c r="AH83" s="10" t="s">
        <v>73</v>
      </c>
      <c r="AI83" s="10" t="s">
        <v>73</v>
      </c>
      <c r="AJ83" s="10" t="s">
        <v>73</v>
      </c>
      <c r="AK83" s="10" t="s">
        <v>73</v>
      </c>
      <c r="AL83" s="10" t="s">
        <v>73</v>
      </c>
      <c r="AM83" s="10" t="s">
        <v>73</v>
      </c>
      <c r="AN83" s="10" t="s">
        <v>73</v>
      </c>
      <c r="AO83" t="s">
        <v>198</v>
      </c>
      <c r="AP83">
        <v>730</v>
      </c>
      <c r="AQ83" t="s">
        <v>319</v>
      </c>
      <c r="AR83" t="s">
        <v>328</v>
      </c>
      <c r="AS83" t="s">
        <v>224</v>
      </c>
      <c r="AT83" t="s">
        <v>185</v>
      </c>
      <c r="AU83" t="s">
        <v>37</v>
      </c>
      <c r="AV83" t="s">
        <v>33</v>
      </c>
      <c r="AW83" t="s">
        <v>41</v>
      </c>
      <c r="AX83" t="s">
        <v>202</v>
      </c>
      <c r="AY83" s="11" t="s">
        <v>73</v>
      </c>
    </row>
    <row r="84" spans="1:51" x14ac:dyDescent="0.25">
      <c r="A84" s="2" t="s">
        <v>312</v>
      </c>
      <c r="B84" s="4" t="s">
        <v>313</v>
      </c>
      <c r="C84" s="2" t="s">
        <v>63</v>
      </c>
      <c r="D84" s="2" t="s">
        <v>77</v>
      </c>
      <c r="E84" s="10">
        <v>-19</v>
      </c>
      <c r="F84" s="10">
        <v>16.446000000000002</v>
      </c>
      <c r="G84" s="10">
        <f>E84+(F84+1.96)</f>
        <v>-0.59399999999999764</v>
      </c>
      <c r="H84" s="10">
        <f>E84-(F84*1.96)</f>
        <v>-51.234160000000003</v>
      </c>
      <c r="I84" s="10">
        <v>4.4039999999999999</v>
      </c>
      <c r="J84" s="10">
        <v>0.73399999999999999</v>
      </c>
      <c r="K84" s="10">
        <f>I84+(1.96*J84)</f>
        <v>5.8426399999999994</v>
      </c>
      <c r="L84" s="10">
        <f>I84-(1.96*J84)</f>
        <v>2.96536</v>
      </c>
      <c r="M84" s="10">
        <v>-2.9419599999999999</v>
      </c>
      <c r="N84" s="10">
        <v>5.8000000000000003E-2</v>
      </c>
      <c r="O84" s="10">
        <f t="shared" si="5"/>
        <v>-2.8282799999999999</v>
      </c>
      <c r="P84" s="10">
        <f t="shared" si="6"/>
        <v>-3.0556399999999999</v>
      </c>
      <c r="Q84" s="10">
        <v>0.33284000000000002</v>
      </c>
      <c r="R84" s="10">
        <v>0.214</v>
      </c>
      <c r="S84" s="10">
        <f t="shared" si="7"/>
        <v>0.75228000000000006</v>
      </c>
      <c r="T84" s="10">
        <f t="shared" si="8"/>
        <v>-8.6599999999999955E-2</v>
      </c>
      <c r="U84" s="10">
        <v>3.4864999999999999</v>
      </c>
      <c r="V84" s="10">
        <v>0.36699999999999999</v>
      </c>
      <c r="W84" s="2">
        <f>U84+(V84*1.96)</f>
        <v>4.2058200000000001</v>
      </c>
      <c r="X84" s="2">
        <f>U84-(V84*1.96)</f>
        <v>2.7671799999999998</v>
      </c>
      <c r="Y84" s="10" t="s">
        <v>73</v>
      </c>
      <c r="Z84" s="2" t="s">
        <v>73</v>
      </c>
      <c r="AA84" s="2" t="s">
        <v>73</v>
      </c>
      <c r="AB84" s="2" t="s">
        <v>73</v>
      </c>
      <c r="AC84" s="10">
        <v>2.9419599999999999</v>
      </c>
      <c r="AD84" s="10">
        <v>1.93648</v>
      </c>
      <c r="AE84" s="10">
        <f>AC84+(AD84*1.96)</f>
        <v>6.7374607999999991</v>
      </c>
      <c r="AF84" s="10">
        <f>AC84-(AD84*1.96)</f>
        <v>-0.85354079999999977</v>
      </c>
      <c r="AG84" s="10" t="s">
        <v>73</v>
      </c>
      <c r="AH84" s="10" t="s">
        <v>73</v>
      </c>
      <c r="AI84" s="10" t="s">
        <v>73</v>
      </c>
      <c r="AJ84" s="10" t="s">
        <v>73</v>
      </c>
      <c r="AK84" s="10" t="s">
        <v>73</v>
      </c>
      <c r="AL84" s="10" t="s">
        <v>73</v>
      </c>
      <c r="AM84" s="10" t="s">
        <v>73</v>
      </c>
      <c r="AN84" s="10" t="s">
        <v>73</v>
      </c>
      <c r="AO84" t="s">
        <v>198</v>
      </c>
      <c r="AP84">
        <v>730</v>
      </c>
      <c r="AQ84" t="s">
        <v>329</v>
      </c>
      <c r="AR84" t="s">
        <v>328</v>
      </c>
      <c r="AS84" t="s">
        <v>224</v>
      </c>
      <c r="AT84" t="s">
        <v>185</v>
      </c>
      <c r="AU84" t="s">
        <v>37</v>
      </c>
      <c r="AV84" t="s">
        <v>35</v>
      </c>
      <c r="AW84" t="s">
        <v>41</v>
      </c>
      <c r="AX84" t="s">
        <v>202</v>
      </c>
      <c r="AY84" s="11" t="s">
        <v>73</v>
      </c>
    </row>
    <row r="85" spans="1:51" x14ac:dyDescent="0.25">
      <c r="A85" s="2" t="s">
        <v>312</v>
      </c>
      <c r="B85" s="4" t="s">
        <v>313</v>
      </c>
      <c r="C85" s="2" t="s">
        <v>63</v>
      </c>
      <c r="D85" s="2" t="s">
        <v>77</v>
      </c>
      <c r="E85" s="10">
        <v>-13</v>
      </c>
      <c r="F85" s="10">
        <v>13</v>
      </c>
      <c r="G85" s="10">
        <f>E85+(F85+1.96)</f>
        <v>1.9600000000000009</v>
      </c>
      <c r="H85" s="10">
        <f>E85-(F85*1.96)</f>
        <v>-38.480000000000004</v>
      </c>
      <c r="I85" s="10">
        <v>14.313000000000001</v>
      </c>
      <c r="J85" s="10">
        <v>0.57999999999999996</v>
      </c>
      <c r="K85" s="10">
        <f>I85+(1.96*J85)</f>
        <v>15.4498</v>
      </c>
      <c r="L85" s="10">
        <f>I85-(1.96*J85)</f>
        <v>13.176200000000001</v>
      </c>
      <c r="M85" s="10">
        <v>7.4480000000000005E-2</v>
      </c>
      <c r="N85" s="10">
        <v>5.1999999999999998E-2</v>
      </c>
      <c r="O85" s="10">
        <f t="shared" si="5"/>
        <v>0.1764</v>
      </c>
      <c r="P85" s="10">
        <f t="shared" si="6"/>
        <v>-2.7439999999999992E-2</v>
      </c>
      <c r="Q85" s="10">
        <v>3.2867950000000001</v>
      </c>
      <c r="R85" s="10">
        <v>2.4923999999999999</v>
      </c>
      <c r="S85" s="10">
        <f t="shared" si="7"/>
        <v>8.1718989999999998</v>
      </c>
      <c r="T85" s="10">
        <f t="shared" si="8"/>
        <v>-1.598309</v>
      </c>
      <c r="U85" s="10">
        <v>3.4864999999999999</v>
      </c>
      <c r="V85" s="10">
        <v>0.36699999999999999</v>
      </c>
      <c r="W85" s="2">
        <f>U85+(V85*1.96)</f>
        <v>4.2058200000000001</v>
      </c>
      <c r="X85" s="2">
        <f>U85-(V85*1.96)</f>
        <v>2.7671799999999998</v>
      </c>
      <c r="Y85" s="10" t="s">
        <v>73</v>
      </c>
      <c r="Z85" s="2" t="s">
        <v>73</v>
      </c>
      <c r="AA85" s="2" t="s">
        <v>73</v>
      </c>
      <c r="AB85" s="2" t="s">
        <v>73</v>
      </c>
      <c r="AC85" s="10">
        <v>2.9419599999999999</v>
      </c>
      <c r="AD85" s="10">
        <v>1.93648</v>
      </c>
      <c r="AE85" s="10">
        <f>AC85+(AD85*1.96)</f>
        <v>6.7374607999999991</v>
      </c>
      <c r="AF85" s="10">
        <f>AC85-(AD85*1.96)</f>
        <v>-0.85354079999999977</v>
      </c>
      <c r="AG85" s="10" t="s">
        <v>73</v>
      </c>
      <c r="AH85" s="10" t="s">
        <v>73</v>
      </c>
      <c r="AI85" s="10" t="s">
        <v>73</v>
      </c>
      <c r="AJ85" s="10" t="s">
        <v>73</v>
      </c>
      <c r="AK85" s="10" t="s">
        <v>73</v>
      </c>
      <c r="AL85" s="10" t="s">
        <v>73</v>
      </c>
      <c r="AM85" s="10" t="s">
        <v>73</v>
      </c>
      <c r="AN85" s="10" t="s">
        <v>73</v>
      </c>
      <c r="AO85" t="s">
        <v>198</v>
      </c>
      <c r="AP85">
        <v>730</v>
      </c>
      <c r="AQ85" t="s">
        <v>330</v>
      </c>
      <c r="AR85" t="s">
        <v>328</v>
      </c>
      <c r="AS85" t="s">
        <v>224</v>
      </c>
      <c r="AT85" t="s">
        <v>185</v>
      </c>
      <c r="AU85" t="s">
        <v>37</v>
      </c>
      <c r="AV85" t="s">
        <v>33</v>
      </c>
      <c r="AW85" t="s">
        <v>39</v>
      </c>
      <c r="AX85" t="s">
        <v>202</v>
      </c>
      <c r="AY85" s="11" t="s">
        <v>73</v>
      </c>
    </row>
    <row r="86" spans="1:51" x14ac:dyDescent="0.25">
      <c r="A86" s="2" t="s">
        <v>312</v>
      </c>
      <c r="B86" s="4" t="s">
        <v>313</v>
      </c>
      <c r="C86" s="2" t="s">
        <v>63</v>
      </c>
      <c r="D86" s="2" t="s">
        <v>77</v>
      </c>
      <c r="E86" s="10">
        <v>-11</v>
      </c>
      <c r="F86" s="10">
        <v>12</v>
      </c>
      <c r="G86" s="10">
        <f>E86+(F86+1.96)</f>
        <v>2.9600000000000009</v>
      </c>
      <c r="H86" s="10">
        <f>E86-(F86*1.96)</f>
        <v>-34.519999999999996</v>
      </c>
      <c r="I86" s="10">
        <v>2.9359999999999999</v>
      </c>
      <c r="J86" s="10">
        <v>0.36699999999999999</v>
      </c>
      <c r="K86" s="10">
        <f>I86+(1.96*J86)</f>
        <v>3.6553199999999997</v>
      </c>
      <c r="L86" s="10">
        <f>I86-(1.96*J86)</f>
        <v>2.2166800000000002</v>
      </c>
      <c r="M86" s="10">
        <v>1.8620000000000001E-2</v>
      </c>
      <c r="N86" s="10">
        <v>3.7240000000000002E-2</v>
      </c>
      <c r="O86" s="10">
        <f t="shared" si="5"/>
        <v>9.1610399999999995E-2</v>
      </c>
      <c r="P86" s="10">
        <f t="shared" si="6"/>
        <v>-5.4370399999999999E-2</v>
      </c>
      <c r="Q86" s="10">
        <v>0.70728500000000005</v>
      </c>
      <c r="R86" s="10">
        <v>0.22900000000000001</v>
      </c>
      <c r="S86" s="10">
        <f t="shared" si="7"/>
        <v>1.1561250000000001</v>
      </c>
      <c r="T86" s="10">
        <f t="shared" si="8"/>
        <v>0.25844500000000004</v>
      </c>
      <c r="U86" s="10">
        <v>3.4864999999999999</v>
      </c>
      <c r="V86" s="10">
        <v>0.36699999999999999</v>
      </c>
      <c r="W86" s="2">
        <f>U86+(V86*1.96)</f>
        <v>4.2058200000000001</v>
      </c>
      <c r="X86" s="2">
        <f>U86-(V86*1.96)</f>
        <v>2.7671799999999998</v>
      </c>
      <c r="Y86" s="10" t="s">
        <v>73</v>
      </c>
      <c r="Z86" s="2" t="s">
        <v>73</v>
      </c>
      <c r="AA86" s="2" t="s">
        <v>73</v>
      </c>
      <c r="AB86" s="2" t="s">
        <v>73</v>
      </c>
      <c r="AC86" s="10">
        <v>2.9419599999999999</v>
      </c>
      <c r="AD86" s="10">
        <v>1.93648</v>
      </c>
      <c r="AE86" s="10">
        <f>AC86+(AD86*1.96)</f>
        <v>6.7374607999999991</v>
      </c>
      <c r="AF86" s="10">
        <f>AC86-(AD86*1.96)</f>
        <v>-0.85354079999999977</v>
      </c>
      <c r="AG86" s="10" t="s">
        <v>73</v>
      </c>
      <c r="AH86" s="10" t="s">
        <v>73</v>
      </c>
      <c r="AI86" s="10" t="s">
        <v>73</v>
      </c>
      <c r="AJ86" s="10" t="s">
        <v>73</v>
      </c>
      <c r="AK86" s="10" t="s">
        <v>73</v>
      </c>
      <c r="AL86" s="10" t="s">
        <v>73</v>
      </c>
      <c r="AM86" s="10" t="s">
        <v>73</v>
      </c>
      <c r="AN86" s="10" t="s">
        <v>73</v>
      </c>
      <c r="AO86" t="s">
        <v>198</v>
      </c>
      <c r="AP86">
        <v>730</v>
      </c>
      <c r="AQ86" t="s">
        <v>331</v>
      </c>
      <c r="AR86" t="s">
        <v>328</v>
      </c>
      <c r="AS86" t="s">
        <v>224</v>
      </c>
      <c r="AT86" t="s">
        <v>185</v>
      </c>
      <c r="AU86" t="s">
        <v>37</v>
      </c>
      <c r="AV86" t="s">
        <v>33</v>
      </c>
      <c r="AW86" t="s">
        <v>39</v>
      </c>
      <c r="AX86" t="s">
        <v>202</v>
      </c>
      <c r="AY86" s="11" t="s">
        <v>73</v>
      </c>
    </row>
    <row r="87" spans="1:51" x14ac:dyDescent="0.25">
      <c r="A87" s="2" t="s">
        <v>312</v>
      </c>
      <c r="B87" s="4" t="s">
        <v>313</v>
      </c>
      <c r="C87" s="2" t="s">
        <v>63</v>
      </c>
      <c r="D87" s="2" t="s">
        <v>77</v>
      </c>
      <c r="E87" s="10">
        <v>-19</v>
      </c>
      <c r="F87" s="10" t="s">
        <v>73</v>
      </c>
      <c r="G87" s="10" t="s">
        <v>73</v>
      </c>
      <c r="H87" s="10" t="s">
        <v>73</v>
      </c>
      <c r="I87" s="10">
        <v>4.2</v>
      </c>
      <c r="J87" s="10">
        <v>0.65</v>
      </c>
      <c r="K87" s="10">
        <v>5.49</v>
      </c>
      <c r="L87" s="10">
        <v>2.91</v>
      </c>
      <c r="M87" s="10">
        <v>0.3276</v>
      </c>
      <c r="N87" s="10">
        <v>5.8999999999999997E-2</v>
      </c>
      <c r="O87" s="10">
        <f t="shared" si="5"/>
        <v>0.44323999999999997</v>
      </c>
      <c r="P87" s="10">
        <f t="shared" si="6"/>
        <v>0.21196000000000001</v>
      </c>
      <c r="Q87" s="10">
        <v>0.34449999999999997</v>
      </c>
      <c r="R87" s="10">
        <v>0.21</v>
      </c>
      <c r="S87" s="10">
        <f t="shared" si="7"/>
        <v>0.75609999999999999</v>
      </c>
      <c r="T87" s="10">
        <f t="shared" si="8"/>
        <v>-6.7099999999999993E-2</v>
      </c>
      <c r="U87" s="10" t="s">
        <v>73</v>
      </c>
      <c r="V87" s="10" t="s">
        <v>73</v>
      </c>
      <c r="W87" s="2" t="s">
        <v>73</v>
      </c>
      <c r="X87" s="2" t="s">
        <v>73</v>
      </c>
      <c r="Y87" s="10" t="s">
        <v>73</v>
      </c>
      <c r="Z87" s="2" t="s">
        <v>73</v>
      </c>
      <c r="AA87" s="2" t="s">
        <v>73</v>
      </c>
      <c r="AB87" s="2" t="s">
        <v>73</v>
      </c>
      <c r="AC87" s="10" t="s">
        <v>73</v>
      </c>
      <c r="AD87" s="10" t="s">
        <v>73</v>
      </c>
      <c r="AE87" s="10" t="s">
        <v>73</v>
      </c>
      <c r="AF87" s="10" t="s">
        <v>73</v>
      </c>
      <c r="AG87" s="10" t="s">
        <v>73</v>
      </c>
      <c r="AH87" s="10" t="s">
        <v>73</v>
      </c>
      <c r="AI87" s="10" t="s">
        <v>73</v>
      </c>
      <c r="AJ87" s="10" t="s">
        <v>73</v>
      </c>
      <c r="AK87" s="10">
        <v>4.4700600000000001</v>
      </c>
      <c r="AL87" s="11" t="s">
        <v>73</v>
      </c>
      <c r="AM87" s="11" t="s">
        <v>73</v>
      </c>
      <c r="AN87" s="11" t="s">
        <v>73</v>
      </c>
      <c r="AO87" t="s">
        <v>198</v>
      </c>
      <c r="AP87">
        <v>730</v>
      </c>
      <c r="AQ87" t="s">
        <v>332</v>
      </c>
      <c r="AR87" t="s">
        <v>328</v>
      </c>
      <c r="AS87" t="s">
        <v>207</v>
      </c>
      <c r="AT87" t="s">
        <v>185</v>
      </c>
      <c r="AU87" t="s">
        <v>35</v>
      </c>
      <c r="AV87" t="s">
        <v>35</v>
      </c>
      <c r="AW87" t="s">
        <v>35</v>
      </c>
      <c r="AX87" t="s">
        <v>202</v>
      </c>
      <c r="AY87" s="11">
        <f t="shared" si="9"/>
        <v>8.6700599999999994</v>
      </c>
    </row>
    <row r="88" spans="1:51" x14ac:dyDescent="0.25">
      <c r="A88" s="2" t="s">
        <v>312</v>
      </c>
      <c r="B88" s="4" t="s">
        <v>313</v>
      </c>
      <c r="C88" s="2" t="s">
        <v>63</v>
      </c>
      <c r="D88" s="2" t="s">
        <v>77</v>
      </c>
      <c r="E88" s="10">
        <v>-10.5</v>
      </c>
      <c r="F88" s="10" t="s">
        <v>73</v>
      </c>
      <c r="G88" s="10" t="s">
        <v>73</v>
      </c>
      <c r="H88" s="10" t="s">
        <v>73</v>
      </c>
      <c r="I88" s="10">
        <v>2.95</v>
      </c>
      <c r="J88" s="10">
        <v>0.55200000000000005</v>
      </c>
      <c r="K88" s="10">
        <v>3.93</v>
      </c>
      <c r="L88" s="10">
        <v>1.97</v>
      </c>
      <c r="M88" s="10">
        <v>0.65</v>
      </c>
      <c r="N88" s="10">
        <v>1.26E-2</v>
      </c>
      <c r="O88" s="10">
        <f t="shared" si="5"/>
        <v>0.67469600000000007</v>
      </c>
      <c r="P88" s="10">
        <f t="shared" si="6"/>
        <v>0.62530399999999997</v>
      </c>
      <c r="Q88" s="10">
        <v>0.68899999999999995</v>
      </c>
      <c r="R88" s="10">
        <v>0.22500000000000001</v>
      </c>
      <c r="S88" s="10">
        <f t="shared" si="7"/>
        <v>1.1299999999999999</v>
      </c>
      <c r="T88" s="10">
        <f t="shared" si="8"/>
        <v>0.24799999999999994</v>
      </c>
      <c r="U88" s="10" t="s">
        <v>73</v>
      </c>
      <c r="V88" s="10" t="s">
        <v>73</v>
      </c>
      <c r="W88" s="2" t="s">
        <v>73</v>
      </c>
      <c r="X88" s="2" t="s">
        <v>73</v>
      </c>
      <c r="Y88" s="10" t="s">
        <v>73</v>
      </c>
      <c r="Z88" s="2" t="s">
        <v>73</v>
      </c>
      <c r="AA88" s="2" t="s">
        <v>73</v>
      </c>
      <c r="AB88" s="2" t="s">
        <v>73</v>
      </c>
      <c r="AC88" s="10" t="s">
        <v>73</v>
      </c>
      <c r="AD88" s="10" t="s">
        <v>73</v>
      </c>
      <c r="AE88" s="10" t="s">
        <v>73</v>
      </c>
      <c r="AF88" s="10" t="s">
        <v>73</v>
      </c>
      <c r="AG88" s="10" t="s">
        <v>73</v>
      </c>
      <c r="AH88" s="10" t="s">
        <v>73</v>
      </c>
      <c r="AI88" s="10" t="s">
        <v>73</v>
      </c>
      <c r="AJ88" s="10" t="s">
        <v>73</v>
      </c>
      <c r="AK88" s="10">
        <v>3.8534999999999999</v>
      </c>
      <c r="AL88" s="11" t="s">
        <v>73</v>
      </c>
      <c r="AM88" s="11" t="s">
        <v>73</v>
      </c>
      <c r="AN88" s="11" t="s">
        <v>73</v>
      </c>
      <c r="AO88" t="s">
        <v>198</v>
      </c>
      <c r="AP88">
        <v>730</v>
      </c>
      <c r="AQ88" t="s">
        <v>332</v>
      </c>
      <c r="AR88" t="s">
        <v>328</v>
      </c>
      <c r="AS88" t="s">
        <v>207</v>
      </c>
      <c r="AT88" t="s">
        <v>185</v>
      </c>
      <c r="AU88" t="s">
        <v>35</v>
      </c>
      <c r="AV88" t="s">
        <v>35</v>
      </c>
      <c r="AW88" t="s">
        <v>35</v>
      </c>
      <c r="AX88" t="s">
        <v>202</v>
      </c>
      <c r="AY88" s="11">
        <f t="shared" si="9"/>
        <v>6.8034999999999997</v>
      </c>
    </row>
    <row r="89" spans="1:51" x14ac:dyDescent="0.25">
      <c r="A89" s="32" t="s">
        <v>333</v>
      </c>
      <c r="B89" s="37" t="s">
        <v>334</v>
      </c>
      <c r="C89" s="32" t="s">
        <v>63</v>
      </c>
      <c r="D89" s="32" t="s">
        <v>79</v>
      </c>
      <c r="E89" s="34">
        <v>-60</v>
      </c>
      <c r="F89" s="34" t="s">
        <v>73</v>
      </c>
      <c r="G89" s="34" t="s">
        <v>73</v>
      </c>
      <c r="H89" s="34" t="s">
        <v>73</v>
      </c>
      <c r="I89" s="34" t="s">
        <v>73</v>
      </c>
      <c r="J89" s="34" t="s">
        <v>73</v>
      </c>
      <c r="K89" s="34" t="s">
        <v>73</v>
      </c>
      <c r="L89" s="34" t="s">
        <v>73</v>
      </c>
      <c r="M89" s="34" t="s">
        <v>73</v>
      </c>
      <c r="N89" s="34" t="s">
        <v>73</v>
      </c>
      <c r="O89" s="34" t="s">
        <v>73</v>
      </c>
      <c r="P89" s="34" t="s">
        <v>73</v>
      </c>
      <c r="Q89" s="34" t="s">
        <v>73</v>
      </c>
      <c r="R89" s="34" t="s">
        <v>73</v>
      </c>
      <c r="S89" s="34" t="s">
        <v>73</v>
      </c>
      <c r="T89" s="34" t="s">
        <v>73</v>
      </c>
      <c r="U89" s="34" t="s">
        <v>73</v>
      </c>
      <c r="V89" s="34" t="s">
        <v>73</v>
      </c>
      <c r="W89" s="32" t="s">
        <v>73</v>
      </c>
      <c r="X89" s="32" t="s">
        <v>73</v>
      </c>
      <c r="Y89" s="34" t="s">
        <v>73</v>
      </c>
      <c r="Z89" s="32" t="s">
        <v>73</v>
      </c>
      <c r="AA89" s="32" t="s">
        <v>73</v>
      </c>
      <c r="AB89" s="32" t="s">
        <v>73</v>
      </c>
      <c r="AC89" s="34" t="s">
        <v>73</v>
      </c>
      <c r="AD89" s="34" t="s">
        <v>73</v>
      </c>
      <c r="AE89" s="34" t="s">
        <v>73</v>
      </c>
      <c r="AF89" s="34" t="s">
        <v>73</v>
      </c>
      <c r="AG89" s="34" t="s">
        <v>73</v>
      </c>
      <c r="AH89" s="34" t="s">
        <v>73</v>
      </c>
      <c r="AI89" s="34" t="s">
        <v>73</v>
      </c>
      <c r="AJ89" s="34" t="s">
        <v>73</v>
      </c>
      <c r="AK89" s="34" t="s">
        <v>73</v>
      </c>
      <c r="AL89" s="35" t="s">
        <v>73</v>
      </c>
      <c r="AM89" s="35" t="s">
        <v>73</v>
      </c>
      <c r="AN89" s="35" t="s">
        <v>73</v>
      </c>
      <c r="AO89" s="36" t="s">
        <v>335</v>
      </c>
      <c r="AP89" s="36">
        <v>263</v>
      </c>
      <c r="AQ89" s="36" t="s">
        <v>336</v>
      </c>
      <c r="AR89" s="36" t="s">
        <v>253</v>
      </c>
      <c r="AS89" s="36" t="s">
        <v>201</v>
      </c>
      <c r="AT89" s="36" t="s">
        <v>169</v>
      </c>
      <c r="AU89" s="36" t="s">
        <v>41</v>
      </c>
      <c r="AV89" s="36" t="s">
        <v>41</v>
      </c>
      <c r="AW89" s="36" t="s">
        <v>41</v>
      </c>
      <c r="AX89" s="36" t="s">
        <v>229</v>
      </c>
      <c r="AY89" s="11" t="s">
        <v>73</v>
      </c>
    </row>
    <row r="90" spans="1:51" x14ac:dyDescent="0.25">
      <c r="A90" s="2" t="s">
        <v>337</v>
      </c>
      <c r="B90" s="4" t="s">
        <v>338</v>
      </c>
      <c r="C90" s="2" t="s">
        <v>63</v>
      </c>
      <c r="D90" s="2" t="s">
        <v>71</v>
      </c>
      <c r="E90" s="10">
        <v>17.5</v>
      </c>
      <c r="F90" s="10">
        <v>2.5</v>
      </c>
      <c r="G90" s="10">
        <v>22.4</v>
      </c>
      <c r="H90" s="10">
        <v>12.6</v>
      </c>
      <c r="I90" s="10">
        <v>-23.7</v>
      </c>
      <c r="J90" s="10">
        <v>19</v>
      </c>
      <c r="K90" s="10">
        <v>13.54</v>
      </c>
      <c r="L90" s="10">
        <v>-60.94</v>
      </c>
      <c r="M90" s="10" t="s">
        <v>73</v>
      </c>
      <c r="N90" s="10" t="s">
        <v>73</v>
      </c>
      <c r="O90" s="10" t="s">
        <v>73</v>
      </c>
      <c r="P90" s="10" t="s">
        <v>73</v>
      </c>
      <c r="Q90" s="10" t="s">
        <v>73</v>
      </c>
      <c r="R90" s="10" t="s">
        <v>73</v>
      </c>
      <c r="S90" s="10" t="s">
        <v>73</v>
      </c>
      <c r="T90" s="10" t="s">
        <v>73</v>
      </c>
      <c r="U90" s="10" t="s">
        <v>73</v>
      </c>
      <c r="V90" s="10" t="s">
        <v>73</v>
      </c>
      <c r="W90" s="2" t="s">
        <v>73</v>
      </c>
      <c r="X90" s="2" t="s">
        <v>73</v>
      </c>
      <c r="Y90" s="10" t="s">
        <v>73</v>
      </c>
      <c r="Z90" s="2" t="s">
        <v>73</v>
      </c>
      <c r="AA90" s="2" t="s">
        <v>73</v>
      </c>
      <c r="AB90" s="2" t="s">
        <v>73</v>
      </c>
      <c r="AC90" s="10" t="s">
        <v>73</v>
      </c>
      <c r="AD90" s="10" t="s">
        <v>73</v>
      </c>
      <c r="AE90" s="10" t="s">
        <v>73</v>
      </c>
      <c r="AF90" s="10" t="s">
        <v>73</v>
      </c>
      <c r="AG90" s="10">
        <v>20.6</v>
      </c>
      <c r="AH90" s="10" t="s">
        <v>73</v>
      </c>
      <c r="AI90" s="10" t="s">
        <v>73</v>
      </c>
      <c r="AJ90" s="10" t="s">
        <v>73</v>
      </c>
      <c r="AK90" s="10">
        <v>45.140999999999998</v>
      </c>
      <c r="AL90" s="11">
        <v>32.662999999999997</v>
      </c>
      <c r="AM90" s="11">
        <f>AK90+(AL90*1.96)</f>
        <v>109.16047999999998</v>
      </c>
      <c r="AN90" s="11">
        <f>AK90-(AM90*1.96)</f>
        <v>-168.81354079999997</v>
      </c>
      <c r="AO90" t="s">
        <v>214</v>
      </c>
      <c r="AP90">
        <v>365</v>
      </c>
      <c r="AQ90" t="s">
        <v>215</v>
      </c>
      <c r="AR90" t="s">
        <v>216</v>
      </c>
      <c r="AS90" t="s">
        <v>207</v>
      </c>
      <c r="AT90" t="s">
        <v>177</v>
      </c>
      <c r="AU90" t="s">
        <v>33</v>
      </c>
      <c r="AV90" t="s">
        <v>33</v>
      </c>
      <c r="AW90" t="s">
        <v>33</v>
      </c>
      <c r="AX90" t="s">
        <v>202</v>
      </c>
      <c r="AY90" s="11">
        <f t="shared" si="9"/>
        <v>21.440999999999999</v>
      </c>
    </row>
    <row r="91" spans="1:51" x14ac:dyDescent="0.25">
      <c r="A91" t="s">
        <v>339</v>
      </c>
      <c r="B91" s="3" t="s">
        <v>340</v>
      </c>
      <c r="C91" s="2" t="s">
        <v>63</v>
      </c>
      <c r="D91" s="2" t="s">
        <v>71</v>
      </c>
      <c r="E91" s="10">
        <v>1.5</v>
      </c>
      <c r="F91" s="10" t="s">
        <v>73</v>
      </c>
      <c r="G91" s="10">
        <v>4</v>
      </c>
      <c r="H91" s="10">
        <v>-1</v>
      </c>
      <c r="I91" s="10">
        <v>-18.149999999999999</v>
      </c>
      <c r="J91" s="10">
        <v>1.5</v>
      </c>
      <c r="K91" s="10">
        <v>-15.21</v>
      </c>
      <c r="L91" s="10">
        <v>-21.09</v>
      </c>
      <c r="M91" s="10">
        <v>15.2962963</v>
      </c>
      <c r="N91" s="10">
        <v>0.41481481479999999</v>
      </c>
      <c r="O91" s="10">
        <f>M91+(N91*1.96)</f>
        <v>16.109333337008</v>
      </c>
      <c r="P91" s="10">
        <f>M91-(N91*1.96)</f>
        <v>14.483259262992</v>
      </c>
      <c r="Q91" s="10" t="s">
        <v>73</v>
      </c>
      <c r="R91" s="10" t="s">
        <v>73</v>
      </c>
      <c r="S91" s="10" t="s">
        <v>73</v>
      </c>
      <c r="T91" s="10" t="s">
        <v>73</v>
      </c>
      <c r="U91" s="10" t="s">
        <v>73</v>
      </c>
      <c r="V91" s="10" t="s">
        <v>73</v>
      </c>
      <c r="W91" s="2" t="s">
        <v>73</v>
      </c>
      <c r="X91" s="2" t="s">
        <v>73</v>
      </c>
      <c r="Y91" s="10" t="s">
        <v>73</v>
      </c>
      <c r="Z91" s="2" t="s">
        <v>73</v>
      </c>
      <c r="AA91" s="2" t="s">
        <v>73</v>
      </c>
      <c r="AB91" s="2" t="s">
        <v>73</v>
      </c>
      <c r="AC91" s="10" t="s">
        <v>73</v>
      </c>
      <c r="AD91" s="10" t="s">
        <v>73</v>
      </c>
      <c r="AE91" s="10" t="s">
        <v>73</v>
      </c>
      <c r="AF91" s="10" t="s">
        <v>73</v>
      </c>
      <c r="AG91" s="10" t="s">
        <v>73</v>
      </c>
      <c r="AH91" s="10" t="s">
        <v>73</v>
      </c>
      <c r="AI91" s="10" t="s">
        <v>73</v>
      </c>
      <c r="AJ91" s="10" t="s">
        <v>73</v>
      </c>
      <c r="AK91" s="10" t="s">
        <v>73</v>
      </c>
      <c r="AL91" s="11" t="s">
        <v>73</v>
      </c>
      <c r="AM91" s="11" t="s">
        <v>73</v>
      </c>
      <c r="AN91" s="11" t="s">
        <v>73</v>
      </c>
      <c r="AO91" t="s">
        <v>198</v>
      </c>
      <c r="AP91">
        <v>730</v>
      </c>
      <c r="AQ91" t="s">
        <v>73</v>
      </c>
      <c r="AR91" t="s">
        <v>341</v>
      </c>
      <c r="AS91" t="s">
        <v>201</v>
      </c>
      <c r="AT91" t="s">
        <v>177</v>
      </c>
      <c r="AU91" t="s">
        <v>33</v>
      </c>
      <c r="AV91" t="s">
        <v>33</v>
      </c>
      <c r="AW91" t="s">
        <v>35</v>
      </c>
      <c r="AX91" t="s">
        <v>229</v>
      </c>
      <c r="AY91" s="11" t="s">
        <v>73</v>
      </c>
    </row>
    <row r="92" spans="1:51" x14ac:dyDescent="0.25">
      <c r="A92" t="s">
        <v>339</v>
      </c>
      <c r="B92" s="3" t="s">
        <v>340</v>
      </c>
      <c r="C92" s="2" t="s">
        <v>67</v>
      </c>
      <c r="D92" s="2" t="s">
        <v>73</v>
      </c>
      <c r="E92" s="10">
        <v>70</v>
      </c>
      <c r="F92" s="10" t="s">
        <v>73</v>
      </c>
      <c r="G92" s="10">
        <v>120</v>
      </c>
      <c r="H92" s="10">
        <v>20</v>
      </c>
      <c r="I92" s="10">
        <v>1.5851999999999999</v>
      </c>
      <c r="J92" s="10">
        <v>0.13</v>
      </c>
      <c r="K92" s="10">
        <v>1.84</v>
      </c>
      <c r="L92" s="10">
        <v>1.33</v>
      </c>
      <c r="M92" s="10">
        <v>14.728</v>
      </c>
      <c r="N92" s="10">
        <v>5.6000000000000001E-2</v>
      </c>
      <c r="O92" s="10">
        <f>M92+(N92*1.96)</f>
        <v>14.837759999999999</v>
      </c>
      <c r="P92" s="10">
        <f>M92-(N92*1.96)</f>
        <v>14.61824</v>
      </c>
      <c r="Q92" s="10" t="s">
        <v>73</v>
      </c>
      <c r="R92" s="10" t="s">
        <v>73</v>
      </c>
      <c r="S92" s="10" t="s">
        <v>73</v>
      </c>
      <c r="T92" s="10" t="s">
        <v>73</v>
      </c>
      <c r="U92" s="10" t="s">
        <v>73</v>
      </c>
      <c r="V92" s="10" t="s">
        <v>73</v>
      </c>
      <c r="W92" s="2" t="s">
        <v>73</v>
      </c>
      <c r="X92" s="2" t="s">
        <v>73</v>
      </c>
      <c r="Y92" s="10" t="s">
        <v>73</v>
      </c>
      <c r="Z92" s="2" t="s">
        <v>73</v>
      </c>
      <c r="AA92" s="2" t="s">
        <v>73</v>
      </c>
      <c r="AB92" s="2" t="s">
        <v>73</v>
      </c>
      <c r="AC92" s="10" t="s">
        <v>73</v>
      </c>
      <c r="AD92" s="10" t="s">
        <v>73</v>
      </c>
      <c r="AE92" s="10" t="s">
        <v>73</v>
      </c>
      <c r="AF92" s="10" t="s">
        <v>73</v>
      </c>
      <c r="AG92" s="10" t="s">
        <v>73</v>
      </c>
      <c r="AH92" s="10" t="s">
        <v>73</v>
      </c>
      <c r="AI92" s="10" t="s">
        <v>73</v>
      </c>
      <c r="AJ92" s="10" t="s">
        <v>73</v>
      </c>
      <c r="AK92" s="10" t="s">
        <v>73</v>
      </c>
      <c r="AL92" s="11" t="s">
        <v>73</v>
      </c>
      <c r="AM92" s="11" t="s">
        <v>73</v>
      </c>
      <c r="AN92" s="11" t="s">
        <v>73</v>
      </c>
      <c r="AO92" t="s">
        <v>214</v>
      </c>
      <c r="AP92">
        <v>365</v>
      </c>
      <c r="AQ92" t="s">
        <v>73</v>
      </c>
      <c r="AR92" t="s">
        <v>342</v>
      </c>
      <c r="AS92" t="s">
        <v>207</v>
      </c>
      <c r="AT92" t="s">
        <v>177</v>
      </c>
      <c r="AU92" t="s">
        <v>33</v>
      </c>
      <c r="AV92" t="s">
        <v>33</v>
      </c>
      <c r="AW92" t="s">
        <v>33</v>
      </c>
      <c r="AX92" t="s">
        <v>229</v>
      </c>
      <c r="AY92" s="11" t="s">
        <v>73</v>
      </c>
    </row>
    <row r="93" spans="1:51" x14ac:dyDescent="0.25">
      <c r="A93" t="s">
        <v>339</v>
      </c>
      <c r="B93" s="3" t="s">
        <v>340</v>
      </c>
      <c r="C93" s="2" t="s">
        <v>57</v>
      </c>
      <c r="D93" s="2" t="s">
        <v>71</v>
      </c>
      <c r="E93" s="10">
        <v>3</v>
      </c>
      <c r="F93" s="10" t="s">
        <v>73</v>
      </c>
      <c r="G93" s="10" t="s">
        <v>73</v>
      </c>
      <c r="H93" s="10" t="s">
        <v>73</v>
      </c>
      <c r="I93" s="10">
        <v>2.59</v>
      </c>
      <c r="J93" s="10">
        <v>4.4800000000000004</v>
      </c>
      <c r="K93" s="10">
        <v>11.7</v>
      </c>
      <c r="L93" s="10">
        <v>-6.19</v>
      </c>
      <c r="M93" s="10">
        <v>4.2</v>
      </c>
      <c r="N93" s="10">
        <v>1.1200000000000001</v>
      </c>
      <c r="O93" s="10">
        <f>M93+(N93*1.96)</f>
        <v>6.3952000000000009</v>
      </c>
      <c r="P93" s="10">
        <f>M93-(N93*1.96)</f>
        <v>2.0047999999999999</v>
      </c>
      <c r="Q93" s="10" t="s">
        <v>73</v>
      </c>
      <c r="R93" s="10" t="s">
        <v>73</v>
      </c>
      <c r="S93" s="10" t="s">
        <v>73</v>
      </c>
      <c r="T93" s="10" t="s">
        <v>73</v>
      </c>
      <c r="U93" s="10" t="s">
        <v>73</v>
      </c>
      <c r="V93" s="10" t="s">
        <v>73</v>
      </c>
      <c r="W93" s="2" t="s">
        <v>73</v>
      </c>
      <c r="X93" s="2" t="s">
        <v>73</v>
      </c>
      <c r="Y93" s="10" t="s">
        <v>73</v>
      </c>
      <c r="Z93" s="2" t="s">
        <v>73</v>
      </c>
      <c r="AA93" s="2" t="s">
        <v>73</v>
      </c>
      <c r="AB93" s="2" t="s">
        <v>73</v>
      </c>
      <c r="AC93" s="10" t="s">
        <v>73</v>
      </c>
      <c r="AD93" s="10" t="s">
        <v>73</v>
      </c>
      <c r="AE93" s="10" t="s">
        <v>73</v>
      </c>
      <c r="AF93" s="10" t="s">
        <v>73</v>
      </c>
      <c r="AG93" s="10" t="s">
        <v>73</v>
      </c>
      <c r="AH93" s="10" t="s">
        <v>73</v>
      </c>
      <c r="AI93" s="10" t="s">
        <v>73</v>
      </c>
      <c r="AJ93" s="10" t="s">
        <v>73</v>
      </c>
      <c r="AK93" s="10">
        <v>6.4592000000000001</v>
      </c>
      <c r="AL93" s="11">
        <v>0.10643</v>
      </c>
      <c r="AM93" s="11">
        <f>AK93+(AL93*1.96)</f>
        <v>6.6678028000000005</v>
      </c>
      <c r="AN93" s="11">
        <f>AK93-(AL93*1.96)</f>
        <v>6.2505971999999996</v>
      </c>
      <c r="AO93" t="s">
        <v>198</v>
      </c>
      <c r="AP93">
        <v>730</v>
      </c>
      <c r="AQ93" t="s">
        <v>289</v>
      </c>
      <c r="AR93" s="6" t="s">
        <v>290</v>
      </c>
      <c r="AS93" t="s">
        <v>207</v>
      </c>
      <c r="AT93" t="s">
        <v>177</v>
      </c>
      <c r="AU93" t="s">
        <v>33</v>
      </c>
      <c r="AV93" t="s">
        <v>33</v>
      </c>
      <c r="AW93" t="s">
        <v>33</v>
      </c>
      <c r="AX93" t="s">
        <v>202</v>
      </c>
      <c r="AY93" s="11">
        <f t="shared" si="9"/>
        <v>9.049199999999999</v>
      </c>
    </row>
    <row r="94" spans="1:51" x14ac:dyDescent="0.25">
      <c r="A94" t="s">
        <v>339</v>
      </c>
      <c r="B94" s="3" t="s">
        <v>340</v>
      </c>
      <c r="C94" s="2" t="s">
        <v>57</v>
      </c>
      <c r="D94" s="2" t="s">
        <v>71</v>
      </c>
      <c r="E94" s="10">
        <v>6</v>
      </c>
      <c r="F94" s="10" t="s">
        <v>73</v>
      </c>
      <c r="G94" s="10" t="s">
        <v>73</v>
      </c>
      <c r="H94" s="10" t="s">
        <v>73</v>
      </c>
      <c r="I94" s="10">
        <v>-1.56</v>
      </c>
      <c r="J94" s="10">
        <v>3.11</v>
      </c>
      <c r="K94" s="10">
        <v>4.54</v>
      </c>
      <c r="L94" s="10">
        <v>-7.66</v>
      </c>
      <c r="M94" s="10">
        <v>3.64</v>
      </c>
      <c r="N94" s="10">
        <v>1.1200000000000001</v>
      </c>
      <c r="O94" s="10">
        <f>M94+(N94*1.96)</f>
        <v>5.8352000000000004</v>
      </c>
      <c r="P94" s="10">
        <f>M94-(N94*1.96)</f>
        <v>1.4447999999999999</v>
      </c>
      <c r="Q94" s="10" t="s">
        <v>73</v>
      </c>
      <c r="R94" s="10" t="s">
        <v>73</v>
      </c>
      <c r="S94" s="10" t="s">
        <v>73</v>
      </c>
      <c r="T94" s="10" t="s">
        <v>73</v>
      </c>
      <c r="U94" s="10" t="s">
        <v>73</v>
      </c>
      <c r="V94" s="10" t="s">
        <v>73</v>
      </c>
      <c r="W94" s="2" t="s">
        <v>73</v>
      </c>
      <c r="X94" s="2" t="s">
        <v>73</v>
      </c>
      <c r="Y94" s="10" t="s">
        <v>73</v>
      </c>
      <c r="Z94" s="2" t="s">
        <v>73</v>
      </c>
      <c r="AA94" s="2" t="s">
        <v>73</v>
      </c>
      <c r="AB94" s="2" t="s">
        <v>73</v>
      </c>
      <c r="AC94" s="10" t="s">
        <v>73</v>
      </c>
      <c r="AD94" s="10" t="s">
        <v>73</v>
      </c>
      <c r="AE94" s="10" t="s">
        <v>73</v>
      </c>
      <c r="AF94" s="10" t="s">
        <v>73</v>
      </c>
      <c r="AG94" s="10" t="s">
        <v>73</v>
      </c>
      <c r="AH94" s="10" t="s">
        <v>73</v>
      </c>
      <c r="AI94" s="10" t="s">
        <v>73</v>
      </c>
      <c r="AJ94" s="10" t="s">
        <v>73</v>
      </c>
      <c r="AK94" s="10" t="s">
        <v>73</v>
      </c>
      <c r="AL94" s="11" t="s">
        <v>73</v>
      </c>
      <c r="AM94" s="11" t="s">
        <v>73</v>
      </c>
      <c r="AN94" s="11" t="s">
        <v>73</v>
      </c>
      <c r="AO94" t="s">
        <v>198</v>
      </c>
      <c r="AP94">
        <v>730</v>
      </c>
      <c r="AQ94" t="s">
        <v>291</v>
      </c>
      <c r="AR94" s="6" t="s">
        <v>290</v>
      </c>
      <c r="AS94" t="s">
        <v>207</v>
      </c>
      <c r="AT94" t="s">
        <v>177</v>
      </c>
      <c r="AU94" t="s">
        <v>33</v>
      </c>
      <c r="AV94" t="s">
        <v>33</v>
      </c>
      <c r="AW94" t="s">
        <v>33</v>
      </c>
      <c r="AX94" t="s">
        <v>202</v>
      </c>
      <c r="AY94" s="11" t="s">
        <v>73</v>
      </c>
    </row>
    <row r="95" spans="1:51" x14ac:dyDescent="0.25">
      <c r="A95" t="s">
        <v>339</v>
      </c>
      <c r="B95" s="3" t="s">
        <v>340</v>
      </c>
      <c r="C95" s="2" t="s">
        <v>63</v>
      </c>
      <c r="D95" s="2" t="s">
        <v>71</v>
      </c>
      <c r="E95" s="10">
        <v>17.5</v>
      </c>
      <c r="F95" s="10">
        <v>2.5</v>
      </c>
      <c r="G95" s="10">
        <v>22.4</v>
      </c>
      <c r="H95" s="10">
        <v>12.6</v>
      </c>
      <c r="I95" s="10">
        <v>-17.2</v>
      </c>
      <c r="J95" s="10">
        <v>15</v>
      </c>
      <c r="K95" s="10">
        <v>12.2</v>
      </c>
      <c r="L95" s="10">
        <v>-46.6</v>
      </c>
      <c r="M95" s="10" t="s">
        <v>73</v>
      </c>
      <c r="N95" s="10" t="s">
        <v>73</v>
      </c>
      <c r="O95" s="10" t="s">
        <v>73</v>
      </c>
      <c r="P95" s="10" t="s">
        <v>73</v>
      </c>
      <c r="Q95" s="10" t="s">
        <v>73</v>
      </c>
      <c r="R95" s="10" t="s">
        <v>73</v>
      </c>
      <c r="S95" s="10" t="s">
        <v>73</v>
      </c>
      <c r="T95" s="10" t="s">
        <v>73</v>
      </c>
      <c r="U95" s="10" t="s">
        <v>73</v>
      </c>
      <c r="V95" s="10" t="s">
        <v>73</v>
      </c>
      <c r="W95" s="2" t="s">
        <v>73</v>
      </c>
      <c r="X95" s="2" t="s">
        <v>73</v>
      </c>
      <c r="Y95" s="10" t="s">
        <v>73</v>
      </c>
      <c r="Z95" s="2" t="s">
        <v>73</v>
      </c>
      <c r="AA95" s="2" t="s">
        <v>73</v>
      </c>
      <c r="AB95" s="2" t="s">
        <v>73</v>
      </c>
      <c r="AC95" s="10" t="s">
        <v>73</v>
      </c>
      <c r="AD95" s="10" t="s">
        <v>73</v>
      </c>
      <c r="AE95" s="10" t="s">
        <v>73</v>
      </c>
      <c r="AF95" s="10" t="s">
        <v>73</v>
      </c>
      <c r="AG95" s="10">
        <v>20.6</v>
      </c>
      <c r="AH95" s="10" t="s">
        <v>73</v>
      </c>
      <c r="AI95" s="10" t="s">
        <v>73</v>
      </c>
      <c r="AJ95" s="10" t="s">
        <v>73</v>
      </c>
      <c r="AK95" s="10">
        <v>16.882000000000001</v>
      </c>
      <c r="AL95" s="11">
        <v>5.5049999999999999</v>
      </c>
      <c r="AM95" s="11">
        <f>AK95+(AL95*1.96)</f>
        <v>27.671800000000001</v>
      </c>
      <c r="AN95" s="11">
        <f>AK95-(AM95*1.96)</f>
        <v>-37.354727999999994</v>
      </c>
      <c r="AO95" t="s">
        <v>214</v>
      </c>
      <c r="AP95">
        <v>365</v>
      </c>
      <c r="AQ95" t="s">
        <v>215</v>
      </c>
      <c r="AR95" t="s">
        <v>216</v>
      </c>
      <c r="AS95" t="s">
        <v>207</v>
      </c>
      <c r="AT95" t="s">
        <v>177</v>
      </c>
      <c r="AU95" t="s">
        <v>33</v>
      </c>
      <c r="AV95" t="s">
        <v>33</v>
      </c>
      <c r="AW95" t="s">
        <v>33</v>
      </c>
      <c r="AX95" t="s">
        <v>202</v>
      </c>
      <c r="AY95" s="11">
        <f t="shared" si="9"/>
        <v>-0.31799999999999784</v>
      </c>
    </row>
    <row r="96" spans="1:51" x14ac:dyDescent="0.25">
      <c r="A96" t="s">
        <v>339</v>
      </c>
      <c r="B96" s="3" t="s">
        <v>340</v>
      </c>
      <c r="C96" s="2" t="s">
        <v>57</v>
      </c>
      <c r="D96" s="2" t="s">
        <v>77</v>
      </c>
      <c r="E96" s="10">
        <v>-40.5</v>
      </c>
      <c r="F96" s="10" t="s">
        <v>73</v>
      </c>
      <c r="G96" s="10">
        <v>-21</v>
      </c>
      <c r="H96" s="10">
        <v>-60</v>
      </c>
      <c r="I96" s="10">
        <v>-13.15695</v>
      </c>
      <c r="J96" s="10">
        <v>2.7158000000000002</v>
      </c>
      <c r="K96" s="10">
        <v>-7.83</v>
      </c>
      <c r="L96" s="10">
        <v>-18.48</v>
      </c>
      <c r="M96" s="10" t="s">
        <v>73</v>
      </c>
      <c r="N96" s="10" t="s">
        <v>73</v>
      </c>
      <c r="O96" s="10" t="s">
        <v>73</v>
      </c>
      <c r="P96" s="10" t="s">
        <v>73</v>
      </c>
      <c r="Q96" s="10" t="s">
        <v>73</v>
      </c>
      <c r="R96" s="10" t="s">
        <v>73</v>
      </c>
      <c r="S96" s="10" t="s">
        <v>73</v>
      </c>
      <c r="T96" s="10" t="s">
        <v>73</v>
      </c>
      <c r="U96" s="10" t="s">
        <v>73</v>
      </c>
      <c r="V96" s="10" t="s">
        <v>73</v>
      </c>
      <c r="W96" s="2" t="s">
        <v>73</v>
      </c>
      <c r="X96" s="2" t="s">
        <v>73</v>
      </c>
      <c r="Y96" s="10" t="s">
        <v>73</v>
      </c>
      <c r="Z96" s="2" t="s">
        <v>73</v>
      </c>
      <c r="AA96" s="2" t="s">
        <v>73</v>
      </c>
      <c r="AB96" s="2" t="s">
        <v>73</v>
      </c>
      <c r="AC96" s="10" t="s">
        <v>73</v>
      </c>
      <c r="AD96" s="10" t="s">
        <v>73</v>
      </c>
      <c r="AE96" s="10" t="s">
        <v>73</v>
      </c>
      <c r="AF96" s="10" t="s">
        <v>73</v>
      </c>
      <c r="AG96" s="10" t="s">
        <v>73</v>
      </c>
      <c r="AH96" s="10" t="s">
        <v>73</v>
      </c>
      <c r="AI96" s="10" t="s">
        <v>73</v>
      </c>
      <c r="AJ96" s="10" t="s">
        <v>73</v>
      </c>
      <c r="AK96" s="10" t="s">
        <v>73</v>
      </c>
      <c r="AL96" s="11" t="s">
        <v>73</v>
      </c>
      <c r="AM96" s="11" t="s">
        <v>73</v>
      </c>
      <c r="AN96" s="11" t="s">
        <v>73</v>
      </c>
      <c r="AO96" t="s">
        <v>198</v>
      </c>
      <c r="AP96">
        <v>730</v>
      </c>
      <c r="AQ96" t="s">
        <v>73</v>
      </c>
      <c r="AR96" t="s">
        <v>248</v>
      </c>
      <c r="AS96" t="s">
        <v>207</v>
      </c>
      <c r="AT96" t="s">
        <v>177</v>
      </c>
      <c r="AU96" t="s">
        <v>39</v>
      </c>
      <c r="AV96" t="s">
        <v>37</v>
      </c>
      <c r="AW96" t="s">
        <v>39</v>
      </c>
      <c r="AX96" t="s">
        <v>202</v>
      </c>
      <c r="AY96" s="11" t="s">
        <v>73</v>
      </c>
    </row>
    <row r="97" spans="1:51" x14ac:dyDescent="0.25">
      <c r="A97" t="s">
        <v>339</v>
      </c>
      <c r="B97" s="3" t="s">
        <v>340</v>
      </c>
      <c r="C97" s="2" t="s">
        <v>57</v>
      </c>
      <c r="D97" s="2" t="s">
        <v>77</v>
      </c>
      <c r="E97" s="10">
        <v>3.65</v>
      </c>
      <c r="F97" s="10">
        <v>1.25</v>
      </c>
      <c r="G97" s="10">
        <v>6.1</v>
      </c>
      <c r="H97" s="10">
        <v>-1</v>
      </c>
      <c r="I97" s="10" t="s">
        <v>73</v>
      </c>
      <c r="J97" s="10" t="s">
        <v>73</v>
      </c>
      <c r="K97" s="10" t="s">
        <v>73</v>
      </c>
      <c r="L97" s="10" t="s">
        <v>73</v>
      </c>
      <c r="M97" s="10">
        <v>9.4640000000000004</v>
      </c>
      <c r="N97" s="10">
        <v>0.96</v>
      </c>
      <c r="O97" s="10">
        <f>M97+(N97*1.96)</f>
        <v>11.345600000000001</v>
      </c>
      <c r="P97" s="10">
        <f>M97-(N97*1.96)</f>
        <v>7.5824000000000007</v>
      </c>
      <c r="Q97" s="10" t="s">
        <v>73</v>
      </c>
      <c r="R97" s="10" t="s">
        <v>73</v>
      </c>
      <c r="S97" s="10" t="s">
        <v>73</v>
      </c>
      <c r="T97" s="10" t="s">
        <v>73</v>
      </c>
      <c r="U97" s="10" t="s">
        <v>73</v>
      </c>
      <c r="V97" s="10" t="s">
        <v>73</v>
      </c>
      <c r="W97" s="2" t="s">
        <v>73</v>
      </c>
      <c r="X97" s="2" t="s">
        <v>73</v>
      </c>
      <c r="Y97" s="10" t="s">
        <v>73</v>
      </c>
      <c r="Z97" s="2" t="s">
        <v>73</v>
      </c>
      <c r="AA97" s="2" t="s">
        <v>73</v>
      </c>
      <c r="AB97" s="2" t="s">
        <v>73</v>
      </c>
      <c r="AC97" s="10" t="s">
        <v>73</v>
      </c>
      <c r="AD97" s="10" t="s">
        <v>73</v>
      </c>
      <c r="AE97" s="10" t="s">
        <v>73</v>
      </c>
      <c r="AF97" s="10" t="s">
        <v>73</v>
      </c>
      <c r="AG97" s="10" t="s">
        <v>73</v>
      </c>
      <c r="AH97" s="10" t="s">
        <v>73</v>
      </c>
      <c r="AI97" s="10" t="s">
        <v>73</v>
      </c>
      <c r="AJ97" s="10" t="s">
        <v>73</v>
      </c>
      <c r="AK97" s="10" t="s">
        <v>73</v>
      </c>
      <c r="AL97" s="11" t="s">
        <v>73</v>
      </c>
      <c r="AM97" s="11" t="s">
        <v>73</v>
      </c>
      <c r="AN97" s="11" t="s">
        <v>73</v>
      </c>
      <c r="AO97" t="s">
        <v>221</v>
      </c>
      <c r="AP97">
        <v>518</v>
      </c>
      <c r="AQ97" t="s">
        <v>236</v>
      </c>
      <c r="AR97" t="s">
        <v>223</v>
      </c>
      <c r="AS97" t="s">
        <v>224</v>
      </c>
      <c r="AT97" t="s">
        <v>177</v>
      </c>
      <c r="AU97" t="s">
        <v>33</v>
      </c>
      <c r="AV97" t="s">
        <v>33</v>
      </c>
      <c r="AW97" t="s">
        <v>33</v>
      </c>
      <c r="AX97" t="s">
        <v>202</v>
      </c>
      <c r="AY97" s="11" t="s">
        <v>73</v>
      </c>
    </row>
    <row r="98" spans="1:51" x14ac:dyDescent="0.25">
      <c r="A98" s="2" t="s">
        <v>343</v>
      </c>
      <c r="B98" s="4" t="s">
        <v>344</v>
      </c>
      <c r="C98" s="2" t="s">
        <v>57</v>
      </c>
      <c r="D98" s="2" t="s">
        <v>77</v>
      </c>
      <c r="E98" s="10">
        <v>-45</v>
      </c>
      <c r="F98" s="10">
        <v>1.99</v>
      </c>
      <c r="G98" s="10">
        <v>-41.1</v>
      </c>
      <c r="H98" s="10">
        <v>-48.69</v>
      </c>
      <c r="I98" s="10">
        <v>0.6</v>
      </c>
      <c r="J98" s="10">
        <v>1.21</v>
      </c>
      <c r="K98" s="10">
        <v>2.97</v>
      </c>
      <c r="L98" s="10">
        <v>-1.77</v>
      </c>
      <c r="M98" s="10">
        <v>3.5840000000000001</v>
      </c>
      <c r="N98" s="10">
        <v>0.77</v>
      </c>
      <c r="O98" s="10">
        <f>M98+(N98*1.96)</f>
        <v>5.0932000000000004</v>
      </c>
      <c r="P98" s="10">
        <f>M98-(N98*1.96)</f>
        <v>2.0747999999999998</v>
      </c>
      <c r="Q98" s="10">
        <v>0.17224999999999999</v>
      </c>
      <c r="R98" s="10">
        <v>8.745E-2</v>
      </c>
      <c r="S98" s="10">
        <f>Q98+(R98*1.96)</f>
        <v>0.34365199999999996</v>
      </c>
      <c r="T98" s="10">
        <f>Q98-(R98*1.96)</f>
        <v>8.4799999999998765E-4</v>
      </c>
      <c r="U98" s="10" t="s">
        <v>73</v>
      </c>
      <c r="V98" s="10" t="s">
        <v>73</v>
      </c>
      <c r="W98" s="2" t="s">
        <v>73</v>
      </c>
      <c r="X98" s="2" t="s">
        <v>73</v>
      </c>
      <c r="Y98" s="10" t="s">
        <v>73</v>
      </c>
      <c r="Z98" s="2" t="s">
        <v>73</v>
      </c>
      <c r="AA98" s="2" t="s">
        <v>73</v>
      </c>
      <c r="AB98" s="2" t="s">
        <v>73</v>
      </c>
      <c r="AC98" s="10" t="s">
        <v>73</v>
      </c>
      <c r="AD98" s="10" t="s">
        <v>73</v>
      </c>
      <c r="AE98" s="10" t="s">
        <v>73</v>
      </c>
      <c r="AF98" s="10" t="s">
        <v>73</v>
      </c>
      <c r="AG98" s="10" t="s">
        <v>73</v>
      </c>
      <c r="AH98" s="10" t="s">
        <v>73</v>
      </c>
      <c r="AI98" s="10" t="s">
        <v>73</v>
      </c>
      <c r="AJ98" s="10" t="s">
        <v>73</v>
      </c>
      <c r="AK98" s="10" t="s">
        <v>73</v>
      </c>
      <c r="AL98" s="11" t="s">
        <v>73</v>
      </c>
      <c r="AM98" s="11" t="s">
        <v>73</v>
      </c>
      <c r="AN98" s="11" t="s">
        <v>73</v>
      </c>
      <c r="AO98" t="s">
        <v>73</v>
      </c>
      <c r="AP98" t="s">
        <v>73</v>
      </c>
      <c r="AQ98" t="s">
        <v>73</v>
      </c>
      <c r="AR98" s="7" t="s">
        <v>345</v>
      </c>
      <c r="AS98" t="s">
        <v>73</v>
      </c>
      <c r="AT98" t="s">
        <v>346</v>
      </c>
      <c r="AU98" t="s">
        <v>39</v>
      </c>
      <c r="AV98" t="s">
        <v>39</v>
      </c>
      <c r="AW98" t="s">
        <v>39</v>
      </c>
      <c r="AX98" t="s">
        <v>202</v>
      </c>
      <c r="AY98" s="11" t="s">
        <v>73</v>
      </c>
    </row>
    <row r="99" spans="1:51" x14ac:dyDescent="0.25">
      <c r="A99" s="2" t="s">
        <v>347</v>
      </c>
      <c r="B99" s="4" t="s">
        <v>348</v>
      </c>
      <c r="C99" s="2" t="s">
        <v>57</v>
      </c>
      <c r="D99" s="2" t="s">
        <v>77</v>
      </c>
      <c r="E99" s="10">
        <v>-41.6</v>
      </c>
      <c r="F99" s="10">
        <v>1.27</v>
      </c>
      <c r="G99" s="10">
        <v>-39.11</v>
      </c>
      <c r="H99" s="10">
        <v>-44.09</v>
      </c>
      <c r="I99" s="10">
        <v>0.32</v>
      </c>
      <c r="J99" s="10">
        <v>0.28000000000000003</v>
      </c>
      <c r="K99" s="10">
        <v>0.87</v>
      </c>
      <c r="L99" s="10">
        <v>-0.23</v>
      </c>
      <c r="M99" s="10">
        <v>0.1862</v>
      </c>
      <c r="N99" s="10">
        <v>4.956E-2</v>
      </c>
      <c r="O99" s="10">
        <f>M99+(N99*1.96)</f>
        <v>0.28333760000000002</v>
      </c>
      <c r="P99" s="10">
        <f>M99-(N99*1.96)</f>
        <v>8.90624E-2</v>
      </c>
      <c r="Q99" s="10">
        <v>4.7699999999999999E-2</v>
      </c>
      <c r="R99" s="10">
        <v>3.9750000000000001E-2</v>
      </c>
      <c r="S99" s="10">
        <f>Q99+(R99*1.96)</f>
        <v>0.12561</v>
      </c>
      <c r="T99" s="10">
        <f>Q99-(R99*1.96)</f>
        <v>-3.0209999999999994E-2</v>
      </c>
      <c r="U99" s="10" t="s">
        <v>73</v>
      </c>
      <c r="V99" s="10" t="s">
        <v>73</v>
      </c>
      <c r="W99" s="2" t="s">
        <v>73</v>
      </c>
      <c r="X99" s="2" t="s">
        <v>73</v>
      </c>
      <c r="Y99" s="10" t="s">
        <v>73</v>
      </c>
      <c r="Z99" s="2" t="s">
        <v>73</v>
      </c>
      <c r="AA99" s="2" t="s">
        <v>73</v>
      </c>
      <c r="AB99" s="2" t="s">
        <v>73</v>
      </c>
      <c r="AC99" s="10" t="s">
        <v>73</v>
      </c>
      <c r="AD99" s="10" t="s">
        <v>73</v>
      </c>
      <c r="AE99" s="10" t="s">
        <v>73</v>
      </c>
      <c r="AF99" s="10" t="s">
        <v>73</v>
      </c>
      <c r="AG99" s="10" t="s">
        <v>73</v>
      </c>
      <c r="AH99" s="10" t="s">
        <v>73</v>
      </c>
      <c r="AI99" s="10" t="s">
        <v>73</v>
      </c>
      <c r="AJ99" s="10" t="s">
        <v>73</v>
      </c>
      <c r="AK99" s="10" t="s">
        <v>73</v>
      </c>
      <c r="AL99" s="11" t="s">
        <v>73</v>
      </c>
      <c r="AM99" s="11" t="s">
        <v>73</v>
      </c>
      <c r="AN99" s="11" t="s">
        <v>73</v>
      </c>
      <c r="AO99" t="s">
        <v>73</v>
      </c>
      <c r="AP99" t="s">
        <v>73</v>
      </c>
      <c r="AQ99" t="s">
        <v>73</v>
      </c>
      <c r="AR99" s="7" t="s">
        <v>345</v>
      </c>
      <c r="AS99" t="s">
        <v>73</v>
      </c>
      <c r="AT99" t="s">
        <v>346</v>
      </c>
      <c r="AU99" t="s">
        <v>39</v>
      </c>
      <c r="AV99" t="s">
        <v>39</v>
      </c>
      <c r="AW99" t="s">
        <v>39</v>
      </c>
      <c r="AX99" t="s">
        <v>202</v>
      </c>
      <c r="AY99" s="11" t="s">
        <v>73</v>
      </c>
    </row>
    <row r="100" spans="1:51" x14ac:dyDescent="0.25">
      <c r="A100" s="32" t="s">
        <v>347</v>
      </c>
      <c r="B100" s="37" t="s">
        <v>348</v>
      </c>
      <c r="C100" s="32" t="s">
        <v>63</v>
      </c>
      <c r="D100" s="32" t="s">
        <v>73</v>
      </c>
      <c r="E100" s="34" t="s">
        <v>73</v>
      </c>
      <c r="F100" s="34" t="s">
        <v>73</v>
      </c>
      <c r="G100" s="34" t="s">
        <v>73</v>
      </c>
      <c r="H100" s="34" t="s">
        <v>73</v>
      </c>
      <c r="I100" s="34">
        <v>12.65392512</v>
      </c>
      <c r="J100" s="34" t="s">
        <v>73</v>
      </c>
      <c r="K100" s="34" t="s">
        <v>73</v>
      </c>
      <c r="L100" s="34" t="s">
        <v>73</v>
      </c>
      <c r="M100" s="34">
        <v>0.11972362207999999</v>
      </c>
      <c r="N100" s="34" t="s">
        <v>73</v>
      </c>
      <c r="O100" s="34" t="s">
        <v>73</v>
      </c>
      <c r="P100" s="34" t="s">
        <v>73</v>
      </c>
      <c r="Q100" s="34" t="s">
        <v>73</v>
      </c>
      <c r="R100" s="34" t="s">
        <v>73</v>
      </c>
      <c r="S100" s="34" t="s">
        <v>73</v>
      </c>
      <c r="T100" s="34" t="s">
        <v>73</v>
      </c>
      <c r="U100" s="34" t="s">
        <v>73</v>
      </c>
      <c r="V100" s="34" t="s">
        <v>73</v>
      </c>
      <c r="W100" s="32" t="s">
        <v>73</v>
      </c>
      <c r="X100" s="32" t="s">
        <v>73</v>
      </c>
      <c r="Y100" s="34" t="s">
        <v>73</v>
      </c>
      <c r="Z100" s="32" t="s">
        <v>73</v>
      </c>
      <c r="AA100" s="32" t="s">
        <v>73</v>
      </c>
      <c r="AB100" s="32" t="s">
        <v>73</v>
      </c>
      <c r="AC100" s="34" t="s">
        <v>73</v>
      </c>
      <c r="AD100" s="34" t="s">
        <v>73</v>
      </c>
      <c r="AE100" s="34" t="s">
        <v>73</v>
      </c>
      <c r="AF100" s="34" t="s">
        <v>73</v>
      </c>
      <c r="AG100" s="34" t="s">
        <v>73</v>
      </c>
      <c r="AH100" s="34" t="s">
        <v>73</v>
      </c>
      <c r="AI100" s="34" t="s">
        <v>73</v>
      </c>
      <c r="AJ100" s="34" t="s">
        <v>73</v>
      </c>
      <c r="AK100" s="34" t="s">
        <v>73</v>
      </c>
      <c r="AL100" s="35" t="s">
        <v>73</v>
      </c>
      <c r="AM100" s="35" t="s">
        <v>73</v>
      </c>
      <c r="AN100" s="35" t="s">
        <v>73</v>
      </c>
      <c r="AO100" s="36" t="s">
        <v>241</v>
      </c>
      <c r="AP100" s="36">
        <v>90</v>
      </c>
      <c r="AQ100" s="36" t="s">
        <v>73</v>
      </c>
      <c r="AR100" s="36" t="s">
        <v>349</v>
      </c>
      <c r="AS100" s="36" t="s">
        <v>73</v>
      </c>
      <c r="AT100" s="36" t="s">
        <v>346</v>
      </c>
      <c r="AU100" s="36" t="s">
        <v>73</v>
      </c>
      <c r="AV100" s="36" t="s">
        <v>73</v>
      </c>
      <c r="AW100" s="36" t="s">
        <v>73</v>
      </c>
      <c r="AX100" s="36" t="s">
        <v>202</v>
      </c>
      <c r="AY100" s="11" t="s">
        <v>73</v>
      </c>
    </row>
  </sheetData>
  <sortState xmlns:xlrd2="http://schemas.microsoft.com/office/spreadsheetml/2017/richdata2" ref="A2:AX100">
    <sortCondition ref="B2:B100"/>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bcb1675984d34ae3a1ed6b6e433c98de xmlns="ce19842e-cb33-48b7-9156-cae6be609397">
      <Terms xmlns="http://schemas.microsoft.com/office/infopath/2007/PartnerControls"/>
    </bcb1675984d34ae3a1ed6b6e433c98de>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dlc_EmailFrom xmlns="ce19842e-cb33-48b7-9156-cae6be609397" xsi:nil="true"/>
    <k85d23755b3a46b5a51451cf336b2e9b xmlns="662745e8-e224-48e8-a2e3-254862b8c2f5">
      <Terms xmlns="http://schemas.microsoft.com/office/infopath/2007/PartnerControls"/>
    </k85d23755b3a46b5a51451cf336b2e9b>
    <TaxCatchAllLabel xmlns="662745e8-e224-48e8-a2e3-254862b8c2f5" xsi:nil="true"/>
    <dlc_EmailReceivedUTC xmlns="ce19842e-cb33-48b7-9156-cae6be609397" xsi:nil="true"/>
    <dlc_EmailSentUTC xmlns="ce19842e-cb33-48b7-9156-cae6be609397" xsi:nil="true"/>
    <peb8f3fab875401ca34a9f28cac46400 xmlns="ce19842e-cb33-48b7-9156-cae6be609397">
      <Terms xmlns="http://schemas.microsoft.com/office/infopath/2007/PartnerControls"/>
    </peb8f3fab875401ca34a9f28cac46400>
    <dlc_EmailTo xmlns="ce19842e-cb33-48b7-9156-cae6be609397" xsi:nil="true"/>
    <Topic xmlns="662745e8-e224-48e8-a2e3-254862b8c2f5">Peatlands and Soil Carbon</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dlc_EmailSubject xmlns="ce19842e-cb33-48b7-9156-cae6be609397" xsi:nil="true"/>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dlc_EmailCC xmlns="ce19842e-cb33-48b7-9156-cae6be609397" xsi:nil="true"/>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Soils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2.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859425AF13DCC44AA5BC10E160BABC4" ma:contentTypeVersion="67" ma:contentTypeDescription="new Document or upload" ma:contentTypeScope="" ma:versionID="2639deb8b58da538607b138503f962af">
  <xsd:schema xmlns:xsd="http://www.w3.org/2001/XMLSchema" xmlns:xs="http://www.w3.org/2001/XMLSchema" xmlns:p="http://schemas.microsoft.com/office/2006/metadata/properties" xmlns:ns2="662745e8-e224-48e8-a2e3-254862b8c2f5" xmlns:ns3="0ef066cc-94ac-45e1-833c-3a1ad32ad946" xmlns:ns4="ce19842e-cb33-48b7-9156-cae6be609397" targetNamespace="http://schemas.microsoft.com/office/2006/metadata/properties" ma:root="true" ma:fieldsID="9302e976d19e22f59616906640484af5" ns2:_="" ns3:_="" ns4:_="">
    <xsd:import namespace="662745e8-e224-48e8-a2e3-254862b8c2f5"/>
    <xsd:import namespace="0ef066cc-94ac-45e1-833c-3a1ad32ad946"/>
    <xsd:import namespace="ce19842e-cb33-48b7-9156-cae6be609397"/>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GenerationTime" minOccurs="0"/>
                <xsd:element ref="ns3:MediaServiceEventHashCode" minOccurs="0"/>
                <xsd:element ref="ns4:peb8f3fab875401ca34a9f28cac46400" minOccurs="0"/>
                <xsd:element ref="ns4:dlc_EmailReceivedUTC" minOccurs="0"/>
                <xsd:element ref="ns4:dlc_EmailCC" minOccurs="0"/>
                <xsd:element ref="ns4:dlc_EmailFrom" minOccurs="0"/>
                <xsd:element ref="ns4:bcb1675984d34ae3a1ed6b6e433c98de" minOccurs="0"/>
                <xsd:element ref="ns4:dlc_EmailSentUTC" minOccurs="0"/>
                <xsd:element ref="ns4:dlc_EmailTo" minOccurs="0"/>
                <xsd:element ref="ns4:dlc_EmailSubject"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7af23d00-4d48-4f13-8a5f-85d33a9c5360}" ma:internalName="TaxCatchAll" ma:readOnly="false" ma:showField="CatchAllData" ma:web="ce19842e-cb33-48b7-9156-cae6be609397">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7af23d00-4d48-4f13-8a5f-85d33a9c5360}" ma:internalName="TaxCatchAllLabel" ma:readOnly="false" ma:showField="CatchAllDataLabel" ma:web="ce19842e-cb33-48b7-9156-cae6be609397">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readOnly="fals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readOnly="fals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Soils" ma:internalName="Team" ma:readOnly="false">
      <xsd:simpleType>
        <xsd:restriction base="dms:Text"/>
      </xsd:simpleType>
    </xsd:element>
    <xsd:element name="Topic" ma:index="20" nillable="true" ma:displayName="Topic" ma:default="Peatlands and Soil Carbon"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Core Defra|836ac8df-3ab9-4c95-a1f0-07f825804935"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ef066cc-94ac-45e1-833c-3a1ad32ad946"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7" nillable="true" ma:displayName="MediaServiceAutoKeyPoints" ma:hidden="true" ma:internalName="MediaServiceAutoKeyPoints" ma:readOnly="true">
      <xsd:simpleType>
        <xsd:restriction base="dms:Note"/>
      </xsd:simpleType>
    </xsd:element>
    <xsd:element name="MediaServiceKeyPoints" ma:index="28" nillable="true" ma:displayName="KeyPoints" ma:internalName="MediaServiceKeyPoints" ma:readOnly="true">
      <xsd:simpleType>
        <xsd:restriction base="dms:Note">
          <xsd:maxLength value="255"/>
        </xsd:restriction>
      </xsd:simpleType>
    </xsd:element>
    <xsd:element name="MediaServiceDateTaken" ma:index="29" nillable="true" ma:displayName="MediaServiceDateTaken" ma:hidden="true" ma:internalName="MediaServiceDateTaken" ma:readOnly="true">
      <xsd:simpleType>
        <xsd:restriction base="dms:Text"/>
      </xsd:simpleType>
    </xsd:element>
    <xsd:element name="MediaLengthInSeconds" ma:index="30" nillable="true" ma:displayName="Length (seconds)" ma:internalName="MediaLengthInSeconds" ma:readOnly="true">
      <xsd:simpleType>
        <xsd:restriction base="dms:Unknown"/>
      </xsd:simpleType>
    </xsd:element>
    <xsd:element name="MediaServiceAutoTags" ma:index="31" nillable="true" ma:displayName="Tags" ma:internalName="MediaServiceAutoTags" ma:readOnly="true">
      <xsd:simpleType>
        <xsd:restriction base="dms:Text"/>
      </xsd:simpleType>
    </xsd:element>
    <xsd:element name="MediaServiceGenerationTime" ma:index="32" nillable="true" ma:displayName="MediaServiceGenerationTime" ma:hidden="true" ma:internalName="MediaServiceGenerationTime" ma:readOnly="true">
      <xsd:simpleType>
        <xsd:restriction base="dms:Text"/>
      </xsd:simpleType>
    </xsd:element>
    <xsd:element name="MediaServiceEventHashCode" ma:index="3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19842e-cb33-48b7-9156-cae6be609397" elementFormDefault="qualified">
    <xsd:import namespace="http://schemas.microsoft.com/office/2006/documentManagement/types"/>
    <xsd:import namespace="http://schemas.microsoft.com/office/infopath/2007/PartnerControls"/>
    <xsd:element name="peb8f3fab875401ca34a9f28cac46400" ma:index="34" nillable="true" ma:taxonomy="true" ma:internalName="peb8f3fab875401ca34a9f28cac46400" ma:taxonomyFieldName="SecurityClassification" ma:displayName="SecurityClassification" ma:readOnly="false" ma:fieldId="{9eb8f3fa-b875-401c-a34a-9f28cac46400}" ma:sspId="d1117845-93f6-4da3-abaa-fcb4fa669c78" ma:termSetId="cb8bbbf2-2a11-43af-a18e-40ed7c8e4b19" ma:anchorId="00000000-0000-0000-0000-000000000000" ma:open="false" ma:isKeyword="false">
      <xsd:complexType>
        <xsd:sequence>
          <xsd:element ref="pc:Terms" minOccurs="0" maxOccurs="1"/>
        </xsd:sequence>
      </xsd:complexType>
    </xsd:element>
    <xsd:element name="dlc_EmailReceivedUTC" ma:index="35" nillable="true" ma:displayName="Date Received" ma:format="DateTime" ma:internalName="dlc_EmailReceivedUTC" ma:readOnly="false">
      <xsd:simpleType>
        <xsd:restriction base="dms:DateTime"/>
      </xsd:simpleType>
    </xsd:element>
    <xsd:element name="dlc_EmailCC" ma:index="36" nillable="true" ma:displayName="CC" ma:internalName="dlc_EmailCC" ma:readOnly="false">
      <xsd:simpleType>
        <xsd:restriction base="dms:Note">
          <xsd:maxLength value="255"/>
        </xsd:restriction>
      </xsd:simpleType>
    </xsd:element>
    <xsd:element name="dlc_EmailFrom" ma:index="37" nillable="true" ma:displayName="From" ma:internalName="dlc_EmailFrom" ma:readOnly="false">
      <xsd:simpleType>
        <xsd:restriction base="dms:Text">
          <xsd:maxLength value="255"/>
        </xsd:restriction>
      </xsd:simpleType>
    </xsd:element>
    <xsd:element name="bcb1675984d34ae3a1ed6b6e433c98de" ma:index="38" nillable="true" ma:taxonomy="true" ma:internalName="bcb1675984d34ae3a1ed6b6e433c98de" ma:taxonomyFieldName="Directorate" ma:displayName="Directorate" ma:readOnly="false" ma:fieldId="{bcb16759-84d3-4ae3-a1ed-6b6e433c98de}" ma:sspId="d1117845-93f6-4da3-abaa-fcb4fa669c78" ma:termSetId="a3042207-bc74-4e42-93b3-dbb4e6115b83" ma:anchorId="00000000-0000-0000-0000-000000000000" ma:open="false" ma:isKeyword="false">
      <xsd:complexType>
        <xsd:sequence>
          <xsd:element ref="pc:Terms" minOccurs="0" maxOccurs="1"/>
        </xsd:sequence>
      </xsd:complexType>
    </xsd:element>
    <xsd:element name="dlc_EmailSentUTC" ma:index="39" nillable="true" ma:displayName="Date Sent" ma:format="DateTime" ma:internalName="dlc_EmailSentUTC" ma:readOnly="false">
      <xsd:simpleType>
        <xsd:restriction base="dms:DateTime"/>
      </xsd:simpleType>
    </xsd:element>
    <xsd:element name="dlc_EmailTo" ma:index="40" nillable="true" ma:displayName="To" ma:internalName="dlc_EmailTo" ma:readOnly="false">
      <xsd:simpleType>
        <xsd:restriction base="dms:Note"/>
      </xsd:simpleType>
    </xsd:element>
    <xsd:element name="dlc_EmailSubject" ma:index="42" nillable="true" ma:displayName="Subject" ma:internalName="dlc_EmailSubject" ma:readOnly="false">
      <xsd:simpleType>
        <xsd:restriction base="dms:Note"/>
      </xsd:simpleType>
    </xsd:element>
    <xsd:element name="SharedWithUsers" ma:index="4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d1117845-93f6-4da3-abaa-fcb4fa669c78" ContentTypeId="0x010100A5BF1C78D9F64B679A5EBDE1C6598EBC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AA2BC8-C058-4B76-8860-7370A80FD537}">
  <ds:schemaRefs>
    <ds:schemaRef ds:uri="ce19842e-cb33-48b7-9156-cae6be609397"/>
    <ds:schemaRef ds:uri="http://www.w3.org/XML/1998/namespace"/>
    <ds:schemaRef ds:uri="http://purl.org/dc/elements/1.1/"/>
    <ds:schemaRef ds:uri="http://schemas.microsoft.com/office/2006/documentManagement/types"/>
    <ds:schemaRef ds:uri="0ef066cc-94ac-45e1-833c-3a1ad32ad946"/>
    <ds:schemaRef ds:uri="http://purl.org/dc/terms/"/>
    <ds:schemaRef ds:uri="http://schemas.microsoft.com/office/infopath/2007/PartnerControls"/>
    <ds:schemaRef ds:uri="http://schemas.openxmlformats.org/package/2006/metadata/core-properties"/>
    <ds:schemaRef ds:uri="662745e8-e224-48e8-a2e3-254862b8c2f5"/>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C3A20435-D2AB-4899-9DE9-264E1D537B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2745e8-e224-48e8-a2e3-254862b8c2f5"/>
    <ds:schemaRef ds:uri="0ef066cc-94ac-45e1-833c-3a1ad32ad946"/>
    <ds:schemaRef ds:uri="ce19842e-cb33-48b7-9156-cae6be6093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B33B02-61F0-4A50-9617-EC6FD24CE090}">
  <ds:schemaRefs>
    <ds:schemaRef ds:uri="Microsoft.SharePoint.Taxonomy.ContentTypeSync"/>
  </ds:schemaRefs>
</ds:datastoreItem>
</file>

<file path=customXml/itemProps4.xml><?xml version="1.0" encoding="utf-8"?>
<ds:datastoreItem xmlns:ds="http://schemas.openxmlformats.org/officeDocument/2006/customXml" ds:itemID="{EF476D6C-894E-49E9-8469-7264827264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Guide to dataset</vt:lpstr>
      <vt:lpstr>Emissions data</vt:lpstr>
    </vt:vector>
  </TitlesOfParts>
  <Manager/>
  <Company>Defra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Ross, Katy</dc:creator>
  <cp:keywords/>
  <dc:description/>
  <cp:lastModifiedBy>Ross, Katy</cp:lastModifiedBy>
  <cp:revision/>
  <dcterms:created xsi:type="dcterms:W3CDTF">2024-10-04T08:16:58Z</dcterms:created>
  <dcterms:modified xsi:type="dcterms:W3CDTF">2024-12-20T11:52:02Z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0x010100A5BF1C78D9F64B679A5EBDE1C6598EBC0100C859425AF13DCC44AA5BC10E160BABC4</vt:lpwstr>
  </property>
  <property fmtid="{D5CDD505-2E9C-101B-9397-08002B2CF9AE}" pid="3" name="InformationType">
    <vt:lpwstr/>
  </property>
  <property fmtid="{D5CDD505-2E9C-101B-9397-08002B2CF9AE}" pid="4" name="Distribution">
    <vt:lpwstr>9;#Internal Core Defra|836ac8df-3ab9-4c95-a1f0-07f825804935</vt:lpwstr>
  </property>
  <property fmtid="{D5CDD505-2E9C-101B-9397-08002B2CF9AE}" pid="5" name="OrganisationalUnit">
    <vt:lpwstr>8;#Core Defra|026223dd-2e56-4615-868d-7c5bfd566810</vt:lpwstr>
  </property>
  <property fmtid="{D5CDD505-2E9C-101B-9397-08002B2CF9AE}" pid="6" name="Directorate">
    <vt:lpwstr/>
  </property>
  <property fmtid="{D5CDD505-2E9C-101B-9397-08002B2CF9AE}" pid="7" name="HOCopyrightLevel">
    <vt:lpwstr>7;#Crown|69589897-2828-4761-976e-717fd8e631c9</vt:lpwstr>
  </property>
  <property fmtid="{D5CDD505-2E9C-101B-9397-08002B2CF9AE}" pid="8" name="SecurityClassification">
    <vt:lpwstr/>
  </property>
  <property fmtid="{D5CDD505-2E9C-101B-9397-08002B2CF9AE}" pid="9" name="HOGovernmentSecurityClassification">
    <vt:lpwstr>6;#Official|14c80daa-741b-422c-9722-f71693c9ede4</vt:lpwstr>
  </property>
  <property fmtid="{D5CDD505-2E9C-101B-9397-08002B2CF9AE}" pid="10" name="HOSiteType">
    <vt:lpwstr>10;#Team|ff0485df-0575-416f-802f-e999165821b7</vt:lpwstr>
  </property>
  <property fmtid="{D5CDD505-2E9C-101B-9397-08002B2CF9AE}" pid="11" name="MediaServiceImageTags">
    <vt:lpwstr/>
  </property>
  <property fmtid="{D5CDD505-2E9C-101B-9397-08002B2CF9AE}" pid="12" name="lcf76f155ced4ddcb4097134ff3c332f">
    <vt:lpwstr/>
  </property>
</Properties>
</file>