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MO\sppo_2024\inf\lab5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1" i="1" l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H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G37" i="1"/>
  <c r="E37" i="1"/>
  <c r="E21" i="1"/>
  <c r="G21" i="1"/>
  <c r="G20" i="1"/>
  <c r="H21" i="1" s="1"/>
  <c r="T21" i="1"/>
  <c r="L21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E29" i="1"/>
  <c r="AF69" i="1"/>
  <c r="AF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Y70" i="1" s="1"/>
  <c r="G69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U70" i="1" s="1"/>
  <c r="V68" i="1"/>
  <c r="W68" i="1"/>
  <c r="X68" i="1"/>
  <c r="Y68" i="1"/>
  <c r="G68" i="1"/>
  <c r="AC70" i="1"/>
  <c r="AA70" i="1"/>
  <c r="Z70" i="1"/>
  <c r="P70" i="1"/>
  <c r="K70" i="1"/>
  <c r="AF61" i="1"/>
  <c r="AF62" i="1" s="1"/>
  <c r="AF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G61" i="1"/>
  <c r="H60" i="1"/>
  <c r="I60" i="1"/>
  <c r="J60" i="1"/>
  <c r="K60" i="1"/>
  <c r="L60" i="1"/>
  <c r="M60" i="1"/>
  <c r="N60" i="1"/>
  <c r="O60" i="1"/>
  <c r="P60" i="1"/>
  <c r="P62" i="1" s="1"/>
  <c r="Q60" i="1"/>
  <c r="R60" i="1"/>
  <c r="S60" i="1"/>
  <c r="T60" i="1"/>
  <c r="U60" i="1"/>
  <c r="V60" i="1"/>
  <c r="W60" i="1"/>
  <c r="X60" i="1"/>
  <c r="Y60" i="1"/>
  <c r="X59" i="1" s="1"/>
  <c r="W59" i="1" s="1"/>
  <c r="G60" i="1"/>
  <c r="AC62" i="1"/>
  <c r="AA62" i="1"/>
  <c r="Z62" i="1"/>
  <c r="U62" i="1"/>
  <c r="K62" i="1"/>
  <c r="AF46" i="1"/>
  <c r="AF56" i="1"/>
  <c r="AF53" i="1"/>
  <c r="AF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X51" i="1" s="1"/>
  <c r="W51" i="1" s="1"/>
  <c r="G53" i="1"/>
  <c r="H52" i="1"/>
  <c r="I52" i="1"/>
  <c r="J52" i="1"/>
  <c r="K52" i="1"/>
  <c r="L52" i="1"/>
  <c r="M52" i="1"/>
  <c r="N52" i="1"/>
  <c r="O52" i="1"/>
  <c r="P52" i="1"/>
  <c r="P54" i="1" s="1"/>
  <c r="Q52" i="1"/>
  <c r="R52" i="1"/>
  <c r="S52" i="1"/>
  <c r="T52" i="1"/>
  <c r="U52" i="1"/>
  <c r="V52" i="1"/>
  <c r="W52" i="1"/>
  <c r="X52" i="1"/>
  <c r="Y52" i="1"/>
  <c r="G52" i="1"/>
  <c r="AC54" i="1"/>
  <c r="AA54" i="1"/>
  <c r="Z54" i="1"/>
  <c r="K54" i="1"/>
  <c r="AF43" i="1"/>
  <c r="AF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Y44" i="1" s="1"/>
  <c r="G43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U44" i="1" s="1"/>
  <c r="V42" i="1"/>
  <c r="W42" i="1"/>
  <c r="X42" i="1"/>
  <c r="Y42" i="1"/>
  <c r="G42" i="1"/>
  <c r="AC44" i="1"/>
  <c r="AA44" i="1"/>
  <c r="Z44" i="1"/>
  <c r="P44" i="1"/>
  <c r="K44" i="1"/>
  <c r="AF35" i="1"/>
  <c r="AF34" i="1"/>
  <c r="AB36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G35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U36" i="1" s="1"/>
  <c r="V34" i="1"/>
  <c r="W34" i="1"/>
  <c r="X34" i="1"/>
  <c r="Y34" i="1"/>
  <c r="Y36" i="1" s="1"/>
  <c r="G34" i="1"/>
  <c r="AC36" i="1"/>
  <c r="AA36" i="1"/>
  <c r="Z36" i="1"/>
  <c r="K36" i="1"/>
  <c r="X33" i="1"/>
  <c r="T30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G6" i="1"/>
  <c r="H6" i="1"/>
  <c r="I6" i="1"/>
  <c r="J6" i="1"/>
  <c r="K6" i="1"/>
  <c r="K27" i="1" s="1"/>
  <c r="L6" i="1"/>
  <c r="M6" i="1"/>
  <c r="N6" i="1"/>
  <c r="O6" i="1"/>
  <c r="P6" i="1"/>
  <c r="Q6" i="1"/>
  <c r="R6" i="1"/>
  <c r="R27" i="1" s="1"/>
  <c r="S6" i="1"/>
  <c r="S27" i="1" s="1"/>
  <c r="T6" i="1"/>
  <c r="U6" i="1"/>
  <c r="V6" i="1"/>
  <c r="W6" i="1"/>
  <c r="X6" i="1"/>
  <c r="Y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G12" i="1"/>
  <c r="H12" i="1"/>
  <c r="I12" i="1"/>
  <c r="I26" i="1" s="1"/>
  <c r="J12" i="1"/>
  <c r="K12" i="1"/>
  <c r="L12" i="1"/>
  <c r="M12" i="1"/>
  <c r="N12" i="1"/>
  <c r="O12" i="1"/>
  <c r="P12" i="1"/>
  <c r="P26" i="1" s="1"/>
  <c r="P28" i="1" s="1"/>
  <c r="Q12" i="1"/>
  <c r="Q26" i="1" s="1"/>
  <c r="R12" i="1"/>
  <c r="S12" i="1"/>
  <c r="T12" i="1"/>
  <c r="U12" i="1"/>
  <c r="V12" i="1"/>
  <c r="W12" i="1"/>
  <c r="X12" i="1"/>
  <c r="X26" i="1" s="1"/>
  <c r="Y12" i="1"/>
  <c r="Y26" i="1" s="1"/>
  <c r="X25" i="1" s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U26" i="1"/>
  <c r="U28" i="1" s="1"/>
  <c r="J27" i="1"/>
  <c r="H26" i="1"/>
  <c r="J26" i="1"/>
  <c r="I27" i="1"/>
  <c r="L26" i="1"/>
  <c r="N26" i="1"/>
  <c r="O26" i="1"/>
  <c r="V26" i="1"/>
  <c r="W26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G4" i="1"/>
  <c r="AF27" i="1"/>
  <c r="AF26" i="1"/>
  <c r="H27" i="1"/>
  <c r="L27" i="1"/>
  <c r="M27" i="1"/>
  <c r="N27" i="1"/>
  <c r="O27" i="1"/>
  <c r="P27" i="1"/>
  <c r="Q27" i="1"/>
  <c r="T27" i="1"/>
  <c r="U27" i="1"/>
  <c r="V27" i="1"/>
  <c r="W27" i="1"/>
  <c r="X27" i="1"/>
  <c r="Y27" i="1"/>
  <c r="G27" i="1"/>
  <c r="K26" i="1"/>
  <c r="K28" i="1" s="1"/>
  <c r="M26" i="1"/>
  <c r="R26" i="1"/>
  <c r="S26" i="1"/>
  <c r="T26" i="1"/>
  <c r="G19" i="1"/>
  <c r="G26" i="1"/>
  <c r="AC28" i="1"/>
  <c r="AA28" i="1"/>
  <c r="Z28" i="1"/>
  <c r="C4" i="1"/>
  <c r="AF18" i="1" s="1"/>
  <c r="AC20" i="1"/>
  <c r="Z20" i="1"/>
  <c r="AA20" i="1"/>
  <c r="U21" i="1" l="1"/>
  <c r="N21" i="1"/>
  <c r="V21" i="1"/>
  <c r="M21" i="1"/>
  <c r="O21" i="1"/>
  <c r="W21" i="1"/>
  <c r="P21" i="1"/>
  <c r="X21" i="1"/>
  <c r="I21" i="1"/>
  <c r="Q21" i="1"/>
  <c r="Y21" i="1"/>
  <c r="J21" i="1"/>
  <c r="R21" i="1"/>
  <c r="K21" i="1"/>
  <c r="S21" i="1"/>
  <c r="AF70" i="1"/>
  <c r="X67" i="1"/>
  <c r="W67" i="1" s="1"/>
  <c r="V67" i="1" s="1"/>
  <c r="X70" i="1"/>
  <c r="X62" i="1"/>
  <c r="Y62" i="1"/>
  <c r="V59" i="1"/>
  <c r="U59" i="1" s="1"/>
  <c r="W62" i="1"/>
  <c r="AF54" i="1"/>
  <c r="Y54" i="1"/>
  <c r="X54" i="1"/>
  <c r="V51" i="1"/>
  <c r="V54" i="1" s="1"/>
  <c r="U54" i="1"/>
  <c r="W54" i="1"/>
  <c r="AF44" i="1"/>
  <c r="X41" i="1"/>
  <c r="W41" i="1" s="1"/>
  <c r="V41" i="1" s="1"/>
  <c r="AF36" i="1"/>
  <c r="W33" i="1"/>
  <c r="V33" i="1" s="1"/>
  <c r="V36" i="1" s="1"/>
  <c r="X36" i="1"/>
  <c r="P36" i="1"/>
  <c r="Y28" i="1"/>
  <c r="AF28" i="1"/>
  <c r="W25" i="1"/>
  <c r="V25" i="1" s="1"/>
  <c r="V28" i="1" s="1"/>
  <c r="X28" i="1"/>
  <c r="G18" i="1"/>
  <c r="K19" i="1"/>
  <c r="P19" i="1"/>
  <c r="U19" i="1"/>
  <c r="H18" i="1"/>
  <c r="I18" i="1"/>
  <c r="J18" i="1"/>
  <c r="K18" i="1"/>
  <c r="K20" i="1" s="1"/>
  <c r="L18" i="1"/>
  <c r="M18" i="1"/>
  <c r="N18" i="1"/>
  <c r="O18" i="1"/>
  <c r="P18" i="1"/>
  <c r="P20" i="1" s="1"/>
  <c r="Q18" i="1"/>
  <c r="R18" i="1"/>
  <c r="S18" i="1"/>
  <c r="T18" i="1"/>
  <c r="U18" i="1"/>
  <c r="U20" i="1" s="1"/>
  <c r="V18" i="1"/>
  <c r="W18" i="1"/>
  <c r="X18" i="1"/>
  <c r="Y18" i="1"/>
  <c r="C10" i="1"/>
  <c r="C5" i="1"/>
  <c r="O19" i="1" s="1"/>
  <c r="U67" i="1" l="1"/>
  <c r="T67" i="1" s="1"/>
  <c r="V70" i="1"/>
  <c r="W70" i="1"/>
  <c r="T59" i="1"/>
  <c r="M64" i="1"/>
  <c r="V62" i="1"/>
  <c r="U51" i="1"/>
  <c r="M56" i="1" s="1"/>
  <c r="T51" i="1"/>
  <c r="U41" i="1"/>
  <c r="V44" i="1"/>
  <c r="X44" i="1"/>
  <c r="W44" i="1"/>
  <c r="T41" i="1"/>
  <c r="M46" i="1"/>
  <c r="W36" i="1"/>
  <c r="U33" i="1"/>
  <c r="M38" i="1" s="1"/>
  <c r="T33" i="1"/>
  <c r="W28" i="1"/>
  <c r="U25" i="1"/>
  <c r="R19" i="1"/>
  <c r="J19" i="1"/>
  <c r="Y19" i="1"/>
  <c r="Y20" i="1" s="1"/>
  <c r="Q19" i="1"/>
  <c r="I19" i="1"/>
  <c r="L19" i="1"/>
  <c r="X19" i="1"/>
  <c r="H19" i="1"/>
  <c r="W19" i="1"/>
  <c r="C11" i="1"/>
  <c r="AF19" i="1"/>
  <c r="AF20" i="1" s="1"/>
  <c r="M19" i="1"/>
  <c r="T19" i="1"/>
  <c r="S19" i="1"/>
  <c r="V19" i="1"/>
  <c r="N19" i="1"/>
  <c r="C7" i="1"/>
  <c r="C8" i="1"/>
  <c r="C6" i="1"/>
  <c r="C13" i="1"/>
  <c r="M72" i="1" l="1"/>
  <c r="S67" i="1"/>
  <c r="T70" i="1"/>
  <c r="T62" i="1"/>
  <c r="S59" i="1"/>
  <c r="S51" i="1"/>
  <c r="T54" i="1"/>
  <c r="T44" i="1"/>
  <c r="S41" i="1"/>
  <c r="S33" i="1"/>
  <c r="T36" i="1"/>
  <c r="X17" i="1"/>
  <c r="X20" i="1" s="1"/>
  <c r="M30" i="1"/>
  <c r="T25" i="1"/>
  <c r="C12" i="1"/>
  <c r="C14" i="1"/>
  <c r="C9" i="1"/>
  <c r="R67" i="1" l="1"/>
  <c r="S70" i="1"/>
  <c r="R59" i="1"/>
  <c r="S62" i="1"/>
  <c r="R51" i="1"/>
  <c r="S54" i="1"/>
  <c r="R41" i="1"/>
  <c r="S44" i="1"/>
  <c r="R33" i="1"/>
  <c r="S36" i="1"/>
  <c r="W17" i="1"/>
  <c r="W20" i="1" s="1"/>
  <c r="T28" i="1"/>
  <c r="S25" i="1"/>
  <c r="C15" i="1"/>
  <c r="Q67" i="1" l="1"/>
  <c r="R70" i="1"/>
  <c r="Q59" i="1"/>
  <c r="R62" i="1"/>
  <c r="Q51" i="1"/>
  <c r="R54" i="1"/>
  <c r="Q41" i="1"/>
  <c r="R44" i="1"/>
  <c r="Q33" i="1"/>
  <c r="R36" i="1"/>
  <c r="V17" i="1"/>
  <c r="U17" i="1" s="1"/>
  <c r="T17" i="1" s="1"/>
  <c r="R25" i="1"/>
  <c r="S28" i="1"/>
  <c r="P67" i="1" l="1"/>
  <c r="O67" i="1" s="1"/>
  <c r="Q70" i="1"/>
  <c r="J72" i="1" s="1"/>
  <c r="P59" i="1"/>
  <c r="O59" i="1" s="1"/>
  <c r="Q62" i="1"/>
  <c r="J64" i="1" s="1"/>
  <c r="P51" i="1"/>
  <c r="O51" i="1" s="1"/>
  <c r="Q54" i="1"/>
  <c r="J56" i="1" s="1"/>
  <c r="P41" i="1"/>
  <c r="O41" i="1" s="1"/>
  <c r="Q44" i="1"/>
  <c r="J46" i="1" s="1"/>
  <c r="P33" i="1"/>
  <c r="O33" i="1" s="1"/>
  <c r="Q36" i="1"/>
  <c r="J38" i="1" s="1"/>
  <c r="V20" i="1"/>
  <c r="M22" i="1"/>
  <c r="Q25" i="1"/>
  <c r="R28" i="1"/>
  <c r="S17" i="1"/>
  <c r="T20" i="1"/>
  <c r="N67" i="1" l="1"/>
  <c r="O70" i="1"/>
  <c r="O62" i="1"/>
  <c r="N59" i="1"/>
  <c r="N51" i="1"/>
  <c r="O54" i="1"/>
  <c r="N41" i="1"/>
  <c r="O44" i="1"/>
  <c r="O36" i="1"/>
  <c r="N33" i="1"/>
  <c r="P25" i="1"/>
  <c r="O25" i="1" s="1"/>
  <c r="Q28" i="1"/>
  <c r="J30" i="1" s="1"/>
  <c r="R17" i="1"/>
  <c r="S20" i="1"/>
  <c r="N70" i="1" l="1"/>
  <c r="M67" i="1"/>
  <c r="M59" i="1"/>
  <c r="N62" i="1"/>
  <c r="M51" i="1"/>
  <c r="N54" i="1"/>
  <c r="N44" i="1"/>
  <c r="M41" i="1"/>
  <c r="N36" i="1"/>
  <c r="M33" i="1"/>
  <c r="N25" i="1"/>
  <c r="O28" i="1"/>
  <c r="Q17" i="1"/>
  <c r="R20" i="1"/>
  <c r="L67" i="1" l="1"/>
  <c r="M70" i="1"/>
  <c r="L59" i="1"/>
  <c r="M62" i="1"/>
  <c r="M54" i="1"/>
  <c r="L51" i="1"/>
  <c r="L41" i="1"/>
  <c r="M44" i="1"/>
  <c r="M36" i="1"/>
  <c r="L33" i="1"/>
  <c r="M25" i="1"/>
  <c r="N28" i="1"/>
  <c r="P17" i="1"/>
  <c r="O17" i="1" s="1"/>
  <c r="Q20" i="1"/>
  <c r="J22" i="1" s="1"/>
  <c r="L70" i="1" l="1"/>
  <c r="K67" i="1"/>
  <c r="J67" i="1" s="1"/>
  <c r="L62" i="1"/>
  <c r="K59" i="1"/>
  <c r="J59" i="1" s="1"/>
  <c r="K51" i="1"/>
  <c r="J51" i="1" s="1"/>
  <c r="L54" i="1"/>
  <c r="L44" i="1"/>
  <c r="K41" i="1"/>
  <c r="J41" i="1" s="1"/>
  <c r="K33" i="1"/>
  <c r="J33" i="1" s="1"/>
  <c r="L36" i="1"/>
  <c r="L25" i="1"/>
  <c r="M28" i="1"/>
  <c r="N17" i="1"/>
  <c r="O20" i="1"/>
  <c r="I67" i="1" l="1"/>
  <c r="J70" i="1"/>
  <c r="I59" i="1"/>
  <c r="J62" i="1"/>
  <c r="I51" i="1"/>
  <c r="J54" i="1"/>
  <c r="J44" i="1"/>
  <c r="I41" i="1"/>
  <c r="I33" i="1"/>
  <c r="J36" i="1"/>
  <c r="K25" i="1"/>
  <c r="J25" i="1" s="1"/>
  <c r="L28" i="1"/>
  <c r="M17" i="1"/>
  <c r="N20" i="1"/>
  <c r="H67" i="1" l="1"/>
  <c r="I70" i="1"/>
  <c r="H59" i="1"/>
  <c r="I62" i="1"/>
  <c r="H51" i="1"/>
  <c r="I54" i="1"/>
  <c r="H41" i="1"/>
  <c r="I44" i="1"/>
  <c r="H33" i="1"/>
  <c r="I36" i="1"/>
  <c r="I25" i="1"/>
  <c r="J28" i="1"/>
  <c r="L17" i="1"/>
  <c r="M20" i="1"/>
  <c r="G67" i="1" l="1"/>
  <c r="H70" i="1"/>
  <c r="G59" i="1"/>
  <c r="H62" i="1"/>
  <c r="G51" i="1"/>
  <c r="H54" i="1"/>
  <c r="G41" i="1"/>
  <c r="H44" i="1"/>
  <c r="H36" i="1"/>
  <c r="G33" i="1"/>
  <c r="H25" i="1"/>
  <c r="I28" i="1"/>
  <c r="K17" i="1"/>
  <c r="J17" i="1" s="1"/>
  <c r="L20" i="1"/>
  <c r="T72" i="1" l="1"/>
  <c r="H72" i="1"/>
  <c r="G70" i="1"/>
  <c r="T64" i="1"/>
  <c r="AF64" i="1" s="1"/>
  <c r="H64" i="1"/>
  <c r="G62" i="1"/>
  <c r="T56" i="1"/>
  <c r="G54" i="1"/>
  <c r="H56" i="1"/>
  <c r="T46" i="1"/>
  <c r="G44" i="1"/>
  <c r="H46" i="1"/>
  <c r="T38" i="1"/>
  <c r="AF38" i="1" s="1"/>
  <c r="G36" i="1"/>
  <c r="H38" i="1"/>
  <c r="G25" i="1"/>
  <c r="H30" i="1" s="1"/>
  <c r="H28" i="1"/>
  <c r="I17" i="1"/>
  <c r="H17" i="1" s="1"/>
  <c r="G17" i="1" s="1"/>
  <c r="J20" i="1"/>
  <c r="AF72" i="1" l="1"/>
  <c r="AB70" i="1"/>
  <c r="R72" i="1"/>
  <c r="O72" i="1"/>
  <c r="AB62" i="1"/>
  <c r="R64" i="1"/>
  <c r="O64" i="1"/>
  <c r="AB54" i="1"/>
  <c r="R56" i="1"/>
  <c r="O56" i="1"/>
  <c r="AB44" i="1"/>
  <c r="R46" i="1"/>
  <c r="O46" i="1"/>
  <c r="R38" i="1"/>
  <c r="O38" i="1"/>
  <c r="H22" i="1"/>
  <c r="T22" i="1"/>
  <c r="AF30" i="1"/>
  <c r="G28" i="1"/>
  <c r="O30" i="1" s="1"/>
  <c r="I20" i="1"/>
  <c r="H20" i="1"/>
  <c r="AF22" i="1" l="1"/>
  <c r="AB28" i="1"/>
  <c r="R30" i="1"/>
  <c r="O22" i="1"/>
  <c r="R22" i="1" l="1"/>
  <c r="AB20" i="1"/>
</calcChain>
</file>

<file path=xl/sharedStrings.xml><?xml version="1.0" encoding="utf-8"?>
<sst xmlns="http://schemas.openxmlformats.org/spreadsheetml/2006/main" count="136" uniqueCount="62">
  <si>
    <t xml:space="preserve">A = </t>
  </si>
  <si>
    <t xml:space="preserve">C = 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</si>
  <si>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</si>
  <si>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</si>
  <si>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</si>
  <si>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</si>
  <si>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</si>
  <si>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</si>
  <si>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</si>
  <si>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</si>
  <si>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</si>
  <si>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</si>
  <si>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</si>
  <si>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</si>
  <si>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A + C =</t>
  </si>
  <si>
    <t>A + C + C =</t>
  </si>
  <si>
    <t>C - A =</t>
  </si>
  <si>
    <t>65536 - X4 =</t>
  </si>
  <si>
    <t>-X1 =</t>
  </si>
  <si>
    <t>-X2 =</t>
  </si>
  <si>
    <t>-X3 =</t>
  </si>
  <si>
    <t>-X4 =</t>
  </si>
  <si>
    <t>-X5 =</t>
  </si>
  <si>
    <t xml:space="preserve">-X6 = </t>
  </si>
  <si>
    <t xml:space="preserve">B1 = </t>
  </si>
  <si>
    <t xml:space="preserve">B2 = </t>
  </si>
  <si>
    <t xml:space="preserve">B3 = </t>
  </si>
  <si>
    <t xml:space="preserve">B4 = </t>
  </si>
  <si>
    <t xml:space="preserve">B5 = </t>
  </si>
  <si>
    <t xml:space="preserve">B6 = </t>
  </si>
  <si>
    <t xml:space="preserve">B7 = </t>
  </si>
  <si>
    <t xml:space="preserve">B8 = </t>
  </si>
  <si>
    <t xml:space="preserve">B9 = </t>
  </si>
  <si>
    <t xml:space="preserve">B10 = </t>
  </si>
  <si>
    <t xml:space="preserve">B11 = </t>
  </si>
  <si>
    <t xml:space="preserve">B12 = </t>
  </si>
  <si>
    <t>-B1 =</t>
  </si>
  <si>
    <t>-B2 =</t>
  </si>
  <si>
    <t>-B3 =</t>
  </si>
  <si>
    <t>-B4 =</t>
  </si>
  <si>
    <t>-B5 =</t>
  </si>
  <si>
    <t>-B6 =</t>
  </si>
  <si>
    <t>.</t>
  </si>
  <si>
    <t xml:space="preserve">ОДЗ: [-32768; 32767] </t>
  </si>
  <si>
    <t>B1</t>
  </si>
  <si>
    <t>+</t>
  </si>
  <si>
    <t>B2</t>
  </si>
  <si>
    <t xml:space="preserve">CF = </t>
  </si>
  <si>
    <t>PF =</t>
  </si>
  <si>
    <t>AF =</t>
  </si>
  <si>
    <t>ZF =</t>
  </si>
  <si>
    <t>SF =</t>
  </si>
  <si>
    <t>OF =</t>
  </si>
  <si>
    <t>Результат корректный.</t>
  </si>
  <si>
    <t>Результат корректный. Перенос из старшего разряда не учитывается.</t>
  </si>
  <si>
    <t>При сложении положительных чисел получен отрицательный результат - ПЕРЕПОЛНЕНИЕ!</t>
  </si>
  <si>
    <t>При сложении отрицательных чисел получен положительный результат - ПЕРЕПОЛНЕНИЕ!</t>
  </si>
  <si>
    <t>B3</t>
  </si>
  <si>
    <t>B7</t>
  </si>
  <si>
    <t>B8</t>
  </si>
  <si>
    <t>B9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</si>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</sst>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color theme="8" tint="0.3999755851924192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9" tint="0.3999755851924192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quotePrefix="1" applyFont="1"/>
    <xf numFmtId="0" fontId="2" fillId="0" borderId="0" xfId="0" applyFont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2">
    <dxf>
      <font>
        <b val="0"/>
        <i/>
      </font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abSelected="1" view="pageLayout" topLeftCell="A56" zoomScaleNormal="100" workbookViewId="0">
      <selection activeCell="E71" sqref="E71:Y71"/>
    </sheetView>
  </sheetViews>
  <sheetFormatPr defaultColWidth="8.88671875" defaultRowHeight="14.4" x14ac:dyDescent="0.3"/>
  <cols>
    <col min="1" max="1" width="3.77734375" customWidth="1"/>
    <col min="2" max="2" width="10.33203125" customWidth="1"/>
    <col min="3" max="3" width="7.44140625" customWidth="1"/>
    <col min="4" max="4" width="2.44140625" customWidth="1"/>
    <col min="5" max="5" width="7.44140625" customWidth="1"/>
    <col min="6" max="6" width="5.21875" customWidth="1"/>
    <col min="7" max="10" width="5" customWidth="1"/>
    <col min="11" max="11" width="2.44140625" customWidth="1"/>
    <col min="12" max="15" width="5" customWidth="1"/>
    <col min="16" max="16" width="2.44140625" customWidth="1"/>
    <col min="17" max="20" width="5" customWidth="1"/>
    <col min="21" max="21" width="2.44140625" customWidth="1"/>
    <col min="22" max="25" width="5" customWidth="1"/>
    <col min="26" max="26" width="17.44140625" customWidth="1"/>
    <col min="31" max="31" width="4.21875" customWidth="1"/>
  </cols>
  <sheetData>
    <row r="1" spans="1:36" x14ac:dyDescent="0.3">
      <c r="B1" t="s">
        <v>0</v>
      </c>
      <c r="C1">
        <v>12893</v>
      </c>
    </row>
    <row r="2" spans="1:36" x14ac:dyDescent="0.3">
      <c r="B2" t="s">
        <v>1</v>
      </c>
      <c r="C2">
        <v>13547</v>
      </c>
      <c r="Z2" t="s">
        <v>43</v>
      </c>
      <c r="AJ2" t="s">
        <v>53</v>
      </c>
    </row>
    <row r="3" spans="1:36" x14ac:dyDescent="0.3">
      <c r="G3" s="2">
        <v>15</v>
      </c>
      <c r="H3" s="2">
        <v>14</v>
      </c>
      <c r="I3" s="2">
        <v>13</v>
      </c>
      <c r="J3" s="2">
        <v>12</v>
      </c>
      <c r="K3" s="2" t="s">
        <v>42</v>
      </c>
      <c r="L3" s="2">
        <v>11</v>
      </c>
      <c r="M3" s="2">
        <v>10</v>
      </c>
      <c r="N3" s="2">
        <v>9</v>
      </c>
      <c r="O3" s="2">
        <v>8</v>
      </c>
      <c r="P3" s="2" t="s">
        <v>42</v>
      </c>
      <c r="Q3" s="2">
        <v>7</v>
      </c>
      <c r="R3" s="2">
        <v>6</v>
      </c>
      <c r="S3" s="2">
        <v>5</v>
      </c>
      <c r="T3" s="2">
        <v>4</v>
      </c>
      <c r="U3" s="2" t="s">
        <v>42</v>
      </c>
      <c r="V3" s="2">
        <v>3</v>
      </c>
      <c r="W3" s="2">
        <v>2</v>
      </c>
      <c r="X3" s="2">
        <v>1</v>
      </c>
      <c r="Y3" s="2">
        <v>0</v>
      </c>
      <c r="AJ3" t="s">
        <v>54</v>
      </c>
    </row>
    <row r="4" spans="1:36" x14ac:dyDescent="0.3">
      <c r="A4" t="s">
        <v>2</v>
      </c>
      <c r="B4" t="s">
        <v>0</v>
      </c>
      <c r="C4">
        <f>C1</f>
        <v>12893</v>
      </c>
      <c r="E4" t="s">
        <v>24</v>
      </c>
      <c r="G4" s="3">
        <f>IF(G$3=".", ".", VALUE(MID(IF($C4&gt;0, _xlfn.BASE($C4, 2, 16), _xlfn.BASE($C4 + 65536, 2, 16)), ABS(G$3-16),1)))</f>
        <v>0</v>
      </c>
      <c r="H4" s="3">
        <f t="shared" ref="H4:Y15" si="0">IF(H$3=".", ".", VALUE(MID(IF($C4&gt;0, _xlfn.BASE($C4, 2, 16), _xlfn.BASE($C4 + 65536, 2, 16)), ABS(H$3-16),1)))</f>
        <v>0</v>
      </c>
      <c r="I4" s="3">
        <f t="shared" si="0"/>
        <v>1</v>
      </c>
      <c r="J4" s="3">
        <f t="shared" si="0"/>
        <v>1</v>
      </c>
      <c r="K4" s="3" t="str">
        <f t="shared" si="0"/>
        <v>.</v>
      </c>
      <c r="L4" s="3">
        <f t="shared" si="0"/>
        <v>0</v>
      </c>
      <c r="M4" s="3">
        <f t="shared" si="0"/>
        <v>0</v>
      </c>
      <c r="N4" s="3">
        <f t="shared" si="0"/>
        <v>1</v>
      </c>
      <c r="O4" s="3">
        <f t="shared" si="0"/>
        <v>0</v>
      </c>
      <c r="P4" s="3" t="str">
        <f t="shared" si="0"/>
        <v>.</v>
      </c>
      <c r="Q4" s="3">
        <f t="shared" si="0"/>
        <v>0</v>
      </c>
      <c r="R4" s="3">
        <f t="shared" si="0"/>
        <v>1</v>
      </c>
      <c r="S4" s="3">
        <f t="shared" si="0"/>
        <v>0</v>
      </c>
      <c r="T4" s="3">
        <f t="shared" si="0"/>
        <v>1</v>
      </c>
      <c r="U4" s="3" t="str">
        <f t="shared" si="0"/>
        <v>.</v>
      </c>
      <c r="V4" s="3">
        <f t="shared" si="0"/>
        <v>1</v>
      </c>
      <c r="W4" s="3">
        <f t="shared" si="0"/>
        <v>1</v>
      </c>
      <c r="X4" s="3">
        <f t="shared" si="0"/>
        <v>0</v>
      </c>
      <c r="Y4" s="3">
        <f t="shared" si="0"/>
        <v>1</v>
      </c>
      <c r="AJ4" t="s">
        <v>55</v>
      </c>
    </row>
    <row r="5" spans="1:36" x14ac:dyDescent="0.3">
      <c r="A5" t="s">
        <v>3</v>
      </c>
      <c r="B5" t="s">
        <v>1</v>
      </c>
      <c r="C5">
        <f>C2</f>
        <v>13547</v>
      </c>
      <c r="E5" t="s">
        <v>25</v>
      </c>
      <c r="G5" s="3">
        <f t="shared" ref="G5:G15" si="1">IF(G$3=".", ".", VALUE(MID(IF($C5&gt;0, _xlfn.BASE($C5, 2, 16), _xlfn.BASE($C5 + 65536, 2, 16)), ABS(G$3-16),1)))</f>
        <v>0</v>
      </c>
      <c r="H5" s="3">
        <f t="shared" si="0"/>
        <v>0</v>
      </c>
      <c r="I5" s="3">
        <f t="shared" si="0"/>
        <v>1</v>
      </c>
      <c r="J5" s="3">
        <f t="shared" si="0"/>
        <v>1</v>
      </c>
      <c r="K5" s="3" t="str">
        <f t="shared" si="0"/>
        <v>.</v>
      </c>
      <c r="L5" s="3">
        <f t="shared" si="0"/>
        <v>0</v>
      </c>
      <c r="M5" s="3">
        <f t="shared" si="0"/>
        <v>1</v>
      </c>
      <c r="N5" s="3">
        <f t="shared" si="0"/>
        <v>0</v>
      </c>
      <c r="O5" s="3">
        <f t="shared" si="0"/>
        <v>0</v>
      </c>
      <c r="P5" s="3" t="str">
        <f t="shared" si="0"/>
        <v>.</v>
      </c>
      <c r="Q5" s="3">
        <f t="shared" si="0"/>
        <v>1</v>
      </c>
      <c r="R5" s="3">
        <f t="shared" si="0"/>
        <v>1</v>
      </c>
      <c r="S5" s="3">
        <f t="shared" si="0"/>
        <v>1</v>
      </c>
      <c r="T5" s="3">
        <f t="shared" si="0"/>
        <v>0</v>
      </c>
      <c r="U5" s="3" t="str">
        <f t="shared" si="0"/>
        <v>.</v>
      </c>
      <c r="V5" s="3">
        <f t="shared" si="0"/>
        <v>1</v>
      </c>
      <c r="W5" s="3">
        <f t="shared" si="0"/>
        <v>0</v>
      </c>
      <c r="X5" s="3">
        <f t="shared" si="0"/>
        <v>1</v>
      </c>
      <c r="Y5" s="3">
        <f t="shared" si="0"/>
        <v>1</v>
      </c>
      <c r="AJ5" t="s">
        <v>56</v>
      </c>
    </row>
    <row r="6" spans="1:36" x14ac:dyDescent="0.3">
      <c r="A6" t="s">
        <v>4</v>
      </c>
      <c r="B6" t="s">
        <v>14</v>
      </c>
      <c r="C6">
        <f>C4+C5</f>
        <v>26440</v>
      </c>
      <c r="E6" t="s">
        <v>26</v>
      </c>
      <c r="G6" s="3">
        <f t="shared" si="1"/>
        <v>0</v>
      </c>
      <c r="H6" s="3">
        <f t="shared" si="0"/>
        <v>1</v>
      </c>
      <c r="I6" s="3">
        <f t="shared" si="0"/>
        <v>1</v>
      </c>
      <c r="J6" s="3">
        <f t="shared" si="0"/>
        <v>0</v>
      </c>
      <c r="K6" s="3" t="str">
        <f t="shared" si="0"/>
        <v>.</v>
      </c>
      <c r="L6" s="3">
        <f t="shared" si="0"/>
        <v>0</v>
      </c>
      <c r="M6" s="3">
        <f t="shared" si="0"/>
        <v>1</v>
      </c>
      <c r="N6" s="3">
        <f t="shared" si="0"/>
        <v>1</v>
      </c>
      <c r="O6" s="3">
        <f t="shared" si="0"/>
        <v>1</v>
      </c>
      <c r="P6" s="3" t="str">
        <f t="shared" si="0"/>
        <v>.</v>
      </c>
      <c r="Q6" s="3">
        <f t="shared" si="0"/>
        <v>0</v>
      </c>
      <c r="R6" s="3">
        <f t="shared" si="0"/>
        <v>1</v>
      </c>
      <c r="S6" s="3">
        <f t="shared" si="0"/>
        <v>0</v>
      </c>
      <c r="T6" s="3">
        <f t="shared" si="0"/>
        <v>0</v>
      </c>
      <c r="U6" s="3" t="str">
        <f t="shared" si="0"/>
        <v>.</v>
      </c>
      <c r="V6" s="3">
        <f t="shared" si="0"/>
        <v>1</v>
      </c>
      <c r="W6" s="3">
        <f t="shared" si="0"/>
        <v>0</v>
      </c>
      <c r="X6" s="3">
        <f t="shared" si="0"/>
        <v>0</v>
      </c>
      <c r="Y6" s="3">
        <f t="shared" si="0"/>
        <v>0</v>
      </c>
    </row>
    <row r="7" spans="1:36" x14ac:dyDescent="0.3">
      <c r="A7" t="s">
        <v>5</v>
      </c>
      <c r="B7" t="s">
        <v>15</v>
      </c>
      <c r="C7">
        <f>C4+C5+C5</f>
        <v>39987</v>
      </c>
      <c r="E7" t="s">
        <v>27</v>
      </c>
      <c r="G7" s="3">
        <f t="shared" si="1"/>
        <v>1</v>
      </c>
      <c r="H7" s="3">
        <f t="shared" si="0"/>
        <v>0</v>
      </c>
      <c r="I7" s="3">
        <f t="shared" si="0"/>
        <v>0</v>
      </c>
      <c r="J7" s="3">
        <f t="shared" si="0"/>
        <v>1</v>
      </c>
      <c r="K7" s="3" t="str">
        <f t="shared" si="0"/>
        <v>.</v>
      </c>
      <c r="L7" s="3">
        <f t="shared" si="0"/>
        <v>1</v>
      </c>
      <c r="M7" s="3">
        <f t="shared" si="0"/>
        <v>1</v>
      </c>
      <c r="N7" s="3">
        <f t="shared" si="0"/>
        <v>0</v>
      </c>
      <c r="O7" s="3">
        <f t="shared" si="0"/>
        <v>0</v>
      </c>
      <c r="P7" s="3" t="str">
        <f t="shared" si="0"/>
        <v>.</v>
      </c>
      <c r="Q7" s="3">
        <f t="shared" si="0"/>
        <v>0</v>
      </c>
      <c r="R7" s="3">
        <f t="shared" si="0"/>
        <v>0</v>
      </c>
      <c r="S7" s="3">
        <f t="shared" si="0"/>
        <v>1</v>
      </c>
      <c r="T7" s="3">
        <f t="shared" si="0"/>
        <v>1</v>
      </c>
      <c r="U7" s="3" t="str">
        <f t="shared" si="0"/>
        <v>.</v>
      </c>
      <c r="V7" s="3">
        <f t="shared" si="0"/>
        <v>0</v>
      </c>
      <c r="W7" s="3">
        <f t="shared" si="0"/>
        <v>0</v>
      </c>
      <c r="X7" s="3">
        <f t="shared" si="0"/>
        <v>1</v>
      </c>
      <c r="Y7" s="3">
        <f t="shared" si="0"/>
        <v>1</v>
      </c>
    </row>
    <row r="8" spans="1:36" x14ac:dyDescent="0.3">
      <c r="A8" t="s">
        <v>6</v>
      </c>
      <c r="B8" t="s">
        <v>16</v>
      </c>
      <c r="C8">
        <f>C5-C4</f>
        <v>654</v>
      </c>
      <c r="E8" t="s">
        <v>28</v>
      </c>
      <c r="G8" s="3">
        <f t="shared" si="1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 t="str">
        <f t="shared" si="0"/>
        <v>.</v>
      </c>
      <c r="L8" s="3">
        <f t="shared" si="0"/>
        <v>0</v>
      </c>
      <c r="M8" s="3">
        <f t="shared" si="0"/>
        <v>0</v>
      </c>
      <c r="N8" s="3">
        <f t="shared" si="0"/>
        <v>1</v>
      </c>
      <c r="O8" s="3">
        <f t="shared" si="0"/>
        <v>0</v>
      </c>
      <c r="P8" s="3" t="str">
        <f t="shared" si="0"/>
        <v>.</v>
      </c>
      <c r="Q8" s="3">
        <f t="shared" si="0"/>
        <v>1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 t="str">
        <f t="shared" si="0"/>
        <v>.</v>
      </c>
      <c r="V8" s="3">
        <f t="shared" si="0"/>
        <v>1</v>
      </c>
      <c r="W8" s="3">
        <f t="shared" si="0"/>
        <v>1</v>
      </c>
      <c r="X8" s="3">
        <f t="shared" si="0"/>
        <v>1</v>
      </c>
      <c r="Y8" s="3">
        <f t="shared" si="0"/>
        <v>0</v>
      </c>
    </row>
    <row r="9" spans="1:36" x14ac:dyDescent="0.3">
      <c r="A9" t="s">
        <v>7</v>
      </c>
      <c r="B9" t="s">
        <v>17</v>
      </c>
      <c r="C9">
        <f>65536-C7</f>
        <v>25549</v>
      </c>
      <c r="E9" t="s">
        <v>29</v>
      </c>
      <c r="G9" s="3">
        <f t="shared" si="1"/>
        <v>0</v>
      </c>
      <c r="H9" s="3">
        <f t="shared" si="0"/>
        <v>1</v>
      </c>
      <c r="I9" s="3">
        <f t="shared" si="0"/>
        <v>1</v>
      </c>
      <c r="J9" s="3">
        <f t="shared" si="0"/>
        <v>0</v>
      </c>
      <c r="K9" s="3" t="str">
        <f t="shared" si="0"/>
        <v>.</v>
      </c>
      <c r="L9" s="3">
        <f t="shared" si="0"/>
        <v>0</v>
      </c>
      <c r="M9" s="3">
        <f t="shared" si="0"/>
        <v>0</v>
      </c>
      <c r="N9" s="3">
        <f t="shared" si="0"/>
        <v>1</v>
      </c>
      <c r="O9" s="3">
        <f t="shared" si="0"/>
        <v>1</v>
      </c>
      <c r="P9" s="3" t="str">
        <f t="shared" si="0"/>
        <v>.</v>
      </c>
      <c r="Q9" s="3">
        <f t="shared" si="0"/>
        <v>1</v>
      </c>
      <c r="R9" s="3">
        <f t="shared" si="0"/>
        <v>1</v>
      </c>
      <c r="S9" s="3">
        <f t="shared" si="0"/>
        <v>0</v>
      </c>
      <c r="T9" s="3">
        <f t="shared" si="0"/>
        <v>0</v>
      </c>
      <c r="U9" s="3" t="str">
        <f t="shared" si="0"/>
        <v>.</v>
      </c>
      <c r="V9" s="3">
        <f t="shared" si="0"/>
        <v>1</v>
      </c>
      <c r="W9" s="3">
        <f t="shared" si="0"/>
        <v>1</v>
      </c>
      <c r="X9" s="3">
        <f t="shared" si="0"/>
        <v>0</v>
      </c>
      <c r="Y9" s="3">
        <f t="shared" si="0"/>
        <v>1</v>
      </c>
    </row>
    <row r="10" spans="1:36" x14ac:dyDescent="0.3">
      <c r="A10" t="s">
        <v>8</v>
      </c>
      <c r="B10" s="1" t="s">
        <v>18</v>
      </c>
      <c r="C10">
        <f t="shared" ref="C10:C15" si="2">-C4</f>
        <v>-12893</v>
      </c>
      <c r="E10" t="s">
        <v>30</v>
      </c>
      <c r="F10" s="1" t="s">
        <v>36</v>
      </c>
      <c r="G10" s="3">
        <f t="shared" si="1"/>
        <v>1</v>
      </c>
      <c r="H10" s="3">
        <f t="shared" si="0"/>
        <v>1</v>
      </c>
      <c r="I10" s="3">
        <f t="shared" si="0"/>
        <v>0</v>
      </c>
      <c r="J10" s="3">
        <f t="shared" si="0"/>
        <v>0</v>
      </c>
      <c r="K10" s="3" t="str">
        <f t="shared" si="0"/>
        <v>.</v>
      </c>
      <c r="L10" s="3">
        <f t="shared" si="0"/>
        <v>1</v>
      </c>
      <c r="M10" s="3">
        <f t="shared" si="0"/>
        <v>1</v>
      </c>
      <c r="N10" s="3">
        <f t="shared" si="0"/>
        <v>0</v>
      </c>
      <c r="O10" s="3">
        <f t="shared" si="0"/>
        <v>1</v>
      </c>
      <c r="P10" s="3" t="str">
        <f t="shared" si="0"/>
        <v>.</v>
      </c>
      <c r="Q10" s="3">
        <f t="shared" si="0"/>
        <v>1</v>
      </c>
      <c r="R10" s="3">
        <f t="shared" si="0"/>
        <v>0</v>
      </c>
      <c r="S10" s="3">
        <f t="shared" si="0"/>
        <v>1</v>
      </c>
      <c r="T10" s="3">
        <f t="shared" si="0"/>
        <v>0</v>
      </c>
      <c r="U10" s="3" t="str">
        <f t="shared" si="0"/>
        <v>.</v>
      </c>
      <c r="V10" s="3">
        <f t="shared" si="0"/>
        <v>0</v>
      </c>
      <c r="W10" s="3">
        <f t="shared" si="0"/>
        <v>0</v>
      </c>
      <c r="X10" s="3">
        <f t="shared" si="0"/>
        <v>1</v>
      </c>
      <c r="Y10" s="3">
        <f t="shared" si="0"/>
        <v>1</v>
      </c>
    </row>
    <row r="11" spans="1:36" x14ac:dyDescent="0.3">
      <c r="A11" t="s">
        <v>9</v>
      </c>
      <c r="B11" s="1" t="s">
        <v>19</v>
      </c>
      <c r="C11">
        <f t="shared" si="2"/>
        <v>-13547</v>
      </c>
      <c r="E11" t="s">
        <v>31</v>
      </c>
      <c r="F11" s="1" t="s">
        <v>37</v>
      </c>
      <c r="G11" s="3">
        <f t="shared" si="1"/>
        <v>1</v>
      </c>
      <c r="H11" s="3">
        <f t="shared" si="0"/>
        <v>1</v>
      </c>
      <c r="I11" s="3">
        <f t="shared" si="0"/>
        <v>0</v>
      </c>
      <c r="J11" s="3">
        <f t="shared" si="0"/>
        <v>0</v>
      </c>
      <c r="K11" s="3" t="str">
        <f t="shared" si="0"/>
        <v>.</v>
      </c>
      <c r="L11" s="3">
        <f t="shared" si="0"/>
        <v>1</v>
      </c>
      <c r="M11" s="3">
        <f t="shared" si="0"/>
        <v>0</v>
      </c>
      <c r="N11" s="3">
        <f t="shared" si="0"/>
        <v>1</v>
      </c>
      <c r="O11" s="3">
        <f t="shared" si="0"/>
        <v>1</v>
      </c>
      <c r="P11" s="3" t="str">
        <f t="shared" si="0"/>
        <v>.</v>
      </c>
      <c r="Q11" s="3">
        <f t="shared" si="0"/>
        <v>0</v>
      </c>
      <c r="R11" s="3">
        <f t="shared" si="0"/>
        <v>0</v>
      </c>
      <c r="S11" s="3">
        <f t="shared" si="0"/>
        <v>0</v>
      </c>
      <c r="T11" s="3">
        <f t="shared" si="0"/>
        <v>1</v>
      </c>
      <c r="U11" s="3" t="str">
        <f t="shared" si="0"/>
        <v>.</v>
      </c>
      <c r="V11" s="3">
        <f t="shared" si="0"/>
        <v>0</v>
      </c>
      <c r="W11" s="3">
        <f t="shared" si="0"/>
        <v>1</v>
      </c>
      <c r="X11" s="3">
        <f t="shared" si="0"/>
        <v>0</v>
      </c>
      <c r="Y11" s="3">
        <f t="shared" si="0"/>
        <v>1</v>
      </c>
    </row>
    <row r="12" spans="1:36" x14ac:dyDescent="0.3">
      <c r="A12" t="s">
        <v>10</v>
      </c>
      <c r="B12" s="1" t="s">
        <v>20</v>
      </c>
      <c r="C12">
        <f t="shared" si="2"/>
        <v>-26440</v>
      </c>
      <c r="E12" t="s">
        <v>32</v>
      </c>
      <c r="F12" s="1" t="s">
        <v>38</v>
      </c>
      <c r="G12" s="3">
        <f t="shared" si="1"/>
        <v>1</v>
      </c>
      <c r="H12" s="3">
        <f t="shared" si="0"/>
        <v>0</v>
      </c>
      <c r="I12" s="3">
        <f t="shared" si="0"/>
        <v>0</v>
      </c>
      <c r="J12" s="3">
        <f t="shared" si="0"/>
        <v>1</v>
      </c>
      <c r="K12" s="3" t="str">
        <f t="shared" si="0"/>
        <v>.</v>
      </c>
      <c r="L12" s="3">
        <f t="shared" si="0"/>
        <v>1</v>
      </c>
      <c r="M12" s="3">
        <f t="shared" si="0"/>
        <v>0</v>
      </c>
      <c r="N12" s="3">
        <f t="shared" si="0"/>
        <v>0</v>
      </c>
      <c r="O12" s="3">
        <f t="shared" si="0"/>
        <v>0</v>
      </c>
      <c r="P12" s="3" t="str">
        <f t="shared" si="0"/>
        <v>.</v>
      </c>
      <c r="Q12" s="3">
        <f t="shared" si="0"/>
        <v>1</v>
      </c>
      <c r="R12" s="3">
        <f t="shared" si="0"/>
        <v>0</v>
      </c>
      <c r="S12" s="3">
        <f t="shared" si="0"/>
        <v>1</v>
      </c>
      <c r="T12" s="3">
        <f t="shared" si="0"/>
        <v>1</v>
      </c>
      <c r="U12" s="3" t="str">
        <f t="shared" si="0"/>
        <v>.</v>
      </c>
      <c r="V12" s="3">
        <f t="shared" si="0"/>
        <v>1</v>
      </c>
      <c r="W12" s="3">
        <f t="shared" si="0"/>
        <v>0</v>
      </c>
      <c r="X12" s="3">
        <f t="shared" si="0"/>
        <v>0</v>
      </c>
      <c r="Y12" s="3">
        <f t="shared" si="0"/>
        <v>0</v>
      </c>
    </row>
    <row r="13" spans="1:36" x14ac:dyDescent="0.3">
      <c r="A13" t="s">
        <v>11</v>
      </c>
      <c r="B13" s="1" t="s">
        <v>21</v>
      </c>
      <c r="C13">
        <f t="shared" si="2"/>
        <v>-39987</v>
      </c>
      <c r="E13" t="s">
        <v>33</v>
      </c>
      <c r="F13" s="1" t="s">
        <v>39</v>
      </c>
      <c r="G13" s="3">
        <f t="shared" si="1"/>
        <v>0</v>
      </c>
      <c r="H13" s="3">
        <f t="shared" si="0"/>
        <v>1</v>
      </c>
      <c r="I13" s="3">
        <f t="shared" si="0"/>
        <v>1</v>
      </c>
      <c r="J13" s="3">
        <f t="shared" si="0"/>
        <v>0</v>
      </c>
      <c r="K13" s="3" t="str">
        <f t="shared" si="0"/>
        <v>.</v>
      </c>
      <c r="L13" s="3">
        <f t="shared" si="0"/>
        <v>0</v>
      </c>
      <c r="M13" s="3">
        <f t="shared" si="0"/>
        <v>0</v>
      </c>
      <c r="N13" s="3">
        <f t="shared" si="0"/>
        <v>1</v>
      </c>
      <c r="O13" s="3">
        <f t="shared" si="0"/>
        <v>1</v>
      </c>
      <c r="P13" s="3" t="str">
        <f t="shared" si="0"/>
        <v>.</v>
      </c>
      <c r="Q13" s="3">
        <f t="shared" si="0"/>
        <v>1</v>
      </c>
      <c r="R13" s="3">
        <f t="shared" si="0"/>
        <v>1</v>
      </c>
      <c r="S13" s="3">
        <f t="shared" si="0"/>
        <v>0</v>
      </c>
      <c r="T13" s="3">
        <f t="shared" si="0"/>
        <v>0</v>
      </c>
      <c r="U13" s="3" t="str">
        <f t="shared" si="0"/>
        <v>.</v>
      </c>
      <c r="V13" s="3">
        <f t="shared" si="0"/>
        <v>1</v>
      </c>
      <c r="W13" s="3">
        <f t="shared" si="0"/>
        <v>1</v>
      </c>
      <c r="X13" s="3">
        <f t="shared" si="0"/>
        <v>0</v>
      </c>
      <c r="Y13" s="3">
        <f t="shared" si="0"/>
        <v>1</v>
      </c>
    </row>
    <row r="14" spans="1:36" x14ac:dyDescent="0.3">
      <c r="A14" t="s">
        <v>12</v>
      </c>
      <c r="B14" s="1" t="s">
        <v>22</v>
      </c>
      <c r="C14">
        <f t="shared" si="2"/>
        <v>-654</v>
      </c>
      <c r="E14" t="s">
        <v>34</v>
      </c>
      <c r="F14" s="1" t="s">
        <v>40</v>
      </c>
      <c r="G14" s="3">
        <f t="shared" si="1"/>
        <v>1</v>
      </c>
      <c r="H14" s="3">
        <f t="shared" si="0"/>
        <v>1</v>
      </c>
      <c r="I14" s="3">
        <f t="shared" si="0"/>
        <v>1</v>
      </c>
      <c r="J14" s="3">
        <f t="shared" si="0"/>
        <v>1</v>
      </c>
      <c r="K14" s="3" t="str">
        <f t="shared" si="0"/>
        <v>.</v>
      </c>
      <c r="L14" s="3">
        <f t="shared" si="0"/>
        <v>1</v>
      </c>
      <c r="M14" s="3">
        <f t="shared" si="0"/>
        <v>1</v>
      </c>
      <c r="N14" s="3">
        <f t="shared" si="0"/>
        <v>0</v>
      </c>
      <c r="O14" s="3">
        <f t="shared" si="0"/>
        <v>1</v>
      </c>
      <c r="P14" s="3" t="str">
        <f t="shared" si="0"/>
        <v>.</v>
      </c>
      <c r="Q14" s="3">
        <f t="shared" si="0"/>
        <v>0</v>
      </c>
      <c r="R14" s="3">
        <f t="shared" si="0"/>
        <v>1</v>
      </c>
      <c r="S14" s="3">
        <f t="shared" si="0"/>
        <v>1</v>
      </c>
      <c r="T14" s="3">
        <f t="shared" si="0"/>
        <v>1</v>
      </c>
      <c r="U14" s="3" t="str">
        <f t="shared" si="0"/>
        <v>.</v>
      </c>
      <c r="V14" s="3">
        <f t="shared" si="0"/>
        <v>0</v>
      </c>
      <c r="W14" s="3">
        <f t="shared" si="0"/>
        <v>0</v>
      </c>
      <c r="X14" s="3">
        <f t="shared" si="0"/>
        <v>1</v>
      </c>
      <c r="Y14" s="3">
        <f t="shared" si="0"/>
        <v>0</v>
      </c>
    </row>
    <row r="15" spans="1:36" x14ac:dyDescent="0.3">
      <c r="A15" t="s">
        <v>13</v>
      </c>
      <c r="B15" s="1" t="s">
        <v>23</v>
      </c>
      <c r="C15">
        <f t="shared" si="2"/>
        <v>-25549</v>
      </c>
      <c r="E15" t="s">
        <v>35</v>
      </c>
      <c r="F15" s="1" t="s">
        <v>41</v>
      </c>
      <c r="G15" s="3">
        <f t="shared" si="1"/>
        <v>1</v>
      </c>
      <c r="H15" s="3">
        <f t="shared" si="0"/>
        <v>0</v>
      </c>
      <c r="I15" s="3">
        <f t="shared" si="0"/>
        <v>0</v>
      </c>
      <c r="J15" s="3">
        <f t="shared" si="0"/>
        <v>1</v>
      </c>
      <c r="K15" s="3" t="str">
        <f t="shared" si="0"/>
        <v>.</v>
      </c>
      <c r="L15" s="3">
        <f t="shared" si="0"/>
        <v>1</v>
      </c>
      <c r="M15" s="3">
        <f t="shared" si="0"/>
        <v>1</v>
      </c>
      <c r="N15" s="3">
        <f t="shared" si="0"/>
        <v>0</v>
      </c>
      <c r="O15" s="3">
        <f t="shared" si="0"/>
        <v>0</v>
      </c>
      <c r="P15" s="3" t="str">
        <f t="shared" si="0"/>
        <v>.</v>
      </c>
      <c r="Q15" s="3">
        <f t="shared" si="0"/>
        <v>0</v>
      </c>
      <c r="R15" s="3">
        <f t="shared" si="0"/>
        <v>0</v>
      </c>
      <c r="S15" s="3">
        <f t="shared" si="0"/>
        <v>1</v>
      </c>
      <c r="T15" s="3">
        <f t="shared" si="0"/>
        <v>1</v>
      </c>
      <c r="U15" s="3" t="str">
        <f t="shared" si="0"/>
        <v>.</v>
      </c>
      <c r="V15" s="3">
        <f t="shared" si="0"/>
        <v>0</v>
      </c>
      <c r="W15" s="3">
        <f t="shared" si="0"/>
        <v>0</v>
      </c>
      <c r="X15" s="3">
        <f t="shared" si="0"/>
        <v>1</v>
      </c>
      <c r="Y15" s="3">
        <f t="shared" si="0"/>
        <v>1</v>
      </c>
    </row>
    <row r="17" spans="5:32" x14ac:dyDescent="0.3">
      <c r="G17" s="9">
        <f>IF(H18=".", H17, ROUNDDOWN((H17 + H18 + H19) / 2, 0))</f>
        <v>0</v>
      </c>
      <c r="H17" s="9">
        <f t="shared" ref="H17:V17" si="3">IF(I18=".", I17, ROUNDDOWN((I17 + I18 + I19) / 2, 0))</f>
        <v>1</v>
      </c>
      <c r="I17" s="9">
        <f t="shared" si="3"/>
        <v>1</v>
      </c>
      <c r="J17" s="9">
        <f t="shared" si="3"/>
        <v>0</v>
      </c>
      <c r="K17" s="9">
        <f t="shared" si="3"/>
        <v>0</v>
      </c>
      <c r="L17" s="9">
        <f t="shared" si="3"/>
        <v>0</v>
      </c>
      <c r="M17" s="9">
        <f t="shared" si="3"/>
        <v>0</v>
      </c>
      <c r="N17" s="9">
        <f t="shared" si="3"/>
        <v>0</v>
      </c>
      <c r="O17" s="9">
        <f t="shared" si="3"/>
        <v>1</v>
      </c>
      <c r="P17" s="9">
        <f t="shared" si="3"/>
        <v>1</v>
      </c>
      <c r="Q17" s="9">
        <f t="shared" si="3"/>
        <v>1</v>
      </c>
      <c r="R17" s="9">
        <f t="shared" si="3"/>
        <v>1</v>
      </c>
      <c r="S17" s="9">
        <f t="shared" si="3"/>
        <v>1</v>
      </c>
      <c r="T17" s="9">
        <f t="shared" si="3"/>
        <v>1</v>
      </c>
      <c r="U17" s="9">
        <f t="shared" si="3"/>
        <v>1</v>
      </c>
      <c r="V17" s="9">
        <f t="shared" si="3"/>
        <v>1</v>
      </c>
      <c r="W17" s="9">
        <f>IF(X18=".", X17, ROUNDDOWN((X17 + X18 + X19) / 2, 0))</f>
        <v>1</v>
      </c>
      <c r="X17" s="9">
        <f>IF(Y18=".", Y17, ROUNDDOWN((Y17 + Y18 + Y19) / 2, 0))</f>
        <v>1</v>
      </c>
    </row>
    <row r="18" spans="5:32" x14ac:dyDescent="0.3">
      <c r="E18" s="4" t="s">
        <v>45</v>
      </c>
      <c r="F18" t="s">
        <v>44</v>
      </c>
      <c r="G18" s="3">
        <f>G4</f>
        <v>0</v>
      </c>
      <c r="H18" s="3">
        <f t="shared" ref="H18:Y18" si="4">H4</f>
        <v>0</v>
      </c>
      <c r="I18" s="3">
        <f t="shared" si="4"/>
        <v>1</v>
      </c>
      <c r="J18" s="3">
        <f t="shared" si="4"/>
        <v>1</v>
      </c>
      <c r="K18" s="3" t="str">
        <f t="shared" si="4"/>
        <v>.</v>
      </c>
      <c r="L18" s="3">
        <f t="shared" si="4"/>
        <v>0</v>
      </c>
      <c r="M18" s="3">
        <f t="shared" si="4"/>
        <v>0</v>
      </c>
      <c r="N18" s="3">
        <f t="shared" si="4"/>
        <v>1</v>
      </c>
      <c r="O18" s="3">
        <f t="shared" si="4"/>
        <v>0</v>
      </c>
      <c r="P18" s="3" t="str">
        <f t="shared" si="4"/>
        <v>.</v>
      </c>
      <c r="Q18" s="3">
        <f t="shared" si="4"/>
        <v>0</v>
      </c>
      <c r="R18" s="3">
        <f t="shared" si="4"/>
        <v>1</v>
      </c>
      <c r="S18" s="3">
        <f t="shared" si="4"/>
        <v>0</v>
      </c>
      <c r="T18" s="3">
        <f t="shared" si="4"/>
        <v>1</v>
      </c>
      <c r="U18" s="3" t="str">
        <f t="shared" si="4"/>
        <v>.</v>
      </c>
      <c r="V18" s="3">
        <f t="shared" si="4"/>
        <v>1</v>
      </c>
      <c r="W18" s="3">
        <f t="shared" si="4"/>
        <v>1</v>
      </c>
      <c r="X18" s="3">
        <f t="shared" si="4"/>
        <v>0</v>
      </c>
      <c r="Y18" s="3">
        <f t="shared" si="4"/>
        <v>1</v>
      </c>
      <c r="AD18" s="4" t="s">
        <v>45</v>
      </c>
      <c r="AE18" t="s">
        <v>2</v>
      </c>
      <c r="AF18">
        <f>C4</f>
        <v>12893</v>
      </c>
    </row>
    <row r="19" spans="5:32" x14ac:dyDescent="0.3">
      <c r="E19" s="4"/>
      <c r="F19" t="s">
        <v>46</v>
      </c>
      <c r="G19" s="5">
        <f>G5</f>
        <v>0</v>
      </c>
      <c r="H19" s="5">
        <f t="shared" ref="H19:Y19" si="5">H5</f>
        <v>0</v>
      </c>
      <c r="I19" s="5">
        <f t="shared" si="5"/>
        <v>1</v>
      </c>
      <c r="J19" s="5">
        <f t="shared" si="5"/>
        <v>1</v>
      </c>
      <c r="K19" s="5" t="str">
        <f t="shared" si="5"/>
        <v>.</v>
      </c>
      <c r="L19" s="5">
        <f t="shared" si="5"/>
        <v>0</v>
      </c>
      <c r="M19" s="5">
        <f t="shared" si="5"/>
        <v>1</v>
      </c>
      <c r="N19" s="5">
        <f t="shared" si="5"/>
        <v>0</v>
      </c>
      <c r="O19" s="5">
        <f t="shared" si="5"/>
        <v>0</v>
      </c>
      <c r="P19" s="5" t="str">
        <f t="shared" si="5"/>
        <v>.</v>
      </c>
      <c r="Q19" s="5">
        <f t="shared" si="5"/>
        <v>1</v>
      </c>
      <c r="R19" s="5">
        <f t="shared" si="5"/>
        <v>1</v>
      </c>
      <c r="S19" s="5">
        <f t="shared" si="5"/>
        <v>1</v>
      </c>
      <c r="T19" s="5">
        <f t="shared" si="5"/>
        <v>0</v>
      </c>
      <c r="U19" s="5" t="str">
        <f t="shared" si="5"/>
        <v>.</v>
      </c>
      <c r="V19" s="5">
        <f t="shared" si="5"/>
        <v>1</v>
      </c>
      <c r="W19" s="5">
        <f t="shared" si="5"/>
        <v>0</v>
      </c>
      <c r="X19" s="5">
        <f t="shared" si="5"/>
        <v>1</v>
      </c>
      <c r="Y19" s="5">
        <f t="shared" si="5"/>
        <v>1</v>
      </c>
      <c r="AD19" s="4"/>
      <c r="AE19" s="8" t="s">
        <v>3</v>
      </c>
      <c r="AF19" s="8">
        <f>C5</f>
        <v>13547</v>
      </c>
    </row>
    <row r="20" spans="5:32" x14ac:dyDescent="0.3">
      <c r="G20" s="3">
        <f>IF(G18=".", ".", MOD(G18+G19+G17,2))</f>
        <v>0</v>
      </c>
      <c r="H20" s="3">
        <f t="shared" ref="H20:Y20" si="6">IF(H18=".", ".", MOD(H18+H19+H17,2))</f>
        <v>1</v>
      </c>
      <c r="I20" s="3">
        <f t="shared" si="6"/>
        <v>1</v>
      </c>
      <c r="J20" s="3">
        <f t="shared" si="6"/>
        <v>0</v>
      </c>
      <c r="K20" s="3" t="str">
        <f t="shared" si="6"/>
        <v>.</v>
      </c>
      <c r="L20" s="3">
        <f t="shared" si="6"/>
        <v>0</v>
      </c>
      <c r="M20" s="3">
        <f t="shared" si="6"/>
        <v>1</v>
      </c>
      <c r="N20" s="3">
        <f t="shared" si="6"/>
        <v>1</v>
      </c>
      <c r="O20" s="3">
        <f t="shared" si="6"/>
        <v>1</v>
      </c>
      <c r="P20" s="3" t="str">
        <f t="shared" si="6"/>
        <v>.</v>
      </c>
      <c r="Q20" s="3">
        <f t="shared" si="6"/>
        <v>0</v>
      </c>
      <c r="R20" s="3">
        <f t="shared" si="6"/>
        <v>1</v>
      </c>
      <c r="S20" s="3">
        <f t="shared" si="6"/>
        <v>0</v>
      </c>
      <c r="T20" s="3">
        <f t="shared" si="6"/>
        <v>0</v>
      </c>
      <c r="U20" s="3" t="str">
        <f t="shared" si="6"/>
        <v>.</v>
      </c>
      <c r="V20" s="3">
        <f t="shared" si="6"/>
        <v>1</v>
      </c>
      <c r="W20" s="3">
        <f t="shared" si="6"/>
        <v>0</v>
      </c>
      <c r="X20" s="3">
        <f t="shared" si="6"/>
        <v>0</v>
      </c>
      <c r="Y20" s="3">
        <f t="shared" si="6"/>
        <v>0</v>
      </c>
      <c r="Z20" s="6" t="str">
        <f>"(2)"</f>
        <v>(2)</v>
      </c>
      <c r="AA20" t="str">
        <f>"="</f>
        <v>=</v>
      </c>
      <c r="AB20">
        <f>IF(G20=1, _xlfn.DECIMAL(G20&amp;H20&amp;I20&amp;J20&amp;L20&amp;M20&amp;N20&amp;O20&amp;Q20&amp;R20&amp;S20&amp;T20&amp;V20&amp;W20&amp;X20&amp;Y20, 2) - POWER(2, 16), _xlfn.DECIMAL(G20&amp;H20&amp;I20&amp;J20&amp;L20&amp;M20&amp;N20&amp;O20&amp;Q20&amp;R20&amp;S20&amp;T20&amp;V20&amp;W20&amp;X20&amp;Y20, 2))</f>
        <v>26440</v>
      </c>
      <c r="AC20" s="7" t="str">
        <f>"(10)"</f>
        <v>(10)</v>
      </c>
      <c r="AF20">
        <f>AF18+AF19</f>
        <v>26440</v>
      </c>
    </row>
    <row r="21" spans="5:32" x14ac:dyDescent="0.3">
      <c r="E21" s="11" t="str">
        <f>IF(G20=1, "Из доп кода", "")</f>
        <v/>
      </c>
      <c r="F21" s="3"/>
      <c r="G21" s="3" t="str">
        <f>IF($G20=1, 1, "")</f>
        <v/>
      </c>
      <c r="H21" s="3" t="str">
        <f>IF($G20=1, IF(_xlfn.DECIMAL($I20&amp;$J20&amp;$L20&amp;$M20&amp;$N20&amp;$O20&amp;$Q20&amp;$R20&amp;$S20&amp;$T20&amp;$V20&amp;$W20&amp;$X20&amp;$Y20, 2) &gt; 0, IF(H20=".", ".", 1 - H20), IF(H20=".", ".", H20)), "")</f>
        <v/>
      </c>
      <c r="I21" s="3" t="str">
        <f>IF($G20=1, IF(_xlfn.DECIMAL($J20&amp;$L20&amp;$M20&amp;$N20&amp;$O20&amp;$Q20&amp;$R20&amp;$S20&amp;$T20&amp;$V20&amp;$W20&amp;$X20&amp;$Y20, 2) &gt; 0, IF(I20=".", ".", 1 - I20), IF(I20=".", ".", I20)), "")</f>
        <v/>
      </c>
      <c r="J21" s="3" t="str">
        <f>IF($G20=1, IF(_xlfn.DECIMAL($L20&amp;$M20&amp;$N20&amp;$O20&amp;$Q20&amp;$R20&amp;$S20&amp;$T20&amp;$V20&amp;$W20&amp;$X20&amp;$Y20, 2) &gt; 0, IF(J20=".", ".", 1 - J20), IF(J20=".", ".", J20)), "")</f>
        <v/>
      </c>
      <c r="K21" s="3" t="str">
        <f>IF($G20=1, IF(_xlfn.DECIMAL($L20&amp;$M20&amp;$N20&amp;$O20&amp;$Q20&amp;$R20&amp;$S20&amp;$T20&amp;$V20&amp;$W20&amp;$X20&amp;$Y20, 2) &gt; 0, IF(K20=".", ".", 1 - K20), IF(K20=".", ".", K20)), "")</f>
        <v/>
      </c>
      <c r="L21" s="3" t="str">
        <f>IF($G20=1, IF(_xlfn.DECIMAL($M20&amp;$N20&amp;$O20&amp;$Q20&amp;$R20&amp;$S20&amp;$T20&amp;$V20&amp;$W20&amp;$X20&amp;$Y20, 2) &gt; 0, IF(L20=".", ".", 1 - L20), IF(L20=".", ".", L20)), "")</f>
        <v/>
      </c>
      <c r="M21" s="3" t="str">
        <f>IF($G20=1, IF(_xlfn.DECIMAL($N20&amp;$O20&amp;$Q20&amp;$R20&amp;$S20&amp;$T20&amp;$V20&amp;$W20&amp;$X20&amp;$Y20, 2) &gt; 0, IF(M20=".", ".", 1 - M20), IF(M20=".", ".", M20)), "")</f>
        <v/>
      </c>
      <c r="N21" s="3" t="str">
        <f>IF($G20=1, IF(_xlfn.DECIMAL($O20&amp;$Q20&amp;$R20&amp;$S20&amp;$T20&amp;$V20&amp;$W20&amp;$X20&amp;$Y20, 2) &gt; 0, IF(N20=".", ".", 1 - N20), IF(N20=".", ".", N20)), "")</f>
        <v/>
      </c>
      <c r="O21" s="3" t="str">
        <f>IF($G20=1, IF(_xlfn.DECIMAL($Q20&amp;$R20&amp;$S20&amp;$T20&amp;$V20&amp;$W20&amp;$X20&amp;$Y20, 2) &gt; 0, IF(O20=".", ".", 1 - O20), IF(O20=".", ".", O20)), "")</f>
        <v/>
      </c>
      <c r="P21" s="3" t="str">
        <f>IF($G20=1, IF(_xlfn.DECIMAL($Q20&amp;$R20&amp;$S20&amp;$T20&amp;$V20&amp;$W20&amp;$X20&amp;$Y20, 2) &gt; 0, IF(P20=".", ".", 1 - P20), IF(P20=".", ".", P20)), "")</f>
        <v/>
      </c>
      <c r="Q21" s="3" t="str">
        <f>IF($G20=1, IF(_xlfn.DECIMAL($R20&amp;$S20&amp;$T20&amp;$V20&amp;$W20&amp;$X20&amp;$Y20, 2) &gt; 0, IF(Q20=".", ".", 1 - Q20), IF(Q20=".", ".", Q20)), "")</f>
        <v/>
      </c>
      <c r="R21" s="3" t="str">
        <f>IF($G20=1, IF(_xlfn.DECIMAL($S20&amp;$T20&amp;$V20&amp;$W20&amp;$X20&amp;$Y20, 2) &gt; 0, IF(R20=".", ".", 1 - R20), IF(R20=".", ".", R20)), "")</f>
        <v/>
      </c>
      <c r="S21" s="3" t="str">
        <f>IF($G20=1, IF(_xlfn.DECIMAL($T20&amp;$V20&amp;$W20&amp;$X20&amp;$Y20, 2) &gt; 0, IF(S20=".", ".", 1 - S20), IF(S20=".", ".", S20)), "")</f>
        <v/>
      </c>
      <c r="T21" s="3" t="str">
        <f>IF($G20=1, IF(_xlfn.DECIMAL($V20&amp;$W20&amp;$X20&amp;$Y20, 2) &gt; 0, IF(T20=".", ".", 1 - T20), IF(T20=".", ".", T20)), "")</f>
        <v/>
      </c>
      <c r="U21" s="3" t="str">
        <f>IF($G20=1, IF(_xlfn.DECIMAL($V20&amp;$W20&amp;$X20&amp;$Y20, 2) &gt; 0, IF(U20=".", ".", 1 - U20), IF(U20=".", ".", U20)), "")</f>
        <v/>
      </c>
      <c r="V21" s="3" t="str">
        <f>IF($G20=1, IF(_xlfn.DECIMAL($W20&amp;$X20&amp;$Y20, 2) &gt; 0, IF(V20=".", ".", 1 - V20), IF(V20=".", ".", V20)), "")</f>
        <v/>
      </c>
      <c r="W21" s="3" t="str">
        <f>IF($G20=1, IF(_xlfn.DECIMAL($X20&amp;$Y20, 2) &gt; 0, IF(W20=".", ".", 1 - W20), IF(W20=".", ".", W20)), "")</f>
        <v/>
      </c>
      <c r="X21" s="3" t="str">
        <f>IF($G20=1, IF(_xlfn.DECIMAL($Y20, 2) &gt; 0, IF(X20=".", ".", 1 - X20), IF(X20=".", ".", X20)), "")</f>
        <v/>
      </c>
      <c r="Y21" s="3" t="str">
        <f>IF(G20=1, Y20, "")</f>
        <v/>
      </c>
    </row>
    <row r="22" spans="5:32" x14ac:dyDescent="0.3">
      <c r="G22" s="3" t="s">
        <v>47</v>
      </c>
      <c r="H22" s="3">
        <f>IF(G18 + G19 + G17 &gt; 1, 1, 0)</f>
        <v>0</v>
      </c>
      <c r="I22" s="3" t="s">
        <v>48</v>
      </c>
      <c r="J22" s="3">
        <f>MOD(SUM(Q20:Y20) + 1, 2)</f>
        <v>1</v>
      </c>
      <c r="K22" s="3"/>
      <c r="L22" s="3" t="s">
        <v>49</v>
      </c>
      <c r="M22" s="3">
        <f>U17</f>
        <v>1</v>
      </c>
      <c r="N22" s="3" t="s">
        <v>50</v>
      </c>
      <c r="O22" s="3">
        <f>IF(SUM(G20:Y20) = 0, 1, 0)</f>
        <v>0</v>
      </c>
      <c r="P22" s="3"/>
      <c r="Q22" s="3" t="s">
        <v>51</v>
      </c>
      <c r="R22" s="3">
        <f>G20</f>
        <v>0</v>
      </c>
      <c r="S22" s="3" t="s">
        <v>52</v>
      </c>
      <c r="T22" s="10">
        <f>MOD(G17 + ROUNDDOWN((G18+ G19 + G17) / 2, 0),2)</f>
        <v>0</v>
      </c>
      <c r="AF22" t="str">
        <f>IF(T22=0, IF(H22 = 0, $AJ$2, $AJ$3), IF(G18 = 0, $AJ$4, $AJ$5))</f>
        <v>Результат корректный.</v>
      </c>
    </row>
    <row r="25" spans="5:32" x14ac:dyDescent="0.3">
      <c r="G25" s="9">
        <f>IF(H26=".", H25, ROUNDDOWN((H25 + H26 + H27) / 2, 0))</f>
        <v>1</v>
      </c>
      <c r="H25" s="9">
        <f t="shared" ref="H25:V25" si="7">IF(I26=".", I25, ROUNDDOWN((I25 + I26 + I27) / 2, 0))</f>
        <v>1</v>
      </c>
      <c r="I25" s="9">
        <f t="shared" si="7"/>
        <v>1</v>
      </c>
      <c r="J25" s="9">
        <f t="shared" si="7"/>
        <v>1</v>
      </c>
      <c r="K25" s="9">
        <f t="shared" si="7"/>
        <v>1</v>
      </c>
      <c r="L25" s="9">
        <f t="shared" si="7"/>
        <v>1</v>
      </c>
      <c r="M25" s="9">
        <f t="shared" si="7"/>
        <v>1</v>
      </c>
      <c r="N25" s="9">
        <f t="shared" si="7"/>
        <v>1</v>
      </c>
      <c r="O25" s="9">
        <f t="shared" si="7"/>
        <v>1</v>
      </c>
      <c r="P25" s="9">
        <f t="shared" si="7"/>
        <v>1</v>
      </c>
      <c r="Q25" s="9">
        <f t="shared" si="7"/>
        <v>1</v>
      </c>
      <c r="R25" s="9">
        <f t="shared" si="7"/>
        <v>1</v>
      </c>
      <c r="S25" s="9">
        <f t="shared" si="7"/>
        <v>1</v>
      </c>
      <c r="T25" s="9">
        <f t="shared" si="7"/>
        <v>1</v>
      </c>
      <c r="U25" s="9">
        <f t="shared" si="7"/>
        <v>1</v>
      </c>
      <c r="V25" s="9">
        <f t="shared" si="7"/>
        <v>0</v>
      </c>
      <c r="W25" s="9">
        <f>IF(X26=".", X25, ROUNDDOWN((X25 + X26 + X27) / 2, 0))</f>
        <v>0</v>
      </c>
      <c r="X25" s="9">
        <f>IF(Y26=".", Y25, ROUNDDOWN((Y25 + Y26 + Y27) / 2, 0))</f>
        <v>0</v>
      </c>
    </row>
    <row r="26" spans="5:32" x14ac:dyDescent="0.3">
      <c r="E26" s="4" t="s">
        <v>45</v>
      </c>
      <c r="F26" t="s">
        <v>46</v>
      </c>
      <c r="G26" s="3">
        <f>G5</f>
        <v>0</v>
      </c>
      <c r="H26" s="3">
        <f t="shared" ref="H26:Y26" si="8">H12</f>
        <v>0</v>
      </c>
      <c r="I26" s="3">
        <f t="shared" si="8"/>
        <v>0</v>
      </c>
      <c r="J26" s="3">
        <f t="shared" si="8"/>
        <v>1</v>
      </c>
      <c r="K26" s="3" t="str">
        <f t="shared" si="8"/>
        <v>.</v>
      </c>
      <c r="L26" s="3">
        <f t="shared" si="8"/>
        <v>1</v>
      </c>
      <c r="M26" s="3">
        <f t="shared" si="8"/>
        <v>0</v>
      </c>
      <c r="N26" s="3">
        <f t="shared" si="8"/>
        <v>0</v>
      </c>
      <c r="O26" s="3">
        <f t="shared" si="8"/>
        <v>0</v>
      </c>
      <c r="P26" s="3" t="str">
        <f t="shared" si="8"/>
        <v>.</v>
      </c>
      <c r="Q26" s="3">
        <f t="shared" si="8"/>
        <v>1</v>
      </c>
      <c r="R26" s="3">
        <f t="shared" si="8"/>
        <v>0</v>
      </c>
      <c r="S26" s="3">
        <f t="shared" si="8"/>
        <v>1</v>
      </c>
      <c r="T26" s="3">
        <f t="shared" si="8"/>
        <v>1</v>
      </c>
      <c r="U26" s="3" t="str">
        <f t="shared" si="8"/>
        <v>.</v>
      </c>
      <c r="V26" s="3">
        <f t="shared" si="8"/>
        <v>1</v>
      </c>
      <c r="W26" s="3">
        <f t="shared" si="8"/>
        <v>0</v>
      </c>
      <c r="X26" s="3">
        <f t="shared" si="8"/>
        <v>0</v>
      </c>
      <c r="Y26" s="3">
        <f t="shared" si="8"/>
        <v>0</v>
      </c>
      <c r="AD26" s="4" t="s">
        <v>45</v>
      </c>
      <c r="AE26" t="s">
        <v>3</v>
      </c>
      <c r="AF26">
        <f>C5</f>
        <v>13547</v>
      </c>
    </row>
    <row r="27" spans="5:32" x14ac:dyDescent="0.3">
      <c r="E27" s="4"/>
      <c r="F27" t="s">
        <v>57</v>
      </c>
      <c r="G27" s="5">
        <f>G6</f>
        <v>0</v>
      </c>
      <c r="H27" s="5">
        <f t="shared" ref="H27:Y27" si="9">H6</f>
        <v>1</v>
      </c>
      <c r="I27" s="5">
        <f t="shared" si="9"/>
        <v>1</v>
      </c>
      <c r="J27" s="5">
        <f t="shared" si="9"/>
        <v>0</v>
      </c>
      <c r="K27" s="5" t="str">
        <f t="shared" si="9"/>
        <v>.</v>
      </c>
      <c r="L27" s="5">
        <f t="shared" si="9"/>
        <v>0</v>
      </c>
      <c r="M27" s="5">
        <f t="shared" si="9"/>
        <v>1</v>
      </c>
      <c r="N27" s="5">
        <f t="shared" si="9"/>
        <v>1</v>
      </c>
      <c r="O27" s="5">
        <f t="shared" si="9"/>
        <v>1</v>
      </c>
      <c r="P27" s="5" t="str">
        <f t="shared" si="9"/>
        <v>.</v>
      </c>
      <c r="Q27" s="5">
        <f t="shared" si="9"/>
        <v>0</v>
      </c>
      <c r="R27" s="5">
        <f t="shared" si="9"/>
        <v>1</v>
      </c>
      <c r="S27" s="5">
        <f t="shared" si="9"/>
        <v>0</v>
      </c>
      <c r="T27" s="5">
        <f t="shared" si="9"/>
        <v>0</v>
      </c>
      <c r="U27" s="5" t="str">
        <f t="shared" si="9"/>
        <v>.</v>
      </c>
      <c r="V27" s="5">
        <f t="shared" si="9"/>
        <v>1</v>
      </c>
      <c r="W27" s="5">
        <f t="shared" si="9"/>
        <v>0</v>
      </c>
      <c r="X27" s="5">
        <f t="shared" si="9"/>
        <v>0</v>
      </c>
      <c r="Y27" s="5">
        <f t="shared" si="9"/>
        <v>0</v>
      </c>
      <c r="AD27" s="4"/>
      <c r="AE27" s="8" t="s">
        <v>4</v>
      </c>
      <c r="AF27" s="8">
        <f>C6</f>
        <v>26440</v>
      </c>
    </row>
    <row r="28" spans="5:32" x14ac:dyDescent="0.3">
      <c r="G28" s="3">
        <f>IF(G26=".", ".", MOD(G26+G27+G25,2))</f>
        <v>1</v>
      </c>
      <c r="H28" s="3">
        <f t="shared" ref="H28" si="10">IF(H26=".", ".", MOD(H26+H27+H25,2))</f>
        <v>0</v>
      </c>
      <c r="I28" s="3">
        <f t="shared" ref="I28" si="11">IF(I26=".", ".", MOD(I26+I27+I25,2))</f>
        <v>0</v>
      </c>
      <c r="J28" s="3">
        <f t="shared" ref="J28" si="12">IF(J26=".", ".", MOD(J26+J27+J25,2))</f>
        <v>0</v>
      </c>
      <c r="K28" s="3" t="str">
        <f t="shared" ref="K28" si="13">IF(K26=".", ".", MOD(K26+K27+K25,2))</f>
        <v>.</v>
      </c>
      <c r="L28" s="3">
        <f t="shared" ref="L28" si="14">IF(L26=".", ".", MOD(L26+L27+L25,2))</f>
        <v>0</v>
      </c>
      <c r="M28" s="3">
        <f t="shared" ref="M28" si="15">IF(M26=".", ".", MOD(M26+M27+M25,2))</f>
        <v>0</v>
      </c>
      <c r="N28" s="3">
        <f t="shared" ref="N28" si="16">IF(N26=".", ".", MOD(N26+N27+N25,2))</f>
        <v>0</v>
      </c>
      <c r="O28" s="3">
        <f t="shared" ref="O28" si="17">IF(O26=".", ".", MOD(O26+O27+O25,2))</f>
        <v>0</v>
      </c>
      <c r="P28" s="3" t="str">
        <f t="shared" ref="P28" si="18">IF(P26=".", ".", MOD(P26+P27+P25,2))</f>
        <v>.</v>
      </c>
      <c r="Q28" s="3">
        <f t="shared" ref="Q28" si="19">IF(Q26=".", ".", MOD(Q26+Q27+Q25,2))</f>
        <v>0</v>
      </c>
      <c r="R28" s="3">
        <f t="shared" ref="R28" si="20">IF(R26=".", ".", MOD(R26+R27+R25,2))</f>
        <v>0</v>
      </c>
      <c r="S28" s="3">
        <f t="shared" ref="S28" si="21">IF(S26=".", ".", MOD(S26+S27+S25,2))</f>
        <v>0</v>
      </c>
      <c r="T28" s="3">
        <f t="shared" ref="T28" si="22">IF(T26=".", ".", MOD(T26+T27+T25,2))</f>
        <v>0</v>
      </c>
      <c r="U28" s="3" t="str">
        <f t="shared" ref="U28" si="23">IF(U26=".", ".", MOD(U26+U27+U25,2))</f>
        <v>.</v>
      </c>
      <c r="V28" s="3">
        <f t="shared" ref="V28" si="24">IF(V26=".", ".", MOD(V26+V27+V25,2))</f>
        <v>0</v>
      </c>
      <c r="W28" s="3">
        <f t="shared" ref="W28" si="25">IF(W26=".", ".", MOD(W26+W27+W25,2))</f>
        <v>0</v>
      </c>
      <c r="X28" s="3">
        <f t="shared" ref="X28" si="26">IF(X26=".", ".", MOD(X26+X27+X25,2))</f>
        <v>0</v>
      </c>
      <c r="Y28" s="3">
        <f t="shared" ref="Y28" si="27">IF(Y26=".", ".", MOD(Y26+Y27+Y25,2))</f>
        <v>0</v>
      </c>
      <c r="Z28" s="6" t="str">
        <f>"(2)"</f>
        <v>(2)</v>
      </c>
      <c r="AA28" t="str">
        <f>"="</f>
        <v>=</v>
      </c>
      <c r="AB28">
        <f>IF(G28=1, _xlfn.DECIMAL(G28&amp;H28&amp;I28&amp;J28&amp;L28&amp;M28&amp;N28&amp;O28&amp;Q28&amp;R28&amp;S28&amp;T28&amp;V28&amp;W28&amp;X28&amp;Y28, 2) - POWER(2, 16), _xlfn.DECIMAL(G28&amp;H28&amp;I28&amp;J28&amp;L28&amp;M28&amp;N28&amp;O28&amp;Q28&amp;R28&amp;S28&amp;T28&amp;V28&amp;W28&amp;X28&amp;Y28, 2))</f>
        <v>-32768</v>
      </c>
      <c r="AC28" s="7" t="str">
        <f>"(10)"</f>
        <v>(10)</v>
      </c>
      <c r="AF28">
        <f>AF26+AF27</f>
        <v>39987</v>
      </c>
    </row>
    <row r="29" spans="5:32" x14ac:dyDescent="0.3">
      <c r="E29" s="11" t="str">
        <f>IF(G28=1, "Из доп кода", "")</f>
        <v>Из доп кода</v>
      </c>
      <c r="F29" s="3"/>
      <c r="G29" s="3">
        <f>IF($G28=1, 1, "")</f>
        <v>1</v>
      </c>
      <c r="H29" s="3">
        <f>IF($G28=1, IF(_xlfn.DECIMAL($I28&amp;$J28&amp;$L28&amp;$M28&amp;$N28&amp;$O28&amp;$Q28&amp;$R28&amp;$S28&amp;$T28&amp;$V28&amp;$W28&amp;$X28&amp;$Y28, 2) &gt; 0, IF(H28=".", ".", 1 - H28), IF(H28=".", ".", H28)), "")</f>
        <v>0</v>
      </c>
      <c r="I29" s="3">
        <f>IF($G28=1, IF(_xlfn.DECIMAL($J28&amp;$L28&amp;$M28&amp;$N28&amp;$O28&amp;$Q28&amp;$R28&amp;$S28&amp;$T28&amp;$V28&amp;$W28&amp;$X28&amp;$Y28, 2) &gt; 0, IF(I28=".", ".", 1 - I28), IF(I28=".", ".", I28)), "")</f>
        <v>0</v>
      </c>
      <c r="J29" s="3">
        <f>IF($G28=1, IF(_xlfn.DECIMAL($L28&amp;$M28&amp;$N28&amp;$O28&amp;$Q28&amp;$R28&amp;$S28&amp;$T28&amp;$V28&amp;$W28&amp;$X28&amp;$Y28, 2) &gt; 0, IF(J28=".", ".", 1 - J28), IF(J28=".", ".", J28)), "")</f>
        <v>0</v>
      </c>
      <c r="K29" s="3" t="str">
        <f>IF($G28=1, IF(_xlfn.DECIMAL($L28&amp;$M28&amp;$N28&amp;$O28&amp;$Q28&amp;$R28&amp;$S28&amp;$T28&amp;$V28&amp;$W28&amp;$X28&amp;$Y28, 2) &gt; 0, IF(K28=".", ".", 1 - K28), IF(K28=".", ".", K28)), "")</f>
        <v>.</v>
      </c>
      <c r="L29" s="3">
        <f>IF($G28=1, IF(_xlfn.DECIMAL($M28&amp;$N28&amp;$O28&amp;$Q28&amp;$R28&amp;$S28&amp;$T28&amp;$V28&amp;$W28&amp;$X28&amp;$Y28, 2) &gt; 0, IF(L28=".", ".", 1 - L28), IF(L28=".", ".", L28)), "")</f>
        <v>0</v>
      </c>
      <c r="M29" s="3">
        <f>IF($G28=1, IF(_xlfn.DECIMAL($N28&amp;$O28&amp;$Q28&amp;$R28&amp;$S28&amp;$T28&amp;$V28&amp;$W28&amp;$X28&amp;$Y28, 2) &gt; 0, IF(M28=".", ".", 1 - M28), IF(M28=".", ".", M28)), "")</f>
        <v>0</v>
      </c>
      <c r="N29" s="3">
        <f>IF($G28=1, IF(_xlfn.DECIMAL($O28&amp;$Q28&amp;$R28&amp;$S28&amp;$T28&amp;$V28&amp;$W28&amp;$X28&amp;$Y28, 2) &gt; 0, IF(N28=".", ".", 1 - N28), IF(N28=".", ".", N28)), "")</f>
        <v>0</v>
      </c>
      <c r="O29" s="3">
        <f>IF($G28=1, IF(_xlfn.DECIMAL($Q28&amp;$R28&amp;$S28&amp;$T28&amp;$V28&amp;$W28&amp;$X28&amp;$Y28, 2) &gt; 0, IF(O28=".", ".", 1 - O28), IF(O28=".", ".", O28)), "")</f>
        <v>0</v>
      </c>
      <c r="P29" s="3" t="str">
        <f>IF($G28=1, IF(_xlfn.DECIMAL($Q28&amp;$R28&amp;$S28&amp;$T28&amp;$V28&amp;$W28&amp;$X28&amp;$Y28, 2) &gt; 0, IF(P28=".", ".", 1 - P28), IF(P28=".", ".", P28)), "")</f>
        <v>.</v>
      </c>
      <c r="Q29" s="3">
        <f>IF($G28=1, IF(_xlfn.DECIMAL($R28&amp;$S28&amp;$T28&amp;$V28&amp;$W28&amp;$X28&amp;$Y28, 2) &gt; 0, IF(Q28=".", ".", 1 - Q28), IF(Q28=".", ".", Q28)), "")</f>
        <v>0</v>
      </c>
      <c r="R29" s="3">
        <f>IF($G28=1, IF(_xlfn.DECIMAL($S28&amp;$T28&amp;$V28&amp;$W28&amp;$X28&amp;$Y28, 2) &gt; 0, IF(R28=".", ".", 1 - R28), IF(R28=".", ".", R28)), "")</f>
        <v>0</v>
      </c>
      <c r="S29" s="3">
        <f>IF($G28=1, IF(_xlfn.DECIMAL($T28&amp;$V28&amp;$W28&amp;$X28&amp;$Y28, 2) &gt; 0, IF(S28=".", ".", 1 - S28), IF(S28=".", ".", S28)), "")</f>
        <v>0</v>
      </c>
      <c r="T29" s="3">
        <f>IF($G28=1, IF(_xlfn.DECIMAL($V28&amp;$W28&amp;$X28&amp;$Y28, 2) &gt; 0, IF(T28=".", ".", 1 - T28), IF(T28=".", ".", T28)), "")</f>
        <v>0</v>
      </c>
      <c r="U29" s="3" t="str">
        <f>IF($G28=1, IF(_xlfn.DECIMAL($V28&amp;$W28&amp;$X28&amp;$Y28, 2) &gt; 0, IF(U28=".", ".", 1 - U28), IF(U28=".", ".", U28)), "")</f>
        <v>.</v>
      </c>
      <c r="V29" s="3">
        <f>IF($G28=1, IF(_xlfn.DECIMAL($W28&amp;$X28&amp;$Y28, 2) &gt; 0, IF(V28=".", ".", 1 - V28), IF(V28=".", ".", V28)), "")</f>
        <v>0</v>
      </c>
      <c r="W29" s="3">
        <f>IF($G28=1, IF(_xlfn.DECIMAL($X28&amp;$Y28, 2) &gt; 0, IF(W28=".", ".", 1 - W28), IF(W28=".", ".", W28)), "")</f>
        <v>0</v>
      </c>
      <c r="X29" s="3">
        <f>IF($G28=1, IF(_xlfn.DECIMAL($Y28, 2) &gt; 0, IF(X28=".", ".", 1 - X28), IF(X28=".", ".", X28)), "")</f>
        <v>0</v>
      </c>
      <c r="Y29" s="3">
        <f>IF(G28=1, Y28, "")</f>
        <v>0</v>
      </c>
    </row>
    <row r="30" spans="5:32" x14ac:dyDescent="0.3">
      <c r="G30" s="3" t="s">
        <v>47</v>
      </c>
      <c r="H30" s="3">
        <f>IF(G26 + G27 + G25 &gt; 1, 1, 0)</f>
        <v>0</v>
      </c>
      <c r="I30" s="3" t="s">
        <v>48</v>
      </c>
      <c r="J30" s="3">
        <f>MOD(SUM(Q28:Y28) + 1, 2)</f>
        <v>1</v>
      </c>
      <c r="K30" s="3"/>
      <c r="L30" s="3" t="s">
        <v>49</v>
      </c>
      <c r="M30" s="3">
        <f>U25</f>
        <v>1</v>
      </c>
      <c r="N30" s="3" t="s">
        <v>50</v>
      </c>
      <c r="O30" s="3">
        <f>IF(SUM(G28:Y28) = 0, 1, 0)</f>
        <v>0</v>
      </c>
      <c r="P30" s="3"/>
      <c r="Q30" s="3" t="s">
        <v>51</v>
      </c>
      <c r="R30" s="3">
        <f>G28</f>
        <v>1</v>
      </c>
      <c r="S30" s="3" t="s">
        <v>52</v>
      </c>
      <c r="T30" s="10">
        <f>MOD(G25 + ROUNDDOWN((G26+ G27 + G25) / 2, 0),2)</f>
        <v>1</v>
      </c>
      <c r="AF30" t="str">
        <f>IF(T30=0, IF(H30 = 0, $AJ$2, $AJ$3), IF(G26 = 0, $AJ$4, $AJ$5))</f>
        <v>При сложении положительных чисел получен отрицательный результат - ПЕРЕПОЛНЕНИЕ!</v>
      </c>
    </row>
    <row r="33" spans="5:32" x14ac:dyDescent="0.3">
      <c r="G33" s="9">
        <f>IF(H34=".", H33, ROUNDDOWN((H33 + H34 + H35) / 2, 0))</f>
        <v>1</v>
      </c>
      <c r="H33" s="9">
        <f t="shared" ref="H33:V33" si="28">IF(I34=".", I33, ROUNDDOWN((I33 + I34 + I35) / 2, 0))</f>
        <v>1</v>
      </c>
      <c r="I33" s="9">
        <f t="shared" si="28"/>
        <v>1</v>
      </c>
      <c r="J33" s="9">
        <f t="shared" si="28"/>
        <v>1</v>
      </c>
      <c r="K33" s="9">
        <f t="shared" si="28"/>
        <v>1</v>
      </c>
      <c r="L33" s="9">
        <f t="shared" si="28"/>
        <v>1</v>
      </c>
      <c r="M33" s="9">
        <f t="shared" si="28"/>
        <v>0</v>
      </c>
      <c r="N33" s="9">
        <f t="shared" si="28"/>
        <v>1</v>
      </c>
      <c r="O33" s="9">
        <f t="shared" si="28"/>
        <v>1</v>
      </c>
      <c r="P33" s="9">
        <f t="shared" si="28"/>
        <v>1</v>
      </c>
      <c r="Q33" s="9">
        <f t="shared" si="28"/>
        <v>1</v>
      </c>
      <c r="R33" s="9">
        <f t="shared" si="28"/>
        <v>1</v>
      </c>
      <c r="S33" s="9">
        <f t="shared" si="28"/>
        <v>0</v>
      </c>
      <c r="T33" s="9">
        <f t="shared" si="28"/>
        <v>0</v>
      </c>
      <c r="U33" s="9">
        <f t="shared" si="28"/>
        <v>0</v>
      </c>
      <c r="V33" s="9">
        <f t="shared" si="28"/>
        <v>0</v>
      </c>
      <c r="W33" s="9">
        <f>IF(X34=".", X33, ROUNDDOWN((X33 + X34 + X35) / 2, 0))</f>
        <v>1</v>
      </c>
      <c r="X33" s="9">
        <f>IF(Y34=".", Y33, ROUNDDOWN((Y33 + Y34 + Y35) / 2, 0))</f>
        <v>1</v>
      </c>
    </row>
    <row r="34" spans="5:32" x14ac:dyDescent="0.3">
      <c r="E34" s="4" t="s">
        <v>45</v>
      </c>
      <c r="F34" t="s">
        <v>46</v>
      </c>
      <c r="G34" s="3">
        <f>G5</f>
        <v>0</v>
      </c>
      <c r="H34" s="3">
        <f t="shared" ref="H34:Y34" si="29">H5</f>
        <v>0</v>
      </c>
      <c r="I34" s="3">
        <f t="shared" si="29"/>
        <v>1</v>
      </c>
      <c r="J34" s="3">
        <f t="shared" si="29"/>
        <v>1</v>
      </c>
      <c r="K34" s="3" t="str">
        <f t="shared" si="29"/>
        <v>.</v>
      </c>
      <c r="L34" s="3">
        <f t="shared" si="29"/>
        <v>0</v>
      </c>
      <c r="M34" s="3">
        <f t="shared" si="29"/>
        <v>1</v>
      </c>
      <c r="N34" s="3">
        <f t="shared" si="29"/>
        <v>0</v>
      </c>
      <c r="O34" s="3">
        <f t="shared" si="29"/>
        <v>0</v>
      </c>
      <c r="P34" s="3" t="str">
        <f t="shared" si="29"/>
        <v>.</v>
      </c>
      <c r="Q34" s="3">
        <f t="shared" si="29"/>
        <v>1</v>
      </c>
      <c r="R34" s="3">
        <f t="shared" si="29"/>
        <v>1</v>
      </c>
      <c r="S34" s="3">
        <f t="shared" si="29"/>
        <v>1</v>
      </c>
      <c r="T34" s="3">
        <f t="shared" si="29"/>
        <v>0</v>
      </c>
      <c r="U34" s="3" t="str">
        <f t="shared" si="29"/>
        <v>.</v>
      </c>
      <c r="V34" s="3">
        <f t="shared" si="29"/>
        <v>1</v>
      </c>
      <c r="W34" s="3">
        <f t="shared" si="29"/>
        <v>0</v>
      </c>
      <c r="X34" s="3">
        <f t="shared" si="29"/>
        <v>1</v>
      </c>
      <c r="Y34" s="3">
        <f t="shared" si="29"/>
        <v>1</v>
      </c>
      <c r="AD34" s="4" t="s">
        <v>45</v>
      </c>
      <c r="AE34" t="s">
        <v>3</v>
      </c>
      <c r="AF34">
        <f>C5</f>
        <v>13547</v>
      </c>
    </row>
    <row r="35" spans="5:32" x14ac:dyDescent="0.3">
      <c r="E35" s="4"/>
      <c r="F35" t="s">
        <v>58</v>
      </c>
      <c r="G35" s="5">
        <f>G10</f>
        <v>1</v>
      </c>
      <c r="H35" s="5">
        <f t="shared" ref="H35:Y35" si="30">H10</f>
        <v>1</v>
      </c>
      <c r="I35" s="5">
        <f t="shared" si="30"/>
        <v>0</v>
      </c>
      <c r="J35" s="5">
        <f t="shared" si="30"/>
        <v>0</v>
      </c>
      <c r="K35" s="5" t="str">
        <f t="shared" si="30"/>
        <v>.</v>
      </c>
      <c r="L35" s="5">
        <f t="shared" si="30"/>
        <v>1</v>
      </c>
      <c r="M35" s="5">
        <f t="shared" si="30"/>
        <v>1</v>
      </c>
      <c r="N35" s="5">
        <f t="shared" si="30"/>
        <v>0</v>
      </c>
      <c r="O35" s="5">
        <f t="shared" si="30"/>
        <v>1</v>
      </c>
      <c r="P35" s="5" t="str">
        <f t="shared" si="30"/>
        <v>.</v>
      </c>
      <c r="Q35" s="5">
        <f t="shared" si="30"/>
        <v>1</v>
      </c>
      <c r="R35" s="5">
        <f t="shared" si="30"/>
        <v>0</v>
      </c>
      <c r="S35" s="5">
        <f t="shared" si="30"/>
        <v>1</v>
      </c>
      <c r="T35" s="5">
        <f t="shared" si="30"/>
        <v>0</v>
      </c>
      <c r="U35" s="5" t="str">
        <f t="shared" si="30"/>
        <v>.</v>
      </c>
      <c r="V35" s="5">
        <f t="shared" si="30"/>
        <v>0</v>
      </c>
      <c r="W35" s="5">
        <f t="shared" si="30"/>
        <v>0</v>
      </c>
      <c r="X35" s="5">
        <f t="shared" si="30"/>
        <v>1</v>
      </c>
      <c r="Y35" s="5">
        <f t="shared" si="30"/>
        <v>1</v>
      </c>
      <c r="AD35" s="4"/>
      <c r="AE35" s="8" t="s">
        <v>8</v>
      </c>
      <c r="AF35" s="8">
        <f>-C4</f>
        <v>-12893</v>
      </c>
    </row>
    <row r="36" spans="5:32" x14ac:dyDescent="0.3">
      <c r="G36" s="3">
        <f>IF(G34=".", ".", MOD(G34+G35+G33,2))</f>
        <v>0</v>
      </c>
      <c r="H36" s="3">
        <f t="shared" ref="H36" si="31">IF(H34=".", ".", MOD(H34+H35+H33,2))</f>
        <v>0</v>
      </c>
      <c r="I36" s="3">
        <f t="shared" ref="I36" si="32">IF(I34=".", ".", MOD(I34+I35+I33,2))</f>
        <v>0</v>
      </c>
      <c r="J36" s="3">
        <f t="shared" ref="J36" si="33">IF(J34=".", ".", MOD(J34+J35+J33,2))</f>
        <v>0</v>
      </c>
      <c r="K36" s="3" t="str">
        <f t="shared" ref="K36" si="34">IF(K34=".", ".", MOD(K34+K35+K33,2))</f>
        <v>.</v>
      </c>
      <c r="L36" s="3">
        <f t="shared" ref="L36" si="35">IF(L34=".", ".", MOD(L34+L35+L33,2))</f>
        <v>0</v>
      </c>
      <c r="M36" s="3">
        <f t="shared" ref="M36" si="36">IF(M34=".", ".", MOD(M34+M35+M33,2))</f>
        <v>0</v>
      </c>
      <c r="N36" s="3">
        <f t="shared" ref="N36" si="37">IF(N34=".", ".", MOD(N34+N35+N33,2))</f>
        <v>1</v>
      </c>
      <c r="O36" s="3">
        <f t="shared" ref="O36" si="38">IF(O34=".", ".", MOD(O34+O35+O33,2))</f>
        <v>0</v>
      </c>
      <c r="P36" s="3" t="str">
        <f t="shared" ref="P36" si="39">IF(P34=".", ".", MOD(P34+P35+P33,2))</f>
        <v>.</v>
      </c>
      <c r="Q36" s="3">
        <f t="shared" ref="Q36" si="40">IF(Q34=".", ".", MOD(Q34+Q35+Q33,2))</f>
        <v>1</v>
      </c>
      <c r="R36" s="3">
        <f t="shared" ref="R36" si="41">IF(R34=".", ".", MOD(R34+R35+R33,2))</f>
        <v>0</v>
      </c>
      <c r="S36" s="3">
        <f t="shared" ref="S36" si="42">IF(S34=".", ".", MOD(S34+S35+S33,2))</f>
        <v>0</v>
      </c>
      <c r="T36" s="3">
        <f t="shared" ref="T36" si="43">IF(T34=".", ".", MOD(T34+T35+T33,2))</f>
        <v>0</v>
      </c>
      <c r="U36" s="3" t="str">
        <f t="shared" ref="U36" si="44">IF(U34=".", ".", MOD(U34+U35+U33,2))</f>
        <v>.</v>
      </c>
      <c r="V36" s="3">
        <f t="shared" ref="V36" si="45">IF(V34=".", ".", MOD(V34+V35+V33,2))</f>
        <v>1</v>
      </c>
      <c r="W36" s="3">
        <f t="shared" ref="W36" si="46">IF(W34=".", ".", MOD(W34+W35+W33,2))</f>
        <v>1</v>
      </c>
      <c r="X36" s="3">
        <f t="shared" ref="X36" si="47">IF(X34=".", ".", MOD(X34+X35+X33,2))</f>
        <v>1</v>
      </c>
      <c r="Y36" s="3">
        <f t="shared" ref="Y36" si="48">IF(Y34=".", ".", MOD(Y34+Y35+Y33,2))</f>
        <v>0</v>
      </c>
      <c r="Z36" s="6" t="str">
        <f>"(2)"</f>
        <v>(2)</v>
      </c>
      <c r="AA36" t="str">
        <f>"="</f>
        <v>=</v>
      </c>
      <c r="AB36">
        <f>IF(G36=1, _xlfn.DECIMAL(G36&amp;H36&amp;I36&amp;J36&amp;L36&amp;M36&amp;N36&amp;O36&amp;Q36&amp;R36&amp;S36&amp;T36&amp;V36&amp;W36&amp;X36&amp;Y36, 2) - POWER(2, 16), _xlfn.DECIMAL(G36&amp;H36&amp;I36&amp;J36&amp;L36&amp;M36&amp;N36&amp;O36&amp;Q36&amp;R36&amp;S36&amp;T36&amp;V36&amp;W36&amp;X36&amp;Y36, 2))</f>
        <v>654</v>
      </c>
      <c r="AC36" s="7" t="str">
        <f>"(10)"</f>
        <v>(10)</v>
      </c>
      <c r="AF36">
        <f>AF34+AF35</f>
        <v>654</v>
      </c>
    </row>
    <row r="37" spans="5:32" x14ac:dyDescent="0.3">
      <c r="E37" s="11" t="str">
        <f>IF(G36=1, "Из доп кода", "")</f>
        <v/>
      </c>
      <c r="F37" s="3"/>
      <c r="G37" s="3" t="str">
        <f>IF($G36=1, 1, "")</f>
        <v/>
      </c>
      <c r="H37" s="3" t="str">
        <f>IF($G36=1, IF(_xlfn.DECIMAL($I36&amp;$J36&amp;$L36&amp;$M36&amp;$N36&amp;$O36&amp;$Q36&amp;$R36&amp;$S36&amp;$T36&amp;$V36&amp;$W36&amp;$X36&amp;$Y36, 2) &gt; 0, IF(H36=".", ".", 1 - H36), IF(H36=".", ".", H36)), "")</f>
        <v/>
      </c>
      <c r="I37" s="3" t="str">
        <f>IF($G36=1, IF(_xlfn.DECIMAL($J36&amp;$L36&amp;$M36&amp;$N36&amp;$O36&amp;$Q36&amp;$R36&amp;$S36&amp;$T36&amp;$V36&amp;$W36&amp;$X36&amp;$Y36, 2) &gt; 0, IF(I36=".", ".", 1 - I36), IF(I36=".", ".", I36)), "")</f>
        <v/>
      </c>
      <c r="J37" s="3" t="str">
        <f>IF($G36=1, IF(_xlfn.DECIMAL($L36&amp;$M36&amp;$N36&amp;$O36&amp;$Q36&amp;$R36&amp;$S36&amp;$T36&amp;$V36&amp;$W36&amp;$X36&amp;$Y36, 2) &gt; 0, IF(J36=".", ".", 1 - J36), IF(J36=".", ".", J36)), "")</f>
        <v/>
      </c>
      <c r="K37" s="3" t="str">
        <f>IF($G36=1, IF(_xlfn.DECIMAL($L36&amp;$M36&amp;$N36&amp;$O36&amp;$Q36&amp;$R36&amp;$S36&amp;$T36&amp;$V36&amp;$W36&amp;$X36&amp;$Y36, 2) &gt; 0, IF(K36=".", ".", 1 - K36), IF(K36=".", ".", K36)), "")</f>
        <v/>
      </c>
      <c r="L37" s="3" t="str">
        <f>IF($G36=1, IF(_xlfn.DECIMAL($M36&amp;$N36&amp;$O36&amp;$Q36&amp;$R36&amp;$S36&amp;$T36&amp;$V36&amp;$W36&amp;$X36&amp;$Y36, 2) &gt; 0, IF(L36=".", ".", 1 - L36), IF(L36=".", ".", L36)), "")</f>
        <v/>
      </c>
      <c r="M37" s="3" t="str">
        <f>IF($G36=1, IF(_xlfn.DECIMAL($N36&amp;$O36&amp;$Q36&amp;$R36&amp;$S36&amp;$T36&amp;$V36&amp;$W36&amp;$X36&amp;$Y36, 2) &gt; 0, IF(M36=".", ".", 1 - M36), IF(M36=".", ".", M36)), "")</f>
        <v/>
      </c>
      <c r="N37" s="3" t="str">
        <f>IF($G36=1, IF(_xlfn.DECIMAL($O36&amp;$Q36&amp;$R36&amp;$S36&amp;$T36&amp;$V36&amp;$W36&amp;$X36&amp;$Y36, 2) &gt; 0, IF(N36=".", ".", 1 - N36), IF(N36=".", ".", N36)), "")</f>
        <v/>
      </c>
      <c r="O37" s="3" t="str">
        <f>IF($G36=1, IF(_xlfn.DECIMAL($Q36&amp;$R36&amp;$S36&amp;$T36&amp;$V36&amp;$W36&amp;$X36&amp;$Y36, 2) &gt; 0, IF(O36=".", ".", 1 - O36), IF(O36=".", ".", O36)), "")</f>
        <v/>
      </c>
      <c r="P37" s="3" t="str">
        <f>IF($G36=1, IF(_xlfn.DECIMAL($Q36&amp;$R36&amp;$S36&amp;$T36&amp;$V36&amp;$W36&amp;$X36&amp;$Y36, 2) &gt; 0, IF(P36=".", ".", 1 - P36), IF(P36=".", ".", P36)), "")</f>
        <v/>
      </c>
      <c r="Q37" s="3" t="str">
        <f>IF($G36=1, IF(_xlfn.DECIMAL($R36&amp;$S36&amp;$T36&amp;$V36&amp;$W36&amp;$X36&amp;$Y36, 2) &gt; 0, IF(Q36=".", ".", 1 - Q36), IF(Q36=".", ".", Q36)), "")</f>
        <v/>
      </c>
      <c r="R37" s="3" t="str">
        <f>IF($G36=1, IF(_xlfn.DECIMAL($S36&amp;$T36&amp;$V36&amp;$W36&amp;$X36&amp;$Y36, 2) &gt; 0, IF(R36=".", ".", 1 - R36), IF(R36=".", ".", R36)), "")</f>
        <v/>
      </c>
      <c r="S37" s="3" t="str">
        <f>IF($G36=1, IF(_xlfn.DECIMAL($T36&amp;$V36&amp;$W36&amp;$X36&amp;$Y36, 2) &gt; 0, IF(S36=".", ".", 1 - S36), IF(S36=".", ".", S36)), "")</f>
        <v/>
      </c>
      <c r="T37" s="3" t="str">
        <f>IF($G36=1, IF(_xlfn.DECIMAL($V36&amp;$W36&amp;$X36&amp;$Y36, 2) &gt; 0, IF(T36=".", ".", 1 - T36), IF(T36=".", ".", T36)), "")</f>
        <v/>
      </c>
      <c r="U37" s="3" t="str">
        <f>IF($G36=1, IF(_xlfn.DECIMAL($V36&amp;$W36&amp;$X36&amp;$Y36, 2) &gt; 0, IF(U36=".", ".", 1 - U36), IF(U36=".", ".", U36)), "")</f>
        <v/>
      </c>
      <c r="V37" s="3" t="str">
        <f>IF($G36=1, IF(_xlfn.DECIMAL($W36&amp;$X36&amp;$Y36, 2) &gt; 0, IF(V36=".", ".", 1 - V36), IF(V36=".", ".", V36)), "")</f>
        <v/>
      </c>
      <c r="W37" s="3" t="str">
        <f>IF($G36=1, IF(_xlfn.DECIMAL($X36&amp;$Y36, 2) &gt; 0, IF(W36=".", ".", 1 - W36), IF(W36=".", ".", W36)), "")</f>
        <v/>
      </c>
      <c r="X37" s="3" t="str">
        <f>IF($G36=1, IF(_xlfn.DECIMAL($Y36, 2) &gt; 0, IF(X36=".", ".", 1 - X36), IF(X36=".", ".", X36)), "")</f>
        <v/>
      </c>
      <c r="Y37" s="3" t="str">
        <f>IF(G36=1, Y36, "")</f>
        <v/>
      </c>
    </row>
    <row r="38" spans="5:32" x14ac:dyDescent="0.3">
      <c r="G38" s="3" t="s">
        <v>47</v>
      </c>
      <c r="H38" s="3">
        <f>IF(G34 + G35 + G33 &gt; 1, 1, 0)</f>
        <v>1</v>
      </c>
      <c r="I38" s="3" t="s">
        <v>48</v>
      </c>
      <c r="J38" s="3">
        <f>MOD(SUM(Q36:Y36) + 1, 2)</f>
        <v>1</v>
      </c>
      <c r="K38" s="3"/>
      <c r="L38" s="3" t="s">
        <v>49</v>
      </c>
      <c r="M38" s="3">
        <f>U33</f>
        <v>0</v>
      </c>
      <c r="N38" s="3" t="s">
        <v>50</v>
      </c>
      <c r="O38" s="3">
        <f>IF(SUM(G36:Y36) = 0, 1, 0)</f>
        <v>0</v>
      </c>
      <c r="P38" s="3"/>
      <c r="Q38" s="3" t="s">
        <v>51</v>
      </c>
      <c r="R38" s="3">
        <f>G36</f>
        <v>0</v>
      </c>
      <c r="S38" s="3" t="s">
        <v>52</v>
      </c>
      <c r="T38" s="10">
        <f>MOD(G33 + ROUNDDOWN((G34+ G35 + G33) / 2, 0),2)</f>
        <v>0</v>
      </c>
      <c r="AF38" t="str">
        <f>IF(T38=0, IF(H38 = 0, $AJ$2, $AJ$3), IF(G34 = 0, $AJ$4, $AJ$5))</f>
        <v>Результат корректный. Перенос из старшего разряда не учитывается.</v>
      </c>
    </row>
    <row r="41" spans="5:32" x14ac:dyDescent="0.3">
      <c r="G41" s="9">
        <f>IF(H42=".", H41, ROUNDDOWN((H41 + H42 + H43) / 2, 0))</f>
        <v>1</v>
      </c>
      <c r="H41" s="9">
        <f t="shared" ref="H41:V41" si="49">IF(I42=".", I41, ROUNDDOWN((I41 + I42 + I43) / 2, 0))</f>
        <v>0</v>
      </c>
      <c r="I41" s="9">
        <f t="shared" si="49"/>
        <v>0</v>
      </c>
      <c r="J41" s="9">
        <f t="shared" si="49"/>
        <v>1</v>
      </c>
      <c r="K41" s="9">
        <f t="shared" si="49"/>
        <v>1</v>
      </c>
      <c r="L41" s="9">
        <f t="shared" si="49"/>
        <v>1</v>
      </c>
      <c r="M41" s="9">
        <f t="shared" si="49"/>
        <v>1</v>
      </c>
      <c r="N41" s="9">
        <f t="shared" si="49"/>
        <v>1</v>
      </c>
      <c r="O41" s="9">
        <f t="shared" si="49"/>
        <v>0</v>
      </c>
      <c r="P41" s="9">
        <f t="shared" si="49"/>
        <v>0</v>
      </c>
      <c r="Q41" s="9">
        <f t="shared" si="49"/>
        <v>0</v>
      </c>
      <c r="R41" s="9">
        <f t="shared" si="49"/>
        <v>0</v>
      </c>
      <c r="S41" s="9">
        <f t="shared" si="49"/>
        <v>0</v>
      </c>
      <c r="T41" s="9">
        <f t="shared" si="49"/>
        <v>0</v>
      </c>
      <c r="U41" s="9">
        <f t="shared" si="49"/>
        <v>0</v>
      </c>
      <c r="V41" s="9">
        <f t="shared" si="49"/>
        <v>1</v>
      </c>
      <c r="W41" s="9">
        <f>IF(X42=".", X41, ROUNDDOWN((X41 + X42 + X43) / 2, 0))</f>
        <v>1</v>
      </c>
      <c r="X41" s="9">
        <f>IF(Y42=".", Y41, ROUNDDOWN((Y41 + Y42 + Y43) / 2, 0))</f>
        <v>1</v>
      </c>
    </row>
    <row r="42" spans="5:32" x14ac:dyDescent="0.3">
      <c r="E42" s="4" t="s">
        <v>45</v>
      </c>
      <c r="F42" t="s">
        <v>58</v>
      </c>
      <c r="G42" s="3">
        <f>G10</f>
        <v>1</v>
      </c>
      <c r="H42" s="3">
        <f t="shared" ref="H42:Y42" si="50">H10</f>
        <v>1</v>
      </c>
      <c r="I42" s="3">
        <f t="shared" si="50"/>
        <v>0</v>
      </c>
      <c r="J42" s="3">
        <f t="shared" si="50"/>
        <v>0</v>
      </c>
      <c r="K42" s="3" t="str">
        <f t="shared" si="50"/>
        <v>.</v>
      </c>
      <c r="L42" s="3">
        <f t="shared" si="50"/>
        <v>1</v>
      </c>
      <c r="M42" s="3">
        <f t="shared" si="50"/>
        <v>1</v>
      </c>
      <c r="N42" s="3">
        <f t="shared" si="50"/>
        <v>0</v>
      </c>
      <c r="O42" s="3">
        <f t="shared" si="50"/>
        <v>1</v>
      </c>
      <c r="P42" s="3" t="str">
        <f t="shared" si="50"/>
        <v>.</v>
      </c>
      <c r="Q42" s="3">
        <f t="shared" si="50"/>
        <v>1</v>
      </c>
      <c r="R42" s="3">
        <f t="shared" si="50"/>
        <v>0</v>
      </c>
      <c r="S42" s="3">
        <f t="shared" si="50"/>
        <v>1</v>
      </c>
      <c r="T42" s="3">
        <f t="shared" si="50"/>
        <v>0</v>
      </c>
      <c r="U42" s="3" t="str">
        <f t="shared" si="50"/>
        <v>.</v>
      </c>
      <c r="V42" s="3">
        <f t="shared" si="50"/>
        <v>0</v>
      </c>
      <c r="W42" s="3">
        <f t="shared" si="50"/>
        <v>0</v>
      </c>
      <c r="X42" s="3">
        <f t="shared" si="50"/>
        <v>1</v>
      </c>
      <c r="Y42" s="3">
        <f t="shared" si="50"/>
        <v>1</v>
      </c>
      <c r="AD42" s="4" t="s">
        <v>45</v>
      </c>
      <c r="AE42" t="s">
        <v>8</v>
      </c>
      <c r="AF42">
        <f>-C4</f>
        <v>-12893</v>
      </c>
    </row>
    <row r="43" spans="5:32" x14ac:dyDescent="0.3">
      <c r="E43" s="4"/>
      <c r="F43" t="s">
        <v>59</v>
      </c>
      <c r="G43" s="5">
        <f>G11</f>
        <v>1</v>
      </c>
      <c r="H43" s="5">
        <f t="shared" ref="H43:Y43" si="51">H11</f>
        <v>1</v>
      </c>
      <c r="I43" s="5">
        <f t="shared" si="51"/>
        <v>0</v>
      </c>
      <c r="J43" s="5">
        <f t="shared" si="51"/>
        <v>0</v>
      </c>
      <c r="K43" s="5" t="str">
        <f t="shared" si="51"/>
        <v>.</v>
      </c>
      <c r="L43" s="5">
        <f t="shared" si="51"/>
        <v>1</v>
      </c>
      <c r="M43" s="5">
        <f t="shared" si="51"/>
        <v>0</v>
      </c>
      <c r="N43" s="5">
        <f t="shared" si="51"/>
        <v>1</v>
      </c>
      <c r="O43" s="5">
        <f t="shared" si="51"/>
        <v>1</v>
      </c>
      <c r="P43" s="5" t="str">
        <f t="shared" si="51"/>
        <v>.</v>
      </c>
      <c r="Q43" s="5">
        <f t="shared" si="51"/>
        <v>0</v>
      </c>
      <c r="R43" s="5">
        <f t="shared" si="51"/>
        <v>0</v>
      </c>
      <c r="S43" s="5">
        <f t="shared" si="51"/>
        <v>0</v>
      </c>
      <c r="T43" s="5">
        <f t="shared" si="51"/>
        <v>1</v>
      </c>
      <c r="U43" s="5" t="str">
        <f t="shared" si="51"/>
        <v>.</v>
      </c>
      <c r="V43" s="5">
        <f t="shared" si="51"/>
        <v>0</v>
      </c>
      <c r="W43" s="5">
        <f t="shared" si="51"/>
        <v>1</v>
      </c>
      <c r="X43" s="5">
        <f t="shared" si="51"/>
        <v>0</v>
      </c>
      <c r="Y43" s="5">
        <f t="shared" si="51"/>
        <v>1</v>
      </c>
      <c r="AD43" s="4"/>
      <c r="AE43" s="8" t="s">
        <v>9</v>
      </c>
      <c r="AF43" s="8">
        <f>-C5</f>
        <v>-13547</v>
      </c>
    </row>
    <row r="44" spans="5:32" x14ac:dyDescent="0.3">
      <c r="G44" s="3">
        <f>IF(G42=".", ".", MOD(G42+G43+G41,2))</f>
        <v>1</v>
      </c>
      <c r="H44" s="3">
        <f t="shared" ref="H44" si="52">IF(H42=".", ".", MOD(H42+H43+H41,2))</f>
        <v>0</v>
      </c>
      <c r="I44" s="3">
        <f t="shared" ref="I44" si="53">IF(I42=".", ".", MOD(I42+I43+I41,2))</f>
        <v>0</v>
      </c>
      <c r="J44" s="3">
        <f t="shared" ref="J44" si="54">IF(J42=".", ".", MOD(J42+J43+J41,2))</f>
        <v>1</v>
      </c>
      <c r="K44" s="3" t="str">
        <f t="shared" ref="K44" si="55">IF(K42=".", ".", MOD(K42+K43+K41,2))</f>
        <v>.</v>
      </c>
      <c r="L44" s="3">
        <f t="shared" ref="L44" si="56">IF(L42=".", ".", MOD(L42+L43+L41,2))</f>
        <v>1</v>
      </c>
      <c r="M44" s="3">
        <f t="shared" ref="M44" si="57">IF(M42=".", ".", MOD(M42+M43+M41,2))</f>
        <v>0</v>
      </c>
      <c r="N44" s="3">
        <f t="shared" ref="N44" si="58">IF(N42=".", ".", MOD(N42+N43+N41,2))</f>
        <v>0</v>
      </c>
      <c r="O44" s="3">
        <f t="shared" ref="O44" si="59">IF(O42=".", ".", MOD(O42+O43+O41,2))</f>
        <v>0</v>
      </c>
      <c r="P44" s="3" t="str">
        <f t="shared" ref="P44" si="60">IF(P42=".", ".", MOD(P42+P43+P41,2))</f>
        <v>.</v>
      </c>
      <c r="Q44" s="3">
        <f t="shared" ref="Q44" si="61">IF(Q42=".", ".", MOD(Q42+Q43+Q41,2))</f>
        <v>1</v>
      </c>
      <c r="R44" s="3">
        <f t="shared" ref="R44" si="62">IF(R42=".", ".", MOD(R42+R43+R41,2))</f>
        <v>0</v>
      </c>
      <c r="S44" s="3">
        <f t="shared" ref="S44" si="63">IF(S42=".", ".", MOD(S42+S43+S41,2))</f>
        <v>1</v>
      </c>
      <c r="T44" s="3">
        <f t="shared" ref="T44" si="64">IF(T42=".", ".", MOD(T42+T43+T41,2))</f>
        <v>1</v>
      </c>
      <c r="U44" s="3" t="str">
        <f t="shared" ref="U44" si="65">IF(U42=".", ".", MOD(U42+U43+U41,2))</f>
        <v>.</v>
      </c>
      <c r="V44" s="3">
        <f t="shared" ref="V44" si="66">IF(V42=".", ".", MOD(V42+V43+V41,2))</f>
        <v>1</v>
      </c>
      <c r="W44" s="3">
        <f t="shared" ref="W44" si="67">IF(W42=".", ".", MOD(W42+W43+W41,2))</f>
        <v>0</v>
      </c>
      <c r="X44" s="3">
        <f t="shared" ref="X44" si="68">IF(X42=".", ".", MOD(X42+X43+X41,2))</f>
        <v>0</v>
      </c>
      <c r="Y44" s="3">
        <f t="shared" ref="Y44" si="69">IF(Y42=".", ".", MOD(Y42+Y43+Y41,2))</f>
        <v>0</v>
      </c>
      <c r="Z44" s="6" t="str">
        <f>"(2)"</f>
        <v>(2)</v>
      </c>
      <c r="AA44" t="str">
        <f>"="</f>
        <v>=</v>
      </c>
      <c r="AB44">
        <f>IF(G44=1, _xlfn.DECIMAL(G44&amp;H44&amp;I44&amp;J44&amp;L44&amp;M44&amp;N44&amp;O44&amp;Q44&amp;R44&amp;S44&amp;T44&amp;V44&amp;W44&amp;X44&amp;Y44, 2) - POWER(2, 16), _xlfn.DECIMAL(G44&amp;H44&amp;I44&amp;J44&amp;L44&amp;M44&amp;N44&amp;O44&amp;Q44&amp;R44&amp;S44&amp;T44&amp;V44&amp;W44&amp;X44&amp;Y44, 2))</f>
        <v>-26440</v>
      </c>
      <c r="AC44" s="7" t="str">
        <f>"(10)"</f>
        <v>(10)</v>
      </c>
      <c r="AF44">
        <f>AF42+AF43</f>
        <v>-26440</v>
      </c>
    </row>
    <row r="45" spans="5:32" x14ac:dyDescent="0.3">
      <c r="E45" s="11" t="str">
        <f>IF(G44=1, "Из доп кода", "")</f>
        <v>Из доп кода</v>
      </c>
      <c r="F45" s="3"/>
      <c r="G45" s="3">
        <f>IF($G44=1, 1, "")</f>
        <v>1</v>
      </c>
      <c r="H45" s="3">
        <f>IF($G44=1, IF(_xlfn.DECIMAL($I44&amp;$J44&amp;$L44&amp;$M44&amp;$N44&amp;$O44&amp;$Q44&amp;$R44&amp;$S44&amp;$T44&amp;$V44&amp;$W44&amp;$X44&amp;$Y44, 2) &gt; 0, IF(H44=".", ".", 1 - H44), IF(H44=".", ".", H44)), "")</f>
        <v>1</v>
      </c>
      <c r="I45" s="3">
        <f>IF($G44=1, IF(_xlfn.DECIMAL($J44&amp;$L44&amp;$M44&amp;$N44&amp;$O44&amp;$Q44&amp;$R44&amp;$S44&amp;$T44&amp;$V44&amp;$W44&amp;$X44&amp;$Y44, 2) &gt; 0, IF(I44=".", ".", 1 - I44), IF(I44=".", ".", I44)), "")</f>
        <v>1</v>
      </c>
      <c r="J45" s="3">
        <f>IF($G44=1, IF(_xlfn.DECIMAL($L44&amp;$M44&amp;$N44&amp;$O44&amp;$Q44&amp;$R44&amp;$S44&amp;$T44&amp;$V44&amp;$W44&amp;$X44&amp;$Y44, 2) &gt; 0, IF(J44=".", ".", 1 - J44), IF(J44=".", ".", J44)), "")</f>
        <v>0</v>
      </c>
      <c r="K45" s="3" t="str">
        <f>IF($G44=1, IF(_xlfn.DECIMAL($L44&amp;$M44&amp;$N44&amp;$O44&amp;$Q44&amp;$R44&amp;$S44&amp;$T44&amp;$V44&amp;$W44&amp;$X44&amp;$Y44, 2) &gt; 0, IF(K44=".", ".", 1 - K44), IF(K44=".", ".", K44)), "")</f>
        <v>.</v>
      </c>
      <c r="L45" s="3">
        <f>IF($G44=1, IF(_xlfn.DECIMAL($M44&amp;$N44&amp;$O44&amp;$Q44&amp;$R44&amp;$S44&amp;$T44&amp;$V44&amp;$W44&amp;$X44&amp;$Y44, 2) &gt; 0, IF(L44=".", ".", 1 - L44), IF(L44=".", ".", L44)), "")</f>
        <v>0</v>
      </c>
      <c r="M45" s="3">
        <f>IF($G44=1, IF(_xlfn.DECIMAL($N44&amp;$O44&amp;$Q44&amp;$R44&amp;$S44&amp;$T44&amp;$V44&amp;$W44&amp;$X44&amp;$Y44, 2) &gt; 0, IF(M44=".", ".", 1 - M44), IF(M44=".", ".", M44)), "")</f>
        <v>1</v>
      </c>
      <c r="N45" s="3">
        <f>IF($G44=1, IF(_xlfn.DECIMAL($O44&amp;$Q44&amp;$R44&amp;$S44&amp;$T44&amp;$V44&amp;$W44&amp;$X44&amp;$Y44, 2) &gt; 0, IF(N44=".", ".", 1 - N44), IF(N44=".", ".", N44)), "")</f>
        <v>1</v>
      </c>
      <c r="O45" s="3">
        <f>IF($G44=1, IF(_xlfn.DECIMAL($Q44&amp;$R44&amp;$S44&amp;$T44&amp;$V44&amp;$W44&amp;$X44&amp;$Y44, 2) &gt; 0, IF(O44=".", ".", 1 - O44), IF(O44=".", ".", O44)), "")</f>
        <v>1</v>
      </c>
      <c r="P45" s="3" t="str">
        <f>IF($G44=1, IF(_xlfn.DECIMAL($Q44&amp;$R44&amp;$S44&amp;$T44&amp;$V44&amp;$W44&amp;$X44&amp;$Y44, 2) &gt; 0, IF(P44=".", ".", 1 - P44), IF(P44=".", ".", P44)), "")</f>
        <v>.</v>
      </c>
      <c r="Q45" s="3">
        <f>IF($G44=1, IF(_xlfn.DECIMAL($R44&amp;$S44&amp;$T44&amp;$V44&amp;$W44&amp;$X44&amp;$Y44, 2) &gt; 0, IF(Q44=".", ".", 1 - Q44), IF(Q44=".", ".", Q44)), "")</f>
        <v>0</v>
      </c>
      <c r="R45" s="3">
        <f>IF($G44=1, IF(_xlfn.DECIMAL($S44&amp;$T44&amp;$V44&amp;$W44&amp;$X44&amp;$Y44, 2) &gt; 0, IF(R44=".", ".", 1 - R44), IF(R44=".", ".", R44)), "")</f>
        <v>1</v>
      </c>
      <c r="S45" s="3">
        <f>IF($G44=1, IF(_xlfn.DECIMAL($T44&amp;$V44&amp;$W44&amp;$X44&amp;$Y44, 2) &gt; 0, IF(S44=".", ".", 1 - S44), IF(S44=".", ".", S44)), "")</f>
        <v>0</v>
      </c>
      <c r="T45" s="3">
        <f>IF($G44=1, IF(_xlfn.DECIMAL($V44&amp;$W44&amp;$X44&amp;$Y44, 2) &gt; 0, IF(T44=".", ".", 1 - T44), IF(T44=".", ".", T44)), "")</f>
        <v>0</v>
      </c>
      <c r="U45" s="3" t="str">
        <f>IF($G44=1, IF(_xlfn.DECIMAL($V44&amp;$W44&amp;$X44&amp;$Y44, 2) &gt; 0, IF(U44=".", ".", 1 - U44), IF(U44=".", ".", U44)), "")</f>
        <v>.</v>
      </c>
      <c r="V45" s="3">
        <f>IF($G44=1, IF(_xlfn.DECIMAL($W44&amp;$X44&amp;$Y44, 2) &gt; 0, IF(V44=".", ".", 1 - V44), IF(V44=".", ".", V44)), "")</f>
        <v>1</v>
      </c>
      <c r="W45" s="3">
        <f>IF($G44=1, IF(_xlfn.DECIMAL($X44&amp;$Y44, 2) &gt; 0, IF(W44=".", ".", 1 - W44), IF(W44=".", ".", W44)), "")</f>
        <v>0</v>
      </c>
      <c r="X45" s="3">
        <f>IF($G44=1, IF(_xlfn.DECIMAL($Y44, 2) &gt; 0, IF(X44=".", ".", 1 - X44), IF(X44=".", ".", X44)), "")</f>
        <v>0</v>
      </c>
      <c r="Y45" s="3">
        <f>IF(G44=1, Y44, "")</f>
        <v>0</v>
      </c>
    </row>
    <row r="46" spans="5:32" x14ac:dyDescent="0.3">
      <c r="G46" s="3" t="s">
        <v>47</v>
      </c>
      <c r="H46" s="3">
        <f>IF(G42 + G43 + G41 &gt; 1, 1, 0)</f>
        <v>1</v>
      </c>
      <c r="I46" s="3" t="s">
        <v>48</v>
      </c>
      <c r="J46" s="3">
        <f>MOD(SUM(Q44:Y44) + 1, 2)</f>
        <v>1</v>
      </c>
      <c r="K46" s="3"/>
      <c r="L46" s="3" t="s">
        <v>49</v>
      </c>
      <c r="M46" s="3">
        <f>U41</f>
        <v>0</v>
      </c>
      <c r="N46" s="3" t="s">
        <v>50</v>
      </c>
      <c r="O46" s="3">
        <f>IF(SUM(G44:Y44) = 0, 1, 0)</f>
        <v>0</v>
      </c>
      <c r="P46" s="3"/>
      <c r="Q46" s="3" t="s">
        <v>51</v>
      </c>
      <c r="R46" s="3">
        <f>G44</f>
        <v>1</v>
      </c>
      <c r="S46" s="3" t="s">
        <v>52</v>
      </c>
      <c r="T46" s="10">
        <f>MOD(G41 + ROUNDDOWN((G42+ G43 + G41) / 2, 0),2)</f>
        <v>0</v>
      </c>
      <c r="AF46" t="str">
        <f>IF(T46=0, IF(H46 = 0, $AJ$2, $AJ$3), IF(G42 = 0, $AJ$4, $AJ$5))</f>
        <v>Результат корректный. Перенос из старшего разряда не учитывается.</v>
      </c>
    </row>
    <row r="51" spans="5:32" x14ac:dyDescent="0.3">
      <c r="G51" s="9">
        <f>IF(H52=".", H51, ROUNDDOWN((H51 + H52 + H53) / 2, 0))</f>
        <v>0</v>
      </c>
      <c r="H51" s="9">
        <f t="shared" ref="H51:V51" si="70">IF(I52=".", I51, ROUNDDOWN((I51 + I52 + I53) / 2, 0))</f>
        <v>0</v>
      </c>
      <c r="I51" s="9">
        <f t="shared" si="70"/>
        <v>1</v>
      </c>
      <c r="J51" s="9">
        <f t="shared" si="70"/>
        <v>1</v>
      </c>
      <c r="K51" s="9">
        <f t="shared" si="70"/>
        <v>1</v>
      </c>
      <c r="L51" s="9">
        <f t="shared" si="70"/>
        <v>0</v>
      </c>
      <c r="M51" s="9">
        <f t="shared" si="70"/>
        <v>0</v>
      </c>
      <c r="N51" s="9">
        <f t="shared" si="70"/>
        <v>0</v>
      </c>
      <c r="O51" s="9">
        <f t="shared" si="70"/>
        <v>0</v>
      </c>
      <c r="P51" s="9">
        <f t="shared" si="70"/>
        <v>0</v>
      </c>
      <c r="Q51" s="9">
        <f t="shared" si="70"/>
        <v>0</v>
      </c>
      <c r="R51" s="9">
        <f t="shared" si="70"/>
        <v>1</v>
      </c>
      <c r="S51" s="9">
        <f t="shared" si="70"/>
        <v>1</v>
      </c>
      <c r="T51" s="9">
        <f t="shared" si="70"/>
        <v>0</v>
      </c>
      <c r="U51" s="9">
        <f t="shared" si="70"/>
        <v>0</v>
      </c>
      <c r="V51" s="9">
        <f t="shared" si="70"/>
        <v>0</v>
      </c>
      <c r="W51" s="9">
        <f>IF(X52=".", X51, ROUNDDOWN((X51 + X52 + X53) / 2, 0))</f>
        <v>0</v>
      </c>
      <c r="X51" s="9">
        <f>IF(Y52=".", Y51, ROUNDDOWN((Y51 + Y52 + Y53) / 2, 0))</f>
        <v>0</v>
      </c>
    </row>
    <row r="52" spans="5:32" x14ac:dyDescent="0.3">
      <c r="E52" s="4" t="s">
        <v>45</v>
      </c>
      <c r="F52" t="s">
        <v>59</v>
      </c>
      <c r="G52" s="3">
        <f>G11</f>
        <v>1</v>
      </c>
      <c r="H52" s="3">
        <f t="shared" ref="H52:Y52" si="71">H11</f>
        <v>1</v>
      </c>
      <c r="I52" s="3">
        <f t="shared" si="71"/>
        <v>0</v>
      </c>
      <c r="J52" s="3">
        <f t="shared" si="71"/>
        <v>0</v>
      </c>
      <c r="K52" s="3" t="str">
        <f t="shared" si="71"/>
        <v>.</v>
      </c>
      <c r="L52" s="3">
        <f t="shared" si="71"/>
        <v>1</v>
      </c>
      <c r="M52" s="3">
        <f t="shared" si="71"/>
        <v>0</v>
      </c>
      <c r="N52" s="3">
        <f t="shared" si="71"/>
        <v>1</v>
      </c>
      <c r="O52" s="3">
        <f t="shared" si="71"/>
        <v>1</v>
      </c>
      <c r="P52" s="3" t="str">
        <f t="shared" si="71"/>
        <v>.</v>
      </c>
      <c r="Q52" s="3">
        <f t="shared" si="71"/>
        <v>0</v>
      </c>
      <c r="R52" s="3">
        <f t="shared" si="71"/>
        <v>0</v>
      </c>
      <c r="S52" s="3">
        <f t="shared" si="71"/>
        <v>0</v>
      </c>
      <c r="T52" s="3">
        <f t="shared" si="71"/>
        <v>1</v>
      </c>
      <c r="U52" s="3" t="str">
        <f t="shared" si="71"/>
        <v>.</v>
      </c>
      <c r="V52" s="3">
        <f t="shared" si="71"/>
        <v>0</v>
      </c>
      <c r="W52" s="3">
        <f t="shared" si="71"/>
        <v>1</v>
      </c>
      <c r="X52" s="3">
        <f t="shared" si="71"/>
        <v>0</v>
      </c>
      <c r="Y52" s="3">
        <f t="shared" si="71"/>
        <v>1</v>
      </c>
      <c r="AD52" s="4" t="s">
        <v>45</v>
      </c>
      <c r="AE52" t="s">
        <v>9</v>
      </c>
      <c r="AF52">
        <f>C11</f>
        <v>-13547</v>
      </c>
    </row>
    <row r="53" spans="5:32" x14ac:dyDescent="0.3">
      <c r="E53" s="4"/>
      <c r="F53" t="s">
        <v>60</v>
      </c>
      <c r="G53" s="5">
        <f>G12</f>
        <v>1</v>
      </c>
      <c r="H53" s="5">
        <f t="shared" ref="H53:Y53" si="72">H12</f>
        <v>0</v>
      </c>
      <c r="I53" s="5">
        <f t="shared" si="72"/>
        <v>0</v>
      </c>
      <c r="J53" s="5">
        <f t="shared" si="72"/>
        <v>1</v>
      </c>
      <c r="K53" s="5" t="str">
        <f t="shared" si="72"/>
        <v>.</v>
      </c>
      <c r="L53" s="5">
        <f t="shared" si="72"/>
        <v>1</v>
      </c>
      <c r="M53" s="5">
        <f t="shared" si="72"/>
        <v>0</v>
      </c>
      <c r="N53" s="5">
        <f t="shared" si="72"/>
        <v>0</v>
      </c>
      <c r="O53" s="5">
        <f t="shared" si="72"/>
        <v>0</v>
      </c>
      <c r="P53" s="5" t="str">
        <f t="shared" si="72"/>
        <v>.</v>
      </c>
      <c r="Q53" s="5">
        <f t="shared" si="72"/>
        <v>1</v>
      </c>
      <c r="R53" s="5">
        <f t="shared" si="72"/>
        <v>0</v>
      </c>
      <c r="S53" s="5">
        <f t="shared" si="72"/>
        <v>1</v>
      </c>
      <c r="T53" s="5">
        <f t="shared" si="72"/>
        <v>1</v>
      </c>
      <c r="U53" s="5" t="str">
        <f t="shared" si="72"/>
        <v>.</v>
      </c>
      <c r="V53" s="5">
        <f t="shared" si="72"/>
        <v>1</v>
      </c>
      <c r="W53" s="5">
        <f t="shared" si="72"/>
        <v>0</v>
      </c>
      <c r="X53" s="5">
        <f t="shared" si="72"/>
        <v>0</v>
      </c>
      <c r="Y53" s="5">
        <f t="shared" si="72"/>
        <v>0</v>
      </c>
      <c r="AD53" s="4"/>
      <c r="AE53" s="8" t="s">
        <v>10</v>
      </c>
      <c r="AF53" s="8">
        <f>C12</f>
        <v>-26440</v>
      </c>
    </row>
    <row r="54" spans="5:32" x14ac:dyDescent="0.3">
      <c r="G54" s="3">
        <f>IF(G52=".", ".", MOD(G52+G53+G51,2))</f>
        <v>0</v>
      </c>
      <c r="H54" s="3">
        <f t="shared" ref="H54" si="73">IF(H52=".", ".", MOD(H52+H53+H51,2))</f>
        <v>1</v>
      </c>
      <c r="I54" s="3">
        <f t="shared" ref="I54" si="74">IF(I52=".", ".", MOD(I52+I53+I51,2))</f>
        <v>1</v>
      </c>
      <c r="J54" s="3">
        <f t="shared" ref="J54" si="75">IF(J52=".", ".", MOD(J52+J53+J51,2))</f>
        <v>0</v>
      </c>
      <c r="K54" s="3" t="str">
        <f t="shared" ref="K54" si="76">IF(K52=".", ".", MOD(K52+K53+K51,2))</f>
        <v>.</v>
      </c>
      <c r="L54" s="3">
        <f t="shared" ref="L54" si="77">IF(L52=".", ".", MOD(L52+L53+L51,2))</f>
        <v>0</v>
      </c>
      <c r="M54" s="3">
        <f t="shared" ref="M54" si="78">IF(M52=".", ".", MOD(M52+M53+M51,2))</f>
        <v>0</v>
      </c>
      <c r="N54" s="3">
        <f t="shared" ref="N54" si="79">IF(N52=".", ".", MOD(N52+N53+N51,2))</f>
        <v>1</v>
      </c>
      <c r="O54" s="3">
        <f t="shared" ref="O54" si="80">IF(O52=".", ".", MOD(O52+O53+O51,2))</f>
        <v>1</v>
      </c>
      <c r="P54" s="3" t="str">
        <f t="shared" ref="P54" si="81">IF(P52=".", ".", MOD(P52+P53+P51,2))</f>
        <v>.</v>
      </c>
      <c r="Q54" s="3">
        <f t="shared" ref="Q54" si="82">IF(Q52=".", ".", MOD(Q52+Q53+Q51,2))</f>
        <v>1</v>
      </c>
      <c r="R54" s="3">
        <f t="shared" ref="R54" si="83">IF(R52=".", ".", MOD(R52+R53+R51,2))</f>
        <v>1</v>
      </c>
      <c r="S54" s="3">
        <f t="shared" ref="S54" si="84">IF(S52=".", ".", MOD(S52+S53+S51,2))</f>
        <v>0</v>
      </c>
      <c r="T54" s="3">
        <f t="shared" ref="T54" si="85">IF(T52=".", ".", MOD(T52+T53+T51,2))</f>
        <v>0</v>
      </c>
      <c r="U54" s="3" t="str">
        <f t="shared" ref="U54" si="86">IF(U52=".", ".", MOD(U52+U53+U51,2))</f>
        <v>.</v>
      </c>
      <c r="V54" s="3">
        <f t="shared" ref="V54" si="87">IF(V52=".", ".", MOD(V52+V53+V51,2))</f>
        <v>1</v>
      </c>
      <c r="W54" s="3">
        <f t="shared" ref="W54" si="88">IF(W52=".", ".", MOD(W52+W53+W51,2))</f>
        <v>1</v>
      </c>
      <c r="X54" s="3">
        <f t="shared" ref="X54" si="89">IF(X52=".", ".", MOD(X52+X53+X51,2))</f>
        <v>0</v>
      </c>
      <c r="Y54" s="3">
        <f t="shared" ref="Y54" si="90">IF(Y52=".", ".", MOD(Y52+Y53+Y51,2))</f>
        <v>1</v>
      </c>
      <c r="Z54" s="6" t="str">
        <f>"(2)"</f>
        <v>(2)</v>
      </c>
      <c r="AA54" t="str">
        <f>"="</f>
        <v>=</v>
      </c>
      <c r="AB54">
        <f>IF(G54=1, _xlfn.DECIMAL(G54&amp;H54&amp;I54&amp;J54&amp;L54&amp;M54&amp;N54&amp;O54&amp;Q54&amp;R54&amp;S54&amp;T54&amp;V54&amp;W54&amp;X54&amp;Y54, 2) - POWER(2, 16), _xlfn.DECIMAL(G54&amp;H54&amp;I54&amp;J54&amp;L54&amp;M54&amp;N54&amp;O54&amp;Q54&amp;R54&amp;S54&amp;T54&amp;V54&amp;W54&amp;X54&amp;Y54, 2))</f>
        <v>25549</v>
      </c>
      <c r="AC54" s="7" t="str">
        <f>"(10)"</f>
        <v>(10)</v>
      </c>
      <c r="AF54">
        <f>AF52+AF53</f>
        <v>-39987</v>
      </c>
    </row>
    <row r="55" spans="5:32" x14ac:dyDescent="0.3">
      <c r="E55" s="11" t="str">
        <f>IF(G54=1, "Из доп кода", "")</f>
        <v/>
      </c>
      <c r="F55" s="3"/>
      <c r="G55" s="3" t="str">
        <f>IF($G54=1, 1, "")</f>
        <v/>
      </c>
      <c r="H55" s="3" t="str">
        <f>IF($G54=1, IF(_xlfn.DECIMAL($I54&amp;$J54&amp;$L54&amp;$M54&amp;$N54&amp;$O54&amp;$Q54&amp;$R54&amp;$S54&amp;$T54&amp;$V54&amp;$W54&amp;$X54&amp;$Y54, 2) &gt; 0, IF(H54=".", ".", 1 - H54), IF(H54=".", ".", H54)), "")</f>
        <v/>
      </c>
      <c r="I55" s="3" t="str">
        <f>IF($G54=1, IF(_xlfn.DECIMAL($J54&amp;$L54&amp;$M54&amp;$N54&amp;$O54&amp;$Q54&amp;$R54&amp;$S54&amp;$T54&amp;$V54&amp;$W54&amp;$X54&amp;$Y54, 2) &gt; 0, IF(I54=".", ".", 1 - I54), IF(I54=".", ".", I54)), "")</f>
        <v/>
      </c>
      <c r="J55" s="3" t="str">
        <f>IF($G54=1, IF(_xlfn.DECIMAL($L54&amp;$M54&amp;$N54&amp;$O54&amp;$Q54&amp;$R54&amp;$S54&amp;$T54&amp;$V54&amp;$W54&amp;$X54&amp;$Y54, 2) &gt; 0, IF(J54=".", ".", 1 - J54), IF(J54=".", ".", J54)), "")</f>
        <v/>
      </c>
      <c r="K55" s="3" t="str">
        <f>IF($G54=1, IF(_xlfn.DECIMAL($L54&amp;$M54&amp;$N54&amp;$O54&amp;$Q54&amp;$R54&amp;$S54&amp;$T54&amp;$V54&amp;$W54&amp;$X54&amp;$Y54, 2) &gt; 0, IF(K54=".", ".", 1 - K54), IF(K54=".", ".", K54)), "")</f>
        <v/>
      </c>
      <c r="L55" s="3" t="str">
        <f>IF($G54=1, IF(_xlfn.DECIMAL($M54&amp;$N54&amp;$O54&amp;$Q54&amp;$R54&amp;$S54&amp;$T54&amp;$V54&amp;$W54&amp;$X54&amp;$Y54, 2) &gt; 0, IF(L54=".", ".", 1 - L54), IF(L54=".", ".", L54)), "")</f>
        <v/>
      </c>
      <c r="M55" s="3" t="str">
        <f>IF($G54=1, IF(_xlfn.DECIMAL($N54&amp;$O54&amp;$Q54&amp;$R54&amp;$S54&amp;$T54&amp;$V54&amp;$W54&amp;$X54&amp;$Y54, 2) &gt; 0, IF(M54=".", ".", 1 - M54), IF(M54=".", ".", M54)), "")</f>
        <v/>
      </c>
      <c r="N55" s="3" t="str">
        <f>IF($G54=1, IF(_xlfn.DECIMAL($O54&amp;$Q54&amp;$R54&amp;$S54&amp;$T54&amp;$V54&amp;$W54&amp;$X54&amp;$Y54, 2) &gt; 0, IF(N54=".", ".", 1 - N54), IF(N54=".", ".", N54)), "")</f>
        <v/>
      </c>
      <c r="O55" s="3" t="str">
        <f>IF($G54=1, IF(_xlfn.DECIMAL($Q54&amp;$R54&amp;$S54&amp;$T54&amp;$V54&amp;$W54&amp;$X54&amp;$Y54, 2) &gt; 0, IF(O54=".", ".", 1 - O54), IF(O54=".", ".", O54)), "")</f>
        <v/>
      </c>
      <c r="P55" s="3" t="str">
        <f>IF($G54=1, IF(_xlfn.DECIMAL($Q54&amp;$R54&amp;$S54&amp;$T54&amp;$V54&amp;$W54&amp;$X54&amp;$Y54, 2) &gt; 0, IF(P54=".", ".", 1 - P54), IF(P54=".", ".", P54)), "")</f>
        <v/>
      </c>
      <c r="Q55" s="3" t="str">
        <f>IF($G54=1, IF(_xlfn.DECIMAL($R54&amp;$S54&amp;$T54&amp;$V54&amp;$W54&amp;$X54&amp;$Y54, 2) &gt; 0, IF(Q54=".", ".", 1 - Q54), IF(Q54=".", ".", Q54)), "")</f>
        <v/>
      </c>
      <c r="R55" s="3" t="str">
        <f>IF($G54=1, IF(_xlfn.DECIMAL($S54&amp;$T54&amp;$V54&amp;$W54&amp;$X54&amp;$Y54, 2) &gt; 0, IF(R54=".", ".", 1 - R54), IF(R54=".", ".", R54)), "")</f>
        <v/>
      </c>
      <c r="S55" s="3" t="str">
        <f>IF($G54=1, IF(_xlfn.DECIMAL($T54&amp;$V54&amp;$W54&amp;$X54&amp;$Y54, 2) &gt; 0, IF(S54=".", ".", 1 - S54), IF(S54=".", ".", S54)), "")</f>
        <v/>
      </c>
      <c r="T55" s="3" t="str">
        <f>IF($G54=1, IF(_xlfn.DECIMAL($V54&amp;$W54&amp;$X54&amp;$Y54, 2) &gt; 0, IF(T54=".", ".", 1 - T54), IF(T54=".", ".", T54)), "")</f>
        <v/>
      </c>
      <c r="U55" s="3" t="str">
        <f>IF($G54=1, IF(_xlfn.DECIMAL($V54&amp;$W54&amp;$X54&amp;$Y54, 2) &gt; 0, IF(U54=".", ".", 1 - U54), IF(U54=".", ".", U54)), "")</f>
        <v/>
      </c>
      <c r="V55" s="3" t="str">
        <f>IF($G54=1, IF(_xlfn.DECIMAL($W54&amp;$X54&amp;$Y54, 2) &gt; 0, IF(V54=".", ".", 1 - V54), IF(V54=".", ".", V54)), "")</f>
        <v/>
      </c>
      <c r="W55" s="3" t="str">
        <f>IF($G54=1, IF(_xlfn.DECIMAL($X54&amp;$Y54, 2) &gt; 0, IF(W54=".", ".", 1 - W54), IF(W54=".", ".", W54)), "")</f>
        <v/>
      </c>
      <c r="X55" s="3" t="str">
        <f>IF($G54=1, IF(_xlfn.DECIMAL($Y54, 2) &gt; 0, IF(X54=".", ".", 1 - X54), IF(X54=".", ".", X54)), "")</f>
        <v/>
      </c>
      <c r="Y55" s="3" t="str">
        <f>IF(G54=1, Y54, "")</f>
        <v/>
      </c>
    </row>
    <row r="56" spans="5:32" x14ac:dyDescent="0.3">
      <c r="G56" s="3" t="s">
        <v>47</v>
      </c>
      <c r="H56" s="3">
        <f>IF(G52 + G53 + G51 &gt; 1, 1, 0)</f>
        <v>1</v>
      </c>
      <c r="I56" s="3" t="s">
        <v>48</v>
      </c>
      <c r="J56" s="3">
        <f>MOD(SUM(Q54:Y54) + 1, 2)</f>
        <v>0</v>
      </c>
      <c r="K56" s="3"/>
      <c r="L56" s="3" t="s">
        <v>49</v>
      </c>
      <c r="M56" s="3">
        <f>U51</f>
        <v>0</v>
      </c>
      <c r="N56" s="3" t="s">
        <v>50</v>
      </c>
      <c r="O56" s="3">
        <f>IF(SUM(G54:Y54) = 0, 1, 0)</f>
        <v>0</v>
      </c>
      <c r="P56" s="3"/>
      <c r="Q56" s="3" t="s">
        <v>51</v>
      </c>
      <c r="R56" s="3">
        <f>G54</f>
        <v>0</v>
      </c>
      <c r="S56" s="3" t="s">
        <v>52</v>
      </c>
      <c r="T56" s="10">
        <f>MOD(G51 + ROUNDDOWN((G52+ G53 + G51) / 2, 0),2)</f>
        <v>1</v>
      </c>
      <c r="AF56" t="str">
        <f>IF(T56=0, IF(H56 = 0, $AJ$2, $AJ$3), IF(G52 = 0, $AJ$4, $AJ$5))</f>
        <v>При сложении отрицательных чисел получен положительный результат - ПЕРЕПОЛНЕНИЕ!</v>
      </c>
    </row>
    <row r="59" spans="5:32" x14ac:dyDescent="0.3">
      <c r="G59" s="9">
        <f>IF(H60=".", H59, ROUNDDOWN((H59 + H60 + H61) / 2, 0))</f>
        <v>0</v>
      </c>
      <c r="H59" s="9">
        <f t="shared" ref="H59:V59" si="91">IF(I60=".", I59, ROUNDDOWN((I59 + I60 + I61) / 2, 0))</f>
        <v>0</v>
      </c>
      <c r="I59" s="9">
        <f t="shared" si="91"/>
        <v>0</v>
      </c>
      <c r="J59" s="9">
        <f t="shared" si="91"/>
        <v>0</v>
      </c>
      <c r="K59" s="9">
        <f t="shared" si="91"/>
        <v>0</v>
      </c>
      <c r="L59" s="9">
        <f t="shared" si="91"/>
        <v>0</v>
      </c>
      <c r="M59" s="9">
        <f t="shared" si="91"/>
        <v>1</v>
      </c>
      <c r="N59" s="9">
        <f t="shared" si="91"/>
        <v>0</v>
      </c>
      <c r="O59" s="9">
        <f t="shared" si="91"/>
        <v>0</v>
      </c>
      <c r="P59" s="9">
        <f t="shared" si="91"/>
        <v>0</v>
      </c>
      <c r="Q59" s="9">
        <f t="shared" si="91"/>
        <v>0</v>
      </c>
      <c r="R59" s="9">
        <f t="shared" si="91"/>
        <v>0</v>
      </c>
      <c r="S59" s="9">
        <f t="shared" si="91"/>
        <v>1</v>
      </c>
      <c r="T59" s="9">
        <f t="shared" si="91"/>
        <v>1</v>
      </c>
      <c r="U59" s="9">
        <f t="shared" si="91"/>
        <v>1</v>
      </c>
      <c r="V59" s="9">
        <f t="shared" si="91"/>
        <v>1</v>
      </c>
      <c r="W59" s="9">
        <f>IF(X60=".", X59, ROUNDDOWN((X59 + X60 + X61) / 2, 0))</f>
        <v>0</v>
      </c>
      <c r="X59" s="9">
        <f>IF(Y60=".", Y59, ROUNDDOWN((Y59 + Y60 + Y61) / 2, 0))</f>
        <v>1</v>
      </c>
    </row>
    <row r="60" spans="5:32" x14ac:dyDescent="0.3">
      <c r="E60" s="4" t="s">
        <v>45</v>
      </c>
      <c r="F60" t="s">
        <v>44</v>
      </c>
      <c r="G60" s="3">
        <f>G4</f>
        <v>0</v>
      </c>
      <c r="H60" s="3">
        <f t="shared" ref="H60:Y60" si="92">H4</f>
        <v>0</v>
      </c>
      <c r="I60" s="3">
        <f t="shared" si="92"/>
        <v>1</v>
      </c>
      <c r="J60" s="3">
        <f t="shared" si="92"/>
        <v>1</v>
      </c>
      <c r="K60" s="3" t="str">
        <f t="shared" si="92"/>
        <v>.</v>
      </c>
      <c r="L60" s="3">
        <f t="shared" si="92"/>
        <v>0</v>
      </c>
      <c r="M60" s="3">
        <f t="shared" si="92"/>
        <v>0</v>
      </c>
      <c r="N60" s="3">
        <f t="shared" si="92"/>
        <v>1</v>
      </c>
      <c r="O60" s="3">
        <f t="shared" si="92"/>
        <v>0</v>
      </c>
      <c r="P60" s="3" t="str">
        <f t="shared" si="92"/>
        <v>.</v>
      </c>
      <c r="Q60" s="3">
        <f t="shared" si="92"/>
        <v>0</v>
      </c>
      <c r="R60" s="3">
        <f t="shared" si="92"/>
        <v>1</v>
      </c>
      <c r="S60" s="3">
        <f t="shared" si="92"/>
        <v>0</v>
      </c>
      <c r="T60" s="3">
        <f t="shared" si="92"/>
        <v>1</v>
      </c>
      <c r="U60" s="3" t="str">
        <f t="shared" si="92"/>
        <v>.</v>
      </c>
      <c r="V60" s="3">
        <f t="shared" si="92"/>
        <v>1</v>
      </c>
      <c r="W60" s="3">
        <f t="shared" si="92"/>
        <v>1</v>
      </c>
      <c r="X60" s="3">
        <f t="shared" si="92"/>
        <v>0</v>
      </c>
      <c r="Y60" s="3">
        <f t="shared" si="92"/>
        <v>1</v>
      </c>
      <c r="AD60" s="4" t="s">
        <v>45</v>
      </c>
      <c r="AE60" t="s">
        <v>2</v>
      </c>
      <c r="AF60">
        <f>C4</f>
        <v>12893</v>
      </c>
    </row>
    <row r="61" spans="5:32" x14ac:dyDescent="0.3">
      <c r="E61" s="4"/>
      <c r="F61" t="s">
        <v>59</v>
      </c>
      <c r="G61" s="5">
        <f>G11</f>
        <v>1</v>
      </c>
      <c r="H61" s="5">
        <f t="shared" ref="H61:Y61" si="93">H11</f>
        <v>1</v>
      </c>
      <c r="I61" s="5">
        <f t="shared" si="93"/>
        <v>0</v>
      </c>
      <c r="J61" s="5">
        <f t="shared" si="93"/>
        <v>0</v>
      </c>
      <c r="K61" s="5" t="str">
        <f t="shared" si="93"/>
        <v>.</v>
      </c>
      <c r="L61" s="5">
        <f t="shared" si="93"/>
        <v>1</v>
      </c>
      <c r="M61" s="5">
        <f t="shared" si="93"/>
        <v>0</v>
      </c>
      <c r="N61" s="5">
        <f t="shared" si="93"/>
        <v>1</v>
      </c>
      <c r="O61" s="5">
        <f t="shared" si="93"/>
        <v>1</v>
      </c>
      <c r="P61" s="5" t="str">
        <f t="shared" si="93"/>
        <v>.</v>
      </c>
      <c r="Q61" s="5">
        <f t="shared" si="93"/>
        <v>0</v>
      </c>
      <c r="R61" s="5">
        <f t="shared" si="93"/>
        <v>0</v>
      </c>
      <c r="S61" s="5">
        <f t="shared" si="93"/>
        <v>0</v>
      </c>
      <c r="T61" s="5">
        <f t="shared" si="93"/>
        <v>1</v>
      </c>
      <c r="U61" s="5" t="str">
        <f t="shared" si="93"/>
        <v>.</v>
      </c>
      <c r="V61" s="5">
        <f t="shared" si="93"/>
        <v>0</v>
      </c>
      <c r="W61" s="5">
        <f t="shared" si="93"/>
        <v>1</v>
      </c>
      <c r="X61" s="5">
        <f t="shared" si="93"/>
        <v>0</v>
      </c>
      <c r="Y61" s="5">
        <f t="shared" si="93"/>
        <v>1</v>
      </c>
      <c r="AD61" s="4"/>
      <c r="AE61" s="8" t="s">
        <v>9</v>
      </c>
      <c r="AF61" s="8">
        <f>C11</f>
        <v>-13547</v>
      </c>
    </row>
    <row r="62" spans="5:32" x14ac:dyDescent="0.3">
      <c r="G62" s="3">
        <f>IF(G60=".", ".", MOD(G60+G61+G59,2))</f>
        <v>1</v>
      </c>
      <c r="H62" s="3">
        <f t="shared" ref="H62" si="94">IF(H60=".", ".", MOD(H60+H61+H59,2))</f>
        <v>1</v>
      </c>
      <c r="I62" s="3">
        <f t="shared" ref="I62" si="95">IF(I60=".", ".", MOD(I60+I61+I59,2))</f>
        <v>1</v>
      </c>
      <c r="J62" s="3">
        <f t="shared" ref="J62" si="96">IF(J60=".", ".", MOD(J60+J61+J59,2))</f>
        <v>1</v>
      </c>
      <c r="K62" s="3" t="str">
        <f t="shared" ref="K62" si="97">IF(K60=".", ".", MOD(K60+K61+K59,2))</f>
        <v>.</v>
      </c>
      <c r="L62" s="3">
        <f t="shared" ref="L62" si="98">IF(L60=".", ".", MOD(L60+L61+L59,2))</f>
        <v>1</v>
      </c>
      <c r="M62" s="3">
        <f t="shared" ref="M62" si="99">IF(M60=".", ".", MOD(M60+M61+M59,2))</f>
        <v>1</v>
      </c>
      <c r="N62" s="3">
        <f t="shared" ref="N62" si="100">IF(N60=".", ".", MOD(N60+N61+N59,2))</f>
        <v>0</v>
      </c>
      <c r="O62" s="3">
        <f t="shared" ref="O62" si="101">IF(O60=".", ".", MOD(O60+O61+O59,2))</f>
        <v>1</v>
      </c>
      <c r="P62" s="3" t="str">
        <f t="shared" ref="P62" si="102">IF(P60=".", ".", MOD(P60+P61+P59,2))</f>
        <v>.</v>
      </c>
      <c r="Q62" s="3">
        <f t="shared" ref="Q62" si="103">IF(Q60=".", ".", MOD(Q60+Q61+Q59,2))</f>
        <v>0</v>
      </c>
      <c r="R62" s="3">
        <f t="shared" ref="R62" si="104">IF(R60=".", ".", MOD(R60+R61+R59,2))</f>
        <v>1</v>
      </c>
      <c r="S62" s="3">
        <f t="shared" ref="S62" si="105">IF(S60=".", ".", MOD(S60+S61+S59,2))</f>
        <v>1</v>
      </c>
      <c r="T62" s="3">
        <f t="shared" ref="T62" si="106">IF(T60=".", ".", MOD(T60+T61+T59,2))</f>
        <v>1</v>
      </c>
      <c r="U62" s="3" t="str">
        <f t="shared" ref="U62" si="107">IF(U60=".", ".", MOD(U60+U61+U59,2))</f>
        <v>.</v>
      </c>
      <c r="V62" s="3">
        <f t="shared" ref="V62" si="108">IF(V60=".", ".", MOD(V60+V61+V59,2))</f>
        <v>0</v>
      </c>
      <c r="W62" s="3">
        <f t="shared" ref="W62" si="109">IF(W60=".", ".", MOD(W60+W61+W59,2))</f>
        <v>0</v>
      </c>
      <c r="X62" s="3">
        <f t="shared" ref="X62" si="110">IF(X60=".", ".", MOD(X60+X61+X59,2))</f>
        <v>1</v>
      </c>
      <c r="Y62" s="3">
        <f t="shared" ref="Y62" si="111">IF(Y60=".", ".", MOD(Y60+Y61+Y59,2))</f>
        <v>0</v>
      </c>
      <c r="Z62" s="6" t="str">
        <f>"(2)"</f>
        <v>(2)</v>
      </c>
      <c r="AA62" t="str">
        <f>"="</f>
        <v>=</v>
      </c>
      <c r="AB62">
        <f>IF(G62=1, _xlfn.DECIMAL(G62&amp;H62&amp;I62&amp;J62&amp;L62&amp;M62&amp;N62&amp;O62&amp;Q62&amp;R62&amp;S62&amp;T62&amp;V62&amp;W62&amp;X62&amp;Y62, 2) - POWER(2, 16), _xlfn.DECIMAL(G62&amp;H62&amp;I62&amp;J62&amp;L62&amp;M62&amp;N62&amp;O62&amp;Q62&amp;R62&amp;S62&amp;T62&amp;V62&amp;W62&amp;X62&amp;Y62, 2))</f>
        <v>-654</v>
      </c>
      <c r="AC62" s="7" t="str">
        <f>"(10)"</f>
        <v>(10)</v>
      </c>
      <c r="AF62">
        <f>AF60+AF61</f>
        <v>-654</v>
      </c>
    </row>
    <row r="63" spans="5:32" x14ac:dyDescent="0.3">
      <c r="E63" s="11" t="str">
        <f>IF(G62=1, "Из доп кода", "")</f>
        <v>Из доп кода</v>
      </c>
      <c r="F63" s="3"/>
      <c r="G63" s="3">
        <f>IF($G62=1, 1, "")</f>
        <v>1</v>
      </c>
      <c r="H63" s="3">
        <f>IF($G62=1, IF(_xlfn.DECIMAL($I62&amp;$J62&amp;$L62&amp;$M62&amp;$N62&amp;$O62&amp;$Q62&amp;$R62&amp;$S62&amp;$T62&amp;$V62&amp;$W62&amp;$X62&amp;$Y62, 2) &gt; 0, IF(H62=".", ".", 1 - H62), IF(H62=".", ".", H62)), "")</f>
        <v>0</v>
      </c>
      <c r="I63" s="3">
        <f>IF($G62=1, IF(_xlfn.DECIMAL($J62&amp;$L62&amp;$M62&amp;$N62&amp;$O62&amp;$Q62&amp;$R62&amp;$S62&amp;$T62&amp;$V62&amp;$W62&amp;$X62&amp;$Y62, 2) &gt; 0, IF(I62=".", ".", 1 - I62), IF(I62=".", ".", I62)), "")</f>
        <v>0</v>
      </c>
      <c r="J63" s="3">
        <f>IF($G62=1, IF(_xlfn.DECIMAL($L62&amp;$M62&amp;$N62&amp;$O62&amp;$Q62&amp;$R62&amp;$S62&amp;$T62&amp;$V62&amp;$W62&amp;$X62&amp;$Y62, 2) &gt; 0, IF(J62=".", ".", 1 - J62), IF(J62=".", ".", J62)), "")</f>
        <v>0</v>
      </c>
      <c r="K63" s="3" t="str">
        <f>IF($G62=1, IF(_xlfn.DECIMAL($L62&amp;$M62&amp;$N62&amp;$O62&amp;$Q62&amp;$R62&amp;$S62&amp;$T62&amp;$V62&amp;$W62&amp;$X62&amp;$Y62, 2) &gt; 0, IF(K62=".", ".", 1 - K62), IF(K62=".", ".", K62)), "")</f>
        <v>.</v>
      </c>
      <c r="L63" s="3">
        <f>IF($G62=1, IF(_xlfn.DECIMAL($M62&amp;$N62&amp;$O62&amp;$Q62&amp;$R62&amp;$S62&amp;$T62&amp;$V62&amp;$W62&amp;$X62&amp;$Y62, 2) &gt; 0, IF(L62=".", ".", 1 - L62), IF(L62=".", ".", L62)), "")</f>
        <v>0</v>
      </c>
      <c r="M63" s="3">
        <f>IF($G62=1, IF(_xlfn.DECIMAL($N62&amp;$O62&amp;$Q62&amp;$R62&amp;$S62&amp;$T62&amp;$V62&amp;$W62&amp;$X62&amp;$Y62, 2) &gt; 0, IF(M62=".", ".", 1 - M62), IF(M62=".", ".", M62)), "")</f>
        <v>0</v>
      </c>
      <c r="N63" s="3">
        <f>IF($G62=1, IF(_xlfn.DECIMAL($O62&amp;$Q62&amp;$R62&amp;$S62&amp;$T62&amp;$V62&amp;$W62&amp;$X62&amp;$Y62, 2) &gt; 0, IF(N62=".", ".", 1 - N62), IF(N62=".", ".", N62)), "")</f>
        <v>1</v>
      </c>
      <c r="O63" s="3">
        <f>IF($G62=1, IF(_xlfn.DECIMAL($Q62&amp;$R62&amp;$S62&amp;$T62&amp;$V62&amp;$W62&amp;$X62&amp;$Y62, 2) &gt; 0, IF(O62=".", ".", 1 - O62), IF(O62=".", ".", O62)), "")</f>
        <v>0</v>
      </c>
      <c r="P63" s="3" t="str">
        <f>IF($G62=1, IF(_xlfn.DECIMAL($Q62&amp;$R62&amp;$S62&amp;$T62&amp;$V62&amp;$W62&amp;$X62&amp;$Y62, 2) &gt; 0, IF(P62=".", ".", 1 - P62), IF(P62=".", ".", P62)), "")</f>
        <v>.</v>
      </c>
      <c r="Q63" s="3">
        <f>IF($G62=1, IF(_xlfn.DECIMAL($R62&amp;$S62&amp;$T62&amp;$V62&amp;$W62&amp;$X62&amp;$Y62, 2) &gt; 0, IF(Q62=".", ".", 1 - Q62), IF(Q62=".", ".", Q62)), "")</f>
        <v>1</v>
      </c>
      <c r="R63" s="3">
        <f>IF($G62=1, IF(_xlfn.DECIMAL($S62&amp;$T62&amp;$V62&amp;$W62&amp;$X62&amp;$Y62, 2) &gt; 0, IF(R62=".", ".", 1 - R62), IF(R62=".", ".", R62)), "")</f>
        <v>0</v>
      </c>
      <c r="S63" s="3">
        <f>IF($G62=1, IF(_xlfn.DECIMAL($T62&amp;$V62&amp;$W62&amp;$X62&amp;$Y62, 2) &gt; 0, IF(S62=".", ".", 1 - S62), IF(S62=".", ".", S62)), "")</f>
        <v>0</v>
      </c>
      <c r="T63" s="3">
        <f>IF($G62=1, IF(_xlfn.DECIMAL($V62&amp;$W62&amp;$X62&amp;$Y62, 2) &gt; 0, IF(T62=".", ".", 1 - T62), IF(T62=".", ".", T62)), "")</f>
        <v>0</v>
      </c>
      <c r="U63" s="3" t="str">
        <f>IF($G62=1, IF(_xlfn.DECIMAL($V62&amp;$W62&amp;$X62&amp;$Y62, 2) &gt; 0, IF(U62=".", ".", 1 - U62), IF(U62=".", ".", U62)), "")</f>
        <v>.</v>
      </c>
      <c r="V63" s="3">
        <f>IF($G62=1, IF(_xlfn.DECIMAL($W62&amp;$X62&amp;$Y62, 2) &gt; 0, IF(V62=".", ".", 1 - V62), IF(V62=".", ".", V62)), "")</f>
        <v>1</v>
      </c>
      <c r="W63" s="3">
        <f>IF($G62=1, IF(_xlfn.DECIMAL($X62&amp;$Y62, 2) &gt; 0, IF(W62=".", ".", 1 - W62), IF(W62=".", ".", W62)), "")</f>
        <v>1</v>
      </c>
      <c r="X63" s="3">
        <f>IF($G62=1, IF(_xlfn.DECIMAL($Y62, 2) &gt; 0, IF(X62=".", ".", 1 - X62), IF(X62=".", ".", X62)), "")</f>
        <v>1</v>
      </c>
      <c r="Y63" s="3">
        <f>IF(G62=1, Y62, "")</f>
        <v>0</v>
      </c>
    </row>
    <row r="64" spans="5:32" x14ac:dyDescent="0.3">
      <c r="G64" s="3" t="s">
        <v>47</v>
      </c>
      <c r="H64" s="3">
        <f>IF(G60 + G61 + G59 &gt; 1, 1, 0)</f>
        <v>0</v>
      </c>
      <c r="I64" s="3" t="s">
        <v>48</v>
      </c>
      <c r="J64" s="3">
        <f>MOD(SUM(Q62:Y62) + 1, 2)</f>
        <v>1</v>
      </c>
      <c r="K64" s="3"/>
      <c r="L64" s="3" t="s">
        <v>49</v>
      </c>
      <c r="M64" s="3">
        <f>U59</f>
        <v>1</v>
      </c>
      <c r="N64" s="3" t="s">
        <v>50</v>
      </c>
      <c r="O64" s="3">
        <f>IF(SUM(G62:Y62) = 0, 1, 0)</f>
        <v>0</v>
      </c>
      <c r="P64" s="3"/>
      <c r="Q64" s="3" t="s">
        <v>51</v>
      </c>
      <c r="R64" s="3">
        <f>G62</f>
        <v>1</v>
      </c>
      <c r="S64" s="3" t="s">
        <v>52</v>
      </c>
      <c r="T64" s="10">
        <f>MOD(G59 + ROUNDDOWN((G60+ G61 + G59) / 2, 0),2)</f>
        <v>0</v>
      </c>
      <c r="AF64" t="str">
        <f>IF(T64=0, IF(H64 = 0, $AJ$2, $AJ$3), IF(G60 = 0, $AJ$4, $AJ$5))</f>
        <v>Результат корректный.</v>
      </c>
    </row>
    <row r="67" spans="5:32" x14ac:dyDescent="0.3">
      <c r="G67" s="9">
        <f>IF(H68=".", H67, ROUNDDOWN((H67 + H68 + H69) / 2, 0))</f>
        <v>1</v>
      </c>
      <c r="H67" s="9">
        <f t="shared" ref="H67:V67" si="112">IF(I68=".", I67, ROUNDDOWN((I67 + I68 + I69) / 2, 0))</f>
        <v>1</v>
      </c>
      <c r="I67" s="9">
        <f t="shared" si="112"/>
        <v>1</v>
      </c>
      <c r="J67" s="9">
        <f t="shared" si="112"/>
        <v>1</v>
      </c>
      <c r="K67" s="9">
        <f t="shared" si="112"/>
        <v>1</v>
      </c>
      <c r="L67" s="9">
        <f t="shared" si="112"/>
        <v>1</v>
      </c>
      <c r="M67" s="9">
        <f t="shared" si="112"/>
        <v>1</v>
      </c>
      <c r="N67" s="9">
        <f t="shared" si="112"/>
        <v>1</v>
      </c>
      <c r="O67" s="9">
        <f t="shared" si="112"/>
        <v>0</v>
      </c>
      <c r="P67" s="9">
        <f t="shared" si="112"/>
        <v>0</v>
      </c>
      <c r="Q67" s="9">
        <f t="shared" si="112"/>
        <v>1</v>
      </c>
      <c r="R67" s="9">
        <f t="shared" si="112"/>
        <v>0</v>
      </c>
      <c r="S67" s="9">
        <f t="shared" si="112"/>
        <v>0</v>
      </c>
      <c r="T67" s="9">
        <f t="shared" si="112"/>
        <v>0</v>
      </c>
      <c r="U67" s="9">
        <f t="shared" si="112"/>
        <v>0</v>
      </c>
      <c r="V67" s="9">
        <f t="shared" si="112"/>
        <v>0</v>
      </c>
      <c r="W67" s="9">
        <f>IF(X68=".", X67, ROUNDDOWN((X67 + X68 + X69) / 2, 0))</f>
        <v>0</v>
      </c>
      <c r="X67" s="9">
        <f>IF(Y68=".", Y67, ROUNDDOWN((Y67 + Y68 + Y69) / 2, 0))</f>
        <v>0</v>
      </c>
    </row>
    <row r="68" spans="5:32" x14ac:dyDescent="0.3">
      <c r="E68" s="4" t="s">
        <v>45</v>
      </c>
      <c r="F68" t="s">
        <v>61</v>
      </c>
      <c r="G68" s="3">
        <f>G14</f>
        <v>1</v>
      </c>
      <c r="H68" s="3">
        <f t="shared" ref="H68:Y68" si="113">H14</f>
        <v>1</v>
      </c>
      <c r="I68" s="3">
        <f t="shared" si="113"/>
        <v>1</v>
      </c>
      <c r="J68" s="3">
        <f t="shared" si="113"/>
        <v>1</v>
      </c>
      <c r="K68" s="3" t="str">
        <f t="shared" si="113"/>
        <v>.</v>
      </c>
      <c r="L68" s="3">
        <f t="shared" si="113"/>
        <v>1</v>
      </c>
      <c r="M68" s="3">
        <f t="shared" si="113"/>
        <v>1</v>
      </c>
      <c r="N68" s="3">
        <f t="shared" si="113"/>
        <v>0</v>
      </c>
      <c r="O68" s="3">
        <f t="shared" si="113"/>
        <v>1</v>
      </c>
      <c r="P68" s="3" t="str">
        <f t="shared" si="113"/>
        <v>.</v>
      </c>
      <c r="Q68" s="3">
        <f t="shared" si="113"/>
        <v>0</v>
      </c>
      <c r="R68" s="3">
        <f t="shared" si="113"/>
        <v>1</v>
      </c>
      <c r="S68" s="3">
        <f t="shared" si="113"/>
        <v>1</v>
      </c>
      <c r="T68" s="3">
        <f t="shared" si="113"/>
        <v>1</v>
      </c>
      <c r="U68" s="3" t="str">
        <f t="shared" si="113"/>
        <v>.</v>
      </c>
      <c r="V68" s="3">
        <f t="shared" si="113"/>
        <v>0</v>
      </c>
      <c r="W68" s="3">
        <f t="shared" si="113"/>
        <v>0</v>
      </c>
      <c r="X68" s="3">
        <f t="shared" si="113"/>
        <v>1</v>
      </c>
      <c r="Y68" s="3">
        <f t="shared" si="113"/>
        <v>0</v>
      </c>
      <c r="AD68" s="4" t="s">
        <v>45</v>
      </c>
      <c r="AE68" t="s">
        <v>12</v>
      </c>
      <c r="AF68">
        <f>C14</f>
        <v>-654</v>
      </c>
    </row>
    <row r="69" spans="5:32" x14ac:dyDescent="0.3">
      <c r="E69" s="4"/>
      <c r="F69" t="s">
        <v>57</v>
      </c>
      <c r="G69" s="5">
        <f>G6</f>
        <v>0</v>
      </c>
      <c r="H69" s="5">
        <f t="shared" ref="H69:Y69" si="114">H6</f>
        <v>1</v>
      </c>
      <c r="I69" s="5">
        <f t="shared" si="114"/>
        <v>1</v>
      </c>
      <c r="J69" s="5">
        <f t="shared" si="114"/>
        <v>0</v>
      </c>
      <c r="K69" s="5" t="str">
        <f t="shared" si="114"/>
        <v>.</v>
      </c>
      <c r="L69" s="5">
        <f t="shared" si="114"/>
        <v>0</v>
      </c>
      <c r="M69" s="5">
        <f t="shared" si="114"/>
        <v>1</v>
      </c>
      <c r="N69" s="5">
        <f t="shared" si="114"/>
        <v>1</v>
      </c>
      <c r="O69" s="5">
        <f t="shared" si="114"/>
        <v>1</v>
      </c>
      <c r="P69" s="5" t="str">
        <f t="shared" si="114"/>
        <v>.</v>
      </c>
      <c r="Q69" s="5">
        <f t="shared" si="114"/>
        <v>0</v>
      </c>
      <c r="R69" s="5">
        <f t="shared" si="114"/>
        <v>1</v>
      </c>
      <c r="S69" s="5">
        <f t="shared" si="114"/>
        <v>0</v>
      </c>
      <c r="T69" s="5">
        <f t="shared" si="114"/>
        <v>0</v>
      </c>
      <c r="U69" s="5" t="str">
        <f t="shared" si="114"/>
        <v>.</v>
      </c>
      <c r="V69" s="5">
        <f t="shared" si="114"/>
        <v>1</v>
      </c>
      <c r="W69" s="5">
        <f t="shared" si="114"/>
        <v>0</v>
      </c>
      <c r="X69" s="5">
        <f t="shared" si="114"/>
        <v>0</v>
      </c>
      <c r="Y69" s="5">
        <f t="shared" si="114"/>
        <v>0</v>
      </c>
      <c r="AD69" s="4"/>
      <c r="AE69" s="8" t="s">
        <v>4</v>
      </c>
      <c r="AF69" s="8">
        <f>C6</f>
        <v>26440</v>
      </c>
    </row>
    <row r="70" spans="5:32" x14ac:dyDescent="0.3">
      <c r="G70" s="3">
        <f>IF(G68=".", ".", MOD(G68+G69+G67,2))</f>
        <v>0</v>
      </c>
      <c r="H70" s="3">
        <f t="shared" ref="H70" si="115">IF(H68=".", ".", MOD(H68+H69+H67,2))</f>
        <v>1</v>
      </c>
      <c r="I70" s="3">
        <f t="shared" ref="I70" si="116">IF(I68=".", ".", MOD(I68+I69+I67,2))</f>
        <v>1</v>
      </c>
      <c r="J70" s="3">
        <f t="shared" ref="J70" si="117">IF(J68=".", ".", MOD(J68+J69+J67,2))</f>
        <v>0</v>
      </c>
      <c r="K70" s="3" t="str">
        <f t="shared" ref="K70" si="118">IF(K68=".", ".", MOD(K68+K69+K67,2))</f>
        <v>.</v>
      </c>
      <c r="L70" s="3">
        <f t="shared" ref="L70" si="119">IF(L68=".", ".", MOD(L68+L69+L67,2))</f>
        <v>0</v>
      </c>
      <c r="M70" s="3">
        <f t="shared" ref="M70" si="120">IF(M68=".", ".", MOD(M68+M69+M67,2))</f>
        <v>1</v>
      </c>
      <c r="N70" s="3">
        <f t="shared" ref="N70" si="121">IF(N68=".", ".", MOD(N68+N69+N67,2))</f>
        <v>0</v>
      </c>
      <c r="O70" s="3">
        <f t="shared" ref="O70" si="122">IF(O68=".", ".", MOD(O68+O69+O67,2))</f>
        <v>0</v>
      </c>
      <c r="P70" s="3" t="str">
        <f t="shared" ref="P70" si="123">IF(P68=".", ".", MOD(P68+P69+P67,2))</f>
        <v>.</v>
      </c>
      <c r="Q70" s="3">
        <f t="shared" ref="Q70" si="124">IF(Q68=".", ".", MOD(Q68+Q69+Q67,2))</f>
        <v>1</v>
      </c>
      <c r="R70" s="3">
        <f t="shared" ref="R70" si="125">IF(R68=".", ".", MOD(R68+R69+R67,2))</f>
        <v>0</v>
      </c>
      <c r="S70" s="3">
        <f t="shared" ref="S70" si="126">IF(S68=".", ".", MOD(S68+S69+S67,2))</f>
        <v>1</v>
      </c>
      <c r="T70" s="3">
        <f t="shared" ref="T70" si="127">IF(T68=".", ".", MOD(T68+T69+T67,2))</f>
        <v>1</v>
      </c>
      <c r="U70" s="3" t="str">
        <f t="shared" ref="U70" si="128">IF(U68=".", ".", MOD(U68+U69+U67,2))</f>
        <v>.</v>
      </c>
      <c r="V70" s="3">
        <f t="shared" ref="V70" si="129">IF(V68=".", ".", MOD(V68+V69+V67,2))</f>
        <v>1</v>
      </c>
      <c r="W70" s="3">
        <f t="shared" ref="W70" si="130">IF(W68=".", ".", MOD(W68+W69+W67,2))</f>
        <v>0</v>
      </c>
      <c r="X70" s="3">
        <f t="shared" ref="X70" si="131">IF(X68=".", ".", MOD(X68+X69+X67,2))</f>
        <v>1</v>
      </c>
      <c r="Y70" s="3">
        <f t="shared" ref="Y70" si="132">IF(Y68=".", ".", MOD(Y68+Y69+Y67,2))</f>
        <v>0</v>
      </c>
      <c r="Z70" s="6" t="str">
        <f>"(2)"</f>
        <v>(2)</v>
      </c>
      <c r="AA70" t="str">
        <f>"="</f>
        <v>=</v>
      </c>
      <c r="AB70">
        <f>IF(G70=1, _xlfn.DECIMAL(G70&amp;H70&amp;I70&amp;J70&amp;L70&amp;M70&amp;N70&amp;O70&amp;Q70&amp;R70&amp;S70&amp;T70&amp;V70&amp;W70&amp;X70&amp;Y70, 2) - POWER(2, 16), _xlfn.DECIMAL(G70&amp;H70&amp;I70&amp;J70&amp;L70&amp;M70&amp;N70&amp;O70&amp;Q70&amp;R70&amp;S70&amp;T70&amp;V70&amp;W70&amp;X70&amp;Y70, 2))</f>
        <v>25786</v>
      </c>
      <c r="AC70" s="7" t="str">
        <f>"(10)"</f>
        <v>(10)</v>
      </c>
      <c r="AF70">
        <f>AF68+AF69</f>
        <v>25786</v>
      </c>
    </row>
    <row r="71" spans="5:32" x14ac:dyDescent="0.3">
      <c r="E71" s="11" t="str">
        <f>IF(G70=1, "Из доп кода", "")</f>
        <v/>
      </c>
      <c r="F71" s="3"/>
      <c r="G71" s="3" t="str">
        <f>IF($G70=1, 1, "")</f>
        <v/>
      </c>
      <c r="H71" s="3" t="str">
        <f>IF($G70=1, IF(_xlfn.DECIMAL($I70&amp;$J70&amp;$L70&amp;$M70&amp;$N70&amp;$O70&amp;$Q70&amp;$R70&amp;$S70&amp;$T70&amp;$V70&amp;$W70&amp;$X70&amp;$Y70, 2) &gt; 0, IF(H70=".", ".", 1 - H70), IF(H70=".", ".", H70)), "")</f>
        <v/>
      </c>
      <c r="I71" s="3" t="str">
        <f>IF($G70=1, IF(_xlfn.DECIMAL($J70&amp;$L70&amp;$M70&amp;$N70&amp;$O70&amp;$Q70&amp;$R70&amp;$S70&amp;$T70&amp;$V70&amp;$W70&amp;$X70&amp;$Y70, 2) &gt; 0, IF(I70=".", ".", 1 - I70), IF(I70=".", ".", I70)), "")</f>
        <v/>
      </c>
      <c r="J71" s="3" t="str">
        <f>IF($G70=1, IF(_xlfn.DECIMAL($L70&amp;$M70&amp;$N70&amp;$O70&amp;$Q70&amp;$R70&amp;$S70&amp;$T70&amp;$V70&amp;$W70&amp;$X70&amp;$Y70, 2) &gt; 0, IF(J70=".", ".", 1 - J70), IF(J70=".", ".", J70)), "")</f>
        <v/>
      </c>
      <c r="K71" s="3" t="str">
        <f>IF($G70=1, IF(_xlfn.DECIMAL($L70&amp;$M70&amp;$N70&amp;$O70&amp;$Q70&amp;$R70&amp;$S70&amp;$T70&amp;$V70&amp;$W70&amp;$X70&amp;$Y70, 2) &gt; 0, IF(K70=".", ".", 1 - K70), IF(K70=".", ".", K70)), "")</f>
        <v/>
      </c>
      <c r="L71" s="3" t="str">
        <f>IF($G70=1, IF(_xlfn.DECIMAL($M70&amp;$N70&amp;$O70&amp;$Q70&amp;$R70&amp;$S70&amp;$T70&amp;$V70&amp;$W70&amp;$X70&amp;$Y70, 2) &gt; 0, IF(L70=".", ".", 1 - L70), IF(L70=".", ".", L70)), "")</f>
        <v/>
      </c>
      <c r="M71" s="3" t="str">
        <f>IF($G70=1, IF(_xlfn.DECIMAL($N70&amp;$O70&amp;$Q70&amp;$R70&amp;$S70&amp;$T70&amp;$V70&amp;$W70&amp;$X70&amp;$Y70, 2) &gt; 0, IF(M70=".", ".", 1 - M70), IF(M70=".", ".", M70)), "")</f>
        <v/>
      </c>
      <c r="N71" s="3" t="str">
        <f>IF($G70=1, IF(_xlfn.DECIMAL($O70&amp;$Q70&amp;$R70&amp;$S70&amp;$T70&amp;$V70&amp;$W70&amp;$X70&amp;$Y70, 2) &gt; 0, IF(N70=".", ".", 1 - N70), IF(N70=".", ".", N70)), "")</f>
        <v/>
      </c>
      <c r="O71" s="3" t="str">
        <f>IF($G70=1, IF(_xlfn.DECIMAL($Q70&amp;$R70&amp;$S70&amp;$T70&amp;$V70&amp;$W70&amp;$X70&amp;$Y70, 2) &gt; 0, IF(O70=".", ".", 1 - O70), IF(O70=".", ".", O70)), "")</f>
        <v/>
      </c>
      <c r="P71" s="3" t="str">
        <f>IF($G70=1, IF(_xlfn.DECIMAL($Q70&amp;$R70&amp;$S70&amp;$T70&amp;$V70&amp;$W70&amp;$X70&amp;$Y70, 2) &gt; 0, IF(P70=".", ".", 1 - P70), IF(P70=".", ".", P70)), "")</f>
        <v/>
      </c>
      <c r="Q71" s="3" t="str">
        <f>IF($G70=1, IF(_xlfn.DECIMAL($R70&amp;$S70&amp;$T70&amp;$V70&amp;$W70&amp;$X70&amp;$Y70, 2) &gt; 0, IF(Q70=".", ".", 1 - Q70), IF(Q70=".", ".", Q70)), "")</f>
        <v/>
      </c>
      <c r="R71" s="3" t="str">
        <f>IF($G70=1, IF(_xlfn.DECIMAL($S70&amp;$T70&amp;$V70&amp;$W70&amp;$X70&amp;$Y70, 2) &gt; 0, IF(R70=".", ".", 1 - R70), IF(R70=".", ".", R70)), "")</f>
        <v/>
      </c>
      <c r="S71" s="3" t="str">
        <f>IF($G70=1, IF(_xlfn.DECIMAL($T70&amp;$V70&amp;$W70&amp;$X70&amp;$Y70, 2) &gt; 0, IF(S70=".", ".", 1 - S70), IF(S70=".", ".", S70)), "")</f>
        <v/>
      </c>
      <c r="T71" s="3" t="str">
        <f>IF($G70=1, IF(_xlfn.DECIMAL($V70&amp;$W70&amp;$X70&amp;$Y70, 2) &gt; 0, IF(T70=".", ".", 1 - T70), IF(T70=".", ".", T70)), "")</f>
        <v/>
      </c>
      <c r="U71" s="3" t="str">
        <f>IF($G70=1, IF(_xlfn.DECIMAL($V70&amp;$W70&amp;$X70&amp;$Y70, 2) &gt; 0, IF(U70=".", ".", 1 - U70), IF(U70=".", ".", U70)), "")</f>
        <v/>
      </c>
      <c r="V71" s="3" t="str">
        <f>IF($G70=1, IF(_xlfn.DECIMAL($W70&amp;$X70&amp;$Y70, 2) &gt; 0, IF(V70=".", ".", 1 - V70), IF(V70=".", ".", V70)), "")</f>
        <v/>
      </c>
      <c r="W71" s="3" t="str">
        <f>IF($G70=1, IF(_xlfn.DECIMAL($X70&amp;$Y70, 2) &gt; 0, IF(W70=".", ".", 1 - W70), IF(W70=".", ".", W70)), "")</f>
        <v/>
      </c>
      <c r="X71" s="3" t="str">
        <f>IF($G70=1, IF(_xlfn.DECIMAL($Y70, 2) &gt; 0, IF(X70=".", ".", 1 - X70), IF(X70=".", ".", X70)), "")</f>
        <v/>
      </c>
      <c r="Y71" s="3" t="str">
        <f>IF(G70=1, Y70, "")</f>
        <v/>
      </c>
    </row>
    <row r="72" spans="5:32" x14ac:dyDescent="0.3">
      <c r="G72" s="3" t="s">
        <v>47</v>
      </c>
      <c r="H72" s="3">
        <f>IF(G68 + G69 + G67 &gt; 1, 1, 0)</f>
        <v>1</v>
      </c>
      <c r="I72" s="3" t="s">
        <v>48</v>
      </c>
      <c r="J72" s="3">
        <f>MOD(SUM(Q70:Y70) + 1, 2)</f>
        <v>0</v>
      </c>
      <c r="K72" s="3"/>
      <c r="L72" s="3" t="s">
        <v>49</v>
      </c>
      <c r="M72" s="3">
        <f>U67</f>
        <v>0</v>
      </c>
      <c r="N72" s="3" t="s">
        <v>50</v>
      </c>
      <c r="O72" s="3">
        <f>IF(SUM(G70:Y70) = 0, 1, 0)</f>
        <v>0</v>
      </c>
      <c r="P72" s="3"/>
      <c r="Q72" s="3" t="s">
        <v>51</v>
      </c>
      <c r="R72" s="3">
        <f>G70</f>
        <v>0</v>
      </c>
      <c r="S72" s="3" t="s">
        <v>52</v>
      </c>
      <c r="T72" s="10">
        <f>MOD(G67 + ROUNDDOWN((G68+ G69 + G67) / 2, 0),2)</f>
        <v>0</v>
      </c>
      <c r="AF72" t="str">
        <f>IF(T72=0, IF(H72 = 0, $AJ$2, $AJ$3), IF(G68 = 0, $AJ$4, $AJ$5))</f>
        <v>Результат корректный. Перенос из старшего разряда не учитывается.</v>
      </c>
    </row>
  </sheetData>
  <mergeCells count="14">
    <mergeCell ref="E68:E69"/>
    <mergeCell ref="AD68:AD69"/>
    <mergeCell ref="E42:E43"/>
    <mergeCell ref="AD42:AD43"/>
    <mergeCell ref="E52:E53"/>
    <mergeCell ref="AD52:AD53"/>
    <mergeCell ref="E60:E61"/>
    <mergeCell ref="AD60:AD61"/>
    <mergeCell ref="E18:E19"/>
    <mergeCell ref="AD18:AD19"/>
    <mergeCell ref="E26:E27"/>
    <mergeCell ref="AD26:AD27"/>
    <mergeCell ref="E34:E35"/>
    <mergeCell ref="AD34:AD35"/>
  </mergeCells>
  <conditionalFormatting sqref="G4:Y7">
    <cfRule type="cellIs" dxfId="1" priority="2" operator="equal">
      <formula>0</formula>
    </cfRule>
    <cfRule type="cellIs" dxfId="0" priority="1" operator="equal">
      <formula>1</formula>
    </cfRule>
  </conditionalFormatting>
  <pageMargins left="0.7" right="1.875" top="0.75" bottom="0.75" header="0.3" footer="0.3"/>
  <pageSetup paperSize="9" orientation="portrait" verticalDpi="0" r:id="rId1"/>
  <headerFooter>
    <oddHeader xml:space="preserve">&amp;LГалак Екатерина Анатольевна,
408417
&amp;CВариант №17&amp;R&amp;F
</oddHeader>
    <oddFooter>&amp;C&amp;D &amp;T</oddFooter>
  </headerFooter>
  <ignoredErrors>
    <ignoredError sqref="W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katya-galak@mail.ru</dc:creator>
  <cp:lastModifiedBy>katya-galak@mail.ru</cp:lastModifiedBy>
  <cp:lastPrinted>2024-11-24T10:24:55Z</cp:lastPrinted>
  <dcterms:created xsi:type="dcterms:W3CDTF">2024-11-21T07:20:48Z</dcterms:created>
  <dcterms:modified xsi:type="dcterms:W3CDTF">2024-11-25T16:58:50Z</dcterms:modified>
</cp:coreProperties>
</file>